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315"/>
  </bookViews>
  <sheets>
    <sheet name="N6" sheetId="6" r:id="rId1"/>
  </sheets>
  <calcPr calcId="144525"/>
</workbook>
</file>

<file path=xl/calcChain.xml><?xml version="1.0" encoding="utf-8"?>
<calcChain xmlns="http://schemas.openxmlformats.org/spreadsheetml/2006/main">
  <c r="D84" i="6" l="1"/>
  <c r="D83" i="6"/>
  <c r="D82" i="6"/>
  <c r="D81" i="6"/>
  <c r="D80" i="6"/>
  <c r="D79" i="6"/>
  <c r="D78" i="6"/>
  <c r="D77" i="6"/>
  <c r="D76" i="6"/>
  <c r="D73" i="6"/>
  <c r="D72" i="6"/>
  <c r="D71" i="6"/>
  <c r="D70" i="6"/>
  <c r="D68" i="6"/>
  <c r="D67" i="6"/>
  <c r="D66" i="6"/>
  <c r="D65" i="6"/>
  <c r="D64" i="6"/>
  <c r="D61" i="6"/>
  <c r="D58" i="6"/>
  <c r="D57" i="6"/>
  <c r="D56" i="6"/>
  <c r="D51" i="6"/>
  <c r="D49" i="6"/>
  <c r="D44" i="6"/>
  <c r="D42" i="6"/>
  <c r="D40" i="6"/>
  <c r="D35" i="6"/>
  <c r="D32" i="6"/>
  <c r="D30" i="6"/>
  <c r="D28" i="6"/>
  <c r="D27" i="6"/>
  <c r="D25" i="6"/>
  <c r="D24" i="6"/>
  <c r="D22" i="6"/>
  <c r="D21" i="6"/>
  <c r="D20" i="6"/>
  <c r="D17" i="6"/>
  <c r="D15" i="6"/>
  <c r="D14" i="6"/>
  <c r="D13" i="6"/>
  <c r="D11" i="6"/>
  <c r="D10" i="6"/>
  <c r="D9" i="6"/>
  <c r="D8" i="6"/>
  <c r="D6" i="6"/>
  <c r="D5" i="6"/>
  <c r="D4" i="6"/>
  <c r="D3" i="6"/>
</calcChain>
</file>

<file path=xl/sharedStrings.xml><?xml version="1.0" encoding="utf-8"?>
<sst xmlns="http://schemas.openxmlformats.org/spreadsheetml/2006/main" count="397" uniqueCount="236">
  <si>
    <t>ಕ್ರಮ ಸಂಖ್ಯೆ</t>
  </si>
  <si>
    <t>ಕಡತ ಸಂಖ್ಯೆ</t>
  </si>
  <si>
    <t>ವಿಷಯ</t>
  </si>
  <si>
    <t>ಕಡತದಲ್ಲಿರುವ ಪುಟಗಳ ಸಂಖ್ಯೆ</t>
  </si>
  <si>
    <t>ಕಡತ ಪ್ರಾರಂಭಿಸಿದ ದಿನಾಂಕ</t>
  </si>
  <si>
    <t>ಕಡತ ಮುಕ್ತಾಯಗೊಳಿಸಿದ ದಿನಾಂಕ</t>
  </si>
  <si>
    <t xml:space="preserve">ಕಡತ ನಾಶಗೊಳಿಸಿದ ದಿನಾಂಕ </t>
  </si>
  <si>
    <t>ಷರಾ</t>
  </si>
  <si>
    <t>F-1</t>
  </si>
  <si>
    <t>F-3</t>
  </si>
  <si>
    <t>F-4</t>
  </si>
  <si>
    <t>F-5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</si>
  <si>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</si>
  <si>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</si>
  <si>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</si>
  <si>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</si>
  <si>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</si>
  <si>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</si>
  <si>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</si>
  <si>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</si>
  <si>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</si>
  <si>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</si>
  <si>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</si>
  <si>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</si>
  <si>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</si>
  <si>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</si>
  <si>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</si>
  <si>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</si>
  <si>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</si>
  <si>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</si>
  <si>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</si>
  <si>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F-26</t>
  </si>
  <si>
    <t>F-27</t>
  </si>
  <si>
    <t>F-28</t>
  </si>
  <si>
    <t>F-29</t>
  </si>
  <si>
    <t>F-30</t>
  </si>
  <si>
    <t>F-31</t>
  </si>
  <si>
    <t>F-32</t>
  </si>
  <si>
    <t>F-33</t>
  </si>
  <si>
    <t>F-34</t>
  </si>
  <si>
    <t>F-35</t>
  </si>
  <si>
    <t>F-36</t>
  </si>
  <si>
    <t>F-37</t>
  </si>
  <si>
    <t>F-38</t>
  </si>
  <si>
    <t>F-39</t>
  </si>
  <si>
    <t>F-40</t>
  </si>
  <si>
    <t>F-41</t>
  </si>
  <si>
    <t>F-42</t>
  </si>
  <si>
    <t>F-43</t>
  </si>
  <si>
    <t>F-44</t>
  </si>
  <si>
    <t>F-45</t>
  </si>
  <si>
    <t>F-46</t>
  </si>
  <si>
    <t>F-47</t>
  </si>
  <si>
    <t>F-48</t>
  </si>
  <si>
    <t>F-49</t>
  </si>
  <si>
    <t>F-50</t>
  </si>
  <si>
    <t>F-51</t>
  </si>
  <si>
    <t>-</t>
  </si>
  <si>
    <t>F-52</t>
  </si>
  <si>
    <t>F-53</t>
  </si>
  <si>
    <t>F-54</t>
  </si>
  <si>
    <t>F-55</t>
  </si>
  <si>
    <t>F-56</t>
  </si>
  <si>
    <t>F-57</t>
  </si>
  <si>
    <t>F-58</t>
  </si>
  <si>
    <t>F-59</t>
  </si>
  <si>
    <t>F-60</t>
  </si>
  <si>
    <t>F-61</t>
  </si>
  <si>
    <t>F-62</t>
  </si>
  <si>
    <t>F-63</t>
  </si>
  <si>
    <t>F-64</t>
  </si>
  <si>
    <t>P.O. files.</t>
  </si>
  <si>
    <t>23.08.2011</t>
  </si>
  <si>
    <t>TILL NOW</t>
  </si>
  <si>
    <t>F2</t>
  </si>
  <si>
    <t>CIM file.</t>
  </si>
  <si>
    <t>03.02.2012</t>
  </si>
  <si>
    <t>Accidents File</t>
  </si>
  <si>
    <t>25.06.2012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</si>
  <si>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T &amp; P Materials file.</t>
    </r>
  </si>
  <si>
    <t>20.02.2012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</si>
  <si>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Discretionary Fund correspondences file.</t>
    </r>
  </si>
  <si>
    <t>22.08.2013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</si>
  <si>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Requirement of materials file.</t>
    </r>
  </si>
  <si>
    <t>20.05.2013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</si>
  <si>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General Correspondences file.</t>
    </r>
  </si>
  <si>
    <t>03.08.2011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</si>
  <si>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Establishment file.</t>
    </r>
  </si>
  <si>
    <t>28.12.2011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</si>
  <si>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Circular file.</t>
    </r>
  </si>
  <si>
    <t>29.09.2011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</si>
  <si>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Electrification of Layouts file.</t>
    </r>
  </si>
  <si>
    <t>05.03.2012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</si>
  <si>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M.S.Buildings correspondences file.</t>
    </r>
  </si>
  <si>
    <t>29.05.2012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</si>
  <si>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R/C work file.</t>
    </r>
  </si>
  <si>
    <t>30.11.2012</t>
  </si>
  <si>
    <t>Work awards file.</t>
  </si>
  <si>
    <t>05.07.2012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</si>
  <si>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Objections/Endorsement file.</t>
    </r>
  </si>
  <si>
    <t>06.02.2012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</si>
  <si>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Payment Certificates file.</t>
    </r>
  </si>
  <si>
    <t>09.01.2012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</si>
  <si>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Pending File.</t>
    </r>
  </si>
  <si>
    <t>24.11.2011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</si>
  <si>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RAP DRP file.</t>
    </r>
  </si>
  <si>
    <t>27.05.2011</t>
  </si>
  <si>
    <t>Work Award proposals file.</t>
  </si>
  <si>
    <t>10.02.2014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</si>
  <si>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Rented Buildings Correspondences file.</t>
    </r>
  </si>
  <si>
    <t>13.11.2011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</si>
  <si>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Transformer Repairs file.</t>
    </r>
  </si>
  <si>
    <t>13.05.2011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</si>
  <si>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Budget proposals/Approvals file.</t>
    </r>
  </si>
  <si>
    <t>20.11.2013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</si>
  <si>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GEI Correspondences file.</t>
    </r>
  </si>
  <si>
    <t>18.07.2013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</si>
  <si>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Pollution Control Board file.</t>
    </r>
  </si>
  <si>
    <t>27.04.2013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</si>
  <si>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Meeting/Proceedings file.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</si>
  <si>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EHT clearance file.</t>
    </r>
  </si>
  <si>
    <t>09.11.2012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</si>
  <si>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Improvement Works file.</t>
    </r>
  </si>
  <si>
    <t>23.05.2013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</si>
  <si>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Vendor Approvals file.</t>
    </r>
  </si>
  <si>
    <t>06.08.2011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</si>
  <si>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Self file.</t>
    </r>
  </si>
  <si>
    <t>19.07.2012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</si>
  <si>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Dep. Training &amp; Employees file.</t>
    </r>
  </si>
  <si>
    <t>23.01.2013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</si>
  <si>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R.T.I. file</t>
    </r>
  </si>
  <si>
    <t>21.04.2012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</si>
  <si>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Hazardous file.</t>
    </r>
  </si>
  <si>
    <t>16.01.2012</t>
  </si>
  <si>
    <r>
      <rPr>
        <b/>
        <sz val="7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FMS (Fault Management System) file</t>
    </r>
  </si>
  <si>
    <t>13.03.2013</t>
  </si>
  <si>
    <t>DTC Energy Audit file.</t>
  </si>
  <si>
    <t>28.06.2013</t>
  </si>
  <si>
    <t>L.A Questions / Correspondence</t>
  </si>
  <si>
    <t>16.04.2013</t>
  </si>
  <si>
    <t>BBMP Road widening</t>
  </si>
  <si>
    <t>26.03.2013</t>
  </si>
  <si>
    <t>Gangmen Correspondence</t>
  </si>
  <si>
    <t>16.09.2013</t>
  </si>
  <si>
    <t>Feeder / Transformer Manager</t>
  </si>
  <si>
    <t>21.11.2013</t>
  </si>
  <si>
    <t>DTC Modem / SIM</t>
  </si>
  <si>
    <t>26.11.2013</t>
  </si>
  <si>
    <t>UPS</t>
  </si>
  <si>
    <t>08.08.2013</t>
  </si>
  <si>
    <t xml:space="preserve"> Application register  LT2(A) &amp; LT2(B) </t>
  </si>
  <si>
    <t>24.9.2012</t>
  </si>
  <si>
    <t xml:space="preserve"> Application register  LT3</t>
  </si>
  <si>
    <t>16.2.2012</t>
  </si>
  <si>
    <t xml:space="preserve"> Application register LT5</t>
  </si>
  <si>
    <t>27.4.2012</t>
  </si>
  <si>
    <t xml:space="preserve"> Application register  LT6 (A) Water supply</t>
  </si>
  <si>
    <t>8.4.2011</t>
  </si>
  <si>
    <t xml:space="preserve"> Application register .LT6(b) Street Light </t>
  </si>
  <si>
    <t>8.7.2011</t>
  </si>
  <si>
    <t xml:space="preserve"> Application register  MSB</t>
  </si>
  <si>
    <t>13.8.2009</t>
  </si>
  <si>
    <t xml:space="preserve">Application register  HT </t>
  </si>
  <si>
    <t>27.5.2010</t>
  </si>
  <si>
    <t>work order register (all tarrif)</t>
  </si>
  <si>
    <t>31.1.2012</t>
  </si>
  <si>
    <t>Additional load work order register(all tarrif)</t>
  </si>
  <si>
    <t>5.4.2012</t>
  </si>
  <si>
    <t>Temporary power supply work order register(LT7)</t>
  </si>
  <si>
    <t>7.8.2012</t>
  </si>
  <si>
    <t>IP Set Register</t>
  </si>
  <si>
    <t>26.7.2011</t>
  </si>
  <si>
    <t>Additional Load OM Book</t>
  </si>
  <si>
    <t>15.3.11</t>
  </si>
  <si>
    <t>DCW Register</t>
  </si>
  <si>
    <t>2.4.2011</t>
  </si>
  <si>
    <t>Self Execution</t>
  </si>
  <si>
    <t>9.1.2012</t>
  </si>
  <si>
    <t xml:space="preserve">R.R.NO. Register  LT2 (6a) </t>
  </si>
  <si>
    <t>22.5.2012</t>
  </si>
  <si>
    <t>R.R.NO. Register  LT3 (6a)</t>
  </si>
  <si>
    <t>03.05.2010</t>
  </si>
  <si>
    <t>R.R.NO. Register  LT5, LT6(A)   (6a)</t>
  </si>
  <si>
    <t>R.R.NO. Register  HT</t>
  </si>
  <si>
    <t xml:space="preserve">R.R.NO. Register  Street light LT6(B) (6a) </t>
  </si>
  <si>
    <t>19.2.2010</t>
  </si>
  <si>
    <t xml:space="preserve">R.R.NO. Register   LT7  (6a) </t>
  </si>
  <si>
    <t xml:space="preserve">From Message book  </t>
  </si>
  <si>
    <t xml:space="preserve">To Message book </t>
  </si>
  <si>
    <t>6B Register  (LT2,LT3)</t>
  </si>
  <si>
    <t>6B Register   (LT5, LT6,)</t>
  </si>
  <si>
    <t>F-65</t>
  </si>
  <si>
    <t xml:space="preserve">SOUJANYA Register </t>
  </si>
  <si>
    <t>F-66</t>
  </si>
  <si>
    <t xml:space="preserve">SOLAR Adjustment Register </t>
  </si>
  <si>
    <t>F-67</t>
  </si>
  <si>
    <t>Temporary ACC Amount Adjustment</t>
  </si>
  <si>
    <t>F-68</t>
  </si>
  <si>
    <t xml:space="preserve">ECS Register </t>
  </si>
  <si>
    <t>F-69</t>
  </si>
  <si>
    <t xml:space="preserve">R.R.NO. Adjust Register </t>
  </si>
  <si>
    <t>F-70</t>
  </si>
  <si>
    <t>Genaral Cash book</t>
  </si>
  <si>
    <t>F-71</t>
  </si>
  <si>
    <t>HT Reading Book</t>
  </si>
  <si>
    <t>F-72</t>
  </si>
  <si>
    <t>Cash Accounts/CBR</t>
  </si>
  <si>
    <t>F-73</t>
  </si>
  <si>
    <t xml:space="preserve">ASC details of HT installation </t>
  </si>
  <si>
    <t>7 INST</t>
  </si>
  <si>
    <t>F-74</t>
  </si>
  <si>
    <t>PF of HT installation</t>
  </si>
  <si>
    <t>125 INST</t>
  </si>
  <si>
    <t>F-75</t>
  </si>
  <si>
    <t>Denomination Register</t>
  </si>
  <si>
    <t>F-76</t>
  </si>
  <si>
    <t>Cheque Dishonours register</t>
  </si>
  <si>
    <t>F-77</t>
  </si>
  <si>
    <t>Remittance Register</t>
  </si>
  <si>
    <t>F-78</t>
  </si>
  <si>
    <t xml:space="preserve">TO register </t>
  </si>
  <si>
    <t>F-79</t>
  </si>
  <si>
    <t>From Register</t>
  </si>
  <si>
    <t>F-80</t>
  </si>
  <si>
    <t>BBC/MRT and level one Register</t>
  </si>
  <si>
    <t>F-81</t>
  </si>
  <si>
    <t>3MMD schedule register</t>
  </si>
  <si>
    <t>F-82</t>
  </si>
  <si>
    <t>Long Disconnection report file</t>
  </si>
  <si>
    <t>F-83</t>
  </si>
  <si>
    <t>Master file</t>
  </si>
  <si>
    <t>F-84</t>
  </si>
  <si>
    <t>Withdrawal correspondance file</t>
  </si>
  <si>
    <t>F-85</t>
  </si>
  <si>
    <t>Jana shehi vidyut sevegalu</t>
  </si>
  <si>
    <r>
      <t>Dgï.n.L C¢ü¤AiÀÄªÀÄ 2005 4(1)</t>
    </r>
    <r>
      <rPr>
        <b/>
        <sz val="20"/>
        <color theme="1"/>
        <rFont val="Times New Roman"/>
        <family val="1"/>
      </rPr>
      <t>(a)</t>
    </r>
    <r>
      <rPr>
        <b/>
        <sz val="20"/>
        <color theme="1"/>
        <rFont val="Nudi Akshar-01"/>
      </rPr>
      <t xml:space="preserve"> CrAiÀÄ°è J£ï6 G¥À«¨sÁUÀPÉÌ ¸ÀA§A¢ü¹zÀ 2021-22 £ÉÃ ¸Á°UÉ PÀqÀvÀUÀ¼À ªÀVÃðPÀgÀtzÀ ªÀiÁ»w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</si>
</sst>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BRH Kannada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1"/>
      <color theme="1"/>
      <name val="Bodoni MT Condensed"/>
      <family val="1"/>
    </font>
    <font>
      <b/>
      <sz val="7"/>
      <color theme="1"/>
      <name val="Times New Roman"/>
      <family val="1"/>
    </font>
    <font>
      <b/>
      <sz val="20"/>
      <color theme="1"/>
      <name val="Nudi Akshar-01"/>
    </font>
    <font>
      <b/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70" workbookViewId="0">
      <selection sqref="A1:XFD1"/>
    </sheetView>
  </sheetViews>
  <sheetFormatPr defaultRowHeight="18" x14ac:dyDescent="0.25"/>
  <cols>
    <col min="1" max="1" width="5.5703125" style="1" customWidth="1"/>
    <col min="2" max="2" width="7.5703125" style="1" customWidth="1"/>
    <col min="3" max="3" width="46.42578125" style="16" customWidth="1"/>
    <col min="4" max="4" width="12" style="1" customWidth="1"/>
    <col min="5" max="5" width="20.140625" style="1" customWidth="1"/>
    <col min="6" max="6" width="15.85546875" style="1" customWidth="1"/>
    <col min="7" max="7" width="12.7109375" style="1" customWidth="1"/>
    <col min="8" max="8" width="9.140625" style="1" customWidth="1"/>
    <col min="9" max="16384" width="9.140625" style="1"/>
  </cols>
  <sheetData>
    <row r="1" spans="1:8" ht="53.25" customHeight="1" x14ac:dyDescent="0.25">
      <c r="A1" s="17" t="s">
        <v>235</v>
      </c>
      <c r="B1" s="18"/>
      <c r="C1" s="18"/>
      <c r="D1" s="18"/>
      <c r="E1" s="18"/>
      <c r="F1" s="18"/>
      <c r="G1" s="18"/>
      <c r="H1" s="19"/>
    </row>
    <row r="2" spans="1:8" ht="72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8.75" x14ac:dyDescent="0.25">
      <c r="A3" s="3">
        <v>1</v>
      </c>
      <c r="B3" s="3" t="s">
        <v>8</v>
      </c>
      <c r="C3" s="4" t="s">
        <v>71</v>
      </c>
      <c r="D3" s="3">
        <f>260+20+10</f>
        <v>290</v>
      </c>
      <c r="E3" s="3" t="s">
        <v>72</v>
      </c>
      <c r="F3" s="5" t="s">
        <v>73</v>
      </c>
      <c r="G3" s="2"/>
      <c r="H3" s="2"/>
    </row>
    <row r="4" spans="1:8" ht="18.75" x14ac:dyDescent="0.25">
      <c r="A4" s="3">
        <v>2</v>
      </c>
      <c r="B4" s="3" t="s">
        <v>74</v>
      </c>
      <c r="C4" s="4" t="s">
        <v>75</v>
      </c>
      <c r="D4" s="3">
        <f>48+5+12</f>
        <v>65</v>
      </c>
      <c r="E4" s="3" t="s">
        <v>76</v>
      </c>
      <c r="F4" s="5" t="s">
        <v>73</v>
      </c>
      <c r="G4" s="2"/>
      <c r="H4" s="2"/>
    </row>
    <row r="5" spans="1:8" ht="18.75" x14ac:dyDescent="0.25">
      <c r="A5" s="3">
        <v>3</v>
      </c>
      <c r="B5" s="3" t="s">
        <v>9</v>
      </c>
      <c r="C5" s="4" t="s">
        <v>77</v>
      </c>
      <c r="D5" s="3">
        <f>224+20+30</f>
        <v>274</v>
      </c>
      <c r="E5" s="3" t="s">
        <v>78</v>
      </c>
      <c r="F5" s="5" t="s">
        <v>73</v>
      </c>
      <c r="G5" s="2"/>
      <c r="H5" s="2"/>
    </row>
    <row r="6" spans="1:8" ht="18.75" x14ac:dyDescent="0.25">
      <c r="A6" s="3">
        <v>4</v>
      </c>
      <c r="B6" s="3" t="s">
        <v>10</v>
      </c>
      <c r="C6" s="4" t="s">
        <v>79</v>
      </c>
      <c r="D6" s="3">
        <f>110+5</f>
        <v>115</v>
      </c>
      <c r="E6" s="3" t="s">
        <v>80</v>
      </c>
      <c r="F6" s="5" t="s">
        <v>73</v>
      </c>
      <c r="G6" s="2"/>
      <c r="H6" s="2"/>
    </row>
    <row r="7" spans="1:8" ht="41.25" customHeight="1" x14ac:dyDescent="0.25">
      <c r="A7" s="3">
        <v>5</v>
      </c>
      <c r="B7" s="3" t="s">
        <v>11</v>
      </c>
      <c r="C7" s="6" t="s">
        <v>81</v>
      </c>
      <c r="D7" s="3">
        <v>14</v>
      </c>
      <c r="E7" s="3" t="s">
        <v>82</v>
      </c>
      <c r="F7" s="5" t="s">
        <v>73</v>
      </c>
      <c r="G7" s="2"/>
      <c r="H7" s="2"/>
    </row>
    <row r="8" spans="1:8" ht="18.75" x14ac:dyDescent="0.25">
      <c r="A8" s="3">
        <v>6</v>
      </c>
      <c r="B8" s="3" t="s">
        <v>12</v>
      </c>
      <c r="C8" s="4" t="s">
        <v>83</v>
      </c>
      <c r="D8" s="3">
        <f>100+5+5</f>
        <v>110</v>
      </c>
      <c r="E8" s="3" t="s">
        <v>84</v>
      </c>
      <c r="F8" s="5" t="s">
        <v>73</v>
      </c>
      <c r="G8" s="2"/>
      <c r="H8" s="2"/>
    </row>
    <row r="9" spans="1:8" ht="18.75" x14ac:dyDescent="0.25">
      <c r="A9" s="3">
        <v>7</v>
      </c>
      <c r="B9" s="3" t="s">
        <v>13</v>
      </c>
      <c r="C9" s="4" t="s">
        <v>85</v>
      </c>
      <c r="D9" s="3">
        <f>260+25+20</f>
        <v>305</v>
      </c>
      <c r="E9" s="3" t="s">
        <v>86</v>
      </c>
      <c r="F9" s="5" t="s">
        <v>73</v>
      </c>
      <c r="G9" s="2"/>
      <c r="H9" s="2"/>
    </row>
    <row r="10" spans="1:8" ht="18.75" x14ac:dyDescent="0.25">
      <c r="A10" s="3">
        <v>8</v>
      </c>
      <c r="B10" s="3" t="s">
        <v>14</v>
      </c>
      <c r="C10" s="4" t="s">
        <v>87</v>
      </c>
      <c r="D10" s="3">
        <f>800+30</f>
        <v>830</v>
      </c>
      <c r="E10" s="3" t="s">
        <v>88</v>
      </c>
      <c r="F10" s="5" t="s">
        <v>73</v>
      </c>
      <c r="G10" s="2"/>
      <c r="H10" s="2"/>
    </row>
    <row r="11" spans="1:8" ht="18.75" x14ac:dyDescent="0.25">
      <c r="A11" s="3">
        <v>9</v>
      </c>
      <c r="B11" s="3" t="s">
        <v>15</v>
      </c>
      <c r="C11" s="4" t="s">
        <v>89</v>
      </c>
      <c r="D11" s="3">
        <f>410+20+15</f>
        <v>445</v>
      </c>
      <c r="E11" s="3" t="s">
        <v>90</v>
      </c>
      <c r="F11" s="5" t="s">
        <v>73</v>
      </c>
      <c r="G11" s="2"/>
      <c r="H11" s="2"/>
    </row>
    <row r="12" spans="1:8" ht="18.75" x14ac:dyDescent="0.25">
      <c r="A12" s="3">
        <v>10</v>
      </c>
      <c r="B12" s="3" t="s">
        <v>16</v>
      </c>
      <c r="C12" s="4" t="s">
        <v>91</v>
      </c>
      <c r="D12" s="3">
        <v>4</v>
      </c>
      <c r="E12" s="3" t="s">
        <v>92</v>
      </c>
      <c r="F12" s="5" t="s">
        <v>73</v>
      </c>
      <c r="G12" s="2"/>
      <c r="H12" s="2"/>
    </row>
    <row r="13" spans="1:8" ht="18.75" x14ac:dyDescent="0.25">
      <c r="A13" s="3">
        <v>11</v>
      </c>
      <c r="B13" s="3" t="s">
        <v>17</v>
      </c>
      <c r="C13" s="4" t="s">
        <v>93</v>
      </c>
      <c r="D13" s="3">
        <f>440+30+25</f>
        <v>495</v>
      </c>
      <c r="E13" s="3" t="s">
        <v>94</v>
      </c>
      <c r="F13" s="5" t="s">
        <v>73</v>
      </c>
      <c r="G13" s="2"/>
      <c r="H13" s="2"/>
    </row>
    <row r="14" spans="1:8" ht="18.75" x14ac:dyDescent="0.25">
      <c r="A14" s="3">
        <v>12</v>
      </c>
      <c r="B14" s="3" t="s">
        <v>18</v>
      </c>
      <c r="C14" s="4" t="s">
        <v>95</v>
      </c>
      <c r="D14" s="3">
        <f>315+20</f>
        <v>335</v>
      </c>
      <c r="E14" s="3" t="s">
        <v>96</v>
      </c>
      <c r="F14" s="5" t="s">
        <v>73</v>
      </c>
      <c r="G14" s="2"/>
      <c r="H14" s="2"/>
    </row>
    <row r="15" spans="1:8" ht="18.75" x14ac:dyDescent="0.25">
      <c r="A15" s="3">
        <v>13</v>
      </c>
      <c r="B15" s="3" t="s">
        <v>19</v>
      </c>
      <c r="C15" s="4" t="s">
        <v>97</v>
      </c>
      <c r="D15" s="3">
        <f>240+10+10</f>
        <v>260</v>
      </c>
      <c r="E15" s="3" t="s">
        <v>98</v>
      </c>
      <c r="F15" s="5" t="s">
        <v>73</v>
      </c>
      <c r="G15" s="2"/>
      <c r="H15" s="2"/>
    </row>
    <row r="16" spans="1:8" ht="18.75" x14ac:dyDescent="0.25">
      <c r="A16" s="3">
        <v>14</v>
      </c>
      <c r="B16" s="3" t="s">
        <v>20</v>
      </c>
      <c r="C16" s="4" t="s">
        <v>99</v>
      </c>
      <c r="D16" s="3">
        <v>362</v>
      </c>
      <c r="E16" s="3" t="s">
        <v>100</v>
      </c>
      <c r="F16" s="5" t="s">
        <v>73</v>
      </c>
      <c r="G16" s="2"/>
      <c r="H16" s="2"/>
    </row>
    <row r="17" spans="1:8" ht="18.75" x14ac:dyDescent="0.25">
      <c r="A17" s="3">
        <v>15</v>
      </c>
      <c r="B17" s="3" t="s">
        <v>21</v>
      </c>
      <c r="C17" s="7" t="s">
        <v>101</v>
      </c>
      <c r="D17" s="3">
        <f>28+10+20</f>
        <v>58</v>
      </c>
      <c r="E17" s="3" t="s">
        <v>102</v>
      </c>
      <c r="F17" s="5" t="s">
        <v>73</v>
      </c>
      <c r="G17" s="2"/>
      <c r="H17" s="2"/>
    </row>
    <row r="18" spans="1:8" ht="18.75" x14ac:dyDescent="0.25">
      <c r="A18" s="3">
        <v>16</v>
      </c>
      <c r="B18" s="3" t="s">
        <v>22</v>
      </c>
      <c r="C18" s="7" t="s">
        <v>103</v>
      </c>
      <c r="D18" s="3">
        <v>44</v>
      </c>
      <c r="E18" s="3" t="s">
        <v>104</v>
      </c>
      <c r="F18" s="5" t="s">
        <v>73</v>
      </c>
      <c r="G18" s="2"/>
      <c r="H18" s="2"/>
    </row>
    <row r="19" spans="1:8" ht="18.75" x14ac:dyDescent="0.25">
      <c r="A19" s="3">
        <v>17</v>
      </c>
      <c r="B19" s="3" t="s">
        <v>23</v>
      </c>
      <c r="C19" s="7" t="s">
        <v>105</v>
      </c>
      <c r="D19" s="3">
        <v>258</v>
      </c>
      <c r="E19" s="3" t="s">
        <v>106</v>
      </c>
      <c r="F19" s="5" t="s">
        <v>73</v>
      </c>
      <c r="G19" s="2"/>
      <c r="H19" s="2"/>
    </row>
    <row r="20" spans="1:8" ht="18.75" x14ac:dyDescent="0.25">
      <c r="A20" s="3">
        <v>18</v>
      </c>
      <c r="B20" s="3" t="s">
        <v>24</v>
      </c>
      <c r="C20" s="7" t="s">
        <v>107</v>
      </c>
      <c r="D20" s="3">
        <f>35+10+10</f>
        <v>55</v>
      </c>
      <c r="E20" s="3" t="s">
        <v>108</v>
      </c>
      <c r="F20" s="5" t="s">
        <v>73</v>
      </c>
      <c r="G20" s="2"/>
      <c r="H20" s="2"/>
    </row>
    <row r="21" spans="1:8" ht="18.75" x14ac:dyDescent="0.25">
      <c r="A21" s="3">
        <v>19</v>
      </c>
      <c r="B21" s="3" t="s">
        <v>25</v>
      </c>
      <c r="C21" s="4" t="s">
        <v>109</v>
      </c>
      <c r="D21" s="3">
        <f>105+10+8</f>
        <v>123</v>
      </c>
      <c r="E21" s="3" t="s">
        <v>110</v>
      </c>
      <c r="F21" s="5" t="s">
        <v>73</v>
      </c>
      <c r="G21" s="2"/>
      <c r="H21" s="2"/>
    </row>
    <row r="22" spans="1:8" ht="18.75" x14ac:dyDescent="0.25">
      <c r="A22" s="3">
        <v>20</v>
      </c>
      <c r="B22" s="3" t="s">
        <v>26</v>
      </c>
      <c r="C22" s="7" t="s">
        <v>111</v>
      </c>
      <c r="D22" s="3">
        <f>480+20+15</f>
        <v>515</v>
      </c>
      <c r="E22" s="3" t="s">
        <v>112</v>
      </c>
      <c r="F22" s="5" t="s">
        <v>73</v>
      </c>
      <c r="G22" s="2"/>
      <c r="H22" s="2"/>
    </row>
    <row r="23" spans="1:8" ht="18.75" x14ac:dyDescent="0.25">
      <c r="A23" s="3">
        <v>21</v>
      </c>
      <c r="B23" s="3" t="s">
        <v>27</v>
      </c>
      <c r="C23" s="7" t="s">
        <v>113</v>
      </c>
      <c r="D23" s="3">
        <v>62</v>
      </c>
      <c r="E23" s="3" t="s">
        <v>114</v>
      </c>
      <c r="F23" s="5" t="s">
        <v>73</v>
      </c>
      <c r="G23" s="2"/>
      <c r="H23" s="2"/>
    </row>
    <row r="24" spans="1:8" ht="18.75" x14ac:dyDescent="0.25">
      <c r="A24" s="3">
        <v>22</v>
      </c>
      <c r="B24" s="3" t="s">
        <v>28</v>
      </c>
      <c r="C24" s="7" t="s">
        <v>115</v>
      </c>
      <c r="D24" s="3">
        <f>153+5+5</f>
        <v>163</v>
      </c>
      <c r="E24" s="3" t="s">
        <v>116</v>
      </c>
      <c r="F24" s="5" t="s">
        <v>73</v>
      </c>
      <c r="G24" s="2"/>
      <c r="H24" s="2"/>
    </row>
    <row r="25" spans="1:8" ht="18.75" x14ac:dyDescent="0.25">
      <c r="A25" s="3">
        <v>23</v>
      </c>
      <c r="B25" s="3" t="s">
        <v>29</v>
      </c>
      <c r="C25" s="7" t="s">
        <v>117</v>
      </c>
      <c r="D25" s="3">
        <f>525+30+40</f>
        <v>595</v>
      </c>
      <c r="E25" s="3" t="s">
        <v>118</v>
      </c>
      <c r="F25" s="5" t="s">
        <v>73</v>
      </c>
      <c r="G25" s="2"/>
      <c r="H25" s="2"/>
    </row>
    <row r="26" spans="1:8" ht="18.75" x14ac:dyDescent="0.25">
      <c r="A26" s="3">
        <v>24</v>
      </c>
      <c r="B26" s="3" t="s">
        <v>30</v>
      </c>
      <c r="C26" s="7" t="s">
        <v>119</v>
      </c>
      <c r="D26" s="3">
        <v>109</v>
      </c>
      <c r="E26" s="3" t="s">
        <v>72</v>
      </c>
      <c r="F26" s="5" t="s">
        <v>73</v>
      </c>
      <c r="G26" s="2"/>
      <c r="H26" s="2"/>
    </row>
    <row r="27" spans="1:8" ht="18.75" x14ac:dyDescent="0.25">
      <c r="A27" s="3">
        <v>25</v>
      </c>
      <c r="B27" s="3" t="s">
        <v>31</v>
      </c>
      <c r="C27" s="7" t="s">
        <v>120</v>
      </c>
      <c r="D27" s="3">
        <f>69+10+6</f>
        <v>85</v>
      </c>
      <c r="E27" s="3" t="s">
        <v>121</v>
      </c>
      <c r="F27" s="5" t="s">
        <v>73</v>
      </c>
      <c r="G27" s="2"/>
      <c r="H27" s="2"/>
    </row>
    <row r="28" spans="1:8" ht="18.75" x14ac:dyDescent="0.25">
      <c r="A28" s="3">
        <v>26</v>
      </c>
      <c r="B28" s="3" t="s">
        <v>32</v>
      </c>
      <c r="C28" s="7" t="s">
        <v>122</v>
      </c>
      <c r="D28" s="3">
        <f>106+25+15</f>
        <v>146</v>
      </c>
      <c r="E28" s="3" t="s">
        <v>123</v>
      </c>
      <c r="F28" s="5" t="s">
        <v>73</v>
      </c>
      <c r="G28" s="2"/>
      <c r="H28" s="2"/>
    </row>
    <row r="29" spans="1:8" ht="18.75" x14ac:dyDescent="0.25">
      <c r="A29" s="3">
        <v>27</v>
      </c>
      <c r="B29" s="3" t="s">
        <v>33</v>
      </c>
      <c r="C29" s="7" t="s">
        <v>124</v>
      </c>
      <c r="D29" s="3">
        <v>208</v>
      </c>
      <c r="E29" s="3" t="s">
        <v>125</v>
      </c>
      <c r="F29" s="5" t="s">
        <v>73</v>
      </c>
      <c r="G29" s="2"/>
      <c r="H29" s="2"/>
    </row>
    <row r="30" spans="1:8" ht="18.75" x14ac:dyDescent="0.25">
      <c r="A30" s="3">
        <v>28</v>
      </c>
      <c r="B30" s="3" t="s">
        <v>34</v>
      </c>
      <c r="C30" s="7" t="s">
        <v>126</v>
      </c>
      <c r="D30" s="3">
        <f>590</f>
        <v>590</v>
      </c>
      <c r="E30" s="3" t="s">
        <v>127</v>
      </c>
      <c r="F30" s="5" t="s">
        <v>73</v>
      </c>
      <c r="G30" s="2"/>
      <c r="H30" s="2"/>
    </row>
    <row r="31" spans="1:8" ht="18.75" x14ac:dyDescent="0.25">
      <c r="A31" s="3">
        <v>29</v>
      </c>
      <c r="B31" s="3" t="s">
        <v>35</v>
      </c>
      <c r="C31" s="7" t="s">
        <v>128</v>
      </c>
      <c r="D31" s="3">
        <v>190</v>
      </c>
      <c r="E31" s="3" t="s">
        <v>129</v>
      </c>
      <c r="F31" s="5" t="s">
        <v>73</v>
      </c>
      <c r="G31" s="2"/>
      <c r="H31" s="2"/>
    </row>
    <row r="32" spans="1:8" ht="18.75" x14ac:dyDescent="0.25">
      <c r="A32" s="3">
        <v>30</v>
      </c>
      <c r="B32" s="3" t="s">
        <v>36</v>
      </c>
      <c r="C32" s="7" t="s">
        <v>130</v>
      </c>
      <c r="D32" s="3">
        <f>635+20+68</f>
        <v>723</v>
      </c>
      <c r="E32" s="3" t="s">
        <v>131</v>
      </c>
      <c r="F32" s="5" t="s">
        <v>73</v>
      </c>
      <c r="G32" s="2"/>
      <c r="H32" s="2"/>
    </row>
    <row r="33" spans="1:8" ht="18.75" x14ac:dyDescent="0.25">
      <c r="A33" s="3">
        <v>31</v>
      </c>
      <c r="B33" s="3" t="s">
        <v>37</v>
      </c>
      <c r="C33" s="7" t="s">
        <v>132</v>
      </c>
      <c r="D33" s="3">
        <v>347</v>
      </c>
      <c r="E33" s="3" t="s">
        <v>133</v>
      </c>
      <c r="F33" s="5" t="s">
        <v>73</v>
      </c>
      <c r="G33" s="2"/>
      <c r="H33" s="2"/>
    </row>
    <row r="34" spans="1:8" ht="18.75" x14ac:dyDescent="0.25">
      <c r="A34" s="3">
        <v>32</v>
      </c>
      <c r="B34" s="3" t="s">
        <v>38</v>
      </c>
      <c r="C34" s="4" t="s">
        <v>134</v>
      </c>
      <c r="D34" s="3">
        <v>3</v>
      </c>
      <c r="E34" s="3" t="s">
        <v>135</v>
      </c>
      <c r="F34" s="5" t="s">
        <v>73</v>
      </c>
      <c r="G34" s="2"/>
      <c r="H34" s="2"/>
    </row>
    <row r="35" spans="1:8" ht="18.75" x14ac:dyDescent="0.25">
      <c r="A35" s="3">
        <v>33</v>
      </c>
      <c r="B35" s="3" t="s">
        <v>39</v>
      </c>
      <c r="C35" s="7" t="s">
        <v>136</v>
      </c>
      <c r="D35" s="3">
        <f>80+20+25</f>
        <v>125</v>
      </c>
      <c r="E35" s="3" t="s">
        <v>137</v>
      </c>
      <c r="F35" s="5" t="s">
        <v>73</v>
      </c>
      <c r="G35" s="2"/>
      <c r="H35" s="2"/>
    </row>
    <row r="36" spans="1:8" ht="18.75" x14ac:dyDescent="0.25">
      <c r="A36" s="3">
        <v>34</v>
      </c>
      <c r="B36" s="3" t="s">
        <v>40</v>
      </c>
      <c r="C36" s="4" t="s">
        <v>138</v>
      </c>
      <c r="D36" s="3">
        <v>50</v>
      </c>
      <c r="E36" s="3" t="s">
        <v>139</v>
      </c>
      <c r="F36" s="5" t="s">
        <v>73</v>
      </c>
      <c r="G36" s="2"/>
      <c r="H36" s="2"/>
    </row>
    <row r="37" spans="1:8" ht="18.75" x14ac:dyDescent="0.25">
      <c r="A37" s="3">
        <v>35</v>
      </c>
      <c r="B37" s="3" t="s">
        <v>41</v>
      </c>
      <c r="C37" s="4" t="s">
        <v>140</v>
      </c>
      <c r="D37" s="3">
        <v>64</v>
      </c>
      <c r="E37" s="3" t="s">
        <v>141</v>
      </c>
      <c r="F37" s="5" t="s">
        <v>73</v>
      </c>
      <c r="G37" s="2"/>
      <c r="H37" s="2"/>
    </row>
    <row r="38" spans="1:8" ht="18.75" x14ac:dyDescent="0.25">
      <c r="A38" s="3">
        <v>36</v>
      </c>
      <c r="B38" s="3" t="s">
        <v>42</v>
      </c>
      <c r="C38" s="4" t="s">
        <v>142</v>
      </c>
      <c r="D38" s="3">
        <v>215</v>
      </c>
      <c r="E38" s="3" t="s">
        <v>143</v>
      </c>
      <c r="F38" s="5" t="s">
        <v>73</v>
      </c>
      <c r="G38" s="2"/>
      <c r="H38" s="2"/>
    </row>
    <row r="39" spans="1:8" ht="18.75" x14ac:dyDescent="0.25">
      <c r="A39" s="3">
        <v>37</v>
      </c>
      <c r="B39" s="3" t="s">
        <v>43</v>
      </c>
      <c r="C39" s="4" t="s">
        <v>144</v>
      </c>
      <c r="D39" s="3">
        <v>13</v>
      </c>
      <c r="E39" s="3" t="s">
        <v>145</v>
      </c>
      <c r="F39" s="5" t="s">
        <v>73</v>
      </c>
      <c r="G39" s="2"/>
      <c r="H39" s="2"/>
    </row>
    <row r="40" spans="1:8" ht="18.75" x14ac:dyDescent="0.25">
      <c r="A40" s="3">
        <v>38</v>
      </c>
      <c r="B40" s="3" t="s">
        <v>44</v>
      </c>
      <c r="C40" s="4" t="s">
        <v>146</v>
      </c>
      <c r="D40" s="3">
        <f>99+5+5</f>
        <v>109</v>
      </c>
      <c r="E40" s="3" t="s">
        <v>147</v>
      </c>
      <c r="F40" s="5" t="s">
        <v>73</v>
      </c>
      <c r="G40" s="2"/>
      <c r="H40" s="2"/>
    </row>
    <row r="41" spans="1:8" ht="18.75" x14ac:dyDescent="0.25">
      <c r="A41" s="3">
        <v>39</v>
      </c>
      <c r="B41" s="3" t="s">
        <v>45</v>
      </c>
      <c r="C41" s="4" t="s">
        <v>148</v>
      </c>
      <c r="D41" s="3">
        <v>10</v>
      </c>
      <c r="E41" s="3" t="s">
        <v>149</v>
      </c>
      <c r="F41" s="5" t="s">
        <v>73</v>
      </c>
      <c r="G41" s="2"/>
      <c r="H41" s="2"/>
    </row>
    <row r="42" spans="1:8" ht="18.75" x14ac:dyDescent="0.25">
      <c r="A42" s="3">
        <v>40</v>
      </c>
      <c r="B42" s="3" t="s">
        <v>46</v>
      </c>
      <c r="C42" s="8" t="s">
        <v>150</v>
      </c>
      <c r="D42" s="9">
        <f>918+135+80</f>
        <v>1133</v>
      </c>
      <c r="E42" s="3" t="s">
        <v>151</v>
      </c>
      <c r="F42" s="5" t="s">
        <v>73</v>
      </c>
      <c r="G42" s="3" t="s">
        <v>57</v>
      </c>
      <c r="H42" s="3" t="s">
        <v>57</v>
      </c>
    </row>
    <row r="43" spans="1:8" ht="18.75" x14ac:dyDescent="0.25">
      <c r="A43" s="3">
        <v>41</v>
      </c>
      <c r="B43" s="3" t="s">
        <v>47</v>
      </c>
      <c r="C43" s="8" t="s">
        <v>152</v>
      </c>
      <c r="D43" s="3">
        <v>505</v>
      </c>
      <c r="E43" s="3" t="s">
        <v>153</v>
      </c>
      <c r="F43" s="5" t="s">
        <v>73</v>
      </c>
      <c r="G43" s="3" t="s">
        <v>57</v>
      </c>
      <c r="H43" s="3" t="s">
        <v>57</v>
      </c>
    </row>
    <row r="44" spans="1:8" ht="18.75" x14ac:dyDescent="0.25">
      <c r="A44" s="3">
        <v>42</v>
      </c>
      <c r="B44" s="3" t="s">
        <v>48</v>
      </c>
      <c r="C44" s="8" t="s">
        <v>154</v>
      </c>
      <c r="D44" s="3">
        <f>362+37</f>
        <v>399</v>
      </c>
      <c r="E44" s="3" t="s">
        <v>155</v>
      </c>
      <c r="F44" s="5" t="s">
        <v>73</v>
      </c>
      <c r="G44" s="3" t="s">
        <v>57</v>
      </c>
      <c r="H44" s="3" t="s">
        <v>57</v>
      </c>
    </row>
    <row r="45" spans="1:8" ht="37.5" x14ac:dyDescent="0.25">
      <c r="A45" s="3">
        <v>43</v>
      </c>
      <c r="B45" s="3" t="s">
        <v>49</v>
      </c>
      <c r="C45" s="8" t="s">
        <v>156</v>
      </c>
      <c r="D45" s="3">
        <v>45</v>
      </c>
      <c r="E45" s="3" t="s">
        <v>157</v>
      </c>
      <c r="F45" s="5" t="s">
        <v>73</v>
      </c>
      <c r="G45" s="3" t="s">
        <v>57</v>
      </c>
      <c r="H45" s="3" t="s">
        <v>57</v>
      </c>
    </row>
    <row r="46" spans="1:8" ht="18.75" x14ac:dyDescent="0.25">
      <c r="A46" s="3">
        <v>44</v>
      </c>
      <c r="B46" s="3" t="s">
        <v>50</v>
      </c>
      <c r="C46" s="8" t="s">
        <v>158</v>
      </c>
      <c r="D46" s="3">
        <v>16</v>
      </c>
      <c r="E46" s="3" t="s">
        <v>159</v>
      </c>
      <c r="F46" s="5" t="s">
        <v>73</v>
      </c>
      <c r="G46" s="3" t="s">
        <v>57</v>
      </c>
      <c r="H46" s="3" t="s">
        <v>57</v>
      </c>
    </row>
    <row r="47" spans="1:8" ht="18.75" x14ac:dyDescent="0.25">
      <c r="A47" s="3">
        <v>45</v>
      </c>
      <c r="B47" s="3" t="s">
        <v>51</v>
      </c>
      <c r="C47" s="8" t="s">
        <v>160</v>
      </c>
      <c r="D47" s="3">
        <v>55</v>
      </c>
      <c r="E47" s="3" t="s">
        <v>161</v>
      </c>
      <c r="F47" s="5" t="s">
        <v>73</v>
      </c>
      <c r="G47" s="3" t="s">
        <v>57</v>
      </c>
      <c r="H47" s="3" t="s">
        <v>57</v>
      </c>
    </row>
    <row r="48" spans="1:8" ht="18.75" x14ac:dyDescent="0.25">
      <c r="A48" s="3">
        <v>46</v>
      </c>
      <c r="B48" s="3" t="s">
        <v>52</v>
      </c>
      <c r="C48" s="8" t="s">
        <v>162</v>
      </c>
      <c r="D48" s="3">
        <v>16</v>
      </c>
      <c r="E48" s="3" t="s">
        <v>163</v>
      </c>
      <c r="F48" s="5" t="s">
        <v>73</v>
      </c>
      <c r="G48" s="3" t="s">
        <v>57</v>
      </c>
      <c r="H48" s="3" t="s">
        <v>57</v>
      </c>
    </row>
    <row r="49" spans="1:8" ht="18.75" x14ac:dyDescent="0.25">
      <c r="A49" s="3">
        <v>47</v>
      </c>
      <c r="B49" s="3" t="s">
        <v>53</v>
      </c>
      <c r="C49" s="8" t="s">
        <v>164</v>
      </c>
      <c r="D49" s="3">
        <f>1458+285+204</f>
        <v>1947</v>
      </c>
      <c r="E49" s="3" t="s">
        <v>165</v>
      </c>
      <c r="F49" s="5" t="s">
        <v>73</v>
      </c>
      <c r="G49" s="3" t="s">
        <v>57</v>
      </c>
      <c r="H49" s="3" t="s">
        <v>57</v>
      </c>
    </row>
    <row r="50" spans="1:8" ht="37.5" x14ac:dyDescent="0.25">
      <c r="A50" s="3">
        <v>48</v>
      </c>
      <c r="B50" s="3" t="s">
        <v>54</v>
      </c>
      <c r="C50" s="8" t="s">
        <v>166</v>
      </c>
      <c r="D50" s="3">
        <v>169</v>
      </c>
      <c r="E50" s="3" t="s">
        <v>167</v>
      </c>
      <c r="F50" s="5" t="s">
        <v>73</v>
      </c>
      <c r="G50" s="3" t="s">
        <v>57</v>
      </c>
      <c r="H50" s="3" t="s">
        <v>57</v>
      </c>
    </row>
    <row r="51" spans="1:8" ht="37.5" x14ac:dyDescent="0.25">
      <c r="A51" s="3">
        <v>49</v>
      </c>
      <c r="B51" s="3" t="s">
        <v>55</v>
      </c>
      <c r="C51" s="8" t="s">
        <v>168</v>
      </c>
      <c r="D51" s="3">
        <f>973+199+141</f>
        <v>1313</v>
      </c>
      <c r="E51" s="3" t="s">
        <v>169</v>
      </c>
      <c r="F51" s="5" t="s">
        <v>73</v>
      </c>
      <c r="G51" s="3" t="s">
        <v>57</v>
      </c>
      <c r="H51" s="3" t="s">
        <v>57</v>
      </c>
    </row>
    <row r="52" spans="1:8" ht="18.75" x14ac:dyDescent="0.25">
      <c r="A52" s="3">
        <v>50</v>
      </c>
      <c r="B52" s="3" t="s">
        <v>56</v>
      </c>
      <c r="C52" s="8" t="s">
        <v>170</v>
      </c>
      <c r="D52" s="3">
        <v>3</v>
      </c>
      <c r="E52" s="3" t="s">
        <v>171</v>
      </c>
      <c r="F52" s="5" t="s">
        <v>73</v>
      </c>
      <c r="G52" s="3"/>
      <c r="H52" s="3"/>
    </row>
    <row r="53" spans="1:8" ht="18.75" x14ac:dyDescent="0.25">
      <c r="A53" s="3">
        <v>51</v>
      </c>
      <c r="B53" s="3" t="s">
        <v>58</v>
      </c>
      <c r="C53" s="8" t="s">
        <v>172</v>
      </c>
      <c r="D53" s="3">
        <v>237</v>
      </c>
      <c r="E53" s="3" t="s">
        <v>173</v>
      </c>
      <c r="F53" s="5" t="s">
        <v>73</v>
      </c>
      <c r="G53" s="3"/>
      <c r="H53" s="3"/>
    </row>
    <row r="54" spans="1:8" ht="18.75" x14ac:dyDescent="0.25">
      <c r="A54" s="3">
        <v>52</v>
      </c>
      <c r="B54" s="3" t="s">
        <v>59</v>
      </c>
      <c r="C54" s="8" t="s">
        <v>174</v>
      </c>
      <c r="D54" s="3">
        <v>63</v>
      </c>
      <c r="E54" s="3" t="s">
        <v>175</v>
      </c>
      <c r="F54" s="5" t="s">
        <v>73</v>
      </c>
      <c r="G54" s="3"/>
      <c r="H54" s="3"/>
    </row>
    <row r="55" spans="1:8" ht="18.75" x14ac:dyDescent="0.25">
      <c r="A55" s="3">
        <v>53</v>
      </c>
      <c r="B55" s="3" t="s">
        <v>60</v>
      </c>
      <c r="C55" s="8" t="s">
        <v>176</v>
      </c>
      <c r="D55" s="3">
        <v>121</v>
      </c>
      <c r="E55" s="3" t="s">
        <v>177</v>
      </c>
      <c r="F55" s="5" t="s">
        <v>73</v>
      </c>
      <c r="G55" s="3"/>
      <c r="H55" s="3"/>
    </row>
    <row r="56" spans="1:8" ht="18.75" x14ac:dyDescent="0.25">
      <c r="A56" s="3">
        <v>54</v>
      </c>
      <c r="B56" s="3" t="s">
        <v>61</v>
      </c>
      <c r="C56" s="8" t="s">
        <v>178</v>
      </c>
      <c r="D56" s="3">
        <f>1336+227+189</f>
        <v>1752</v>
      </c>
      <c r="E56" s="3" t="s">
        <v>179</v>
      </c>
      <c r="F56" s="5" t="s">
        <v>73</v>
      </c>
      <c r="G56" s="3" t="s">
        <v>57</v>
      </c>
      <c r="H56" s="3" t="s">
        <v>57</v>
      </c>
    </row>
    <row r="57" spans="1:8" ht="18.75" x14ac:dyDescent="0.25">
      <c r="A57" s="3">
        <v>55</v>
      </c>
      <c r="B57" s="3" t="s">
        <v>62</v>
      </c>
      <c r="C57" s="8" t="s">
        <v>180</v>
      </c>
      <c r="D57" s="3">
        <f>708+26+39</f>
        <v>773</v>
      </c>
      <c r="E57" s="3" t="s">
        <v>181</v>
      </c>
      <c r="F57" s="5" t="s">
        <v>73</v>
      </c>
      <c r="G57" s="3" t="s">
        <v>57</v>
      </c>
      <c r="H57" s="3" t="s">
        <v>57</v>
      </c>
    </row>
    <row r="58" spans="1:8" ht="18.75" x14ac:dyDescent="0.25">
      <c r="A58" s="3">
        <v>56</v>
      </c>
      <c r="B58" s="3" t="s">
        <v>63</v>
      </c>
      <c r="C58" s="8" t="s">
        <v>182</v>
      </c>
      <c r="D58" s="3">
        <f>1010+343+4</f>
        <v>1357</v>
      </c>
      <c r="E58" s="10">
        <v>39035</v>
      </c>
      <c r="F58" s="5" t="s">
        <v>73</v>
      </c>
      <c r="G58" s="3" t="s">
        <v>57</v>
      </c>
      <c r="H58" s="3" t="s">
        <v>57</v>
      </c>
    </row>
    <row r="59" spans="1:8" ht="18.75" x14ac:dyDescent="0.25">
      <c r="A59" s="3">
        <v>57</v>
      </c>
      <c r="B59" s="3" t="s">
        <v>64</v>
      </c>
      <c r="C59" s="8" t="s">
        <v>183</v>
      </c>
      <c r="D59" s="3">
        <v>16</v>
      </c>
      <c r="E59" s="10">
        <v>39940</v>
      </c>
      <c r="F59" s="5" t="s">
        <v>73</v>
      </c>
      <c r="G59" s="3"/>
      <c r="H59" s="3"/>
    </row>
    <row r="60" spans="1:8" ht="18.75" x14ac:dyDescent="0.25">
      <c r="A60" s="3">
        <v>58</v>
      </c>
      <c r="B60" s="3" t="s">
        <v>65</v>
      </c>
      <c r="C60" s="8" t="s">
        <v>184</v>
      </c>
      <c r="D60" s="3">
        <v>37</v>
      </c>
      <c r="E60" s="3" t="s">
        <v>185</v>
      </c>
      <c r="F60" s="5" t="s">
        <v>73</v>
      </c>
      <c r="G60" s="3" t="s">
        <v>57</v>
      </c>
      <c r="H60" s="3" t="s">
        <v>57</v>
      </c>
    </row>
    <row r="61" spans="1:8" ht="18.75" x14ac:dyDescent="0.25">
      <c r="A61" s="3">
        <v>59</v>
      </c>
      <c r="B61" s="3" t="s">
        <v>66</v>
      </c>
      <c r="C61" s="8" t="s">
        <v>186</v>
      </c>
      <c r="D61" s="3">
        <f>1181+96+522</f>
        <v>1799</v>
      </c>
      <c r="E61" s="10">
        <v>40935</v>
      </c>
      <c r="F61" s="5" t="s">
        <v>73</v>
      </c>
      <c r="G61" s="3" t="s">
        <v>57</v>
      </c>
      <c r="H61" s="3" t="s">
        <v>57</v>
      </c>
    </row>
    <row r="62" spans="1:8" ht="18.75" x14ac:dyDescent="0.25">
      <c r="A62" s="3">
        <v>60</v>
      </c>
      <c r="B62" s="3" t="s">
        <v>67</v>
      </c>
      <c r="C62" s="8" t="s">
        <v>187</v>
      </c>
      <c r="D62" s="3">
        <v>365</v>
      </c>
      <c r="E62" s="10">
        <v>40885</v>
      </c>
      <c r="F62" s="5" t="s">
        <v>73</v>
      </c>
      <c r="G62" s="3" t="s">
        <v>57</v>
      </c>
      <c r="H62" s="3" t="s">
        <v>57</v>
      </c>
    </row>
    <row r="63" spans="1:8" ht="18.75" x14ac:dyDescent="0.25">
      <c r="A63" s="3">
        <v>61</v>
      </c>
      <c r="B63" s="3" t="s">
        <v>68</v>
      </c>
      <c r="C63" s="8" t="s">
        <v>188</v>
      </c>
      <c r="D63" s="3">
        <v>401</v>
      </c>
      <c r="E63" s="10">
        <v>40981</v>
      </c>
      <c r="F63" s="5" t="s">
        <v>73</v>
      </c>
      <c r="G63" s="3" t="s">
        <v>57</v>
      </c>
      <c r="H63" s="3" t="s">
        <v>57</v>
      </c>
    </row>
    <row r="64" spans="1:8" ht="18.75" x14ac:dyDescent="0.25">
      <c r="A64" s="3">
        <v>62</v>
      </c>
      <c r="B64" s="3" t="s">
        <v>69</v>
      </c>
      <c r="C64" s="8" t="s">
        <v>189</v>
      </c>
      <c r="D64" s="3">
        <f>15244+800+51+232</f>
        <v>16327</v>
      </c>
      <c r="E64" s="10">
        <v>36319</v>
      </c>
      <c r="F64" s="5" t="s">
        <v>73</v>
      </c>
      <c r="G64" s="3" t="s">
        <v>57</v>
      </c>
      <c r="H64" s="3" t="s">
        <v>57</v>
      </c>
    </row>
    <row r="65" spans="1:8" ht="18.75" x14ac:dyDescent="0.25">
      <c r="A65" s="3">
        <v>63</v>
      </c>
      <c r="B65" s="3" t="s">
        <v>70</v>
      </c>
      <c r="C65" s="8" t="s">
        <v>190</v>
      </c>
      <c r="D65" s="3">
        <f>897+4032</f>
        <v>4929</v>
      </c>
      <c r="E65" s="10">
        <v>36320</v>
      </c>
      <c r="F65" s="5" t="s">
        <v>73</v>
      </c>
      <c r="G65" s="3" t="s">
        <v>57</v>
      </c>
      <c r="H65" s="3" t="s">
        <v>57</v>
      </c>
    </row>
    <row r="66" spans="1:8" ht="18.75" x14ac:dyDescent="0.25">
      <c r="A66" s="3">
        <v>64</v>
      </c>
      <c r="B66" s="3" t="s">
        <v>191</v>
      </c>
      <c r="C66" s="8" t="s">
        <v>192</v>
      </c>
      <c r="D66" s="3">
        <f>241+69+50</f>
        <v>360</v>
      </c>
      <c r="E66" s="10">
        <v>39448</v>
      </c>
      <c r="F66" s="5" t="s">
        <v>73</v>
      </c>
      <c r="G66" s="3" t="s">
        <v>57</v>
      </c>
      <c r="H66" s="3" t="s">
        <v>57</v>
      </c>
    </row>
    <row r="67" spans="1:8" ht="18.75" x14ac:dyDescent="0.25">
      <c r="A67" s="3">
        <v>65</v>
      </c>
      <c r="B67" s="3" t="s">
        <v>193</v>
      </c>
      <c r="C67" s="8" t="s">
        <v>194</v>
      </c>
      <c r="D67" s="3">
        <f>346+11+7</f>
        <v>364</v>
      </c>
      <c r="E67" s="10">
        <v>39508</v>
      </c>
      <c r="F67" s="5" t="s">
        <v>73</v>
      </c>
      <c r="G67" s="3" t="s">
        <v>57</v>
      </c>
      <c r="H67" s="3" t="s">
        <v>57</v>
      </c>
    </row>
    <row r="68" spans="1:8" ht="18.75" x14ac:dyDescent="0.25">
      <c r="A68" s="3">
        <v>66</v>
      </c>
      <c r="B68" s="3" t="s">
        <v>195</v>
      </c>
      <c r="C68" s="8" t="s">
        <v>196</v>
      </c>
      <c r="D68" s="3">
        <f>185+63+12</f>
        <v>260</v>
      </c>
      <c r="E68" s="10">
        <v>40544</v>
      </c>
      <c r="F68" s="5" t="s">
        <v>73</v>
      </c>
      <c r="G68" s="3" t="s">
        <v>57</v>
      </c>
      <c r="H68" s="3" t="s">
        <v>57</v>
      </c>
    </row>
    <row r="69" spans="1:8" ht="18.75" x14ac:dyDescent="0.25">
      <c r="A69" s="3">
        <v>67</v>
      </c>
      <c r="B69" s="3" t="s">
        <v>197</v>
      </c>
      <c r="C69" s="8" t="s">
        <v>198</v>
      </c>
      <c r="D69" s="3">
        <v>200</v>
      </c>
      <c r="E69" s="10">
        <v>37006</v>
      </c>
      <c r="F69" s="5" t="s">
        <v>73</v>
      </c>
      <c r="G69" s="3" t="s">
        <v>57</v>
      </c>
      <c r="H69" s="3" t="s">
        <v>57</v>
      </c>
    </row>
    <row r="70" spans="1:8" ht="18.75" x14ac:dyDescent="0.25">
      <c r="A70" s="3">
        <v>68</v>
      </c>
      <c r="B70" s="3" t="s">
        <v>199</v>
      </c>
      <c r="C70" s="8" t="s">
        <v>200</v>
      </c>
      <c r="D70" s="3">
        <f>639+10+9</f>
        <v>658</v>
      </c>
      <c r="E70" s="10">
        <v>37257</v>
      </c>
      <c r="F70" s="5" t="s">
        <v>73</v>
      </c>
      <c r="G70" s="3" t="s">
        <v>57</v>
      </c>
      <c r="H70" s="3" t="s">
        <v>57</v>
      </c>
    </row>
    <row r="71" spans="1:8" ht="18.75" x14ac:dyDescent="0.25">
      <c r="A71" s="3">
        <v>69</v>
      </c>
      <c r="B71" s="3" t="s">
        <v>201</v>
      </c>
      <c r="C71" s="11" t="s">
        <v>202</v>
      </c>
      <c r="D71" s="3">
        <f>7498+201+145</f>
        <v>7844</v>
      </c>
      <c r="E71" s="10">
        <v>38524</v>
      </c>
      <c r="F71" s="5" t="s">
        <v>73</v>
      </c>
      <c r="G71" s="3" t="s">
        <v>57</v>
      </c>
      <c r="H71" s="3" t="s">
        <v>57</v>
      </c>
    </row>
    <row r="72" spans="1:8" ht="18.75" x14ac:dyDescent="0.25">
      <c r="A72" s="3">
        <v>70</v>
      </c>
      <c r="B72" s="3" t="s">
        <v>203</v>
      </c>
      <c r="C72" s="8" t="s">
        <v>204</v>
      </c>
      <c r="D72" s="3">
        <f>1589+268+272</f>
        <v>2129</v>
      </c>
      <c r="E72" s="10">
        <v>37226</v>
      </c>
      <c r="F72" s="5" t="s">
        <v>73</v>
      </c>
      <c r="G72" s="3" t="s">
        <v>57</v>
      </c>
      <c r="H72" s="3" t="s">
        <v>57</v>
      </c>
    </row>
    <row r="73" spans="1:8" ht="18.75" x14ac:dyDescent="0.25">
      <c r="A73" s="3">
        <v>71</v>
      </c>
      <c r="B73" s="3" t="s">
        <v>205</v>
      </c>
      <c r="C73" s="11" t="s">
        <v>206</v>
      </c>
      <c r="D73" s="3">
        <f>1125+100+1200</f>
        <v>2425</v>
      </c>
      <c r="E73" s="10">
        <v>40269</v>
      </c>
      <c r="F73" s="5" t="s">
        <v>73</v>
      </c>
      <c r="G73" s="3" t="s">
        <v>57</v>
      </c>
      <c r="H73" s="3" t="s">
        <v>57</v>
      </c>
    </row>
    <row r="74" spans="1:8" ht="18.75" x14ac:dyDescent="0.25">
      <c r="A74" s="3">
        <v>72</v>
      </c>
      <c r="B74" s="3" t="s">
        <v>207</v>
      </c>
      <c r="C74" s="8" t="s">
        <v>208</v>
      </c>
      <c r="D74" s="3" t="s">
        <v>209</v>
      </c>
      <c r="E74" s="3"/>
      <c r="F74" s="5" t="s">
        <v>73</v>
      </c>
      <c r="G74" s="3" t="s">
        <v>57</v>
      </c>
      <c r="H74" s="3" t="s">
        <v>57</v>
      </c>
    </row>
    <row r="75" spans="1:8" ht="18.75" x14ac:dyDescent="0.25">
      <c r="A75" s="3">
        <v>73</v>
      </c>
      <c r="B75" s="3" t="s">
        <v>210</v>
      </c>
      <c r="C75" s="8" t="s">
        <v>211</v>
      </c>
      <c r="D75" s="3" t="s">
        <v>212</v>
      </c>
      <c r="E75" s="3"/>
      <c r="F75" s="5" t="s">
        <v>73</v>
      </c>
      <c r="G75" s="3" t="s">
        <v>57</v>
      </c>
      <c r="H75" s="3" t="s">
        <v>57</v>
      </c>
    </row>
    <row r="76" spans="1:8" ht="18.75" x14ac:dyDescent="0.25">
      <c r="A76" s="3">
        <v>74</v>
      </c>
      <c r="B76" s="3" t="s">
        <v>213</v>
      </c>
      <c r="C76" s="11" t="s">
        <v>214</v>
      </c>
      <c r="D76" s="3">
        <f>3851+384+270</f>
        <v>4505</v>
      </c>
      <c r="E76" s="10">
        <v>38529</v>
      </c>
      <c r="F76" s="5" t="s">
        <v>73</v>
      </c>
      <c r="G76" s="3" t="s">
        <v>57</v>
      </c>
      <c r="H76" s="3" t="s">
        <v>57</v>
      </c>
    </row>
    <row r="77" spans="1:8" ht="18.75" x14ac:dyDescent="0.25">
      <c r="A77" s="3">
        <v>75</v>
      </c>
      <c r="B77" s="3" t="s">
        <v>215</v>
      </c>
      <c r="C77" s="11" t="s">
        <v>216</v>
      </c>
      <c r="D77" s="3">
        <f>1731+40+30</f>
        <v>1801</v>
      </c>
      <c r="E77" s="10">
        <v>40273</v>
      </c>
      <c r="F77" s="5" t="s">
        <v>73</v>
      </c>
      <c r="G77" s="3" t="s">
        <v>57</v>
      </c>
      <c r="H77" s="3" t="s">
        <v>57</v>
      </c>
    </row>
    <row r="78" spans="1:8" ht="18.75" x14ac:dyDescent="0.25">
      <c r="A78" s="3">
        <v>76</v>
      </c>
      <c r="B78" s="3" t="s">
        <v>217</v>
      </c>
      <c r="C78" s="11" t="s">
        <v>218</v>
      </c>
      <c r="D78" s="3">
        <f>7105+95+70</f>
        <v>7270</v>
      </c>
      <c r="E78" s="10">
        <v>38689</v>
      </c>
      <c r="F78" s="5" t="s">
        <v>73</v>
      </c>
      <c r="G78" s="3" t="s">
        <v>57</v>
      </c>
      <c r="H78" s="3" t="s">
        <v>57</v>
      </c>
    </row>
    <row r="79" spans="1:8" ht="18.75" x14ac:dyDescent="0.25">
      <c r="A79" s="3">
        <v>77</v>
      </c>
      <c r="B79" s="3" t="s">
        <v>219</v>
      </c>
      <c r="C79" s="8" t="s">
        <v>220</v>
      </c>
      <c r="D79" s="3">
        <f>1150+313+226</f>
        <v>1689</v>
      </c>
      <c r="E79" s="10">
        <v>41044</v>
      </c>
      <c r="F79" s="5" t="s">
        <v>73</v>
      </c>
      <c r="G79" s="3" t="s">
        <v>57</v>
      </c>
      <c r="H79" s="3" t="s">
        <v>57</v>
      </c>
    </row>
    <row r="80" spans="1:8" ht="18.75" x14ac:dyDescent="0.25">
      <c r="A80" s="3">
        <v>78</v>
      </c>
      <c r="B80" s="3" t="s">
        <v>221</v>
      </c>
      <c r="C80" s="8" t="s">
        <v>222</v>
      </c>
      <c r="D80" s="3">
        <f>800+248+175</f>
        <v>1223</v>
      </c>
      <c r="E80" s="10">
        <v>41044</v>
      </c>
      <c r="F80" s="5" t="s">
        <v>73</v>
      </c>
      <c r="G80" s="3" t="s">
        <v>57</v>
      </c>
      <c r="H80" s="3" t="s">
        <v>57</v>
      </c>
    </row>
    <row r="81" spans="1:8" ht="18.75" x14ac:dyDescent="0.25">
      <c r="A81" s="3">
        <v>79</v>
      </c>
      <c r="B81" s="3" t="s">
        <v>223</v>
      </c>
      <c r="C81" s="8" t="s">
        <v>224</v>
      </c>
      <c r="D81" s="3">
        <f>1800+62+48</f>
        <v>1910</v>
      </c>
      <c r="E81" s="10">
        <v>41044</v>
      </c>
      <c r="F81" s="5" t="s">
        <v>73</v>
      </c>
      <c r="G81" s="3" t="s">
        <v>57</v>
      </c>
      <c r="H81" s="3" t="s">
        <v>57</v>
      </c>
    </row>
    <row r="82" spans="1:8" ht="18.75" x14ac:dyDescent="0.25">
      <c r="A82" s="3">
        <v>80</v>
      </c>
      <c r="B82" s="3" t="s">
        <v>225</v>
      </c>
      <c r="C82" s="12" t="s">
        <v>226</v>
      </c>
      <c r="D82" s="3">
        <f>2850+1600+3000</f>
        <v>7450</v>
      </c>
      <c r="E82" s="10">
        <v>37257</v>
      </c>
      <c r="F82" s="5" t="s">
        <v>73</v>
      </c>
      <c r="G82" s="3" t="s">
        <v>57</v>
      </c>
      <c r="H82" s="3" t="s">
        <v>57</v>
      </c>
    </row>
    <row r="83" spans="1:8" ht="18.75" x14ac:dyDescent="0.25">
      <c r="A83" s="3">
        <v>81</v>
      </c>
      <c r="B83" s="3" t="s">
        <v>227</v>
      </c>
      <c r="C83" s="8" t="s">
        <v>228</v>
      </c>
      <c r="D83" s="3">
        <f>250+35+129</f>
        <v>414</v>
      </c>
      <c r="E83" s="10">
        <v>40758</v>
      </c>
      <c r="F83" s="5" t="s">
        <v>73</v>
      </c>
      <c r="G83" s="3" t="s">
        <v>57</v>
      </c>
      <c r="H83" s="3" t="s">
        <v>57</v>
      </c>
    </row>
    <row r="84" spans="1:8" ht="18.75" x14ac:dyDescent="0.3">
      <c r="A84" s="3">
        <v>82</v>
      </c>
      <c r="B84" s="3" t="s">
        <v>229</v>
      </c>
      <c r="C84" s="8" t="s">
        <v>230</v>
      </c>
      <c r="D84" s="13">
        <f>13500+2400+720</f>
        <v>16620</v>
      </c>
      <c r="E84" s="10">
        <v>41031</v>
      </c>
      <c r="F84" s="5" t="s">
        <v>73</v>
      </c>
      <c r="G84" s="3" t="s">
        <v>57</v>
      </c>
      <c r="H84" s="3" t="s">
        <v>57</v>
      </c>
    </row>
    <row r="85" spans="1:8" ht="18.75" x14ac:dyDescent="0.3">
      <c r="A85" s="3">
        <v>83</v>
      </c>
      <c r="B85" s="3" t="s">
        <v>231</v>
      </c>
      <c r="C85" s="12" t="s">
        <v>232</v>
      </c>
      <c r="D85" s="14">
        <v>60</v>
      </c>
      <c r="E85" s="15">
        <v>37743</v>
      </c>
      <c r="F85" s="5" t="s">
        <v>73</v>
      </c>
      <c r="G85" s="3" t="s">
        <v>57</v>
      </c>
      <c r="H85" s="3" t="s">
        <v>57</v>
      </c>
    </row>
    <row r="86" spans="1:8" ht="18.75" x14ac:dyDescent="0.3">
      <c r="A86" s="3">
        <v>84</v>
      </c>
      <c r="B86" s="3" t="s">
        <v>233</v>
      </c>
      <c r="C86" s="12" t="s">
        <v>234</v>
      </c>
      <c r="D86" s="14">
        <v>66</v>
      </c>
      <c r="E86" s="15">
        <v>44440</v>
      </c>
      <c r="F86" s="5" t="s">
        <v>73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N6</vt:lpstr>
    </vt:vector>
  </TitlesOfParts>
  <Company>KESCOM.Org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Assistant RTI</cp:lastModifiedBy>
  <cp:lastPrinted>2021-08-27T05:30:16Z</cp:lastPrinted>
  <dcterms:created xsi:type="dcterms:W3CDTF">2019-09-03T06:35:37Z</dcterms:created>
  <dcterms:modified xsi:type="dcterms:W3CDTF">2022-08-22T11:33:19Z</dcterms:modified>
</cp:coreProperties>
</file>