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" activeTab="5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braz" sheetId="23" state="hidden" r:id="rId7"/>
    <sheet name="brc" sheetId="24" state="hidden" r:id="rId8"/>
    <sheet name="kolar" sheetId="25" state="hidden" r:id="rId9"/>
    <sheet name="ramanagr" sheetId="26" state="hidden" r:id="rId10"/>
    <sheet name="CIRCLE" sheetId="18" state="hidden" r:id="rId11"/>
    <sheet name="DIFF" sheetId="19" state="hidden" r:id="rId12"/>
    <sheet name="ht" sheetId="14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3">'April-2021'!$A$1:$U$61</definedName>
    <definedName name="_xlnm.Print_Area" localSheetId="6">braz!$A$1:$U$20</definedName>
    <definedName name="_xlnm.Print_Area" localSheetId="7">brc!$A$1:$U$9</definedName>
    <definedName name="_xlnm.Print_Area" localSheetId="10">CIRCLE!$A$1:$V$64</definedName>
    <definedName name="_xlnm.Print_Area" localSheetId="5">'june-2021'!$A$1:$U$61</definedName>
    <definedName name="_xlnm.Print_Area" localSheetId="8">kolar!$A$1:$U$11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9">ramanagr!$A$1:$U$11</definedName>
  </definedNames>
  <calcPr calcId="144525"/>
</workbook>
</file>

<file path=xl/calcChain.xml><?xml version="1.0" encoding="utf-8"?>
<calcChain xmlns="http://schemas.openxmlformats.org/spreadsheetml/2006/main">
  <c r="R49" i="57" l="1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U48" i="57" s="1"/>
  <c r="T47" i="57"/>
  <c r="S47" i="57"/>
  <c r="Q47" i="57"/>
  <c r="O47" i="57"/>
  <c r="N47" i="57"/>
  <c r="M47" i="57"/>
  <c r="K47" i="57"/>
  <c r="I47" i="57"/>
  <c r="H47" i="57"/>
  <c r="U47" i="57" s="1"/>
  <c r="G47" i="57"/>
  <c r="E47" i="57"/>
  <c r="C47" i="57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S49" i="57" s="1"/>
  <c r="Q45" i="57"/>
  <c r="Q49" i="57" s="1"/>
  <c r="O45" i="57"/>
  <c r="O49" i="57" s="1"/>
  <c r="M45" i="57"/>
  <c r="M49" i="57" s="1"/>
  <c r="K45" i="57"/>
  <c r="K49" i="57" s="1"/>
  <c r="I45" i="57"/>
  <c r="N45" i="57" s="1"/>
  <c r="N49" i="57" s="1"/>
  <c r="G45" i="57"/>
  <c r="G49" i="57" s="1"/>
  <c r="E45" i="57"/>
  <c r="E49" i="57" s="1"/>
  <c r="C45" i="57"/>
  <c r="C49" i="57" s="1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T42" i="57"/>
  <c r="S42" i="57"/>
  <c r="Q42" i="57"/>
  <c r="O42" i="57"/>
  <c r="N42" i="57"/>
  <c r="M42" i="57"/>
  <c r="K42" i="57"/>
  <c r="I42" i="57"/>
  <c r="H42" i="57"/>
  <c r="U42" i="57" s="1"/>
  <c r="G42" i="57"/>
  <c r="E42" i="57"/>
  <c r="C42" i="57"/>
  <c r="T41" i="57"/>
  <c r="S41" i="57"/>
  <c r="Q41" i="57"/>
  <c r="O41" i="57"/>
  <c r="N41" i="57"/>
  <c r="M41" i="57"/>
  <c r="K41" i="57"/>
  <c r="I41" i="57"/>
  <c r="H41" i="57"/>
  <c r="U41" i="57" s="1"/>
  <c r="G41" i="57"/>
  <c r="E41" i="57"/>
  <c r="C41" i="57"/>
  <c r="S40" i="57"/>
  <c r="S44" i="57" s="1"/>
  <c r="Q40" i="57"/>
  <c r="Q44" i="57" s="1"/>
  <c r="O40" i="57"/>
  <c r="T40" i="57" s="1"/>
  <c r="M40" i="57"/>
  <c r="M44" i="57" s="1"/>
  <c r="K40" i="57"/>
  <c r="K44" i="57" s="1"/>
  <c r="I40" i="57"/>
  <c r="N40" i="57" s="1"/>
  <c r="N44" i="57" s="1"/>
  <c r="G40" i="57"/>
  <c r="G44" i="57" s="1"/>
  <c r="E40" i="57"/>
  <c r="E44" i="57" s="1"/>
  <c r="C40" i="57"/>
  <c r="H40" i="57" s="1"/>
  <c r="R38" i="57"/>
  <c r="P38" i="57"/>
  <c r="P39" i="57" s="1"/>
  <c r="L38" i="57"/>
  <c r="L39" i="57" s="1"/>
  <c r="J38" i="57"/>
  <c r="F38" i="57"/>
  <c r="D38" i="57"/>
  <c r="D39" i="57" s="1"/>
  <c r="T37" i="57"/>
  <c r="S37" i="57"/>
  <c r="Q37" i="57"/>
  <c r="O37" i="57"/>
  <c r="N37" i="57"/>
  <c r="M37" i="57"/>
  <c r="K37" i="57"/>
  <c r="I37" i="57"/>
  <c r="H37" i="57"/>
  <c r="U37" i="57" s="1"/>
  <c r="G37" i="57"/>
  <c r="E37" i="57"/>
  <c r="C37" i="57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U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U35" i="57" s="1"/>
  <c r="T34" i="57"/>
  <c r="S34" i="57"/>
  <c r="S38" i="57" s="1"/>
  <c r="Q34" i="57"/>
  <c r="Q38" i="57" s="1"/>
  <c r="O34" i="57"/>
  <c r="O38" i="57" s="1"/>
  <c r="N34" i="57"/>
  <c r="N38" i="57" s="1"/>
  <c r="M34" i="57"/>
  <c r="M38" i="57" s="1"/>
  <c r="K34" i="57"/>
  <c r="K38" i="57" s="1"/>
  <c r="I34" i="57"/>
  <c r="I38" i="57" s="1"/>
  <c r="H34" i="57"/>
  <c r="H38" i="57" s="1"/>
  <c r="G34" i="57"/>
  <c r="G38" i="57" s="1"/>
  <c r="E34" i="57"/>
  <c r="E38" i="57" s="1"/>
  <c r="C34" i="57"/>
  <c r="C38" i="57" s="1"/>
  <c r="R33" i="57"/>
  <c r="R39" i="57" s="1"/>
  <c r="P33" i="57"/>
  <c r="L33" i="57"/>
  <c r="J33" i="57"/>
  <c r="J39" i="57" s="1"/>
  <c r="F33" i="57"/>
  <c r="F39" i="57" s="1"/>
  <c r="D33" i="57"/>
  <c r="T32" i="57"/>
  <c r="S32" i="57"/>
  <c r="Q32" i="57"/>
  <c r="O32" i="57"/>
  <c r="N32" i="57"/>
  <c r="M32" i="57"/>
  <c r="K32" i="57"/>
  <c r="I32" i="57"/>
  <c r="H32" i="57"/>
  <c r="U32" i="57" s="1"/>
  <c r="G32" i="57"/>
  <c r="E32" i="57"/>
  <c r="C32" i="57"/>
  <c r="T31" i="57"/>
  <c r="S31" i="57"/>
  <c r="Q31" i="57"/>
  <c r="O31" i="57"/>
  <c r="N31" i="57"/>
  <c r="M31" i="57"/>
  <c r="K31" i="57"/>
  <c r="I31" i="57"/>
  <c r="H31" i="57"/>
  <c r="U31" i="57" s="1"/>
  <c r="G31" i="57"/>
  <c r="E31" i="57"/>
  <c r="C31" i="57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U30" i="57" s="1"/>
  <c r="S29" i="57"/>
  <c r="S33" i="57" s="1"/>
  <c r="Q29" i="57"/>
  <c r="Q33" i="57" s="1"/>
  <c r="O29" i="57"/>
  <c r="O33" i="57" s="1"/>
  <c r="M29" i="57"/>
  <c r="M33" i="57" s="1"/>
  <c r="K29" i="57"/>
  <c r="K33" i="57" s="1"/>
  <c r="I29" i="57"/>
  <c r="N29" i="57" s="1"/>
  <c r="N33" i="57" s="1"/>
  <c r="G29" i="57"/>
  <c r="G33" i="57" s="1"/>
  <c r="E29" i="57"/>
  <c r="E33" i="57" s="1"/>
  <c r="C29" i="57"/>
  <c r="C33" i="57" s="1"/>
  <c r="R28" i="57"/>
  <c r="P28" i="57"/>
  <c r="O28" i="57"/>
  <c r="L28" i="57"/>
  <c r="J28" i="57"/>
  <c r="F28" i="57"/>
  <c r="D28" i="57"/>
  <c r="C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T26" i="57"/>
  <c r="S26" i="57"/>
  <c r="S28" i="57" s="1"/>
  <c r="Q26" i="57"/>
  <c r="Q28" i="57" s="1"/>
  <c r="O26" i="57"/>
  <c r="N26" i="57"/>
  <c r="N28" i="57" s="1"/>
  <c r="M26" i="57"/>
  <c r="M28" i="57" s="1"/>
  <c r="K26" i="57"/>
  <c r="K28" i="57" s="1"/>
  <c r="I26" i="57"/>
  <c r="I28" i="57" s="1"/>
  <c r="H26" i="57"/>
  <c r="U26" i="57" s="1"/>
  <c r="G26" i="57"/>
  <c r="G28" i="57" s="1"/>
  <c r="E26" i="57"/>
  <c r="E28" i="57" s="1"/>
  <c r="C26" i="57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T22" i="57"/>
  <c r="S22" i="57"/>
  <c r="Q22" i="57"/>
  <c r="O22" i="57"/>
  <c r="N22" i="57"/>
  <c r="M22" i="57"/>
  <c r="K22" i="57"/>
  <c r="I22" i="57"/>
  <c r="H22" i="57"/>
  <c r="U22" i="57" s="1"/>
  <c r="G22" i="57"/>
  <c r="E22" i="57"/>
  <c r="C22" i="57"/>
  <c r="T21" i="57"/>
  <c r="S21" i="57"/>
  <c r="Q21" i="57"/>
  <c r="O21" i="57"/>
  <c r="N21" i="57"/>
  <c r="M21" i="57"/>
  <c r="K21" i="57"/>
  <c r="I21" i="57"/>
  <c r="H21" i="57"/>
  <c r="U21" i="57" s="1"/>
  <c r="G21" i="57"/>
  <c r="E21" i="57"/>
  <c r="C21" i="57"/>
  <c r="S20" i="57"/>
  <c r="S24" i="57" s="1"/>
  <c r="Q20" i="57"/>
  <c r="Q24" i="57" s="1"/>
  <c r="O20" i="57"/>
  <c r="T20" i="57" s="1"/>
  <c r="M20" i="57"/>
  <c r="M24" i="57" s="1"/>
  <c r="K20" i="57"/>
  <c r="K24" i="57" s="1"/>
  <c r="I20" i="57"/>
  <c r="N20" i="57" s="1"/>
  <c r="N24" i="57" s="1"/>
  <c r="G20" i="57"/>
  <c r="G24" i="57" s="1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T17" i="57"/>
  <c r="S17" i="57"/>
  <c r="Q17" i="57"/>
  <c r="O17" i="57"/>
  <c r="N17" i="57"/>
  <c r="M17" i="57"/>
  <c r="K17" i="57"/>
  <c r="I17" i="57"/>
  <c r="H17" i="57"/>
  <c r="U17" i="57" s="1"/>
  <c r="G17" i="57"/>
  <c r="E17" i="57"/>
  <c r="C17" i="57"/>
  <c r="S16" i="57"/>
  <c r="S19" i="57" s="1"/>
  <c r="Q16" i="57"/>
  <c r="Q19" i="57" s="1"/>
  <c r="O16" i="57"/>
  <c r="O19" i="57" s="1"/>
  <c r="M16" i="57"/>
  <c r="M19" i="57" s="1"/>
  <c r="K16" i="57"/>
  <c r="K19" i="57" s="1"/>
  <c r="I16" i="57"/>
  <c r="I19" i="57" s="1"/>
  <c r="G16" i="57"/>
  <c r="G19" i="57" s="1"/>
  <c r="E16" i="57"/>
  <c r="E19" i="57" s="1"/>
  <c r="C16" i="57"/>
  <c r="C19" i="57" s="1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T13" i="57"/>
  <c r="S13" i="57"/>
  <c r="Q13" i="57"/>
  <c r="O13" i="57"/>
  <c r="N13" i="57"/>
  <c r="M13" i="57"/>
  <c r="K13" i="57"/>
  <c r="I13" i="57"/>
  <c r="H13" i="57"/>
  <c r="U13" i="57" s="1"/>
  <c r="G13" i="57"/>
  <c r="E13" i="57"/>
  <c r="C13" i="57"/>
  <c r="S12" i="57"/>
  <c r="S15" i="57" s="1"/>
  <c r="Q12" i="57"/>
  <c r="Q15" i="57" s="1"/>
  <c r="O12" i="57"/>
  <c r="O15" i="57" s="1"/>
  <c r="M12" i="57"/>
  <c r="M15" i="57" s="1"/>
  <c r="K12" i="57"/>
  <c r="K15" i="57" s="1"/>
  <c r="I12" i="57"/>
  <c r="N12" i="57" s="1"/>
  <c r="N15" i="57" s="1"/>
  <c r="G12" i="57"/>
  <c r="G15" i="57" s="1"/>
  <c r="E12" i="57"/>
  <c r="E15" i="57" s="1"/>
  <c r="C12" i="57"/>
  <c r="C15" i="57" s="1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T9" i="57"/>
  <c r="S9" i="57"/>
  <c r="Q9" i="57"/>
  <c r="O9" i="57"/>
  <c r="N9" i="57"/>
  <c r="M9" i="57"/>
  <c r="K9" i="57"/>
  <c r="I9" i="57"/>
  <c r="H9" i="57"/>
  <c r="U9" i="57" s="1"/>
  <c r="G9" i="57"/>
  <c r="E9" i="57"/>
  <c r="C9" i="57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U8" i="57" s="1"/>
  <c r="T7" i="57"/>
  <c r="T11" i="57" s="1"/>
  <c r="S7" i="57"/>
  <c r="S11" i="57" s="1"/>
  <c r="Q7" i="57"/>
  <c r="Q11" i="57" s="1"/>
  <c r="O7" i="57"/>
  <c r="O11" i="57" s="1"/>
  <c r="N7" i="57"/>
  <c r="M7" i="57"/>
  <c r="M11" i="57" s="1"/>
  <c r="K7" i="57"/>
  <c r="K11" i="57" s="1"/>
  <c r="I7" i="57"/>
  <c r="I11" i="57" s="1"/>
  <c r="H7" i="57"/>
  <c r="G7" i="57"/>
  <c r="G11" i="57" s="1"/>
  <c r="E7" i="57"/>
  <c r="E11" i="57" s="1"/>
  <c r="C7" i="57"/>
  <c r="C11" i="57" s="1"/>
  <c r="G25" i="57" l="1"/>
  <c r="T24" i="57"/>
  <c r="E39" i="57"/>
  <c r="K39" i="57"/>
  <c r="Q39" i="57"/>
  <c r="U43" i="57"/>
  <c r="E50" i="57"/>
  <c r="M50" i="57"/>
  <c r="U46" i="57"/>
  <c r="H11" i="57"/>
  <c r="N11" i="57"/>
  <c r="Q25" i="57"/>
  <c r="T28" i="57"/>
  <c r="G39" i="57"/>
  <c r="M39" i="57"/>
  <c r="S39" i="57"/>
  <c r="T44" i="57"/>
  <c r="G50" i="57"/>
  <c r="G51" i="57" s="1"/>
  <c r="L51" i="57"/>
  <c r="H24" i="57"/>
  <c r="U20" i="57"/>
  <c r="K25" i="57"/>
  <c r="S25" i="57"/>
  <c r="U27" i="57"/>
  <c r="U28" i="57" s="1"/>
  <c r="N39" i="57"/>
  <c r="T38" i="57"/>
  <c r="F51" i="57"/>
  <c r="R51" i="57"/>
  <c r="N50" i="57"/>
  <c r="Q50" i="57"/>
  <c r="Q51" i="57" s="1"/>
  <c r="D51" i="57"/>
  <c r="P51" i="57"/>
  <c r="U10" i="57"/>
  <c r="U14" i="57"/>
  <c r="U18" i="57"/>
  <c r="E25" i="57"/>
  <c r="M25" i="57"/>
  <c r="U23" i="57"/>
  <c r="C39" i="57"/>
  <c r="O39" i="57"/>
  <c r="H44" i="57"/>
  <c r="U40" i="57"/>
  <c r="U44" i="57" s="1"/>
  <c r="J51" i="57"/>
  <c r="K50" i="57"/>
  <c r="K51" i="57" s="1"/>
  <c r="S50" i="57"/>
  <c r="S51" i="57" s="1"/>
  <c r="C24" i="57"/>
  <c r="C25" i="57" s="1"/>
  <c r="O24" i="57"/>
  <c r="O25" i="57" s="1"/>
  <c r="C44" i="57"/>
  <c r="C50" i="57" s="1"/>
  <c r="C51" i="57" s="1"/>
  <c r="O44" i="57"/>
  <c r="O50" i="57" s="1"/>
  <c r="O51" i="57" s="1"/>
  <c r="U7" i="57"/>
  <c r="U11" i="57" s="1"/>
  <c r="I15" i="57"/>
  <c r="H16" i="57"/>
  <c r="N16" i="57"/>
  <c r="N19" i="57" s="1"/>
  <c r="N25" i="57" s="1"/>
  <c r="T16" i="57"/>
  <c r="T19" i="57" s="1"/>
  <c r="H28" i="57"/>
  <c r="I33" i="57"/>
  <c r="I39" i="57" s="1"/>
  <c r="I49" i="57"/>
  <c r="I24" i="57"/>
  <c r="I25" i="57" s="1"/>
  <c r="H29" i="57"/>
  <c r="T29" i="57"/>
  <c r="T33" i="57" s="1"/>
  <c r="U34" i="57"/>
  <c r="U38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U24" i="57" l="1"/>
  <c r="M51" i="57"/>
  <c r="M55" i="57"/>
  <c r="M58" i="57"/>
  <c r="H15" i="57"/>
  <c r="U12" i="57"/>
  <c r="U15" i="57" s="1"/>
  <c r="I50" i="57"/>
  <c r="I51" i="57" s="1"/>
  <c r="H25" i="57"/>
  <c r="E51" i="57"/>
  <c r="J54" i="57" s="1"/>
  <c r="H19" i="57"/>
  <c r="U16" i="57"/>
  <c r="U19" i="57" s="1"/>
  <c r="T39" i="57"/>
  <c r="T51" i="57" s="1"/>
  <c r="T25" i="57"/>
  <c r="H61" i="57"/>
  <c r="U45" i="57"/>
  <c r="U49" i="57" s="1"/>
  <c r="U50" i="57" s="1"/>
  <c r="H49" i="57"/>
  <c r="H50" i="57" s="1"/>
  <c r="H51" i="57" s="1"/>
  <c r="U29" i="57"/>
  <c r="U33" i="57" s="1"/>
  <c r="U39" i="57" s="1"/>
  <c r="H33" i="57"/>
  <c r="H39" i="57" s="1"/>
  <c r="N51" i="57"/>
  <c r="M60" i="57"/>
  <c r="M57" i="57"/>
  <c r="H65" i="56"/>
  <c r="J55" i="56"/>
  <c r="J54" i="56"/>
  <c r="J53" i="56"/>
  <c r="M61" i="56" s="1"/>
  <c r="U25" i="57" l="1"/>
  <c r="J55" i="57"/>
  <c r="U51" i="57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<sst xmlns="http://schemas.openxmlformats.org/spreadsheetml/2006/main" count="816" uniqueCount="136">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</sst>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T~1\AppData\Local\Temp\Rar$DIa0.411\LT%20Lines%20FY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</row>
    <row r="2" spans="1:22" ht="15" customHeight="1" x14ac:dyDescent="0.35">
      <c r="A2" s="198" t="s">
        <v>72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2" ht="32.25" customHeight="1" x14ac:dyDescent="0.3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2" s="108" customFormat="1" ht="43.5" customHeight="1" x14ac:dyDescent="0.25">
      <c r="A4" s="196" t="s">
        <v>1</v>
      </c>
      <c r="B4" s="196" t="s">
        <v>2</v>
      </c>
      <c r="C4" s="196" t="s">
        <v>3</v>
      </c>
      <c r="D4" s="196"/>
      <c r="E4" s="196"/>
      <c r="F4" s="196"/>
      <c r="G4" s="196"/>
      <c r="H4" s="196"/>
      <c r="I4" s="196" t="s">
        <v>4</v>
      </c>
      <c r="J4" s="199"/>
      <c r="K4" s="199"/>
      <c r="L4" s="199"/>
      <c r="M4" s="199"/>
      <c r="N4" s="199"/>
      <c r="O4" s="196" t="s">
        <v>5</v>
      </c>
      <c r="P4" s="199"/>
      <c r="Q4" s="199"/>
      <c r="R4" s="199"/>
      <c r="S4" s="199"/>
      <c r="T4" s="199"/>
      <c r="U4" s="167"/>
    </row>
    <row r="5" spans="1:22" s="108" customFormat="1" ht="54.75" customHeight="1" x14ac:dyDescent="0.25">
      <c r="A5" s="199"/>
      <c r="B5" s="199"/>
      <c r="C5" s="196" t="s">
        <v>6</v>
      </c>
      <c r="D5" s="196" t="s">
        <v>7</v>
      </c>
      <c r="E5" s="196"/>
      <c r="F5" s="196" t="s">
        <v>8</v>
      </c>
      <c r="G5" s="196"/>
      <c r="H5" s="196" t="s">
        <v>9</v>
      </c>
      <c r="I5" s="196" t="s">
        <v>6</v>
      </c>
      <c r="J5" s="196" t="s">
        <v>7</v>
      </c>
      <c r="K5" s="196"/>
      <c r="L5" s="196" t="s">
        <v>8</v>
      </c>
      <c r="M5" s="196"/>
      <c r="N5" s="196" t="s">
        <v>9</v>
      </c>
      <c r="O5" s="196" t="s">
        <v>6</v>
      </c>
      <c r="P5" s="196" t="s">
        <v>7</v>
      </c>
      <c r="Q5" s="196"/>
      <c r="R5" s="196" t="s">
        <v>8</v>
      </c>
      <c r="S5" s="196"/>
      <c r="T5" s="196" t="s">
        <v>9</v>
      </c>
      <c r="U5" s="196" t="s">
        <v>10</v>
      </c>
    </row>
    <row r="6" spans="1:22" s="108" customFormat="1" ht="38.25" customHeight="1" x14ac:dyDescent="0.25">
      <c r="A6" s="199"/>
      <c r="B6" s="199"/>
      <c r="C6" s="199"/>
      <c r="D6" s="166" t="s">
        <v>11</v>
      </c>
      <c r="E6" s="166" t="s">
        <v>12</v>
      </c>
      <c r="F6" s="166" t="s">
        <v>11</v>
      </c>
      <c r="G6" s="166" t="s">
        <v>12</v>
      </c>
      <c r="H6" s="196"/>
      <c r="I6" s="199"/>
      <c r="J6" s="166" t="s">
        <v>11</v>
      </c>
      <c r="K6" s="166" t="s">
        <v>12</v>
      </c>
      <c r="L6" s="166" t="s">
        <v>11</v>
      </c>
      <c r="M6" s="166" t="s">
        <v>12</v>
      </c>
      <c r="N6" s="196"/>
      <c r="O6" s="199"/>
      <c r="P6" s="166" t="s">
        <v>11</v>
      </c>
      <c r="Q6" s="166" t="s">
        <v>12</v>
      </c>
      <c r="R6" s="166" t="s">
        <v>11</v>
      </c>
      <c r="S6" s="166" t="s">
        <v>12</v>
      </c>
      <c r="T6" s="196"/>
      <c r="U6" s="196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01" t="s">
        <v>54</v>
      </c>
      <c r="D53" s="201"/>
      <c r="E53" s="201"/>
      <c r="F53" s="201"/>
      <c r="G53" s="201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01" t="s">
        <v>55</v>
      </c>
      <c r="E54" s="201"/>
      <c r="F54" s="201"/>
      <c r="G54" s="201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01" t="s">
        <v>56</v>
      </c>
      <c r="E55" s="201"/>
      <c r="F55" s="201"/>
      <c r="G55" s="201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00" t="s">
        <v>57</v>
      </c>
      <c r="C58" s="200"/>
      <c r="D58" s="200"/>
      <c r="E58" s="200"/>
      <c r="F58" s="200"/>
      <c r="G58" s="118"/>
      <c r="H58" s="111"/>
      <c r="I58" s="126"/>
      <c r="J58" s="203"/>
      <c r="K58" s="202"/>
      <c r="L58" s="202"/>
      <c r="M58" s="118"/>
      <c r="N58" s="111"/>
      <c r="O58" s="111"/>
      <c r="P58" s="165"/>
      <c r="Q58" s="200" t="s">
        <v>58</v>
      </c>
      <c r="R58" s="200"/>
      <c r="S58" s="200"/>
      <c r="T58" s="200"/>
      <c r="U58" s="200"/>
    </row>
    <row r="59" spans="1:21" ht="37.5" customHeight="1" x14ac:dyDescent="0.4">
      <c r="B59" s="200" t="s">
        <v>59</v>
      </c>
      <c r="C59" s="200"/>
      <c r="D59" s="200"/>
      <c r="E59" s="200"/>
      <c r="F59" s="200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00" t="s">
        <v>59</v>
      </c>
      <c r="R59" s="200"/>
      <c r="S59" s="200"/>
      <c r="T59" s="200"/>
      <c r="U59" s="200"/>
    </row>
    <row r="60" spans="1:21" ht="37.5" customHeight="1" x14ac:dyDescent="0.35">
      <c r="J60" s="202" t="s">
        <v>61</v>
      </c>
      <c r="K60" s="202"/>
      <c r="L60" s="202"/>
      <c r="M60" s="125">
        <v>112699.70189999999</v>
      </c>
    </row>
    <row r="61" spans="1:21" ht="37.5" customHeight="1" x14ac:dyDescent="0.35">
      <c r="G61" s="119"/>
      <c r="J61" s="202" t="s">
        <v>62</v>
      </c>
      <c r="K61" s="202"/>
      <c r="L61" s="202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4"/>
    </row>
    <row r="2" spans="1:22" ht="15" customHeight="1" x14ac:dyDescent="0.35">
      <c r="A2" s="198" t="s">
        <v>70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2" ht="32.25" customHeight="1" x14ac:dyDescent="0.3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2" s="108" customFormat="1" ht="43.5" customHeight="1" x14ac:dyDescent="0.25">
      <c r="A4" s="196" t="s">
        <v>1</v>
      </c>
      <c r="B4" s="196" t="s">
        <v>2</v>
      </c>
      <c r="C4" s="196" t="s">
        <v>3</v>
      </c>
      <c r="D4" s="196"/>
      <c r="E4" s="196"/>
      <c r="F4" s="196"/>
      <c r="G4" s="196"/>
      <c r="H4" s="196"/>
      <c r="I4" s="196" t="s">
        <v>4</v>
      </c>
      <c r="J4" s="199"/>
      <c r="K4" s="199"/>
      <c r="L4" s="199"/>
      <c r="M4" s="199"/>
      <c r="N4" s="199"/>
      <c r="O4" s="196" t="s">
        <v>5</v>
      </c>
      <c r="P4" s="199"/>
      <c r="Q4" s="199"/>
      <c r="R4" s="199"/>
      <c r="S4" s="199"/>
      <c r="T4" s="199"/>
      <c r="U4" s="136"/>
    </row>
    <row r="5" spans="1:22" s="108" customFormat="1" ht="54.75" customHeight="1" x14ac:dyDescent="0.25">
      <c r="A5" s="199"/>
      <c r="B5" s="199"/>
      <c r="C5" s="196" t="s">
        <v>6</v>
      </c>
      <c r="D5" s="196" t="s">
        <v>7</v>
      </c>
      <c r="E5" s="196"/>
      <c r="F5" s="196" t="s">
        <v>8</v>
      </c>
      <c r="G5" s="196"/>
      <c r="H5" s="235" t="s">
        <v>9</v>
      </c>
      <c r="I5" s="196" t="s">
        <v>6</v>
      </c>
      <c r="J5" s="196" t="s">
        <v>7</v>
      </c>
      <c r="K5" s="196"/>
      <c r="L5" s="196" t="s">
        <v>8</v>
      </c>
      <c r="M5" s="196"/>
      <c r="N5" s="196" t="s">
        <v>9</v>
      </c>
      <c r="O5" s="196" t="s">
        <v>6</v>
      </c>
      <c r="P5" s="196" t="s">
        <v>7</v>
      </c>
      <c r="Q5" s="196"/>
      <c r="R5" s="196" t="s">
        <v>8</v>
      </c>
      <c r="S5" s="196"/>
      <c r="T5" s="196" t="s">
        <v>9</v>
      </c>
      <c r="U5" s="196" t="s">
        <v>10</v>
      </c>
    </row>
    <row r="6" spans="1:22" s="108" customFormat="1" ht="38.25" customHeight="1" x14ac:dyDescent="0.25">
      <c r="A6" s="199"/>
      <c r="B6" s="199"/>
      <c r="C6" s="199"/>
      <c r="D6" s="135" t="s">
        <v>11</v>
      </c>
      <c r="E6" s="135" t="s">
        <v>12</v>
      </c>
      <c r="F6" s="135" t="s">
        <v>11</v>
      </c>
      <c r="G6" s="135" t="s">
        <v>12</v>
      </c>
      <c r="H6" s="236"/>
      <c r="I6" s="199"/>
      <c r="J6" s="135" t="s">
        <v>11</v>
      </c>
      <c r="K6" s="135" t="s">
        <v>12</v>
      </c>
      <c r="L6" s="135" t="s">
        <v>11</v>
      </c>
      <c r="M6" s="135" t="s">
        <v>12</v>
      </c>
      <c r="N6" s="196"/>
      <c r="O6" s="199"/>
      <c r="P6" s="135" t="s">
        <v>11</v>
      </c>
      <c r="Q6" s="135" t="s">
        <v>12</v>
      </c>
      <c r="R6" s="135" t="s">
        <v>11</v>
      </c>
      <c r="S6" s="135" t="s">
        <v>12</v>
      </c>
      <c r="T6" s="196"/>
      <c r="U6" s="196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2" ht="15" customHeight="1" x14ac:dyDescent="0.25">
      <c r="A2" s="239" t="s">
        <v>67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2" ht="15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2" s="68" customFormat="1" ht="18.75" customHeight="1" x14ac:dyDescent="0.25">
      <c r="A4" s="240" t="s">
        <v>1</v>
      </c>
      <c r="B4" s="240" t="s">
        <v>2</v>
      </c>
      <c r="C4" s="240" t="s">
        <v>3</v>
      </c>
      <c r="D4" s="240"/>
      <c r="E4" s="240"/>
      <c r="F4" s="240"/>
      <c r="G4" s="240"/>
      <c r="H4" s="240"/>
      <c r="I4" s="240" t="s">
        <v>4</v>
      </c>
      <c r="J4" s="241"/>
      <c r="K4" s="241"/>
      <c r="L4" s="241"/>
      <c r="M4" s="241"/>
      <c r="N4" s="241"/>
      <c r="O4" s="240" t="s">
        <v>5</v>
      </c>
      <c r="P4" s="241"/>
      <c r="Q4" s="241"/>
      <c r="R4" s="241"/>
      <c r="S4" s="241"/>
      <c r="T4" s="241"/>
      <c r="U4" s="93"/>
    </row>
    <row r="5" spans="1:22" s="68" customFormat="1" ht="24.75" customHeight="1" x14ac:dyDescent="0.25">
      <c r="A5" s="241"/>
      <c r="B5" s="241"/>
      <c r="C5" s="240" t="s">
        <v>6</v>
      </c>
      <c r="D5" s="240" t="s">
        <v>7</v>
      </c>
      <c r="E5" s="240"/>
      <c r="F5" s="240" t="s">
        <v>8</v>
      </c>
      <c r="G5" s="240"/>
      <c r="H5" s="244" t="s">
        <v>9</v>
      </c>
      <c r="I5" s="240" t="s">
        <v>6</v>
      </c>
      <c r="J5" s="240" t="s">
        <v>7</v>
      </c>
      <c r="K5" s="240"/>
      <c r="L5" s="240" t="s">
        <v>8</v>
      </c>
      <c r="M5" s="240"/>
      <c r="N5" s="240" t="s">
        <v>9</v>
      </c>
      <c r="O5" s="240" t="s">
        <v>6</v>
      </c>
      <c r="P5" s="240" t="s">
        <v>7</v>
      </c>
      <c r="Q5" s="240"/>
      <c r="R5" s="240" t="s">
        <v>8</v>
      </c>
      <c r="S5" s="240"/>
      <c r="T5" s="240" t="s">
        <v>9</v>
      </c>
      <c r="U5" s="240" t="s">
        <v>10</v>
      </c>
    </row>
    <row r="6" spans="1:22" s="68" customFormat="1" ht="21.75" customHeight="1" x14ac:dyDescent="0.25">
      <c r="A6" s="241"/>
      <c r="B6" s="241"/>
      <c r="C6" s="241"/>
      <c r="D6" s="92" t="s">
        <v>11</v>
      </c>
      <c r="E6" s="92" t="s">
        <v>12</v>
      </c>
      <c r="F6" s="92" t="s">
        <v>11</v>
      </c>
      <c r="G6" s="92" t="s">
        <v>12</v>
      </c>
      <c r="H6" s="245"/>
      <c r="I6" s="241"/>
      <c r="J6" s="92" t="s">
        <v>11</v>
      </c>
      <c r="K6" s="92" t="s">
        <v>12</v>
      </c>
      <c r="L6" s="92" t="s">
        <v>11</v>
      </c>
      <c r="M6" s="92" t="s">
        <v>12</v>
      </c>
      <c r="N6" s="240"/>
      <c r="O6" s="241"/>
      <c r="P6" s="92" t="s">
        <v>11</v>
      </c>
      <c r="Q6" s="92" t="s">
        <v>12</v>
      </c>
      <c r="R6" s="92" t="s">
        <v>11</v>
      </c>
      <c r="S6" s="92" t="s">
        <v>12</v>
      </c>
      <c r="T6" s="240"/>
      <c r="U6" s="240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43" t="s">
        <v>54</v>
      </c>
      <c r="D53" s="243"/>
      <c r="E53" s="243"/>
      <c r="F53" s="243"/>
      <c r="G53" s="243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43" t="s">
        <v>55</v>
      </c>
      <c r="E54" s="243"/>
      <c r="F54" s="243"/>
      <c r="G54" s="243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43" t="s">
        <v>56</v>
      </c>
      <c r="E55" s="243"/>
      <c r="F55" s="243"/>
      <c r="G55" s="243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42" t="s">
        <v>57</v>
      </c>
      <c r="C58" s="242"/>
      <c r="D58" s="242"/>
      <c r="E58" s="242"/>
      <c r="F58" s="242"/>
      <c r="G58" s="16"/>
      <c r="H58" s="16"/>
      <c r="I58" s="79"/>
      <c r="J58" s="247">
        <f>'[2]aug 17'!J53+'[2]sep 17'!J51</f>
        <v>97392.012300000002</v>
      </c>
      <c r="K58" s="248"/>
      <c r="L58" s="248"/>
      <c r="M58" s="54"/>
      <c r="N58" s="16">
        <f>108672.59-108389.08</f>
        <v>283.50999999999476</v>
      </c>
      <c r="O58" s="16"/>
      <c r="P58" s="96"/>
      <c r="Q58" s="242" t="s">
        <v>58</v>
      </c>
      <c r="R58" s="242"/>
      <c r="S58" s="242"/>
      <c r="T58" s="242"/>
      <c r="U58" s="242"/>
    </row>
    <row r="59" spans="1:21" ht="23.25" customHeight="1" x14ac:dyDescent="0.25">
      <c r="B59" s="242" t="s">
        <v>59</v>
      </c>
      <c r="C59" s="242"/>
      <c r="D59" s="242"/>
      <c r="E59" s="242"/>
      <c r="F59" s="242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42" t="s">
        <v>59</v>
      </c>
      <c r="R59" s="242"/>
      <c r="S59" s="242"/>
      <c r="T59" s="242"/>
      <c r="U59" s="242"/>
    </row>
    <row r="60" spans="1:21" x14ac:dyDescent="0.25">
      <c r="F60" s="68"/>
      <c r="J60" s="246" t="s">
        <v>60</v>
      </c>
      <c r="K60" s="246"/>
      <c r="L60" s="246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46" t="s">
        <v>61</v>
      </c>
      <c r="K62" s="246"/>
      <c r="L62" s="246"/>
    </row>
    <row r="63" spans="1:21" x14ac:dyDescent="0.25">
      <c r="G63" s="67"/>
      <c r="J63" s="246" t="s">
        <v>62</v>
      </c>
      <c r="K63" s="246"/>
      <c r="L63" s="246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50"/>
      <c r="B1" s="251"/>
      <c r="C1" s="251"/>
    </row>
    <row r="2" spans="1:6" s="4" customFormat="1" ht="18.75" customHeight="1" x14ac:dyDescent="0.25">
      <c r="A2" s="252" t="s">
        <v>1</v>
      </c>
      <c r="B2" s="252" t="s">
        <v>2</v>
      </c>
      <c r="C2" s="98" t="s">
        <v>3</v>
      </c>
    </row>
    <row r="3" spans="1:6" s="4" customFormat="1" ht="19.5" customHeight="1" x14ac:dyDescent="0.25">
      <c r="A3" s="253"/>
      <c r="B3" s="253"/>
      <c r="C3" s="252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54"/>
      <c r="B4" s="254"/>
      <c r="C4" s="254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49" t="s">
        <v>57</v>
      </c>
      <c r="C56" s="249"/>
    </row>
    <row r="57" spans="2:8" ht="23.25" customHeight="1" x14ac:dyDescent="0.3">
      <c r="B57" s="249" t="s">
        <v>59</v>
      </c>
      <c r="C57" s="249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</row>
    <row r="2" spans="1:23" s="2" customFormat="1" x14ac:dyDescent="0.25">
      <c r="A2" s="263" t="s">
        <v>66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3" ht="9.75" customHeight="1" x14ac:dyDescent="0.3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</row>
    <row r="4" spans="1:23" s="4" customFormat="1" ht="18.75" customHeight="1" x14ac:dyDescent="0.25">
      <c r="A4" s="259" t="s">
        <v>1</v>
      </c>
      <c r="B4" s="259" t="s">
        <v>2</v>
      </c>
      <c r="C4" s="265" t="s">
        <v>3</v>
      </c>
      <c r="D4" s="265"/>
      <c r="E4" s="265"/>
      <c r="F4" s="265"/>
      <c r="G4" s="265"/>
      <c r="H4" s="265"/>
      <c r="I4" s="265" t="s">
        <v>4</v>
      </c>
      <c r="J4" s="266"/>
      <c r="K4" s="266"/>
      <c r="L4" s="266"/>
      <c r="M4" s="266"/>
      <c r="N4" s="266"/>
      <c r="O4" s="58"/>
      <c r="P4" s="265" t="s">
        <v>5</v>
      </c>
      <c r="Q4" s="266"/>
      <c r="R4" s="266"/>
      <c r="S4" s="266"/>
      <c r="T4" s="266"/>
      <c r="U4" s="266"/>
      <c r="V4" s="59"/>
    </row>
    <row r="5" spans="1:23" s="4" customFormat="1" ht="19.5" customHeight="1" x14ac:dyDescent="0.25">
      <c r="A5" s="264"/>
      <c r="B5" s="264"/>
      <c r="C5" s="259" t="s">
        <v>6</v>
      </c>
      <c r="D5" s="259" t="s">
        <v>7</v>
      </c>
      <c r="E5" s="259"/>
      <c r="F5" s="259" t="s">
        <v>8</v>
      </c>
      <c r="G5" s="259"/>
      <c r="H5" s="57" t="s">
        <v>9</v>
      </c>
      <c r="I5" s="259" t="s">
        <v>6</v>
      </c>
      <c r="J5" s="259" t="s">
        <v>7</v>
      </c>
      <c r="K5" s="259"/>
      <c r="L5" s="259" t="s">
        <v>8</v>
      </c>
      <c r="M5" s="259"/>
      <c r="N5" s="259" t="s">
        <v>9</v>
      </c>
      <c r="O5" s="58"/>
      <c r="P5" s="259" t="s">
        <v>6</v>
      </c>
      <c r="Q5" s="259" t="s">
        <v>7</v>
      </c>
      <c r="R5" s="259"/>
      <c r="S5" s="259" t="s">
        <v>8</v>
      </c>
      <c r="T5" s="259"/>
      <c r="U5" s="259" t="s">
        <v>9</v>
      </c>
      <c r="V5" s="259" t="s">
        <v>10</v>
      </c>
    </row>
    <row r="6" spans="1:23" s="4" customFormat="1" ht="15.75" customHeight="1" x14ac:dyDescent="0.25">
      <c r="A6" s="264"/>
      <c r="B6" s="264"/>
      <c r="C6" s="260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60"/>
      <c r="J6" s="57" t="s">
        <v>11</v>
      </c>
      <c r="K6" s="57" t="s">
        <v>12</v>
      </c>
      <c r="L6" s="57" t="s">
        <v>11</v>
      </c>
      <c r="M6" s="57" t="s">
        <v>12</v>
      </c>
      <c r="N6" s="259"/>
      <c r="O6" s="58"/>
      <c r="P6" s="260"/>
      <c r="Q6" s="57" t="s">
        <v>11</v>
      </c>
      <c r="R6" s="57" t="s">
        <v>12</v>
      </c>
      <c r="S6" s="57" t="s">
        <v>11</v>
      </c>
      <c r="T6" s="57" t="s">
        <v>12</v>
      </c>
      <c r="U6" s="259"/>
      <c r="V6" s="259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58" t="s">
        <v>54</v>
      </c>
      <c r="D54" s="258"/>
      <c r="E54" s="258"/>
      <c r="F54" s="258"/>
      <c r="G54" s="258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58" t="s">
        <v>55</v>
      </c>
      <c r="E55" s="258"/>
      <c r="F55" s="258"/>
      <c r="G55" s="258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58" t="s">
        <v>56</v>
      </c>
      <c r="E56" s="258"/>
      <c r="F56" s="258"/>
      <c r="G56" s="258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49" t="s">
        <v>57</v>
      </c>
      <c r="C58" s="249"/>
      <c r="D58" s="249"/>
      <c r="E58" s="249"/>
      <c r="F58" s="249"/>
      <c r="G58" s="43"/>
      <c r="H58" s="43"/>
      <c r="I58" s="44"/>
      <c r="J58" s="256">
        <f>'[3]sep 18'!J56+'[3]oct 18'!J54</f>
        <v>104765.6583</v>
      </c>
      <c r="K58" s="257"/>
      <c r="L58" s="257"/>
      <c r="M58" s="45"/>
      <c r="N58" s="56" t="e">
        <f>'[3]nov 18'!J56+#REF!</f>
        <v>#REF!</v>
      </c>
      <c r="O58" s="43"/>
      <c r="P58" s="43"/>
      <c r="Q58" s="62"/>
      <c r="R58" s="249" t="s">
        <v>58</v>
      </c>
      <c r="S58" s="249"/>
      <c r="T58" s="249"/>
      <c r="U58" s="249"/>
      <c r="V58" s="249"/>
    </row>
    <row r="59" spans="1:23" ht="23.25" customHeight="1" x14ac:dyDescent="0.3">
      <c r="B59" s="249" t="s">
        <v>59</v>
      </c>
      <c r="C59" s="249"/>
      <c r="D59" s="249"/>
      <c r="E59" s="249"/>
      <c r="F59" s="249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49" t="s">
        <v>59</v>
      </c>
      <c r="S59" s="249"/>
      <c r="T59" s="249"/>
      <c r="U59" s="249"/>
      <c r="V59" s="249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255" t="s">
        <v>61</v>
      </c>
      <c r="K61" s="255"/>
      <c r="L61" s="255"/>
    </row>
    <row r="62" spans="1:23" ht="19.5" x14ac:dyDescent="0.3">
      <c r="G62" s="37"/>
      <c r="J62" s="255" t="s">
        <v>62</v>
      </c>
      <c r="K62" s="255"/>
      <c r="L62" s="255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04" t="s">
        <v>73</v>
      </c>
      <c r="G14" s="204"/>
      <c r="H14" s="204"/>
      <c r="J14" s="204" t="s">
        <v>74</v>
      </c>
      <c r="K14" s="204"/>
      <c r="L14" s="204"/>
      <c r="N14" s="204" t="s">
        <v>75</v>
      </c>
      <c r="O14" s="204"/>
      <c r="P14" s="204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6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17" t="s">
        <v>123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54" customHeight="1" x14ac:dyDescent="0.35">
      <c r="A2" s="219" t="s">
        <v>132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ht="32.25" customHeight="1" x14ac:dyDescent="0.3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1" s="108" customFormat="1" ht="43.5" customHeight="1" x14ac:dyDescent="0.25">
      <c r="A4" s="221" t="s">
        <v>122</v>
      </c>
      <c r="B4" s="224" t="s">
        <v>121</v>
      </c>
      <c r="C4" s="196" t="s">
        <v>131</v>
      </c>
      <c r="D4" s="199"/>
      <c r="E4" s="199"/>
      <c r="F4" s="199"/>
      <c r="G4" s="199"/>
      <c r="H4" s="199"/>
      <c r="I4" s="196" t="s">
        <v>130</v>
      </c>
      <c r="J4" s="199"/>
      <c r="K4" s="199"/>
      <c r="L4" s="199"/>
      <c r="M4" s="199"/>
      <c r="N4" s="199"/>
      <c r="O4" s="196" t="s">
        <v>129</v>
      </c>
      <c r="P4" s="199"/>
      <c r="Q4" s="199"/>
      <c r="R4" s="199"/>
      <c r="S4" s="199"/>
      <c r="T4" s="199"/>
      <c r="U4" s="179"/>
    </row>
    <row r="5" spans="1:21" s="108" customFormat="1" ht="54.75" customHeight="1" x14ac:dyDescent="0.25">
      <c r="A5" s="223"/>
      <c r="B5" s="225"/>
      <c r="C5" s="210" t="s">
        <v>6</v>
      </c>
      <c r="D5" s="208" t="s">
        <v>127</v>
      </c>
      <c r="E5" s="209"/>
      <c r="F5" s="208" t="s">
        <v>126</v>
      </c>
      <c r="G5" s="209"/>
      <c r="H5" s="210" t="s">
        <v>9</v>
      </c>
      <c r="I5" s="210" t="s">
        <v>6</v>
      </c>
      <c r="J5" s="208" t="s">
        <v>127</v>
      </c>
      <c r="K5" s="209"/>
      <c r="L5" s="208" t="s">
        <v>126</v>
      </c>
      <c r="M5" s="209"/>
      <c r="N5" s="210" t="s">
        <v>9</v>
      </c>
      <c r="O5" s="210" t="s">
        <v>6</v>
      </c>
      <c r="P5" s="208" t="s">
        <v>127</v>
      </c>
      <c r="Q5" s="209"/>
      <c r="R5" s="208" t="s">
        <v>126</v>
      </c>
      <c r="S5" s="209"/>
      <c r="T5" s="210" t="s">
        <v>9</v>
      </c>
      <c r="U5" s="224" t="s">
        <v>128</v>
      </c>
    </row>
    <row r="6" spans="1:21" s="108" customFormat="1" ht="38.25" customHeight="1" x14ac:dyDescent="0.25">
      <c r="A6" s="223"/>
      <c r="B6" s="226"/>
      <c r="C6" s="211"/>
      <c r="D6" s="172" t="s">
        <v>124</v>
      </c>
      <c r="E6" s="172" t="s">
        <v>125</v>
      </c>
      <c r="F6" s="172" t="s">
        <v>124</v>
      </c>
      <c r="G6" s="172" t="s">
        <v>125</v>
      </c>
      <c r="H6" s="211"/>
      <c r="I6" s="211"/>
      <c r="J6" s="172" t="s">
        <v>124</v>
      </c>
      <c r="K6" s="172" t="s">
        <v>125</v>
      </c>
      <c r="L6" s="172" t="s">
        <v>124</v>
      </c>
      <c r="M6" s="172" t="s">
        <v>125</v>
      </c>
      <c r="N6" s="211"/>
      <c r="O6" s="211"/>
      <c r="P6" s="172" t="s">
        <v>124</v>
      </c>
      <c r="Q6" s="172" t="s">
        <v>125</v>
      </c>
      <c r="R6" s="172" t="s">
        <v>124</v>
      </c>
      <c r="S6" s="172" t="s">
        <v>125</v>
      </c>
      <c r="T6" s="211"/>
      <c r="U6" s="226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208" t="s">
        <v>82</v>
      </c>
      <c r="B11" s="209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208" t="s">
        <v>86</v>
      </c>
      <c r="B15" s="209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208" t="s">
        <v>89</v>
      </c>
      <c r="B19" s="209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213" t="s">
        <v>94</v>
      </c>
      <c r="B24" s="213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214" t="s">
        <v>95</v>
      </c>
      <c r="B25" s="215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213" t="s">
        <v>98</v>
      </c>
      <c r="B28" s="213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213" t="s">
        <v>99</v>
      </c>
      <c r="B33" s="213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213" t="s">
        <v>107</v>
      </c>
      <c r="B38" s="213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216" t="s">
        <v>108</v>
      </c>
      <c r="B39" s="216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213" t="s">
        <v>109</v>
      </c>
      <c r="B44" s="213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213" t="s">
        <v>117</v>
      </c>
      <c r="B49" s="213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216" t="s">
        <v>118</v>
      </c>
      <c r="B50" s="216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212" t="s">
        <v>119</v>
      </c>
      <c r="B51" s="212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201" t="s">
        <v>54</v>
      </c>
      <c r="D53" s="201"/>
      <c r="E53" s="201"/>
      <c r="F53" s="201"/>
      <c r="G53" s="201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201" t="s">
        <v>55</v>
      </c>
      <c r="D54" s="201"/>
      <c r="E54" s="201"/>
      <c r="F54" s="201"/>
      <c r="G54" s="201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201" t="s">
        <v>56</v>
      </c>
      <c r="D55" s="201"/>
      <c r="E55" s="201"/>
      <c r="F55" s="201"/>
      <c r="G55" s="201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06" t="s">
        <v>57</v>
      </c>
      <c r="C58" s="206"/>
      <c r="D58" s="206"/>
      <c r="E58" s="206"/>
      <c r="F58" s="206"/>
      <c r="G58" s="153"/>
      <c r="H58" s="154"/>
      <c r="I58" s="155"/>
      <c r="J58" s="207"/>
      <c r="K58" s="205"/>
      <c r="L58" s="205"/>
      <c r="M58" s="169" t="e">
        <f>#REF!+'March-2021'!J53</f>
        <v>#REF!</v>
      </c>
      <c r="N58" s="154"/>
      <c r="O58" s="154"/>
      <c r="P58" s="181"/>
      <c r="Q58" s="206" t="s">
        <v>58</v>
      </c>
      <c r="R58" s="206"/>
      <c r="S58" s="206"/>
      <c r="T58" s="206"/>
      <c r="U58" s="206"/>
    </row>
    <row r="59" spans="1:21" s="152" customFormat="1" ht="37.5" hidden="1" customHeight="1" x14ac:dyDescent="0.45">
      <c r="B59" s="206" t="s">
        <v>59</v>
      </c>
      <c r="C59" s="206"/>
      <c r="D59" s="206"/>
      <c r="E59" s="206"/>
      <c r="F59" s="206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206" t="s">
        <v>59</v>
      </c>
      <c r="R59" s="206"/>
      <c r="S59" s="206"/>
      <c r="T59" s="206"/>
      <c r="U59" s="206"/>
    </row>
    <row r="60" spans="1:21" s="152" customFormat="1" ht="37.5" hidden="1" customHeight="1" x14ac:dyDescent="0.45">
      <c r="I60" s="158"/>
      <c r="J60" s="205" t="s">
        <v>61</v>
      </c>
      <c r="K60" s="205"/>
      <c r="L60" s="205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205" t="s">
        <v>62</v>
      </c>
      <c r="K61" s="205"/>
      <c r="L61" s="205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17" t="s">
        <v>123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54" customHeight="1" x14ac:dyDescent="0.35">
      <c r="A2" s="219" t="s">
        <v>133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ht="32.25" customHeight="1" x14ac:dyDescent="0.3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1" s="108" customFormat="1" ht="43.5" customHeight="1" x14ac:dyDescent="0.25">
      <c r="A4" s="221" t="s">
        <v>122</v>
      </c>
      <c r="B4" s="224" t="s">
        <v>121</v>
      </c>
      <c r="C4" s="196" t="s">
        <v>131</v>
      </c>
      <c r="D4" s="199"/>
      <c r="E4" s="199"/>
      <c r="F4" s="199"/>
      <c r="G4" s="199"/>
      <c r="H4" s="199"/>
      <c r="I4" s="196" t="s">
        <v>130</v>
      </c>
      <c r="J4" s="199"/>
      <c r="K4" s="199"/>
      <c r="L4" s="199"/>
      <c r="M4" s="199"/>
      <c r="N4" s="199"/>
      <c r="O4" s="196" t="s">
        <v>129</v>
      </c>
      <c r="P4" s="199"/>
      <c r="Q4" s="199"/>
      <c r="R4" s="199"/>
      <c r="S4" s="199"/>
      <c r="T4" s="199"/>
      <c r="U4" s="184"/>
    </row>
    <row r="5" spans="1:21" s="108" customFormat="1" ht="54.75" customHeight="1" x14ac:dyDescent="0.25">
      <c r="A5" s="223"/>
      <c r="B5" s="225"/>
      <c r="C5" s="210" t="s">
        <v>6</v>
      </c>
      <c r="D5" s="208" t="s">
        <v>127</v>
      </c>
      <c r="E5" s="209"/>
      <c r="F5" s="208" t="s">
        <v>126</v>
      </c>
      <c r="G5" s="209"/>
      <c r="H5" s="210" t="s">
        <v>9</v>
      </c>
      <c r="I5" s="210" t="s">
        <v>6</v>
      </c>
      <c r="J5" s="208" t="s">
        <v>127</v>
      </c>
      <c r="K5" s="209"/>
      <c r="L5" s="208" t="s">
        <v>126</v>
      </c>
      <c r="M5" s="209"/>
      <c r="N5" s="210" t="s">
        <v>9</v>
      </c>
      <c r="O5" s="210" t="s">
        <v>6</v>
      </c>
      <c r="P5" s="208" t="s">
        <v>127</v>
      </c>
      <c r="Q5" s="209"/>
      <c r="R5" s="208" t="s">
        <v>126</v>
      </c>
      <c r="S5" s="209"/>
      <c r="T5" s="210" t="s">
        <v>9</v>
      </c>
      <c r="U5" s="224" t="s">
        <v>128</v>
      </c>
    </row>
    <row r="6" spans="1:21" s="108" customFormat="1" ht="38.25" customHeight="1" x14ac:dyDescent="0.25">
      <c r="A6" s="223"/>
      <c r="B6" s="226"/>
      <c r="C6" s="211"/>
      <c r="D6" s="172" t="s">
        <v>124</v>
      </c>
      <c r="E6" s="172" t="s">
        <v>125</v>
      </c>
      <c r="F6" s="172" t="s">
        <v>124</v>
      </c>
      <c r="G6" s="172" t="s">
        <v>125</v>
      </c>
      <c r="H6" s="211"/>
      <c r="I6" s="211"/>
      <c r="J6" s="172" t="s">
        <v>124</v>
      </c>
      <c r="K6" s="172" t="s">
        <v>125</v>
      </c>
      <c r="L6" s="172" t="s">
        <v>124</v>
      </c>
      <c r="M6" s="172" t="s">
        <v>125</v>
      </c>
      <c r="N6" s="211"/>
      <c r="O6" s="211"/>
      <c r="P6" s="172" t="s">
        <v>124</v>
      </c>
      <c r="Q6" s="172" t="s">
        <v>125</v>
      </c>
      <c r="R6" s="172" t="s">
        <v>124</v>
      </c>
      <c r="S6" s="172" t="s">
        <v>125</v>
      </c>
      <c r="T6" s="211"/>
      <c r="U6" s="226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228" t="s">
        <v>82</v>
      </c>
      <c r="B11" s="229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228" t="s">
        <v>86</v>
      </c>
      <c r="B15" s="229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228" t="s">
        <v>89</v>
      </c>
      <c r="B19" s="229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227" t="s">
        <v>94</v>
      </c>
      <c r="B24" s="227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230" t="s">
        <v>95</v>
      </c>
      <c r="B25" s="231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227" t="s">
        <v>98</v>
      </c>
      <c r="B28" s="227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227" t="s">
        <v>99</v>
      </c>
      <c r="B33" s="227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227" t="s">
        <v>107</v>
      </c>
      <c r="B38" s="227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227" t="s">
        <v>108</v>
      </c>
      <c r="B39" s="227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227" t="s">
        <v>109</v>
      </c>
      <c r="B44" s="227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227" t="s">
        <v>117</v>
      </c>
      <c r="B49" s="227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227" t="s">
        <v>118</v>
      </c>
      <c r="B50" s="227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227" t="s">
        <v>119</v>
      </c>
      <c r="B51" s="227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201" t="s">
        <v>54</v>
      </c>
      <c r="D53" s="201"/>
      <c r="E53" s="201"/>
      <c r="F53" s="201"/>
      <c r="G53" s="201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201" t="s">
        <v>55</v>
      </c>
      <c r="D54" s="201"/>
      <c r="E54" s="201"/>
      <c r="F54" s="201"/>
      <c r="G54" s="201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201" t="s">
        <v>56</v>
      </c>
      <c r="D55" s="201"/>
      <c r="E55" s="201"/>
      <c r="F55" s="201"/>
      <c r="G55" s="201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06" t="s">
        <v>57</v>
      </c>
      <c r="C58" s="206"/>
      <c r="D58" s="206"/>
      <c r="E58" s="206"/>
      <c r="F58" s="206"/>
      <c r="G58" s="153"/>
      <c r="H58" s="154"/>
      <c r="I58" s="155"/>
      <c r="J58" s="207"/>
      <c r="K58" s="205"/>
      <c r="L58" s="205"/>
      <c r="M58" s="169" t="e">
        <f>#REF!+'April-2021'!J53</f>
        <v>#REF!</v>
      </c>
      <c r="N58" s="154"/>
      <c r="O58" s="154"/>
      <c r="P58" s="186"/>
      <c r="Q58" s="206" t="s">
        <v>58</v>
      </c>
      <c r="R58" s="206"/>
      <c r="S58" s="206"/>
      <c r="T58" s="206"/>
      <c r="U58" s="206"/>
    </row>
    <row r="59" spans="1:21" s="152" customFormat="1" ht="37.5" hidden="1" customHeight="1" x14ac:dyDescent="0.45">
      <c r="B59" s="206" t="s">
        <v>59</v>
      </c>
      <c r="C59" s="206"/>
      <c r="D59" s="206"/>
      <c r="E59" s="206"/>
      <c r="F59" s="206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206" t="s">
        <v>59</v>
      </c>
      <c r="R59" s="206"/>
      <c r="S59" s="206"/>
      <c r="T59" s="206"/>
      <c r="U59" s="206"/>
    </row>
    <row r="60" spans="1:21" s="152" customFormat="1" ht="37.5" hidden="1" customHeight="1" x14ac:dyDescent="0.45">
      <c r="I60" s="158"/>
      <c r="J60" s="205" t="s">
        <v>61</v>
      </c>
      <c r="K60" s="205"/>
      <c r="L60" s="205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205" t="s">
        <v>62</v>
      </c>
      <c r="K61" s="205"/>
      <c r="L61" s="205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17" t="s">
        <v>123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54" customHeight="1" x14ac:dyDescent="0.35">
      <c r="A2" s="219" t="s">
        <v>135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ht="32.25" customHeight="1" x14ac:dyDescent="0.3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1" s="108" customFormat="1" ht="43.5" customHeight="1" x14ac:dyDescent="0.25">
      <c r="A4" s="221" t="s">
        <v>122</v>
      </c>
      <c r="B4" s="224" t="s">
        <v>121</v>
      </c>
      <c r="C4" s="196" t="s">
        <v>131</v>
      </c>
      <c r="D4" s="199"/>
      <c r="E4" s="199"/>
      <c r="F4" s="199"/>
      <c r="G4" s="199"/>
      <c r="H4" s="199"/>
      <c r="I4" s="196" t="s">
        <v>130</v>
      </c>
      <c r="J4" s="199"/>
      <c r="K4" s="199"/>
      <c r="L4" s="199"/>
      <c r="M4" s="199"/>
      <c r="N4" s="199"/>
      <c r="O4" s="196" t="s">
        <v>129</v>
      </c>
      <c r="P4" s="199"/>
      <c r="Q4" s="199"/>
      <c r="R4" s="199"/>
      <c r="S4" s="199"/>
      <c r="T4" s="199"/>
      <c r="U4" s="188"/>
    </row>
    <row r="5" spans="1:21" s="108" customFormat="1" ht="54.75" customHeight="1" x14ac:dyDescent="0.25">
      <c r="A5" s="223"/>
      <c r="B5" s="225"/>
      <c r="C5" s="210" t="s">
        <v>6</v>
      </c>
      <c r="D5" s="208" t="s">
        <v>127</v>
      </c>
      <c r="E5" s="209"/>
      <c r="F5" s="208" t="s">
        <v>126</v>
      </c>
      <c r="G5" s="209"/>
      <c r="H5" s="210" t="s">
        <v>9</v>
      </c>
      <c r="I5" s="210" t="s">
        <v>6</v>
      </c>
      <c r="J5" s="208" t="s">
        <v>127</v>
      </c>
      <c r="K5" s="209"/>
      <c r="L5" s="208" t="s">
        <v>126</v>
      </c>
      <c r="M5" s="209"/>
      <c r="N5" s="210" t="s">
        <v>9</v>
      </c>
      <c r="O5" s="210" t="s">
        <v>6</v>
      </c>
      <c r="P5" s="208" t="s">
        <v>127</v>
      </c>
      <c r="Q5" s="209"/>
      <c r="R5" s="208" t="s">
        <v>126</v>
      </c>
      <c r="S5" s="209"/>
      <c r="T5" s="210" t="s">
        <v>9</v>
      </c>
      <c r="U5" s="224" t="s">
        <v>128</v>
      </c>
    </row>
    <row r="6" spans="1:21" s="108" customFormat="1" ht="38.25" customHeight="1" x14ac:dyDescent="0.25">
      <c r="A6" s="223"/>
      <c r="B6" s="226"/>
      <c r="C6" s="211"/>
      <c r="D6" s="172" t="s">
        <v>124</v>
      </c>
      <c r="E6" s="172" t="s">
        <v>125</v>
      </c>
      <c r="F6" s="172" t="s">
        <v>124</v>
      </c>
      <c r="G6" s="172" t="s">
        <v>125</v>
      </c>
      <c r="H6" s="211"/>
      <c r="I6" s="211"/>
      <c r="J6" s="172" t="s">
        <v>124</v>
      </c>
      <c r="K6" s="172" t="s">
        <v>125</v>
      </c>
      <c r="L6" s="172" t="s">
        <v>124</v>
      </c>
      <c r="M6" s="172" t="s">
        <v>125</v>
      </c>
      <c r="N6" s="211"/>
      <c r="O6" s="211"/>
      <c r="P6" s="172" t="s">
        <v>124</v>
      </c>
      <c r="Q6" s="172" t="s">
        <v>125</v>
      </c>
      <c r="R6" s="172" t="s">
        <v>124</v>
      </c>
      <c r="S6" s="172" t="s">
        <v>125</v>
      </c>
      <c r="T6" s="211"/>
      <c r="U6" s="226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228" t="s">
        <v>82</v>
      </c>
      <c r="B11" s="229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228" t="s">
        <v>86</v>
      </c>
      <c r="B15" s="229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228" t="s">
        <v>89</v>
      </c>
      <c r="B19" s="229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227" t="s">
        <v>94</v>
      </c>
      <c r="B24" s="227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230" t="s">
        <v>95</v>
      </c>
      <c r="B25" s="231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227" t="s">
        <v>98</v>
      </c>
      <c r="B28" s="227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227" t="s">
        <v>99</v>
      </c>
      <c r="B33" s="227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227" t="s">
        <v>107</v>
      </c>
      <c r="B38" s="227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227" t="s">
        <v>108</v>
      </c>
      <c r="B39" s="227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227" t="s">
        <v>109</v>
      </c>
      <c r="B44" s="227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227" t="s">
        <v>117</v>
      </c>
      <c r="B49" s="227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227" t="s">
        <v>118</v>
      </c>
      <c r="B50" s="227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227" t="s">
        <v>119</v>
      </c>
      <c r="B51" s="227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201" t="s">
        <v>54</v>
      </c>
      <c r="D53" s="201"/>
      <c r="E53" s="201"/>
      <c r="F53" s="201"/>
      <c r="G53" s="201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201" t="s">
        <v>55</v>
      </c>
      <c r="D54" s="201"/>
      <c r="E54" s="201"/>
      <c r="F54" s="201"/>
      <c r="G54" s="201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201" t="s">
        <v>56</v>
      </c>
      <c r="D55" s="201"/>
      <c r="E55" s="201"/>
      <c r="F55" s="201"/>
      <c r="G55" s="201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06" t="s">
        <v>57</v>
      </c>
      <c r="C58" s="206"/>
      <c r="D58" s="206"/>
      <c r="E58" s="206"/>
      <c r="F58" s="206"/>
      <c r="G58" s="153"/>
      <c r="H58" s="154"/>
      <c r="I58" s="155"/>
      <c r="J58" s="207"/>
      <c r="K58" s="205"/>
      <c r="L58" s="205"/>
      <c r="M58" s="169" t="e">
        <f>#REF!+'may-2021'!J53</f>
        <v>#REF!</v>
      </c>
      <c r="N58" s="154"/>
      <c r="O58" s="154"/>
      <c r="P58" s="190"/>
      <c r="Q58" s="206" t="s">
        <v>58</v>
      </c>
      <c r="R58" s="206"/>
      <c r="S58" s="206"/>
      <c r="T58" s="206"/>
      <c r="U58" s="206"/>
    </row>
    <row r="59" spans="1:21" s="152" customFormat="1" ht="37.5" hidden="1" customHeight="1" x14ac:dyDescent="0.45">
      <c r="B59" s="206" t="s">
        <v>59</v>
      </c>
      <c r="C59" s="206"/>
      <c r="D59" s="206"/>
      <c r="E59" s="206"/>
      <c r="F59" s="206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206" t="s">
        <v>59</v>
      </c>
      <c r="R59" s="206"/>
      <c r="S59" s="206"/>
      <c r="T59" s="206"/>
      <c r="U59" s="206"/>
    </row>
    <row r="60" spans="1:21" s="152" customFormat="1" ht="37.5" hidden="1" customHeight="1" x14ac:dyDescent="0.45">
      <c r="I60" s="158"/>
      <c r="J60" s="205" t="s">
        <v>61</v>
      </c>
      <c r="K60" s="205"/>
      <c r="L60" s="205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205" t="s">
        <v>62</v>
      </c>
      <c r="K61" s="205"/>
      <c r="L61" s="205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abSelected="1" topLeftCell="H1" zoomScale="48" zoomScaleNormal="48" workbookViewId="0">
      <pane ySplit="6" topLeftCell="A46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17" t="s">
        <v>123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54" customHeight="1" x14ac:dyDescent="0.35">
      <c r="A2" s="219" t="s">
        <v>134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ht="32.25" customHeight="1" x14ac:dyDescent="0.3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1" s="108" customFormat="1" ht="43.5" customHeight="1" x14ac:dyDescent="0.25">
      <c r="A4" s="221" t="s">
        <v>122</v>
      </c>
      <c r="B4" s="224" t="s">
        <v>121</v>
      </c>
      <c r="C4" s="196" t="s">
        <v>131</v>
      </c>
      <c r="D4" s="199"/>
      <c r="E4" s="199"/>
      <c r="F4" s="199"/>
      <c r="G4" s="199"/>
      <c r="H4" s="199"/>
      <c r="I4" s="196" t="s">
        <v>130</v>
      </c>
      <c r="J4" s="199"/>
      <c r="K4" s="199"/>
      <c r="L4" s="199"/>
      <c r="M4" s="199"/>
      <c r="N4" s="199"/>
      <c r="O4" s="196" t="s">
        <v>129</v>
      </c>
      <c r="P4" s="199"/>
      <c r="Q4" s="199"/>
      <c r="R4" s="199"/>
      <c r="S4" s="199"/>
      <c r="T4" s="199"/>
      <c r="U4" s="192"/>
    </row>
    <row r="5" spans="1:21" s="108" customFormat="1" ht="54.75" customHeight="1" x14ac:dyDescent="0.25">
      <c r="A5" s="223"/>
      <c r="B5" s="225"/>
      <c r="C5" s="210" t="s">
        <v>6</v>
      </c>
      <c r="D5" s="208" t="s">
        <v>127</v>
      </c>
      <c r="E5" s="209"/>
      <c r="F5" s="208" t="s">
        <v>126</v>
      </c>
      <c r="G5" s="209"/>
      <c r="H5" s="210" t="s">
        <v>9</v>
      </c>
      <c r="I5" s="210" t="s">
        <v>6</v>
      </c>
      <c r="J5" s="208" t="s">
        <v>127</v>
      </c>
      <c r="K5" s="209"/>
      <c r="L5" s="208" t="s">
        <v>126</v>
      </c>
      <c r="M5" s="209"/>
      <c r="N5" s="210" t="s">
        <v>9</v>
      </c>
      <c r="O5" s="210" t="s">
        <v>6</v>
      </c>
      <c r="P5" s="208" t="s">
        <v>127</v>
      </c>
      <c r="Q5" s="209"/>
      <c r="R5" s="208" t="s">
        <v>126</v>
      </c>
      <c r="S5" s="209"/>
      <c r="T5" s="210" t="s">
        <v>9</v>
      </c>
      <c r="U5" s="224" t="s">
        <v>128</v>
      </c>
    </row>
    <row r="6" spans="1:21" s="108" customFormat="1" ht="38.25" customHeight="1" x14ac:dyDescent="0.25">
      <c r="A6" s="223"/>
      <c r="B6" s="226"/>
      <c r="C6" s="211"/>
      <c r="D6" s="172" t="s">
        <v>124</v>
      </c>
      <c r="E6" s="172" t="s">
        <v>125</v>
      </c>
      <c r="F6" s="172" t="s">
        <v>124</v>
      </c>
      <c r="G6" s="172" t="s">
        <v>125</v>
      </c>
      <c r="H6" s="211"/>
      <c r="I6" s="211"/>
      <c r="J6" s="172" t="s">
        <v>124</v>
      </c>
      <c r="K6" s="172" t="s">
        <v>125</v>
      </c>
      <c r="L6" s="172" t="s">
        <v>124</v>
      </c>
      <c r="M6" s="172" t="s">
        <v>125</v>
      </c>
      <c r="N6" s="211"/>
      <c r="O6" s="211"/>
      <c r="P6" s="172" t="s">
        <v>124</v>
      </c>
      <c r="Q6" s="172" t="s">
        <v>125</v>
      </c>
      <c r="R6" s="172" t="s">
        <v>124</v>
      </c>
      <c r="S6" s="172" t="s">
        <v>125</v>
      </c>
      <c r="T6" s="211"/>
      <c r="U6" s="226"/>
    </row>
    <row r="7" spans="1:21" ht="38.25" customHeight="1" x14ac:dyDescent="0.45">
      <c r="A7" s="171">
        <v>1</v>
      </c>
      <c r="B7" s="172" t="s">
        <v>78</v>
      </c>
      <c r="C7" s="267">
        <f>'[4]May 2021'!H7</f>
        <v>2176.6200000000008</v>
      </c>
      <c r="D7" s="267">
        <v>0</v>
      </c>
      <c r="E7" s="267">
        <f>'[4]May 2021'!E7+D7</f>
        <v>0</v>
      </c>
      <c r="F7" s="267">
        <v>0</v>
      </c>
      <c r="G7" s="267">
        <f>'[4]May 2021'!G7+'[4]June 2021'!F7</f>
        <v>0</v>
      </c>
      <c r="H7" s="267">
        <f>C7+(D7-F7)</f>
        <v>2176.6200000000008</v>
      </c>
      <c r="I7" s="267">
        <f>'[4]May 2021'!N7</f>
        <v>297.59999999999991</v>
      </c>
      <c r="J7" s="267">
        <v>0</v>
      </c>
      <c r="K7" s="267">
        <f>'[4]May 2021'!K7+'[4]June 2021'!J7</f>
        <v>0.23</v>
      </c>
      <c r="L7" s="267">
        <v>0</v>
      </c>
      <c r="M7" s="267">
        <f>'[4]May 2021'!M7+'[4]June 2021'!L7</f>
        <v>0</v>
      </c>
      <c r="N7" s="267">
        <f>I7+J7-L7</f>
        <v>297.59999999999991</v>
      </c>
      <c r="O7" s="268">
        <f>'[4]May 2021'!T7</f>
        <v>207.97000000000006</v>
      </c>
      <c r="P7" s="267">
        <v>0</v>
      </c>
      <c r="Q7" s="267">
        <f>'[4]May 2021'!Q7+'[4]June 2021'!P7</f>
        <v>0.06</v>
      </c>
      <c r="R7" s="267">
        <v>0</v>
      </c>
      <c r="S7" s="267">
        <f>'[4]May 2021'!S7+'[4]June 2021'!R7</f>
        <v>0</v>
      </c>
      <c r="T7" s="268">
        <f>O7+P7-R7</f>
        <v>207.97000000000006</v>
      </c>
      <c r="U7" s="268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67">
        <f>'[4]May 2021'!H8</f>
        <v>10.324999999999999</v>
      </c>
      <c r="D8" s="267">
        <v>0</v>
      </c>
      <c r="E8" s="267">
        <f>'[4]May 2021'!E8+D8</f>
        <v>0</v>
      </c>
      <c r="F8" s="267">
        <v>0</v>
      </c>
      <c r="G8" s="267">
        <f>'[4]May 2021'!G8+'[4]June 2021'!F8</f>
        <v>0</v>
      </c>
      <c r="H8" s="267">
        <f t="shared" ref="H8:H48" si="0">C8+(D8-F8)</f>
        <v>10.324999999999999</v>
      </c>
      <c r="I8" s="267">
        <f>'[4]May 2021'!N8</f>
        <v>35.510000000000005</v>
      </c>
      <c r="J8" s="267">
        <v>0.47</v>
      </c>
      <c r="K8" s="267">
        <f>'[4]May 2021'!K8+'[4]June 2021'!J8</f>
        <v>4.7</v>
      </c>
      <c r="L8" s="267">
        <v>0</v>
      </c>
      <c r="M8" s="267">
        <f>'[4]May 2021'!M8+'[4]June 2021'!L8</f>
        <v>0</v>
      </c>
      <c r="N8" s="267">
        <f t="shared" ref="N8:N48" si="1">I8+J8-L8</f>
        <v>35.980000000000004</v>
      </c>
      <c r="O8" s="268">
        <f>'[4]May 2021'!T8</f>
        <v>164.56</v>
      </c>
      <c r="P8" s="267">
        <v>0</v>
      </c>
      <c r="Q8" s="267">
        <f>'[4]May 2021'!Q8+'[4]June 2021'!P8</f>
        <v>0</v>
      </c>
      <c r="R8" s="267">
        <v>0</v>
      </c>
      <c r="S8" s="267">
        <f>'[4]May 2021'!S8+'[4]June 2021'!R8</f>
        <v>0</v>
      </c>
      <c r="T8" s="268">
        <f t="shared" ref="T8:T48" si="2">O8+P8-R8</f>
        <v>164.56</v>
      </c>
      <c r="U8" s="268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67">
        <f>'[4]May 2021'!H9</f>
        <v>1250.3299999999997</v>
      </c>
      <c r="D9" s="267">
        <v>0</v>
      </c>
      <c r="E9" s="267">
        <f>'[4]May 2021'!E9+D9</f>
        <v>0</v>
      </c>
      <c r="F9" s="267">
        <v>0</v>
      </c>
      <c r="G9" s="267">
        <f>'[4]May 2021'!G9+'[4]June 2021'!F9</f>
        <v>0</v>
      </c>
      <c r="H9" s="267">
        <f t="shared" si="0"/>
        <v>1250.3299999999997</v>
      </c>
      <c r="I9" s="267">
        <f>'[4]May 2021'!N9</f>
        <v>150.04600000000005</v>
      </c>
      <c r="J9" s="267">
        <v>0.4</v>
      </c>
      <c r="K9" s="267">
        <f>'[4]May 2021'!K9+'[4]June 2021'!J9</f>
        <v>1.4319999999999999</v>
      </c>
      <c r="L9" s="267">
        <v>0</v>
      </c>
      <c r="M9" s="267">
        <f>'[4]May 2021'!M9+'[4]June 2021'!L9</f>
        <v>0</v>
      </c>
      <c r="N9" s="267">
        <f t="shared" si="1"/>
        <v>150.44600000000005</v>
      </c>
      <c r="O9" s="268">
        <f>'[4]May 2021'!T9</f>
        <v>141.44</v>
      </c>
      <c r="P9" s="267">
        <v>0</v>
      </c>
      <c r="Q9" s="267">
        <f>'[4]May 2021'!Q9+'[4]June 2021'!P9</f>
        <v>0</v>
      </c>
      <c r="R9" s="267">
        <v>0</v>
      </c>
      <c r="S9" s="267">
        <f>'[4]May 2021'!S9+'[4]June 2021'!R9</f>
        <v>0</v>
      </c>
      <c r="T9" s="268">
        <f t="shared" si="2"/>
        <v>141.44</v>
      </c>
      <c r="U9" s="268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67">
        <f>'[4]May 2021'!H10</f>
        <v>183.93</v>
      </c>
      <c r="D10" s="267">
        <v>0</v>
      </c>
      <c r="E10" s="267">
        <f>'[4]May 2021'!E10+D10</f>
        <v>0</v>
      </c>
      <c r="F10" s="267">
        <v>0</v>
      </c>
      <c r="G10" s="267">
        <f>'[4]May 2021'!G10+'[4]June 2021'!F10</f>
        <v>0</v>
      </c>
      <c r="H10" s="267">
        <f t="shared" si="0"/>
        <v>183.93</v>
      </c>
      <c r="I10" s="267">
        <f>'[4]May 2021'!N10</f>
        <v>164.01500000000004</v>
      </c>
      <c r="J10" s="267">
        <v>0</v>
      </c>
      <c r="K10" s="267">
        <f>'[4]May 2021'!K10+'[4]June 2021'!J10</f>
        <v>2.2400000000000002</v>
      </c>
      <c r="L10" s="267">
        <v>0</v>
      </c>
      <c r="M10" s="267">
        <f>'[4]May 2021'!M10+'[4]June 2021'!L10</f>
        <v>0</v>
      </c>
      <c r="N10" s="267">
        <f t="shared" si="1"/>
        <v>164.01500000000004</v>
      </c>
      <c r="O10" s="268">
        <f>'[4]May 2021'!T10</f>
        <v>409.47999999999996</v>
      </c>
      <c r="P10" s="267">
        <v>0</v>
      </c>
      <c r="Q10" s="267">
        <f>'[4]May 2021'!Q10+'[4]June 2021'!P10</f>
        <v>0</v>
      </c>
      <c r="R10" s="267">
        <v>0</v>
      </c>
      <c r="S10" s="267">
        <f>'[4]May 2021'!S10+'[4]June 2021'!R10</f>
        <v>0</v>
      </c>
      <c r="T10" s="268">
        <f t="shared" si="2"/>
        <v>409.47999999999996</v>
      </c>
      <c r="U10" s="268">
        <f t="shared" si="3"/>
        <v>757.42499999999995</v>
      </c>
    </row>
    <row r="11" spans="1:21" s="111" customFormat="1" ht="38.25" customHeight="1" x14ac:dyDescent="0.4">
      <c r="A11" s="228" t="s">
        <v>82</v>
      </c>
      <c r="B11" s="229"/>
      <c r="C11" s="269">
        <f>SUM(C7:C10)</f>
        <v>3621.2050000000004</v>
      </c>
      <c r="D11" s="269">
        <f t="shared" ref="D11:U11" si="4">SUM(D7:D10)</f>
        <v>0</v>
      </c>
      <c r="E11" s="269">
        <f t="shared" si="4"/>
        <v>0</v>
      </c>
      <c r="F11" s="269">
        <f t="shared" si="4"/>
        <v>0</v>
      </c>
      <c r="G11" s="269">
        <f t="shared" si="4"/>
        <v>0</v>
      </c>
      <c r="H11" s="269">
        <f t="shared" si="4"/>
        <v>3621.2050000000004</v>
      </c>
      <c r="I11" s="269">
        <f t="shared" si="4"/>
        <v>647.17100000000005</v>
      </c>
      <c r="J11" s="269">
        <f t="shared" si="4"/>
        <v>0.87</v>
      </c>
      <c r="K11" s="269">
        <f t="shared" si="4"/>
        <v>8.6020000000000003</v>
      </c>
      <c r="L11" s="269">
        <f t="shared" si="4"/>
        <v>0</v>
      </c>
      <c r="M11" s="269">
        <f t="shared" si="4"/>
        <v>0</v>
      </c>
      <c r="N11" s="269">
        <f t="shared" si="4"/>
        <v>648.04099999999994</v>
      </c>
      <c r="O11" s="269">
        <f t="shared" si="4"/>
        <v>923.45</v>
      </c>
      <c r="P11" s="269">
        <f t="shared" si="4"/>
        <v>0</v>
      </c>
      <c r="Q11" s="269">
        <f t="shared" si="4"/>
        <v>0.06</v>
      </c>
      <c r="R11" s="269">
        <f t="shared" si="4"/>
        <v>0</v>
      </c>
      <c r="S11" s="269">
        <f t="shared" si="4"/>
        <v>0</v>
      </c>
      <c r="T11" s="269">
        <f t="shared" si="4"/>
        <v>923.45</v>
      </c>
      <c r="U11" s="269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67">
        <f>'[4]May 2021'!H12</f>
        <v>1909.589999999999</v>
      </c>
      <c r="D12" s="267">
        <v>0</v>
      </c>
      <c r="E12" s="267">
        <f>'[4]May 2021'!E12+D12</f>
        <v>0</v>
      </c>
      <c r="F12" s="267">
        <v>0</v>
      </c>
      <c r="G12" s="267">
        <f>'[4]May 2021'!G12+'[4]June 2021'!F12</f>
        <v>64.61</v>
      </c>
      <c r="H12" s="267">
        <f t="shared" si="0"/>
        <v>1909.589999999999</v>
      </c>
      <c r="I12" s="267">
        <f>'[4]May 2021'!N12</f>
        <v>122.61299999999999</v>
      </c>
      <c r="J12" s="270">
        <v>0.27</v>
      </c>
      <c r="K12" s="267">
        <f>'[4]May 2021'!K12+'[4]June 2021'!J12</f>
        <v>0.59000000000000008</v>
      </c>
      <c r="L12" s="267">
        <v>0</v>
      </c>
      <c r="M12" s="267">
        <f>'[4]May 2021'!M12+'[4]June 2021'!L12</f>
        <v>0</v>
      </c>
      <c r="N12" s="267">
        <f t="shared" si="1"/>
        <v>122.88299999999998</v>
      </c>
      <c r="O12" s="268">
        <f>'[4]May 2021'!T12</f>
        <v>326.75</v>
      </c>
      <c r="P12" s="267">
        <v>0</v>
      </c>
      <c r="Q12" s="267">
        <f>'[4]May 2021'!Q12+'[4]June 2021'!P12</f>
        <v>78.11</v>
      </c>
      <c r="R12" s="267">
        <v>0</v>
      </c>
      <c r="S12" s="267">
        <f>'[4]May 2021'!S12+'[4]June 2021'!R12</f>
        <v>0</v>
      </c>
      <c r="T12" s="268">
        <f t="shared" si="2"/>
        <v>326.75</v>
      </c>
      <c r="U12" s="268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67">
        <f>'[4]May 2021'!H13</f>
        <v>1014.7699999999998</v>
      </c>
      <c r="D13" s="267">
        <v>0</v>
      </c>
      <c r="E13" s="267">
        <f>'[4]May 2021'!E13+D13</f>
        <v>0</v>
      </c>
      <c r="F13" s="267">
        <v>0</v>
      </c>
      <c r="G13" s="267">
        <f>'[4]May 2021'!G13+'[4]June 2021'!F13</f>
        <v>0</v>
      </c>
      <c r="H13" s="267">
        <f t="shared" si="0"/>
        <v>1014.7699999999998</v>
      </c>
      <c r="I13" s="267">
        <f>'[4]May 2021'!N13</f>
        <v>142.36400000000003</v>
      </c>
      <c r="J13" s="270">
        <v>0.1</v>
      </c>
      <c r="K13" s="267">
        <f>'[4]May 2021'!K13+'[4]June 2021'!J13</f>
        <v>1.53</v>
      </c>
      <c r="L13" s="267">
        <v>0</v>
      </c>
      <c r="M13" s="267">
        <f>'[4]May 2021'!M13+'[4]June 2021'!L13</f>
        <v>0</v>
      </c>
      <c r="N13" s="267">
        <f t="shared" si="1"/>
        <v>142.46400000000003</v>
      </c>
      <c r="O13" s="268">
        <f>'[4]May 2021'!T13</f>
        <v>85.32</v>
      </c>
      <c r="P13" s="267">
        <v>0</v>
      </c>
      <c r="Q13" s="267">
        <f>'[4]May 2021'!Q13+'[4]June 2021'!P13</f>
        <v>0</v>
      </c>
      <c r="R13" s="267">
        <v>0</v>
      </c>
      <c r="S13" s="267">
        <f>'[4]May 2021'!S13+'[4]June 2021'!R13</f>
        <v>0</v>
      </c>
      <c r="T13" s="268">
        <f t="shared" si="2"/>
        <v>85.32</v>
      </c>
      <c r="U13" s="268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67">
        <f>'[4]May 2021'!H14</f>
        <v>2182.1799999999994</v>
      </c>
      <c r="D14" s="267">
        <v>0.15</v>
      </c>
      <c r="E14" s="267">
        <f>'[4]May 2021'!E14+D14</f>
        <v>0.15</v>
      </c>
      <c r="F14" s="267">
        <v>0</v>
      </c>
      <c r="G14" s="267">
        <f>'[4]May 2021'!G14+'[4]June 2021'!F14</f>
        <v>0</v>
      </c>
      <c r="H14" s="267">
        <f t="shared" si="0"/>
        <v>2182.3299999999995</v>
      </c>
      <c r="I14" s="267">
        <f>'[4]May 2021'!N14</f>
        <v>194.31399999999996</v>
      </c>
      <c r="J14" s="271">
        <v>2.06</v>
      </c>
      <c r="K14" s="267">
        <f>'[4]May 2021'!K14+'[4]June 2021'!J14</f>
        <v>4.3970000000000002</v>
      </c>
      <c r="L14" s="267">
        <v>0</v>
      </c>
      <c r="M14" s="267">
        <f>'[4]May 2021'!M14+'[4]June 2021'!L14</f>
        <v>0</v>
      </c>
      <c r="N14" s="267">
        <f t="shared" si="1"/>
        <v>196.37399999999997</v>
      </c>
      <c r="O14" s="268">
        <f>'[4]May 2021'!T14</f>
        <v>318.15999999999997</v>
      </c>
      <c r="P14" s="267">
        <v>0</v>
      </c>
      <c r="Q14" s="267">
        <f>'[4]May 2021'!Q14+'[4]June 2021'!P14</f>
        <v>0</v>
      </c>
      <c r="R14" s="267">
        <v>0</v>
      </c>
      <c r="S14" s="267">
        <f>'[4]May 2021'!S14+'[4]June 2021'!R14</f>
        <v>0</v>
      </c>
      <c r="T14" s="268">
        <f t="shared" si="2"/>
        <v>318.15999999999997</v>
      </c>
      <c r="U14" s="268">
        <f t="shared" si="3"/>
        <v>2696.8639999999991</v>
      </c>
    </row>
    <row r="15" spans="1:21" s="111" customFormat="1" ht="38.25" customHeight="1" x14ac:dyDescent="0.4">
      <c r="A15" s="228" t="s">
        <v>86</v>
      </c>
      <c r="B15" s="229"/>
      <c r="C15" s="269">
        <f>SUM(C12:C14)</f>
        <v>5106.5399999999981</v>
      </c>
      <c r="D15" s="269">
        <f t="shared" ref="D15:U15" si="5">SUM(D12:D14)</f>
        <v>0.15</v>
      </c>
      <c r="E15" s="269">
        <f t="shared" si="5"/>
        <v>0.15</v>
      </c>
      <c r="F15" s="269">
        <f t="shared" si="5"/>
        <v>0</v>
      </c>
      <c r="G15" s="269">
        <f t="shared" si="5"/>
        <v>64.61</v>
      </c>
      <c r="H15" s="269">
        <f t="shared" si="5"/>
        <v>5106.6899999999987</v>
      </c>
      <c r="I15" s="269">
        <f t="shared" si="5"/>
        <v>459.291</v>
      </c>
      <c r="J15" s="269">
        <f t="shared" si="5"/>
        <v>2.4300000000000002</v>
      </c>
      <c r="K15" s="269">
        <f t="shared" si="5"/>
        <v>6.5170000000000003</v>
      </c>
      <c r="L15" s="269">
        <f t="shared" si="5"/>
        <v>0</v>
      </c>
      <c r="M15" s="269">
        <f t="shared" si="5"/>
        <v>0</v>
      </c>
      <c r="N15" s="269">
        <f t="shared" si="5"/>
        <v>461.72099999999995</v>
      </c>
      <c r="O15" s="269">
        <f t="shared" si="5"/>
        <v>730.23</v>
      </c>
      <c r="P15" s="269">
        <f t="shared" si="5"/>
        <v>0</v>
      </c>
      <c r="Q15" s="269">
        <f t="shared" si="5"/>
        <v>78.11</v>
      </c>
      <c r="R15" s="269">
        <f t="shared" si="5"/>
        <v>0</v>
      </c>
      <c r="S15" s="269">
        <f t="shared" si="5"/>
        <v>0</v>
      </c>
      <c r="T15" s="269">
        <f t="shared" si="5"/>
        <v>730.23</v>
      </c>
      <c r="U15" s="269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67">
        <f>'[4]May 2021'!H16</f>
        <v>1895.8719999999994</v>
      </c>
      <c r="D16" s="267">
        <v>0.39</v>
      </c>
      <c r="E16" s="267">
        <f>'[4]May 2021'!E16+D16</f>
        <v>2.266</v>
      </c>
      <c r="F16" s="267">
        <v>0.19</v>
      </c>
      <c r="G16" s="267">
        <f>'[4]May 2021'!G16+'[4]June 2021'!F16</f>
        <v>24.19</v>
      </c>
      <c r="H16" s="267">
        <f t="shared" si="0"/>
        <v>1896.0719999999994</v>
      </c>
      <c r="I16" s="267">
        <f>'[4]May 2021'!N16</f>
        <v>65.735000000000028</v>
      </c>
      <c r="J16" s="267">
        <v>0.03</v>
      </c>
      <c r="K16" s="267">
        <f>'[4]May 2021'!K16+'[4]June 2021'!J16</f>
        <v>0.28600000000000003</v>
      </c>
      <c r="L16" s="267">
        <v>0</v>
      </c>
      <c r="M16" s="267">
        <f>'[4]May 2021'!M16+'[4]June 2021'!L16</f>
        <v>0</v>
      </c>
      <c r="N16" s="267">
        <f t="shared" si="1"/>
        <v>65.765000000000029</v>
      </c>
      <c r="O16" s="268">
        <f>'[4]May 2021'!T16</f>
        <v>77.149000000000001</v>
      </c>
      <c r="P16" s="267">
        <v>0.74</v>
      </c>
      <c r="Q16" s="267">
        <f>'[4]May 2021'!Q16+'[4]June 2021'!P16</f>
        <v>1.1800000000000002</v>
      </c>
      <c r="R16" s="267">
        <v>0</v>
      </c>
      <c r="S16" s="267">
        <f>'[4]May 2021'!S16+'[4]June 2021'!R16</f>
        <v>0</v>
      </c>
      <c r="T16" s="268">
        <f t="shared" si="2"/>
        <v>77.888999999999996</v>
      </c>
      <c r="U16" s="268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67">
        <f>'[4]May 2021'!H17</f>
        <v>734.11399999999981</v>
      </c>
      <c r="D17" s="267">
        <v>0</v>
      </c>
      <c r="E17" s="267">
        <f>'[4]May 2021'!E17+D17</f>
        <v>0</v>
      </c>
      <c r="F17" s="267">
        <v>77.06</v>
      </c>
      <c r="G17" s="267">
        <f>'[4]May 2021'!G17+'[4]June 2021'!F17</f>
        <v>77.06</v>
      </c>
      <c r="H17" s="267">
        <f t="shared" si="0"/>
        <v>657.05399999999986</v>
      </c>
      <c r="I17" s="267">
        <f>'[4]May 2021'!N17</f>
        <v>22.416999999999994</v>
      </c>
      <c r="J17" s="267">
        <v>1.03</v>
      </c>
      <c r="K17" s="267">
        <f>'[4]May 2021'!K17+'[4]June 2021'!J17</f>
        <v>1.1000000000000001</v>
      </c>
      <c r="L17" s="267">
        <v>4.09</v>
      </c>
      <c r="M17" s="267">
        <f>'[4]May 2021'!M17+'[4]June 2021'!L17</f>
        <v>4.09</v>
      </c>
      <c r="N17" s="267">
        <f t="shared" si="1"/>
        <v>19.356999999999996</v>
      </c>
      <c r="O17" s="268">
        <f>'[4]May 2021'!T17</f>
        <v>358.13099999999997</v>
      </c>
      <c r="P17" s="267">
        <v>49.84</v>
      </c>
      <c r="Q17" s="267">
        <f>'[4]May 2021'!Q17+'[4]June 2021'!P17</f>
        <v>49.940000000000005</v>
      </c>
      <c r="R17" s="267">
        <v>0</v>
      </c>
      <c r="S17" s="267">
        <f>'[4]May 2021'!S17+'[4]June 2021'!R17</f>
        <v>0</v>
      </c>
      <c r="T17" s="268">
        <f t="shared" si="2"/>
        <v>407.971</v>
      </c>
      <c r="U17" s="268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67">
        <f>'[4]May 2021'!H18</f>
        <v>827.89499999999953</v>
      </c>
      <c r="D18" s="267">
        <v>0.06</v>
      </c>
      <c r="E18" s="267">
        <f>'[4]May 2021'!E18+D18</f>
        <v>0.75</v>
      </c>
      <c r="F18" s="267">
        <v>0</v>
      </c>
      <c r="G18" s="267">
        <f>'[4]May 2021'!G18+'[4]June 2021'!F18</f>
        <v>0</v>
      </c>
      <c r="H18" s="267">
        <f t="shared" si="0"/>
        <v>827.95499999999947</v>
      </c>
      <c r="I18" s="267">
        <f>'[4]May 2021'!N18</f>
        <v>36.084999999999987</v>
      </c>
      <c r="J18" s="267">
        <v>0.03</v>
      </c>
      <c r="K18" s="267">
        <f>'[4]May 2021'!K18+'[4]June 2021'!J18</f>
        <v>0.08</v>
      </c>
      <c r="L18" s="267">
        <v>0</v>
      </c>
      <c r="M18" s="267">
        <f>'[4]May 2021'!M18+'[4]June 2021'!L18</f>
        <v>0</v>
      </c>
      <c r="N18" s="267">
        <f t="shared" si="1"/>
        <v>36.114999999999988</v>
      </c>
      <c r="O18" s="268">
        <f>'[4]May 2021'!T18</f>
        <v>60.458000000000006</v>
      </c>
      <c r="P18" s="267">
        <v>1.6</v>
      </c>
      <c r="Q18" s="267">
        <f>'[4]May 2021'!Q18+'[4]June 2021'!P18</f>
        <v>1.6</v>
      </c>
      <c r="R18" s="267">
        <v>0</v>
      </c>
      <c r="S18" s="267">
        <f>'[4]May 2021'!S18+'[4]June 2021'!R18</f>
        <v>0</v>
      </c>
      <c r="T18" s="268">
        <f t="shared" si="2"/>
        <v>62.058000000000007</v>
      </c>
      <c r="U18" s="268">
        <f t="shared" si="3"/>
        <v>926.12799999999947</v>
      </c>
    </row>
    <row r="19" spans="1:21" s="111" customFormat="1" ht="38.25" customHeight="1" x14ac:dyDescent="0.4">
      <c r="A19" s="228" t="s">
        <v>89</v>
      </c>
      <c r="B19" s="229"/>
      <c r="C19" s="269">
        <f>SUM(C16:C18)</f>
        <v>3457.8809999999985</v>
      </c>
      <c r="D19" s="269">
        <f t="shared" ref="D19:U19" si="6">SUM(D16:D18)</f>
        <v>0.45</v>
      </c>
      <c r="E19" s="269">
        <f t="shared" si="6"/>
        <v>3.016</v>
      </c>
      <c r="F19" s="269">
        <f t="shared" si="6"/>
        <v>77.25</v>
      </c>
      <c r="G19" s="269">
        <f t="shared" si="6"/>
        <v>101.25</v>
      </c>
      <c r="H19" s="269">
        <f t="shared" si="6"/>
        <v>3381.0809999999988</v>
      </c>
      <c r="I19" s="269">
        <f t="shared" si="6"/>
        <v>124.23699999999999</v>
      </c>
      <c r="J19" s="269">
        <f t="shared" si="6"/>
        <v>1.0900000000000001</v>
      </c>
      <c r="K19" s="269">
        <f t="shared" si="6"/>
        <v>1.4660000000000002</v>
      </c>
      <c r="L19" s="269">
        <f t="shared" si="6"/>
        <v>4.09</v>
      </c>
      <c r="M19" s="269">
        <f t="shared" si="6"/>
        <v>4.09</v>
      </c>
      <c r="N19" s="269">
        <f t="shared" si="6"/>
        <v>121.23700000000002</v>
      </c>
      <c r="O19" s="269">
        <f t="shared" si="6"/>
        <v>495.738</v>
      </c>
      <c r="P19" s="269">
        <f t="shared" si="6"/>
        <v>52.180000000000007</v>
      </c>
      <c r="Q19" s="269">
        <f t="shared" si="6"/>
        <v>52.720000000000006</v>
      </c>
      <c r="R19" s="269">
        <f t="shared" si="6"/>
        <v>0</v>
      </c>
      <c r="S19" s="269">
        <f t="shared" si="6"/>
        <v>0</v>
      </c>
      <c r="T19" s="269">
        <f t="shared" si="6"/>
        <v>547.91800000000001</v>
      </c>
      <c r="U19" s="269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67">
        <f>'[4]May 2021'!H20</f>
        <v>1409.1349999999995</v>
      </c>
      <c r="D20" s="267">
        <v>1.02</v>
      </c>
      <c r="E20" s="267">
        <f>'[4]May 2021'!E20+D20</f>
        <v>1.5150000000000001</v>
      </c>
      <c r="F20" s="267">
        <v>56</v>
      </c>
      <c r="G20" s="267">
        <f>'[4]May 2021'!G20+'[4]June 2021'!F20</f>
        <v>56</v>
      </c>
      <c r="H20" s="267">
        <f t="shared" si="0"/>
        <v>1354.1549999999995</v>
      </c>
      <c r="I20" s="267">
        <f>'[4]May 2021'!N20</f>
        <v>144.94499999999999</v>
      </c>
      <c r="J20" s="267">
        <v>0.23</v>
      </c>
      <c r="K20" s="267">
        <f>'[4]May 2021'!K20+'[4]June 2021'!J20</f>
        <v>0.48</v>
      </c>
      <c r="L20" s="267">
        <v>0</v>
      </c>
      <c r="M20" s="267">
        <f>'[4]May 2021'!M20+'[4]June 2021'!L20</f>
        <v>0</v>
      </c>
      <c r="N20" s="267">
        <f t="shared" si="1"/>
        <v>145.17499999999998</v>
      </c>
      <c r="O20" s="268">
        <f>'[4]May 2021'!T20</f>
        <v>284.72399999999993</v>
      </c>
      <c r="P20" s="267">
        <v>56.07</v>
      </c>
      <c r="Q20" s="267">
        <f>'[4]May 2021'!Q20+'[4]June 2021'!P20</f>
        <v>56.07</v>
      </c>
      <c r="R20" s="267">
        <v>0</v>
      </c>
      <c r="S20" s="267">
        <f>'[4]May 2021'!S20+'[4]June 2021'!R20</f>
        <v>0</v>
      </c>
      <c r="T20" s="268">
        <f t="shared" si="2"/>
        <v>340.79399999999993</v>
      </c>
      <c r="U20" s="268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67">
        <f>'[4]May 2021'!H21</f>
        <v>898.61999999999989</v>
      </c>
      <c r="D21" s="267">
        <v>0</v>
      </c>
      <c r="E21" s="267">
        <f>'[4]May 2021'!E21+D21</f>
        <v>0</v>
      </c>
      <c r="F21" s="267">
        <v>24.3</v>
      </c>
      <c r="G21" s="267">
        <f>'[4]May 2021'!G21+'[4]June 2021'!F21</f>
        <v>24.3</v>
      </c>
      <c r="H21" s="267">
        <f t="shared" si="0"/>
        <v>874.31999999999994</v>
      </c>
      <c r="I21" s="267">
        <f>'[4]May 2021'!N21</f>
        <v>46.483000000000004</v>
      </c>
      <c r="J21" s="267">
        <v>0</v>
      </c>
      <c r="K21" s="267">
        <f>'[4]May 2021'!K21+'[4]June 2021'!J21</f>
        <v>0.12</v>
      </c>
      <c r="L21" s="267">
        <v>0</v>
      </c>
      <c r="M21" s="267">
        <f>'[4]May 2021'!M21+'[4]June 2021'!L21</f>
        <v>0</v>
      </c>
      <c r="N21" s="267">
        <f t="shared" si="1"/>
        <v>46.483000000000004</v>
      </c>
      <c r="O21" s="268">
        <f>'[4]May 2021'!T21</f>
        <v>151.93</v>
      </c>
      <c r="P21" s="267">
        <v>24.3</v>
      </c>
      <c r="Q21" s="267">
        <f>'[4]May 2021'!Q21+'[4]June 2021'!P21</f>
        <v>24.3</v>
      </c>
      <c r="R21" s="267">
        <v>0</v>
      </c>
      <c r="S21" s="267">
        <f>'[4]May 2021'!S21+'[4]June 2021'!R21</f>
        <v>0</v>
      </c>
      <c r="T21" s="268">
        <f t="shared" si="2"/>
        <v>176.23000000000002</v>
      </c>
      <c r="U21" s="268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67">
        <f>'[4]May 2021'!H22</f>
        <v>599.55999999999983</v>
      </c>
      <c r="D22" s="267">
        <v>0</v>
      </c>
      <c r="E22" s="267">
        <f>'[4]May 2021'!E22+D22</f>
        <v>0</v>
      </c>
      <c r="F22" s="267">
        <v>269.70999999999998</v>
      </c>
      <c r="G22" s="267">
        <f>'[4]May 2021'!G22+'[4]June 2021'!F22</f>
        <v>269.70999999999998</v>
      </c>
      <c r="H22" s="267">
        <f t="shared" si="0"/>
        <v>329.84999999999985</v>
      </c>
      <c r="I22" s="267">
        <f>'[4]May 2021'!N22</f>
        <v>28.630000000000006</v>
      </c>
      <c r="J22" s="267">
        <v>7.0000000000000007E-2</v>
      </c>
      <c r="K22" s="267">
        <f>'[4]May 2021'!K22+'[4]June 2021'!J22</f>
        <v>1.58</v>
      </c>
      <c r="L22" s="267">
        <v>12.74</v>
      </c>
      <c r="M22" s="267">
        <f>'[4]May 2021'!M22+'[4]June 2021'!L22</f>
        <v>12.74</v>
      </c>
      <c r="N22" s="267">
        <f t="shared" si="1"/>
        <v>15.960000000000006</v>
      </c>
      <c r="O22" s="268">
        <f>'[4]May 2021'!T22</f>
        <v>291.01</v>
      </c>
      <c r="P22" s="267">
        <v>300.51</v>
      </c>
      <c r="Q22" s="267">
        <f>'[4]May 2021'!Q22+'[4]June 2021'!P22</f>
        <v>300.51</v>
      </c>
      <c r="R22" s="267">
        <v>5.72</v>
      </c>
      <c r="S22" s="267">
        <f>'[4]May 2021'!S22+'[4]June 2021'!R22</f>
        <v>5.72</v>
      </c>
      <c r="T22" s="268">
        <f t="shared" si="2"/>
        <v>585.79999999999995</v>
      </c>
      <c r="U22" s="268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67">
        <f>'[4]May 2021'!H23</f>
        <v>1161.5720000000001</v>
      </c>
      <c r="D23" s="267">
        <v>2.25</v>
      </c>
      <c r="E23" s="267">
        <f>'[4]May 2021'!E23+D23</f>
        <v>6.7360000000000007</v>
      </c>
      <c r="F23" s="267">
        <v>0</v>
      </c>
      <c r="G23" s="267">
        <f>'[4]May 2021'!G23+'[4]June 2021'!F23</f>
        <v>0</v>
      </c>
      <c r="H23" s="267">
        <f t="shared" si="0"/>
        <v>1163.8220000000001</v>
      </c>
      <c r="I23" s="267">
        <f>'[4]May 2021'!N23</f>
        <v>10.293999999999997</v>
      </c>
      <c r="J23" s="267">
        <v>0.3</v>
      </c>
      <c r="K23" s="267">
        <f>'[4]May 2021'!K23+'[4]June 2021'!J23</f>
        <v>0.42399999999999999</v>
      </c>
      <c r="L23" s="267">
        <v>0</v>
      </c>
      <c r="M23" s="267">
        <f>'[4]May 2021'!M23+'[4]June 2021'!L23</f>
        <v>0</v>
      </c>
      <c r="N23" s="267">
        <f t="shared" si="1"/>
        <v>10.593999999999998</v>
      </c>
      <c r="O23" s="268">
        <f>'[4]May 2021'!T23</f>
        <v>145.57</v>
      </c>
      <c r="P23" s="267">
        <v>0</v>
      </c>
      <c r="Q23" s="267">
        <f>'[4]May 2021'!Q23+'[4]June 2021'!P23</f>
        <v>0</v>
      </c>
      <c r="R23" s="267">
        <v>0</v>
      </c>
      <c r="S23" s="267">
        <f>'[4]May 2021'!S23+'[4]June 2021'!R23</f>
        <v>0</v>
      </c>
      <c r="T23" s="268">
        <f t="shared" si="2"/>
        <v>145.57</v>
      </c>
      <c r="U23" s="268">
        <f t="shared" si="3"/>
        <v>1319.9860000000001</v>
      </c>
    </row>
    <row r="24" spans="1:21" s="111" customFormat="1" ht="38.25" customHeight="1" x14ac:dyDescent="0.4">
      <c r="A24" s="227" t="s">
        <v>94</v>
      </c>
      <c r="B24" s="227"/>
      <c r="C24" s="269">
        <f>SUM(C20:C23)</f>
        <v>4068.8869999999993</v>
      </c>
      <c r="D24" s="269">
        <f t="shared" ref="D24:U24" si="7">SUM(D20:D23)</f>
        <v>3.27</v>
      </c>
      <c r="E24" s="269">
        <f t="shared" si="7"/>
        <v>8.2510000000000012</v>
      </c>
      <c r="F24" s="269">
        <f t="shared" si="7"/>
        <v>350.01</v>
      </c>
      <c r="G24" s="269">
        <f t="shared" si="7"/>
        <v>350.01</v>
      </c>
      <c r="H24" s="269">
        <f t="shared" si="7"/>
        <v>3722.1469999999995</v>
      </c>
      <c r="I24" s="269">
        <f t="shared" si="7"/>
        <v>230.35199999999998</v>
      </c>
      <c r="J24" s="269">
        <f t="shared" si="7"/>
        <v>0.60000000000000009</v>
      </c>
      <c r="K24" s="269">
        <f t="shared" si="7"/>
        <v>2.6040000000000001</v>
      </c>
      <c r="L24" s="269">
        <f t="shared" si="7"/>
        <v>12.74</v>
      </c>
      <c r="M24" s="269">
        <f t="shared" si="7"/>
        <v>12.74</v>
      </c>
      <c r="N24" s="269">
        <f t="shared" si="7"/>
        <v>218.21199999999999</v>
      </c>
      <c r="O24" s="269">
        <f t="shared" si="7"/>
        <v>873.23399999999992</v>
      </c>
      <c r="P24" s="269">
        <f t="shared" si="7"/>
        <v>380.88</v>
      </c>
      <c r="Q24" s="269">
        <f t="shared" si="7"/>
        <v>380.88</v>
      </c>
      <c r="R24" s="269">
        <f t="shared" si="7"/>
        <v>5.72</v>
      </c>
      <c r="S24" s="269">
        <f t="shared" si="7"/>
        <v>5.72</v>
      </c>
      <c r="T24" s="269">
        <f t="shared" si="7"/>
        <v>1248.3939999999998</v>
      </c>
      <c r="U24" s="269">
        <f t="shared" si="7"/>
        <v>5188.7529999999988</v>
      </c>
    </row>
    <row r="25" spans="1:21" s="145" customFormat="1" ht="38.25" customHeight="1" x14ac:dyDescent="0.4">
      <c r="A25" s="230" t="s">
        <v>95</v>
      </c>
      <c r="B25" s="231"/>
      <c r="C25" s="269">
        <f>C24+C19+C15+C11</f>
        <v>16254.512999999997</v>
      </c>
      <c r="D25" s="269">
        <f t="shared" ref="D25:U25" si="8">D24+D19+D15+D11</f>
        <v>3.87</v>
      </c>
      <c r="E25" s="269">
        <f t="shared" si="8"/>
        <v>11.417000000000002</v>
      </c>
      <c r="F25" s="269">
        <f t="shared" si="8"/>
        <v>427.26</v>
      </c>
      <c r="G25" s="269">
        <f t="shared" si="8"/>
        <v>515.87</v>
      </c>
      <c r="H25" s="269">
        <f t="shared" si="8"/>
        <v>15831.122999999998</v>
      </c>
      <c r="I25" s="269">
        <f t="shared" si="8"/>
        <v>1461.0509999999999</v>
      </c>
      <c r="J25" s="269">
        <f t="shared" si="8"/>
        <v>4.99</v>
      </c>
      <c r="K25" s="269">
        <f t="shared" si="8"/>
        <v>19.189</v>
      </c>
      <c r="L25" s="269">
        <f t="shared" si="8"/>
        <v>16.829999999999998</v>
      </c>
      <c r="M25" s="269">
        <f t="shared" si="8"/>
        <v>16.829999999999998</v>
      </c>
      <c r="N25" s="269">
        <f t="shared" si="8"/>
        <v>1449.2109999999998</v>
      </c>
      <c r="O25" s="269">
        <f t="shared" si="8"/>
        <v>3022.652</v>
      </c>
      <c r="P25" s="269">
        <f t="shared" si="8"/>
        <v>433.06</v>
      </c>
      <c r="Q25" s="269">
        <f t="shared" si="8"/>
        <v>511.77000000000004</v>
      </c>
      <c r="R25" s="269">
        <f t="shared" si="8"/>
        <v>5.72</v>
      </c>
      <c r="S25" s="269">
        <f t="shared" si="8"/>
        <v>5.72</v>
      </c>
      <c r="T25" s="269">
        <f t="shared" si="8"/>
        <v>3449.9920000000002</v>
      </c>
      <c r="U25" s="269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67">
        <f>'[4]May 2021'!H26</f>
        <v>11579.611999999999</v>
      </c>
      <c r="D26" s="267">
        <v>10.82</v>
      </c>
      <c r="E26" s="267">
        <f>'[4]May 2021'!E26+D26</f>
        <v>17.844999999999999</v>
      </c>
      <c r="F26" s="267">
        <v>0</v>
      </c>
      <c r="G26" s="267">
        <f>'[4]May 2021'!G26+'[4]June 2021'!F26</f>
        <v>0</v>
      </c>
      <c r="H26" s="267">
        <f t="shared" si="0"/>
        <v>11590.431999999999</v>
      </c>
      <c r="I26" s="267">
        <f>'[4]May 2021'!N26</f>
        <v>0</v>
      </c>
      <c r="J26" s="267">
        <v>0</v>
      </c>
      <c r="K26" s="267">
        <f>'[4]May 2021'!K26+'[4]June 2021'!J26</f>
        <v>0</v>
      </c>
      <c r="L26" s="267">
        <v>0</v>
      </c>
      <c r="M26" s="267">
        <f>'[4]May 2021'!M26+'[4]June 2021'!L26</f>
        <v>0</v>
      </c>
      <c r="N26" s="267">
        <f t="shared" si="1"/>
        <v>0</v>
      </c>
      <c r="O26" s="268">
        <f>'[4]May 2021'!T26</f>
        <v>0</v>
      </c>
      <c r="P26" s="267">
        <v>57.38</v>
      </c>
      <c r="Q26" s="267">
        <f>'[4]May 2021'!Q26+'[4]June 2021'!P26</f>
        <v>57.38</v>
      </c>
      <c r="R26" s="267">
        <v>0</v>
      </c>
      <c r="S26" s="267">
        <f>'[4]May 2021'!S26+'[4]June 2021'!R26</f>
        <v>0</v>
      </c>
      <c r="T26" s="268">
        <f t="shared" si="2"/>
        <v>57.38</v>
      </c>
      <c r="U26" s="268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67">
        <f>'[4]May 2021'!H27</f>
        <v>10157.706999999993</v>
      </c>
      <c r="D27" s="267">
        <v>10.3</v>
      </c>
      <c r="E27" s="267">
        <f>'[4]May 2021'!E27+D27</f>
        <v>25.15</v>
      </c>
      <c r="F27" s="267">
        <v>0</v>
      </c>
      <c r="G27" s="267">
        <f>'[4]May 2021'!G27+'[4]June 2021'!F27</f>
        <v>0</v>
      </c>
      <c r="H27" s="267">
        <f t="shared" si="0"/>
        <v>10168.006999999992</v>
      </c>
      <c r="I27" s="267">
        <f>'[4]May 2021'!N27</f>
        <v>330.27499999999998</v>
      </c>
      <c r="J27" s="267">
        <v>1.55</v>
      </c>
      <c r="K27" s="267">
        <f>'[4]May 2021'!K27+'[4]June 2021'!J27</f>
        <v>2.27</v>
      </c>
      <c r="L27" s="267">
        <v>0</v>
      </c>
      <c r="M27" s="267">
        <f>'[4]May 2021'!M27+'[4]June 2021'!L27</f>
        <v>0</v>
      </c>
      <c r="N27" s="267">
        <f t="shared" si="1"/>
        <v>331.82499999999999</v>
      </c>
      <c r="O27" s="268">
        <f>'[4]May 2021'!T27</f>
        <v>74.960000000000008</v>
      </c>
      <c r="P27" s="267">
        <v>0</v>
      </c>
      <c r="Q27" s="267">
        <f>'[4]May 2021'!Q27+'[4]June 2021'!P27</f>
        <v>0</v>
      </c>
      <c r="R27" s="267">
        <v>0</v>
      </c>
      <c r="S27" s="267">
        <f>'[4]May 2021'!S27+'[4]June 2021'!R27</f>
        <v>0</v>
      </c>
      <c r="T27" s="268">
        <f t="shared" si="2"/>
        <v>74.960000000000008</v>
      </c>
      <c r="U27" s="268">
        <f t="shared" si="3"/>
        <v>10574.791999999992</v>
      </c>
    </row>
    <row r="28" spans="1:21" s="111" customFormat="1" ht="38.25" customHeight="1" x14ac:dyDescent="0.4">
      <c r="A28" s="227" t="s">
        <v>98</v>
      </c>
      <c r="B28" s="227"/>
      <c r="C28" s="269">
        <f>SUM(C26:C27)</f>
        <v>21737.318999999992</v>
      </c>
      <c r="D28" s="269">
        <f t="shared" ref="D28:U28" si="9">SUM(D26:D27)</f>
        <v>21.12</v>
      </c>
      <c r="E28" s="269">
        <f t="shared" si="9"/>
        <v>42.994999999999997</v>
      </c>
      <c r="F28" s="269">
        <f t="shared" si="9"/>
        <v>0</v>
      </c>
      <c r="G28" s="269">
        <f t="shared" si="9"/>
        <v>0</v>
      </c>
      <c r="H28" s="269">
        <f t="shared" si="9"/>
        <v>21758.438999999991</v>
      </c>
      <c r="I28" s="269">
        <f t="shared" si="9"/>
        <v>330.27499999999998</v>
      </c>
      <c r="J28" s="269">
        <f t="shared" si="9"/>
        <v>1.55</v>
      </c>
      <c r="K28" s="269">
        <f t="shared" si="9"/>
        <v>2.27</v>
      </c>
      <c r="L28" s="269">
        <f t="shared" si="9"/>
        <v>0</v>
      </c>
      <c r="M28" s="269">
        <f t="shared" si="9"/>
        <v>0</v>
      </c>
      <c r="N28" s="269">
        <f t="shared" si="9"/>
        <v>331.82499999999999</v>
      </c>
      <c r="O28" s="269">
        <f t="shared" si="9"/>
        <v>74.960000000000008</v>
      </c>
      <c r="P28" s="269">
        <f t="shared" si="9"/>
        <v>57.38</v>
      </c>
      <c r="Q28" s="269">
        <f t="shared" si="9"/>
        <v>57.38</v>
      </c>
      <c r="R28" s="269">
        <f t="shared" si="9"/>
        <v>0</v>
      </c>
      <c r="S28" s="269">
        <f t="shared" si="9"/>
        <v>0</v>
      </c>
      <c r="T28" s="269">
        <f t="shared" si="9"/>
        <v>132.34</v>
      </c>
      <c r="U28" s="269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67">
        <f>'[4]May 2021'!H29</f>
        <v>6979.3469999999998</v>
      </c>
      <c r="D29" s="267">
        <v>4.54</v>
      </c>
      <c r="E29" s="267">
        <f>'[4]May 2021'!E29+D29</f>
        <v>12.8</v>
      </c>
      <c r="F29" s="267">
        <v>0</v>
      </c>
      <c r="G29" s="267">
        <f>'[4]May 2021'!G29+'[4]June 2021'!F29</f>
        <v>0</v>
      </c>
      <c r="H29" s="267">
        <f t="shared" si="0"/>
        <v>6983.8869999999997</v>
      </c>
      <c r="I29" s="267">
        <f>'[4]May 2021'!N29</f>
        <v>3.5700000000000003</v>
      </c>
      <c r="J29" s="267">
        <v>0</v>
      </c>
      <c r="K29" s="267">
        <f>'[4]May 2021'!K29+'[4]June 2021'!J29</f>
        <v>0</v>
      </c>
      <c r="L29" s="267">
        <v>0</v>
      </c>
      <c r="M29" s="267">
        <f>'[4]May 2021'!M29+'[4]June 2021'!L29</f>
        <v>0</v>
      </c>
      <c r="N29" s="267">
        <f t="shared" si="1"/>
        <v>3.5700000000000003</v>
      </c>
      <c r="O29" s="268">
        <f>'[4]May 2021'!T29</f>
        <v>47.8</v>
      </c>
      <c r="P29" s="267">
        <v>0</v>
      </c>
      <c r="Q29" s="267">
        <f>'[4]May 2021'!Q29+'[4]June 2021'!P29</f>
        <v>0</v>
      </c>
      <c r="R29" s="267">
        <v>0</v>
      </c>
      <c r="S29" s="267">
        <f>'[4]May 2021'!S29+'[4]June 2021'!R29</f>
        <v>0</v>
      </c>
      <c r="T29" s="268">
        <f t="shared" si="2"/>
        <v>47.8</v>
      </c>
      <c r="U29" s="268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67">
        <f>'[4]May 2021'!H30</f>
        <v>494.27399999999994</v>
      </c>
      <c r="D30" s="267">
        <v>8.48</v>
      </c>
      <c r="E30" s="267">
        <f>'[4]May 2021'!E30+D30</f>
        <v>27.419999999999998</v>
      </c>
      <c r="F30" s="267">
        <v>0</v>
      </c>
      <c r="G30" s="267">
        <f>'[4]May 2021'!G30+'[4]June 2021'!F30</f>
        <v>0</v>
      </c>
      <c r="H30" s="267">
        <f t="shared" si="0"/>
        <v>502.75399999999996</v>
      </c>
      <c r="I30" s="267">
        <f>'[4]May 2021'!N30</f>
        <v>0</v>
      </c>
      <c r="J30" s="267">
        <v>0</v>
      </c>
      <c r="K30" s="267">
        <f>'[4]May 2021'!K30+'[4]June 2021'!J30</f>
        <v>0</v>
      </c>
      <c r="L30" s="267">
        <v>0</v>
      </c>
      <c r="M30" s="267">
        <f>'[4]May 2021'!M30+'[4]June 2021'!L30</f>
        <v>0</v>
      </c>
      <c r="N30" s="267">
        <f t="shared" si="1"/>
        <v>0</v>
      </c>
      <c r="O30" s="268">
        <f>'[4]May 2021'!T30</f>
        <v>0.22</v>
      </c>
      <c r="P30" s="267">
        <v>0</v>
      </c>
      <c r="Q30" s="267">
        <f>'[4]May 2021'!Q30+'[4]June 2021'!P30</f>
        <v>0</v>
      </c>
      <c r="R30" s="267">
        <v>0</v>
      </c>
      <c r="S30" s="267">
        <f>'[4]May 2021'!S30+'[4]June 2021'!R30</f>
        <v>0</v>
      </c>
      <c r="T30" s="268">
        <f t="shared" si="2"/>
        <v>0.22</v>
      </c>
      <c r="U30" s="268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67">
        <f>'[4]May 2021'!H31</f>
        <v>5471.5749999999998</v>
      </c>
      <c r="D31" s="267">
        <v>0.56000000000000005</v>
      </c>
      <c r="E31" s="267">
        <f>'[4]May 2021'!E31+D31</f>
        <v>2.38</v>
      </c>
      <c r="F31" s="267">
        <v>0</v>
      </c>
      <c r="G31" s="267">
        <f>'[4]May 2021'!G31+'[4]June 2021'!F31</f>
        <v>0</v>
      </c>
      <c r="H31" s="267">
        <f t="shared" si="0"/>
        <v>5472.1350000000002</v>
      </c>
      <c r="I31" s="267">
        <f>'[4]May 2021'!N31</f>
        <v>32.010000000000005</v>
      </c>
      <c r="J31" s="267">
        <v>0</v>
      </c>
      <c r="K31" s="267">
        <f>'[4]May 2021'!K31+'[4]June 2021'!J31</f>
        <v>0</v>
      </c>
      <c r="L31" s="267">
        <v>0</v>
      </c>
      <c r="M31" s="267">
        <f>'[4]May 2021'!M31+'[4]June 2021'!L31</f>
        <v>0</v>
      </c>
      <c r="N31" s="267">
        <f t="shared" si="1"/>
        <v>32.010000000000005</v>
      </c>
      <c r="O31" s="268">
        <f>'[4]May 2021'!T31</f>
        <v>128.47999999999999</v>
      </c>
      <c r="P31" s="267">
        <v>0</v>
      </c>
      <c r="Q31" s="267">
        <f>'[4]May 2021'!Q31+'[4]June 2021'!P31</f>
        <v>80.19</v>
      </c>
      <c r="R31" s="267">
        <v>0</v>
      </c>
      <c r="S31" s="267">
        <f>'[4]May 2021'!S31+'[4]June 2021'!R31</f>
        <v>0</v>
      </c>
      <c r="T31" s="268">
        <f t="shared" si="2"/>
        <v>128.47999999999999</v>
      </c>
      <c r="U31" s="268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67">
        <f>'[4]May 2021'!H32</f>
        <v>4487.3580000000002</v>
      </c>
      <c r="D32" s="267">
        <v>14.97</v>
      </c>
      <c r="E32" s="267">
        <f>'[4]May 2021'!E32+D32</f>
        <v>23.59</v>
      </c>
      <c r="F32" s="267">
        <v>0</v>
      </c>
      <c r="G32" s="267">
        <f>'[4]May 2021'!G32+'[4]June 2021'!F32</f>
        <v>0</v>
      </c>
      <c r="H32" s="267">
        <f t="shared" si="0"/>
        <v>4502.3280000000004</v>
      </c>
      <c r="I32" s="267">
        <f>'[4]May 2021'!N32</f>
        <v>60.490000000000009</v>
      </c>
      <c r="J32" s="267">
        <v>2.0299999999999998</v>
      </c>
      <c r="K32" s="267">
        <f>'[4]May 2021'!K32+'[4]June 2021'!J32</f>
        <v>4.66</v>
      </c>
      <c r="L32" s="267">
        <v>0</v>
      </c>
      <c r="M32" s="267">
        <f>'[4]May 2021'!M32+'[4]June 2021'!L32</f>
        <v>0</v>
      </c>
      <c r="N32" s="267">
        <f t="shared" si="1"/>
        <v>62.52000000000001</v>
      </c>
      <c r="O32" s="268">
        <f>'[4]May 2021'!T32</f>
        <v>271.04999999999995</v>
      </c>
      <c r="P32" s="267">
        <v>0</v>
      </c>
      <c r="Q32" s="267">
        <f>'[4]May 2021'!Q32+'[4]June 2021'!P32</f>
        <v>4.5</v>
      </c>
      <c r="R32" s="267">
        <v>0</v>
      </c>
      <c r="S32" s="267">
        <f>'[4]May 2021'!S32+'[4]June 2021'!R32</f>
        <v>0</v>
      </c>
      <c r="T32" s="268">
        <f t="shared" si="2"/>
        <v>271.04999999999995</v>
      </c>
      <c r="U32" s="268">
        <f t="shared" si="3"/>
        <v>4835.898000000001</v>
      </c>
    </row>
    <row r="33" spans="1:21" s="111" customFormat="1" ht="38.25" customHeight="1" x14ac:dyDescent="0.4">
      <c r="A33" s="227" t="s">
        <v>99</v>
      </c>
      <c r="B33" s="227"/>
      <c r="C33" s="269">
        <f>SUM(C29:C32)</f>
        <v>17432.554</v>
      </c>
      <c r="D33" s="269">
        <f t="shared" ref="D33:U33" si="10">SUM(D29:D32)</f>
        <v>28.55</v>
      </c>
      <c r="E33" s="269">
        <f t="shared" si="10"/>
        <v>66.19</v>
      </c>
      <c r="F33" s="269">
        <f t="shared" si="10"/>
        <v>0</v>
      </c>
      <c r="G33" s="269">
        <f t="shared" si="10"/>
        <v>0</v>
      </c>
      <c r="H33" s="269">
        <f t="shared" si="10"/>
        <v>17461.103999999999</v>
      </c>
      <c r="I33" s="269">
        <f t="shared" si="10"/>
        <v>96.070000000000022</v>
      </c>
      <c r="J33" s="269">
        <f t="shared" si="10"/>
        <v>2.0299999999999998</v>
      </c>
      <c r="K33" s="269">
        <f t="shared" si="10"/>
        <v>4.66</v>
      </c>
      <c r="L33" s="269">
        <f t="shared" si="10"/>
        <v>0</v>
      </c>
      <c r="M33" s="269">
        <f t="shared" si="10"/>
        <v>0</v>
      </c>
      <c r="N33" s="269">
        <f t="shared" si="10"/>
        <v>98.100000000000023</v>
      </c>
      <c r="O33" s="269">
        <f t="shared" si="10"/>
        <v>447.54999999999995</v>
      </c>
      <c r="P33" s="269">
        <f t="shared" si="10"/>
        <v>0</v>
      </c>
      <c r="Q33" s="269">
        <f t="shared" si="10"/>
        <v>84.69</v>
      </c>
      <c r="R33" s="269">
        <f t="shared" si="10"/>
        <v>0</v>
      </c>
      <c r="S33" s="269">
        <f t="shared" si="10"/>
        <v>0</v>
      </c>
      <c r="T33" s="269">
        <f t="shared" si="10"/>
        <v>447.54999999999995</v>
      </c>
      <c r="U33" s="269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67">
        <f>'[4]May 2021'!H34</f>
        <v>5801.75</v>
      </c>
      <c r="D34" s="267">
        <v>7.47</v>
      </c>
      <c r="E34" s="267">
        <f>'[4]May 2021'!E34+D34</f>
        <v>7.79</v>
      </c>
      <c r="F34" s="267">
        <v>0</v>
      </c>
      <c r="G34" s="267">
        <f>'[4]May 2021'!G34+'[4]June 2021'!F34</f>
        <v>0</v>
      </c>
      <c r="H34" s="267">
        <f t="shared" si="0"/>
        <v>5809.22</v>
      </c>
      <c r="I34" s="267">
        <f>'[4]May 2021'!N34</f>
        <v>0</v>
      </c>
      <c r="J34" s="267">
        <v>0</v>
      </c>
      <c r="K34" s="267">
        <f>'[4]May 2021'!K34+'[4]June 2021'!J34</f>
        <v>0</v>
      </c>
      <c r="L34" s="267">
        <v>0</v>
      </c>
      <c r="M34" s="267">
        <f>'[4]May 2021'!M34+'[4]June 2021'!L34</f>
        <v>0</v>
      </c>
      <c r="N34" s="267">
        <f t="shared" si="1"/>
        <v>0</v>
      </c>
      <c r="O34" s="268">
        <f>'[4]May 2021'!T34</f>
        <v>0</v>
      </c>
      <c r="P34" s="267">
        <v>0</v>
      </c>
      <c r="Q34" s="267">
        <f>'[4]May 2021'!Q34+'[4]June 2021'!P34</f>
        <v>0</v>
      </c>
      <c r="R34" s="267">
        <v>0</v>
      </c>
      <c r="S34" s="267">
        <f>'[4]May 2021'!S34+'[4]June 2021'!R34</f>
        <v>0</v>
      </c>
      <c r="T34" s="268">
        <f t="shared" si="2"/>
        <v>0</v>
      </c>
      <c r="U34" s="268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67">
        <f>'[4]May 2021'!H35</f>
        <v>4511.4749999999995</v>
      </c>
      <c r="D35" s="267">
        <v>0.68</v>
      </c>
      <c r="E35" s="267">
        <f>'[4]May 2021'!E35+D35</f>
        <v>3.72</v>
      </c>
      <c r="F35" s="267">
        <v>0</v>
      </c>
      <c r="G35" s="267">
        <f>'[4]May 2021'!G35+'[4]June 2021'!F35</f>
        <v>0</v>
      </c>
      <c r="H35" s="267">
        <f t="shared" si="0"/>
        <v>4512.1549999999997</v>
      </c>
      <c r="I35" s="267">
        <f>'[4]May 2021'!N35</f>
        <v>0</v>
      </c>
      <c r="J35" s="267">
        <v>0</v>
      </c>
      <c r="K35" s="267">
        <f>'[4]May 2021'!K35+'[4]June 2021'!J35</f>
        <v>0</v>
      </c>
      <c r="L35" s="267">
        <v>0</v>
      </c>
      <c r="M35" s="267">
        <f>'[4]May 2021'!M35+'[4]June 2021'!L35</f>
        <v>0</v>
      </c>
      <c r="N35" s="267">
        <f t="shared" si="1"/>
        <v>0</v>
      </c>
      <c r="O35" s="268">
        <f>'[4]May 2021'!T35</f>
        <v>16.43</v>
      </c>
      <c r="P35" s="267">
        <v>0</v>
      </c>
      <c r="Q35" s="267">
        <f>'[4]May 2021'!Q35+'[4]June 2021'!P35</f>
        <v>0</v>
      </c>
      <c r="R35" s="267">
        <v>0</v>
      </c>
      <c r="S35" s="267">
        <f>'[4]May 2021'!S35+'[4]June 2021'!R35</f>
        <v>0</v>
      </c>
      <c r="T35" s="268">
        <f t="shared" si="2"/>
        <v>16.43</v>
      </c>
      <c r="U35" s="268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67">
        <f>'[4]May 2021'!H36</f>
        <v>5703.1399999999985</v>
      </c>
      <c r="D36" s="267">
        <v>0</v>
      </c>
      <c r="E36" s="267">
        <f>'[4]May 2021'!E36+D36</f>
        <v>4.6700000000000008</v>
      </c>
      <c r="F36" s="267">
        <v>0</v>
      </c>
      <c r="G36" s="267">
        <f>'[4]May 2021'!G36+'[4]June 2021'!F36</f>
        <v>0</v>
      </c>
      <c r="H36" s="267">
        <f t="shared" si="0"/>
        <v>5703.1399999999985</v>
      </c>
      <c r="I36" s="267">
        <f>'[4]May 2021'!N36</f>
        <v>6.33</v>
      </c>
      <c r="J36" s="267">
        <v>0</v>
      </c>
      <c r="K36" s="267">
        <f>'[4]May 2021'!K36+'[4]June 2021'!J36</f>
        <v>0</v>
      </c>
      <c r="L36" s="267">
        <v>0</v>
      </c>
      <c r="M36" s="267">
        <f>'[4]May 2021'!M36+'[4]June 2021'!L36</f>
        <v>0</v>
      </c>
      <c r="N36" s="267">
        <f t="shared" si="1"/>
        <v>6.33</v>
      </c>
      <c r="O36" s="268">
        <f>'[4]May 2021'!T36</f>
        <v>0</v>
      </c>
      <c r="P36" s="267">
        <v>0</v>
      </c>
      <c r="Q36" s="267">
        <f>'[4]May 2021'!Q36+'[4]June 2021'!P36</f>
        <v>0</v>
      </c>
      <c r="R36" s="267">
        <v>0</v>
      </c>
      <c r="S36" s="267">
        <f>'[4]May 2021'!S36+'[4]June 2021'!R36</f>
        <v>0</v>
      </c>
      <c r="T36" s="268">
        <f t="shared" si="2"/>
        <v>0</v>
      </c>
      <c r="U36" s="268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67">
        <f>'[4]May 2021'!H37</f>
        <v>6978.6599999999989</v>
      </c>
      <c r="D37" s="267">
        <v>0.79</v>
      </c>
      <c r="E37" s="267">
        <f>'[4]May 2021'!E37+D37</f>
        <v>2.95</v>
      </c>
      <c r="F37" s="267">
        <v>0</v>
      </c>
      <c r="G37" s="267">
        <f>'[4]May 2021'!G37+'[4]June 2021'!F37</f>
        <v>0</v>
      </c>
      <c r="H37" s="267">
        <f t="shared" si="0"/>
        <v>6979.4499999999989</v>
      </c>
      <c r="I37" s="267">
        <f>'[4]May 2021'!N37</f>
        <v>0</v>
      </c>
      <c r="J37" s="267">
        <v>0</v>
      </c>
      <c r="K37" s="267">
        <f>'[4]May 2021'!K37+'[4]June 2021'!J37</f>
        <v>0</v>
      </c>
      <c r="L37" s="267">
        <v>0</v>
      </c>
      <c r="M37" s="267">
        <f>'[4]May 2021'!M37+'[4]June 2021'!L37</f>
        <v>0</v>
      </c>
      <c r="N37" s="267">
        <f t="shared" si="1"/>
        <v>0</v>
      </c>
      <c r="O37" s="268">
        <f>'[4]May 2021'!T37</f>
        <v>0</v>
      </c>
      <c r="P37" s="267">
        <v>0.17</v>
      </c>
      <c r="Q37" s="267">
        <f>'[4]May 2021'!Q37+'[4]June 2021'!P37</f>
        <v>0.17</v>
      </c>
      <c r="R37" s="267">
        <v>0</v>
      </c>
      <c r="S37" s="267">
        <f>'[4]May 2021'!S37+'[4]June 2021'!R37</f>
        <v>0</v>
      </c>
      <c r="T37" s="268">
        <f t="shared" si="2"/>
        <v>0.17</v>
      </c>
      <c r="U37" s="268">
        <f t="shared" si="3"/>
        <v>6979.619999999999</v>
      </c>
    </row>
    <row r="38" spans="1:21" s="111" customFormat="1" ht="38.25" customHeight="1" x14ac:dyDescent="0.4">
      <c r="A38" s="227" t="s">
        <v>107</v>
      </c>
      <c r="B38" s="227"/>
      <c r="C38" s="269">
        <f>SUM(C34:C37)</f>
        <v>22995.024999999998</v>
      </c>
      <c r="D38" s="269">
        <f t="shared" ref="D38:U38" si="11">SUM(D34:D37)</f>
        <v>8.9400000000000013</v>
      </c>
      <c r="E38" s="269">
        <f t="shared" si="11"/>
        <v>19.13</v>
      </c>
      <c r="F38" s="269">
        <f t="shared" si="11"/>
        <v>0</v>
      </c>
      <c r="G38" s="269">
        <f t="shared" si="11"/>
        <v>0</v>
      </c>
      <c r="H38" s="269">
        <f t="shared" si="11"/>
        <v>23003.964999999997</v>
      </c>
      <c r="I38" s="269">
        <f t="shared" si="11"/>
        <v>6.33</v>
      </c>
      <c r="J38" s="269">
        <f t="shared" si="11"/>
        <v>0</v>
      </c>
      <c r="K38" s="269">
        <f t="shared" si="11"/>
        <v>0</v>
      </c>
      <c r="L38" s="269">
        <f t="shared" si="11"/>
        <v>0</v>
      </c>
      <c r="M38" s="269">
        <f t="shared" si="11"/>
        <v>0</v>
      </c>
      <c r="N38" s="269">
        <f t="shared" si="11"/>
        <v>6.33</v>
      </c>
      <c r="O38" s="269">
        <f t="shared" si="11"/>
        <v>16.43</v>
      </c>
      <c r="P38" s="269">
        <f t="shared" si="11"/>
        <v>0.17</v>
      </c>
      <c r="Q38" s="269">
        <f t="shared" si="11"/>
        <v>0.17</v>
      </c>
      <c r="R38" s="269">
        <f t="shared" si="11"/>
        <v>0</v>
      </c>
      <c r="S38" s="269">
        <f t="shared" si="11"/>
        <v>0</v>
      </c>
      <c r="T38" s="269">
        <f t="shared" si="11"/>
        <v>16.600000000000001</v>
      </c>
      <c r="U38" s="269">
        <f t="shared" si="11"/>
        <v>23026.894999999997</v>
      </c>
    </row>
    <row r="39" spans="1:21" s="145" customFormat="1" ht="38.25" customHeight="1" x14ac:dyDescent="0.4">
      <c r="A39" s="227" t="s">
        <v>108</v>
      </c>
      <c r="B39" s="227"/>
      <c r="C39" s="269">
        <f>C38+C33+C28</f>
        <v>62164.897999999986</v>
      </c>
      <c r="D39" s="269">
        <f t="shared" ref="D39:U39" si="12">D38+D33+D28</f>
        <v>58.61</v>
      </c>
      <c r="E39" s="269">
        <f t="shared" si="12"/>
        <v>128.315</v>
      </c>
      <c r="F39" s="269">
        <f t="shared" si="12"/>
        <v>0</v>
      </c>
      <c r="G39" s="269">
        <f t="shared" si="12"/>
        <v>0</v>
      </c>
      <c r="H39" s="269">
        <f t="shared" si="12"/>
        <v>62223.507999999987</v>
      </c>
      <c r="I39" s="269">
        <f t="shared" si="12"/>
        <v>432.67500000000001</v>
      </c>
      <c r="J39" s="269">
        <f t="shared" si="12"/>
        <v>3.58</v>
      </c>
      <c r="K39" s="269">
        <f t="shared" si="12"/>
        <v>6.93</v>
      </c>
      <c r="L39" s="269">
        <f t="shared" si="12"/>
        <v>0</v>
      </c>
      <c r="M39" s="269">
        <f t="shared" si="12"/>
        <v>0</v>
      </c>
      <c r="N39" s="269">
        <f t="shared" si="12"/>
        <v>436.255</v>
      </c>
      <c r="O39" s="269">
        <f t="shared" si="12"/>
        <v>538.93999999999994</v>
      </c>
      <c r="P39" s="269">
        <f t="shared" si="12"/>
        <v>57.550000000000004</v>
      </c>
      <c r="Q39" s="269">
        <f t="shared" si="12"/>
        <v>142.24</v>
      </c>
      <c r="R39" s="269">
        <f t="shared" si="12"/>
        <v>0</v>
      </c>
      <c r="S39" s="269">
        <f t="shared" si="12"/>
        <v>0</v>
      </c>
      <c r="T39" s="269">
        <f t="shared" si="12"/>
        <v>596.49</v>
      </c>
      <c r="U39" s="269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67">
        <f>'[4]May 2021'!H40</f>
        <v>14976.528000000002</v>
      </c>
      <c r="D40" s="267">
        <v>3.79</v>
      </c>
      <c r="E40" s="267">
        <f>'[4]May 2021'!E40+D40</f>
        <v>25.812999999999999</v>
      </c>
      <c r="F40" s="267">
        <v>0</v>
      </c>
      <c r="G40" s="267">
        <f>'[4]May 2021'!G40+'[4]June 2021'!F40</f>
        <v>0</v>
      </c>
      <c r="H40" s="267">
        <f t="shared" si="0"/>
        <v>14980.318000000003</v>
      </c>
      <c r="I40" s="267">
        <f>'[4]May 2021'!N40</f>
        <v>0</v>
      </c>
      <c r="J40" s="267">
        <v>0</v>
      </c>
      <c r="K40" s="267">
        <f>'[4]May 2021'!K40+'[4]June 2021'!J40</f>
        <v>0</v>
      </c>
      <c r="L40" s="267">
        <v>0</v>
      </c>
      <c r="M40" s="267">
        <f>'[4]May 2021'!M40+'[4]June 2021'!L40</f>
        <v>0</v>
      </c>
      <c r="N40" s="267">
        <f t="shared" si="1"/>
        <v>0</v>
      </c>
      <c r="O40" s="268">
        <f>'[4]May 2021'!T40</f>
        <v>0</v>
      </c>
      <c r="P40" s="267">
        <v>0</v>
      </c>
      <c r="Q40" s="267">
        <f>'[4]May 2021'!Q40+'[4]June 2021'!P40</f>
        <v>0</v>
      </c>
      <c r="R40" s="267">
        <v>0</v>
      </c>
      <c r="S40" s="267">
        <f>'[4]May 2021'!S40+'[4]June 2021'!R40</f>
        <v>0</v>
      </c>
      <c r="T40" s="268">
        <f t="shared" si="2"/>
        <v>0</v>
      </c>
      <c r="U40" s="268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67">
        <f>'[4]May 2021'!H41</f>
        <v>9652.2509999999929</v>
      </c>
      <c r="D41" s="267">
        <v>9.82</v>
      </c>
      <c r="E41" s="267">
        <f>'[4]May 2021'!E41+D41</f>
        <v>12.86</v>
      </c>
      <c r="F41" s="267">
        <v>0</v>
      </c>
      <c r="G41" s="267">
        <f>'[4]May 2021'!G41+'[4]June 2021'!F41</f>
        <v>0</v>
      </c>
      <c r="H41" s="267">
        <f t="shared" si="0"/>
        <v>9662.0709999999926</v>
      </c>
      <c r="I41" s="267">
        <f>'[4]May 2021'!N41</f>
        <v>0</v>
      </c>
      <c r="J41" s="267">
        <v>0</v>
      </c>
      <c r="K41" s="267">
        <f>'[4]May 2021'!K41+'[4]June 2021'!J41</f>
        <v>0</v>
      </c>
      <c r="L41" s="267">
        <v>0</v>
      </c>
      <c r="M41" s="267">
        <f>'[4]May 2021'!M41+'[4]June 2021'!L41</f>
        <v>0</v>
      </c>
      <c r="N41" s="267">
        <f t="shared" si="1"/>
        <v>0</v>
      </c>
      <c r="O41" s="268">
        <f>'[4]May 2021'!T41</f>
        <v>0</v>
      </c>
      <c r="P41" s="267">
        <v>0</v>
      </c>
      <c r="Q41" s="267">
        <f>'[4]May 2021'!Q41+'[4]June 2021'!P41</f>
        <v>0</v>
      </c>
      <c r="R41" s="267">
        <v>0</v>
      </c>
      <c r="S41" s="267">
        <f>'[4]May 2021'!S41+'[4]June 2021'!R41</f>
        <v>0</v>
      </c>
      <c r="T41" s="268">
        <f t="shared" si="2"/>
        <v>0</v>
      </c>
      <c r="U41" s="268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67">
        <f>'[4]May 2021'!H42</f>
        <v>23529.090000000004</v>
      </c>
      <c r="D42" s="267">
        <v>24.01</v>
      </c>
      <c r="E42" s="267">
        <f>'[4]May 2021'!E42+D42</f>
        <v>43.192000000000007</v>
      </c>
      <c r="F42" s="267">
        <v>0</v>
      </c>
      <c r="G42" s="267">
        <f>'[4]May 2021'!G42+'[4]June 2021'!F42</f>
        <v>0</v>
      </c>
      <c r="H42" s="267">
        <f t="shared" si="0"/>
        <v>23553.100000000002</v>
      </c>
      <c r="I42" s="267">
        <f>'[4]May 2021'!N42</f>
        <v>0</v>
      </c>
      <c r="J42" s="267">
        <v>0</v>
      </c>
      <c r="K42" s="267">
        <f>'[4]May 2021'!K42+'[4]June 2021'!J42</f>
        <v>0</v>
      </c>
      <c r="L42" s="267">
        <v>0</v>
      </c>
      <c r="M42" s="267">
        <f>'[4]May 2021'!M42+'[4]June 2021'!L42</f>
        <v>0</v>
      </c>
      <c r="N42" s="267">
        <f t="shared" si="1"/>
        <v>0</v>
      </c>
      <c r="O42" s="268">
        <f>'[4]May 2021'!T42</f>
        <v>0</v>
      </c>
      <c r="P42" s="267">
        <v>0</v>
      </c>
      <c r="Q42" s="267">
        <f>'[4]May 2021'!Q42+'[4]June 2021'!P42</f>
        <v>0</v>
      </c>
      <c r="R42" s="267">
        <v>0</v>
      </c>
      <c r="S42" s="267">
        <f>'[4]May 2021'!S42+'[4]June 2021'!R42</f>
        <v>0</v>
      </c>
      <c r="T42" s="268">
        <f t="shared" si="2"/>
        <v>0</v>
      </c>
      <c r="U42" s="268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67">
        <f>'[4]May 2021'!H43</f>
        <v>377.66300000000007</v>
      </c>
      <c r="D43" s="267">
        <v>9.35</v>
      </c>
      <c r="E43" s="267">
        <f>'[4]May 2021'!E43+D43</f>
        <v>35.445</v>
      </c>
      <c r="F43" s="267">
        <v>0</v>
      </c>
      <c r="G43" s="267">
        <f>'[4]May 2021'!G43+'[4]June 2021'!F43</f>
        <v>0</v>
      </c>
      <c r="H43" s="267">
        <f t="shared" si="0"/>
        <v>387.01300000000009</v>
      </c>
      <c r="I43" s="267">
        <f>'[4]May 2021'!N43</f>
        <v>0</v>
      </c>
      <c r="J43" s="267">
        <v>0</v>
      </c>
      <c r="K43" s="267">
        <f>'[4]May 2021'!K43+'[4]June 2021'!J43</f>
        <v>0</v>
      </c>
      <c r="L43" s="267">
        <v>0</v>
      </c>
      <c r="M43" s="267">
        <f>'[4]May 2021'!M43+'[4]June 2021'!L43</f>
        <v>0</v>
      </c>
      <c r="N43" s="267">
        <f t="shared" si="1"/>
        <v>0</v>
      </c>
      <c r="O43" s="268">
        <f>'[4]May 2021'!T43</f>
        <v>0</v>
      </c>
      <c r="P43" s="267">
        <v>0</v>
      </c>
      <c r="Q43" s="267">
        <f>'[4]May 2021'!Q43+'[4]June 2021'!P43</f>
        <v>0</v>
      </c>
      <c r="R43" s="267">
        <v>0</v>
      </c>
      <c r="S43" s="267">
        <f>'[4]May 2021'!S43+'[4]June 2021'!R43</f>
        <v>0</v>
      </c>
      <c r="T43" s="268">
        <f t="shared" si="2"/>
        <v>0</v>
      </c>
      <c r="U43" s="268">
        <f t="shared" si="3"/>
        <v>387.01300000000009</v>
      </c>
    </row>
    <row r="44" spans="1:21" s="111" customFormat="1" ht="38.25" customHeight="1" x14ac:dyDescent="0.4">
      <c r="A44" s="227" t="s">
        <v>109</v>
      </c>
      <c r="B44" s="227"/>
      <c r="C44" s="269">
        <f>SUM(C40:C43)</f>
        <v>48535.531999999999</v>
      </c>
      <c r="D44" s="269">
        <f t="shared" ref="D44:U44" si="13">SUM(D40:D43)</f>
        <v>46.970000000000006</v>
      </c>
      <c r="E44" s="269">
        <f t="shared" si="13"/>
        <v>117.31</v>
      </c>
      <c r="F44" s="269">
        <f t="shared" si="13"/>
        <v>0</v>
      </c>
      <c r="G44" s="269">
        <f t="shared" si="13"/>
        <v>0</v>
      </c>
      <c r="H44" s="269">
        <f t="shared" si="13"/>
        <v>48582.502</v>
      </c>
      <c r="I44" s="269">
        <f t="shared" si="13"/>
        <v>0</v>
      </c>
      <c r="J44" s="269">
        <f t="shared" si="13"/>
        <v>0</v>
      </c>
      <c r="K44" s="269">
        <f t="shared" si="13"/>
        <v>0</v>
      </c>
      <c r="L44" s="269">
        <f t="shared" si="13"/>
        <v>0</v>
      </c>
      <c r="M44" s="269">
        <f t="shared" si="13"/>
        <v>0</v>
      </c>
      <c r="N44" s="269">
        <f t="shared" si="13"/>
        <v>0</v>
      </c>
      <c r="O44" s="269">
        <f t="shared" si="13"/>
        <v>0</v>
      </c>
      <c r="P44" s="269">
        <f t="shared" si="13"/>
        <v>0</v>
      </c>
      <c r="Q44" s="269">
        <f t="shared" si="13"/>
        <v>0</v>
      </c>
      <c r="R44" s="269">
        <f t="shared" si="13"/>
        <v>0</v>
      </c>
      <c r="S44" s="269">
        <f t="shared" si="13"/>
        <v>0</v>
      </c>
      <c r="T44" s="269">
        <f t="shared" si="13"/>
        <v>0</v>
      </c>
      <c r="U44" s="269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67">
        <f>'[4]May 2021'!H45</f>
        <v>14229.79</v>
      </c>
      <c r="D45" s="267">
        <v>1.25</v>
      </c>
      <c r="E45" s="267">
        <f>'[4]May 2021'!E45+D45</f>
        <v>4.1099999999999994</v>
      </c>
      <c r="F45" s="267">
        <v>0</v>
      </c>
      <c r="G45" s="267">
        <f>'[4]May 2021'!G45+'[4]June 2021'!F45</f>
        <v>0</v>
      </c>
      <c r="H45" s="267">
        <f t="shared" si="0"/>
        <v>14231.04</v>
      </c>
      <c r="I45" s="267">
        <f>'[4]May 2021'!N45</f>
        <v>0.51</v>
      </c>
      <c r="J45" s="267">
        <v>0</v>
      </c>
      <c r="K45" s="267">
        <f>'[4]May 2021'!K45+'[4]June 2021'!J45</f>
        <v>0</v>
      </c>
      <c r="L45" s="267">
        <v>0</v>
      </c>
      <c r="M45" s="267">
        <f>'[4]May 2021'!M45+'[4]June 2021'!L45</f>
        <v>0</v>
      </c>
      <c r="N45" s="267">
        <f t="shared" si="1"/>
        <v>0.51</v>
      </c>
      <c r="O45" s="268">
        <f>'[4]May 2021'!T45</f>
        <v>0</v>
      </c>
      <c r="P45" s="267">
        <v>0</v>
      </c>
      <c r="Q45" s="267">
        <f>'[4]May 2021'!Q45+'[4]June 2021'!P45</f>
        <v>0</v>
      </c>
      <c r="R45" s="267">
        <v>0</v>
      </c>
      <c r="S45" s="267">
        <f>'[4]May 2021'!S45+'[4]June 2021'!R45</f>
        <v>0</v>
      </c>
      <c r="T45" s="268">
        <f t="shared" si="2"/>
        <v>0</v>
      </c>
      <c r="U45" s="268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67">
        <f>'[4]May 2021'!H46</f>
        <v>7194.7400000000016</v>
      </c>
      <c r="D46" s="267">
        <v>9.7799999999999994</v>
      </c>
      <c r="E46" s="267">
        <f>'[4]May 2021'!E46+D46</f>
        <v>36.79</v>
      </c>
      <c r="F46" s="267">
        <v>0</v>
      </c>
      <c r="G46" s="267">
        <f>'[4]May 2021'!G46+'[4]June 2021'!F46</f>
        <v>0</v>
      </c>
      <c r="H46" s="267">
        <f t="shared" si="0"/>
        <v>7204.5200000000013</v>
      </c>
      <c r="I46" s="267">
        <f>'[4]May 2021'!N46</f>
        <v>0.24</v>
      </c>
      <c r="J46" s="267">
        <v>0</v>
      </c>
      <c r="K46" s="267">
        <f>'[4]May 2021'!K46+'[4]June 2021'!J46</f>
        <v>0</v>
      </c>
      <c r="L46" s="267">
        <v>0</v>
      </c>
      <c r="M46" s="267">
        <f>'[4]May 2021'!M46+'[4]June 2021'!L46</f>
        <v>0</v>
      </c>
      <c r="N46" s="267">
        <f t="shared" si="1"/>
        <v>0.24</v>
      </c>
      <c r="O46" s="268">
        <f>'[4]May 2021'!T46</f>
        <v>0</v>
      </c>
      <c r="P46" s="267">
        <v>0</v>
      </c>
      <c r="Q46" s="267">
        <f>'[4]May 2021'!Q46+'[4]June 2021'!P46</f>
        <v>0</v>
      </c>
      <c r="R46" s="267">
        <v>0</v>
      </c>
      <c r="S46" s="267">
        <f>'[4]May 2021'!S46+'[4]June 2021'!R46</f>
        <v>0</v>
      </c>
      <c r="T46" s="268">
        <f t="shared" si="2"/>
        <v>0</v>
      </c>
      <c r="U46" s="268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67">
        <f>'[4]May 2021'!H47</f>
        <v>12243.010000000004</v>
      </c>
      <c r="D47" s="267">
        <v>2.12</v>
      </c>
      <c r="E47" s="267">
        <f>'[4]May 2021'!E47+D47</f>
        <v>4.59</v>
      </c>
      <c r="F47" s="267">
        <v>0</v>
      </c>
      <c r="G47" s="267">
        <f>'[4]May 2021'!G47+'[4]June 2021'!F47</f>
        <v>0</v>
      </c>
      <c r="H47" s="267">
        <f t="shared" si="0"/>
        <v>12245.130000000005</v>
      </c>
      <c r="I47" s="267">
        <f>'[4]May 2021'!N47</f>
        <v>5.34</v>
      </c>
      <c r="J47" s="267">
        <v>0</v>
      </c>
      <c r="K47" s="267">
        <f>'[4]May 2021'!K47+'[4]June 2021'!J47</f>
        <v>0</v>
      </c>
      <c r="L47" s="267">
        <v>0</v>
      </c>
      <c r="M47" s="267">
        <f>'[4]May 2021'!M47+'[4]June 2021'!L47</f>
        <v>0</v>
      </c>
      <c r="N47" s="267">
        <f t="shared" si="1"/>
        <v>5.34</v>
      </c>
      <c r="O47" s="268">
        <f>'[4]May 2021'!T47</f>
        <v>46.550000000000004</v>
      </c>
      <c r="P47" s="267">
        <v>0</v>
      </c>
      <c r="Q47" s="267">
        <f>'[4]May 2021'!Q47+'[4]June 2021'!P47</f>
        <v>0</v>
      </c>
      <c r="R47" s="267">
        <v>0</v>
      </c>
      <c r="S47" s="267">
        <f>'[4]May 2021'!S47+'[4]June 2021'!R47</f>
        <v>0</v>
      </c>
      <c r="T47" s="268">
        <f t="shared" si="2"/>
        <v>46.550000000000004</v>
      </c>
      <c r="U47" s="268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67">
        <f>'[4]May 2021'!H48</f>
        <v>11095.082000000006</v>
      </c>
      <c r="D48" s="267">
        <v>0.1</v>
      </c>
      <c r="E48" s="267">
        <f>'[4]May 2021'!E48+D48</f>
        <v>9.2649999999999988</v>
      </c>
      <c r="F48" s="267">
        <v>0</v>
      </c>
      <c r="G48" s="267">
        <f>'[4]May 2021'!G48+'[4]June 2021'!F48</f>
        <v>0</v>
      </c>
      <c r="H48" s="267">
        <f t="shared" si="0"/>
        <v>11095.182000000006</v>
      </c>
      <c r="I48" s="267">
        <f>'[4]May 2021'!N48</f>
        <v>6.2</v>
      </c>
      <c r="J48" s="267">
        <v>0</v>
      </c>
      <c r="K48" s="267">
        <f>'[4]May 2021'!K48+'[4]June 2021'!J48</f>
        <v>0</v>
      </c>
      <c r="L48" s="267">
        <v>0</v>
      </c>
      <c r="M48" s="267">
        <f>'[4]May 2021'!M48+'[4]June 2021'!L48</f>
        <v>0</v>
      </c>
      <c r="N48" s="267">
        <f t="shared" si="1"/>
        <v>6.2</v>
      </c>
      <c r="O48" s="268">
        <f>'[4]May 2021'!T48</f>
        <v>0</v>
      </c>
      <c r="P48" s="267">
        <v>0</v>
      </c>
      <c r="Q48" s="267">
        <f>'[4]May 2021'!Q48+'[4]June 2021'!P48</f>
        <v>0</v>
      </c>
      <c r="R48" s="267">
        <v>0</v>
      </c>
      <c r="S48" s="267">
        <f>'[4]May 2021'!S48+'[4]June 2021'!R48</f>
        <v>0</v>
      </c>
      <c r="T48" s="268">
        <f t="shared" si="2"/>
        <v>0</v>
      </c>
      <c r="U48" s="268">
        <f t="shared" si="3"/>
        <v>11101.382000000007</v>
      </c>
    </row>
    <row r="49" spans="1:21" s="111" customFormat="1" ht="38.25" customHeight="1" x14ac:dyDescent="0.4">
      <c r="A49" s="227" t="s">
        <v>117</v>
      </c>
      <c r="B49" s="227"/>
      <c r="C49" s="269">
        <f>SUM(C45:C48)</f>
        <v>44762.622000000018</v>
      </c>
      <c r="D49" s="269">
        <f t="shared" ref="D49:U49" si="14">SUM(D45:D48)</f>
        <v>13.249999999999998</v>
      </c>
      <c r="E49" s="269">
        <f t="shared" si="14"/>
        <v>54.754999999999995</v>
      </c>
      <c r="F49" s="269">
        <f t="shared" si="14"/>
        <v>0</v>
      </c>
      <c r="G49" s="269">
        <f t="shared" si="14"/>
        <v>0</v>
      </c>
      <c r="H49" s="269">
        <f t="shared" si="14"/>
        <v>44775.87200000001</v>
      </c>
      <c r="I49" s="269">
        <f t="shared" si="14"/>
        <v>12.29</v>
      </c>
      <c r="J49" s="269">
        <f t="shared" si="14"/>
        <v>0</v>
      </c>
      <c r="K49" s="269">
        <f t="shared" si="14"/>
        <v>0</v>
      </c>
      <c r="L49" s="269">
        <f t="shared" si="14"/>
        <v>0</v>
      </c>
      <c r="M49" s="269">
        <f t="shared" si="14"/>
        <v>0</v>
      </c>
      <c r="N49" s="269">
        <f t="shared" si="14"/>
        <v>12.29</v>
      </c>
      <c r="O49" s="269">
        <f t="shared" si="14"/>
        <v>46.550000000000004</v>
      </c>
      <c r="P49" s="269">
        <f t="shared" si="14"/>
        <v>0</v>
      </c>
      <c r="Q49" s="269">
        <f t="shared" si="14"/>
        <v>0</v>
      </c>
      <c r="R49" s="269">
        <f t="shared" si="14"/>
        <v>0</v>
      </c>
      <c r="S49" s="269">
        <f t="shared" si="14"/>
        <v>0</v>
      </c>
      <c r="T49" s="269">
        <f t="shared" si="14"/>
        <v>46.550000000000004</v>
      </c>
      <c r="U49" s="269">
        <f t="shared" si="14"/>
        <v>44834.712000000007</v>
      </c>
    </row>
    <row r="50" spans="1:21" s="145" customFormat="1" ht="38.25" customHeight="1" x14ac:dyDescent="0.4">
      <c r="A50" s="227" t="s">
        <v>118</v>
      </c>
      <c r="B50" s="227"/>
      <c r="C50" s="269">
        <f>C49+C44</f>
        <v>93298.15400000001</v>
      </c>
      <c r="D50" s="269">
        <f t="shared" ref="D50:U50" si="15">D49+D44</f>
        <v>60.220000000000006</v>
      </c>
      <c r="E50" s="269">
        <f t="shared" si="15"/>
        <v>172.065</v>
      </c>
      <c r="F50" s="269">
        <f t="shared" si="15"/>
        <v>0</v>
      </c>
      <c r="G50" s="269">
        <f t="shared" si="15"/>
        <v>0</v>
      </c>
      <c r="H50" s="269">
        <f t="shared" si="15"/>
        <v>93358.374000000011</v>
      </c>
      <c r="I50" s="269">
        <f t="shared" si="15"/>
        <v>12.29</v>
      </c>
      <c r="J50" s="269">
        <f t="shared" si="15"/>
        <v>0</v>
      </c>
      <c r="K50" s="269">
        <f t="shared" si="15"/>
        <v>0</v>
      </c>
      <c r="L50" s="269">
        <f t="shared" si="15"/>
        <v>0</v>
      </c>
      <c r="M50" s="269">
        <f t="shared" si="15"/>
        <v>0</v>
      </c>
      <c r="N50" s="269">
        <f t="shared" si="15"/>
        <v>12.29</v>
      </c>
      <c r="O50" s="269">
        <f t="shared" si="15"/>
        <v>46.550000000000004</v>
      </c>
      <c r="P50" s="269">
        <f t="shared" si="15"/>
        <v>0</v>
      </c>
      <c r="Q50" s="269">
        <f t="shared" si="15"/>
        <v>0</v>
      </c>
      <c r="R50" s="269">
        <f t="shared" si="15"/>
        <v>0</v>
      </c>
      <c r="S50" s="269">
        <f t="shared" si="15"/>
        <v>0</v>
      </c>
      <c r="T50" s="269">
        <f t="shared" si="15"/>
        <v>46.550000000000004</v>
      </c>
      <c r="U50" s="269">
        <f t="shared" si="15"/>
        <v>93417.214000000007</v>
      </c>
    </row>
    <row r="51" spans="1:21" s="146" customFormat="1" ht="38.25" customHeight="1" x14ac:dyDescent="0.4">
      <c r="A51" s="227" t="s">
        <v>119</v>
      </c>
      <c r="B51" s="227"/>
      <c r="C51" s="269">
        <f>C50+C39+C25</f>
        <v>171717.565</v>
      </c>
      <c r="D51" s="269">
        <f t="shared" ref="D51:U51" si="16">D50+D39+D25</f>
        <v>122.70000000000002</v>
      </c>
      <c r="E51" s="269">
        <f t="shared" si="16"/>
        <v>311.79700000000003</v>
      </c>
      <c r="F51" s="269">
        <f t="shared" si="16"/>
        <v>427.26</v>
      </c>
      <c r="G51" s="269">
        <f t="shared" si="16"/>
        <v>515.87</v>
      </c>
      <c r="H51" s="269">
        <f t="shared" si="16"/>
        <v>171413.00499999998</v>
      </c>
      <c r="I51" s="269">
        <f t="shared" si="16"/>
        <v>1906.0160000000001</v>
      </c>
      <c r="J51" s="269">
        <f t="shared" si="16"/>
        <v>8.57</v>
      </c>
      <c r="K51" s="269">
        <f t="shared" si="16"/>
        <v>26.119</v>
      </c>
      <c r="L51" s="269">
        <f t="shared" si="16"/>
        <v>16.829999999999998</v>
      </c>
      <c r="M51" s="269">
        <f t="shared" si="16"/>
        <v>16.829999999999998</v>
      </c>
      <c r="N51" s="269">
        <f t="shared" si="16"/>
        <v>1897.7559999999999</v>
      </c>
      <c r="O51" s="269">
        <f t="shared" si="16"/>
        <v>3608.1419999999998</v>
      </c>
      <c r="P51" s="269">
        <f t="shared" si="16"/>
        <v>490.61</v>
      </c>
      <c r="Q51" s="269">
        <f t="shared" si="16"/>
        <v>654.01</v>
      </c>
      <c r="R51" s="269">
        <f t="shared" si="16"/>
        <v>5.72</v>
      </c>
      <c r="S51" s="269">
        <f t="shared" si="16"/>
        <v>5.72</v>
      </c>
      <c r="T51" s="269">
        <f t="shared" si="16"/>
        <v>4093.0320000000002</v>
      </c>
      <c r="U51" s="269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201" t="s">
        <v>54</v>
      </c>
      <c r="D53" s="201"/>
      <c r="E53" s="201"/>
      <c r="F53" s="201"/>
      <c r="G53" s="201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201" t="s">
        <v>55</v>
      </c>
      <c r="D54" s="201"/>
      <c r="E54" s="201"/>
      <c r="F54" s="201"/>
      <c r="G54" s="201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201" t="s">
        <v>56</v>
      </c>
      <c r="D55" s="201"/>
      <c r="E55" s="201"/>
      <c r="F55" s="201"/>
      <c r="G55" s="201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06" t="s">
        <v>57</v>
      </c>
      <c r="C58" s="206"/>
      <c r="D58" s="206"/>
      <c r="E58" s="206"/>
      <c r="F58" s="206"/>
      <c r="G58" s="153"/>
      <c r="H58" s="154"/>
      <c r="I58" s="155"/>
      <c r="J58" s="207"/>
      <c r="K58" s="205"/>
      <c r="L58" s="205"/>
      <c r="M58" s="169" t="e">
        <f>#REF!+'june-2021'!J53</f>
        <v>#REF!</v>
      </c>
      <c r="N58" s="154"/>
      <c r="O58" s="154"/>
      <c r="P58" s="195"/>
      <c r="Q58" s="206" t="s">
        <v>58</v>
      </c>
      <c r="R58" s="206"/>
      <c r="S58" s="206"/>
      <c r="T58" s="206"/>
      <c r="U58" s="206"/>
    </row>
    <row r="59" spans="1:21" s="152" customFormat="1" ht="37.5" hidden="1" customHeight="1" x14ac:dyDescent="0.45">
      <c r="B59" s="206" t="s">
        <v>59</v>
      </c>
      <c r="C59" s="206"/>
      <c r="D59" s="206"/>
      <c r="E59" s="206"/>
      <c r="F59" s="206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206" t="s">
        <v>59</v>
      </c>
      <c r="R59" s="206"/>
      <c r="S59" s="206"/>
      <c r="T59" s="206"/>
      <c r="U59" s="206"/>
    </row>
    <row r="60" spans="1:21" s="152" customFormat="1" ht="37.5" hidden="1" customHeight="1" x14ac:dyDescent="0.45">
      <c r="I60" s="158"/>
      <c r="J60" s="205" t="s">
        <v>61</v>
      </c>
      <c r="K60" s="205"/>
      <c r="L60" s="205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205" t="s">
        <v>62</v>
      </c>
      <c r="K61" s="205"/>
      <c r="L61" s="205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A11:B11"/>
    <mergeCell ref="F5:G5"/>
    <mergeCell ref="H5:H6"/>
    <mergeCell ref="I5:I6"/>
    <mergeCell ref="J5:K5"/>
    <mergeCell ref="O5:O6"/>
    <mergeCell ref="P5:Q5"/>
    <mergeCell ref="R5:S5"/>
    <mergeCell ref="T5:T6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4"/>
    </row>
    <row r="2" spans="1:22" ht="15" customHeight="1" x14ac:dyDescent="0.35">
      <c r="A2" s="198" t="s">
        <v>70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2" ht="32.25" customHeight="1" x14ac:dyDescent="0.3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2" s="108" customFormat="1" ht="43.5" customHeight="1" x14ac:dyDescent="0.25">
      <c r="A4" s="196" t="s">
        <v>1</v>
      </c>
      <c r="B4" s="196" t="s">
        <v>2</v>
      </c>
      <c r="C4" s="196" t="s">
        <v>3</v>
      </c>
      <c r="D4" s="196"/>
      <c r="E4" s="196"/>
      <c r="F4" s="196"/>
      <c r="G4" s="196"/>
      <c r="H4" s="196"/>
      <c r="I4" s="196" t="s">
        <v>4</v>
      </c>
      <c r="J4" s="199"/>
      <c r="K4" s="199"/>
      <c r="L4" s="199"/>
      <c r="M4" s="199"/>
      <c r="N4" s="199"/>
      <c r="O4" s="196" t="s">
        <v>5</v>
      </c>
      <c r="P4" s="199"/>
      <c r="Q4" s="199"/>
      <c r="R4" s="199"/>
      <c r="S4" s="199"/>
      <c r="T4" s="199"/>
      <c r="U4" s="134"/>
    </row>
    <row r="5" spans="1:22" s="108" customFormat="1" ht="54.75" customHeight="1" x14ac:dyDescent="0.25">
      <c r="A5" s="199"/>
      <c r="B5" s="199"/>
      <c r="C5" s="196" t="s">
        <v>6</v>
      </c>
      <c r="D5" s="196" t="s">
        <v>7</v>
      </c>
      <c r="E5" s="196"/>
      <c r="F5" s="196" t="s">
        <v>8</v>
      </c>
      <c r="G5" s="196"/>
      <c r="H5" s="235" t="s">
        <v>9</v>
      </c>
      <c r="I5" s="196" t="s">
        <v>6</v>
      </c>
      <c r="J5" s="196" t="s">
        <v>7</v>
      </c>
      <c r="K5" s="196"/>
      <c r="L5" s="196" t="s">
        <v>8</v>
      </c>
      <c r="M5" s="196"/>
      <c r="N5" s="196" t="s">
        <v>9</v>
      </c>
      <c r="O5" s="196" t="s">
        <v>6</v>
      </c>
      <c r="P5" s="196" t="s">
        <v>7</v>
      </c>
      <c r="Q5" s="196"/>
      <c r="R5" s="196" t="s">
        <v>8</v>
      </c>
      <c r="S5" s="196"/>
      <c r="T5" s="196" t="s">
        <v>9</v>
      </c>
      <c r="U5" s="196" t="s">
        <v>10</v>
      </c>
    </row>
    <row r="6" spans="1:22" s="108" customFormat="1" ht="38.25" customHeight="1" x14ac:dyDescent="0.25">
      <c r="A6" s="199"/>
      <c r="B6" s="199"/>
      <c r="C6" s="199"/>
      <c r="D6" s="133" t="s">
        <v>11</v>
      </c>
      <c r="E6" s="133" t="s">
        <v>12</v>
      </c>
      <c r="F6" s="133" t="s">
        <v>11</v>
      </c>
      <c r="G6" s="133" t="s">
        <v>12</v>
      </c>
      <c r="H6" s="236"/>
      <c r="I6" s="199"/>
      <c r="J6" s="133" t="s">
        <v>11</v>
      </c>
      <c r="K6" s="133" t="s">
        <v>12</v>
      </c>
      <c r="L6" s="133" t="s">
        <v>11</v>
      </c>
      <c r="M6" s="133" t="s">
        <v>12</v>
      </c>
      <c r="N6" s="196"/>
      <c r="O6" s="199"/>
      <c r="P6" s="133" t="s">
        <v>11</v>
      </c>
      <c r="Q6" s="133" t="s">
        <v>12</v>
      </c>
      <c r="R6" s="133" t="s">
        <v>11</v>
      </c>
      <c r="S6" s="133" t="s">
        <v>12</v>
      </c>
      <c r="T6" s="196"/>
      <c r="U6" s="196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4"/>
    </row>
    <row r="2" spans="1:22" ht="15" customHeight="1" x14ac:dyDescent="0.35">
      <c r="A2" s="198" t="s">
        <v>70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2" ht="32.25" customHeight="1" x14ac:dyDescent="0.3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2" s="108" customFormat="1" ht="43.5" customHeight="1" x14ac:dyDescent="0.25">
      <c r="A4" s="196" t="s">
        <v>1</v>
      </c>
      <c r="B4" s="196" t="s">
        <v>2</v>
      </c>
      <c r="C4" s="196" t="s">
        <v>3</v>
      </c>
      <c r="D4" s="196"/>
      <c r="E4" s="196"/>
      <c r="F4" s="196"/>
      <c r="G4" s="196"/>
      <c r="H4" s="196"/>
      <c r="I4" s="196" t="s">
        <v>4</v>
      </c>
      <c r="J4" s="199"/>
      <c r="K4" s="199"/>
      <c r="L4" s="199"/>
      <c r="M4" s="199"/>
      <c r="N4" s="199"/>
      <c r="O4" s="196" t="s">
        <v>5</v>
      </c>
      <c r="P4" s="199"/>
      <c r="Q4" s="199"/>
      <c r="R4" s="199"/>
      <c r="S4" s="199"/>
      <c r="T4" s="199"/>
      <c r="U4" s="136"/>
    </row>
    <row r="5" spans="1:22" s="108" customFormat="1" ht="54.75" customHeight="1" x14ac:dyDescent="0.25">
      <c r="A5" s="199"/>
      <c r="B5" s="199"/>
      <c r="C5" s="196" t="s">
        <v>6</v>
      </c>
      <c r="D5" s="196" t="s">
        <v>7</v>
      </c>
      <c r="E5" s="196"/>
      <c r="F5" s="196" t="s">
        <v>8</v>
      </c>
      <c r="G5" s="196"/>
      <c r="H5" s="235" t="s">
        <v>9</v>
      </c>
      <c r="I5" s="196" t="s">
        <v>6</v>
      </c>
      <c r="J5" s="196" t="s">
        <v>7</v>
      </c>
      <c r="K5" s="196"/>
      <c r="L5" s="196" t="s">
        <v>8</v>
      </c>
      <c r="M5" s="196"/>
      <c r="N5" s="196" t="s">
        <v>9</v>
      </c>
      <c r="O5" s="196" t="s">
        <v>6</v>
      </c>
      <c r="P5" s="196" t="s">
        <v>7</v>
      </c>
      <c r="Q5" s="196"/>
      <c r="R5" s="196" t="s">
        <v>8</v>
      </c>
      <c r="S5" s="196"/>
      <c r="T5" s="196" t="s">
        <v>9</v>
      </c>
      <c r="U5" s="196" t="s">
        <v>10</v>
      </c>
    </row>
    <row r="6" spans="1:22" s="108" customFormat="1" ht="38.25" customHeight="1" x14ac:dyDescent="0.25">
      <c r="A6" s="199"/>
      <c r="B6" s="199"/>
      <c r="C6" s="199"/>
      <c r="D6" s="135" t="s">
        <v>11</v>
      </c>
      <c r="E6" s="135" t="s">
        <v>12</v>
      </c>
      <c r="F6" s="135" t="s">
        <v>11</v>
      </c>
      <c r="G6" s="135" t="s">
        <v>12</v>
      </c>
      <c r="H6" s="236"/>
      <c r="I6" s="199"/>
      <c r="J6" s="135" t="s">
        <v>11</v>
      </c>
      <c r="K6" s="135" t="s">
        <v>12</v>
      </c>
      <c r="L6" s="135" t="s">
        <v>11</v>
      </c>
      <c r="M6" s="135" t="s">
        <v>12</v>
      </c>
      <c r="N6" s="196"/>
      <c r="O6" s="199"/>
      <c r="P6" s="135" t="s">
        <v>11</v>
      </c>
      <c r="Q6" s="135" t="s">
        <v>12</v>
      </c>
      <c r="R6" s="135" t="s">
        <v>11</v>
      </c>
      <c r="S6" s="135" t="s">
        <v>12</v>
      </c>
      <c r="T6" s="196"/>
      <c r="U6" s="196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02" t="s">
        <v>61</v>
      </c>
      <c r="K10" s="202"/>
      <c r="L10" s="202"/>
    </row>
    <row r="11" spans="1:22" ht="26.25" x14ac:dyDescent="0.35">
      <c r="G11" s="119"/>
      <c r="J11" s="202" t="s">
        <v>62</v>
      </c>
      <c r="K11" s="202"/>
      <c r="L11" s="202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4"/>
    </row>
    <row r="2" spans="1:22" ht="15" customHeight="1" x14ac:dyDescent="0.35">
      <c r="A2" s="198" t="s">
        <v>70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2" ht="32.25" customHeight="1" x14ac:dyDescent="0.3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2" s="108" customFormat="1" ht="43.5" customHeight="1" x14ac:dyDescent="0.25">
      <c r="A4" s="196" t="s">
        <v>1</v>
      </c>
      <c r="B4" s="196" t="s">
        <v>2</v>
      </c>
      <c r="C4" s="196" t="s">
        <v>3</v>
      </c>
      <c r="D4" s="196"/>
      <c r="E4" s="196"/>
      <c r="F4" s="196"/>
      <c r="G4" s="196"/>
      <c r="H4" s="196"/>
      <c r="I4" s="196" t="s">
        <v>4</v>
      </c>
      <c r="J4" s="199"/>
      <c r="K4" s="199"/>
      <c r="L4" s="199"/>
      <c r="M4" s="199"/>
      <c r="N4" s="199"/>
      <c r="O4" s="196" t="s">
        <v>5</v>
      </c>
      <c r="P4" s="199"/>
      <c r="Q4" s="199"/>
      <c r="R4" s="199"/>
      <c r="S4" s="199"/>
      <c r="T4" s="199"/>
      <c r="U4" s="136"/>
    </row>
    <row r="5" spans="1:22" s="108" customFormat="1" ht="54.75" customHeight="1" x14ac:dyDescent="0.25">
      <c r="A5" s="199"/>
      <c r="B5" s="199"/>
      <c r="C5" s="196" t="s">
        <v>6</v>
      </c>
      <c r="D5" s="196" t="s">
        <v>7</v>
      </c>
      <c r="E5" s="196"/>
      <c r="F5" s="196" t="s">
        <v>8</v>
      </c>
      <c r="G5" s="196"/>
      <c r="H5" s="235" t="s">
        <v>9</v>
      </c>
      <c r="I5" s="196" t="s">
        <v>6</v>
      </c>
      <c r="J5" s="196" t="s">
        <v>7</v>
      </c>
      <c r="K5" s="196"/>
      <c r="L5" s="196" t="s">
        <v>8</v>
      </c>
      <c r="M5" s="196"/>
      <c r="N5" s="196" t="s">
        <v>9</v>
      </c>
      <c r="O5" s="196" t="s">
        <v>6</v>
      </c>
      <c r="P5" s="196" t="s">
        <v>7</v>
      </c>
      <c r="Q5" s="196"/>
      <c r="R5" s="196" t="s">
        <v>8</v>
      </c>
      <c r="S5" s="196"/>
      <c r="T5" s="196" t="s">
        <v>9</v>
      </c>
      <c r="U5" s="196" t="s">
        <v>10</v>
      </c>
    </row>
    <row r="6" spans="1:22" s="108" customFormat="1" ht="38.25" customHeight="1" x14ac:dyDescent="0.25">
      <c r="A6" s="199"/>
      <c r="B6" s="199"/>
      <c r="C6" s="199"/>
      <c r="D6" s="135" t="s">
        <v>11</v>
      </c>
      <c r="E6" s="135" t="s">
        <v>12</v>
      </c>
      <c r="F6" s="135" t="s">
        <v>11</v>
      </c>
      <c r="G6" s="135" t="s">
        <v>12</v>
      </c>
      <c r="H6" s="236"/>
      <c r="I6" s="199"/>
      <c r="J6" s="135" t="s">
        <v>11</v>
      </c>
      <c r="K6" s="135" t="s">
        <v>12</v>
      </c>
      <c r="L6" s="135" t="s">
        <v>11</v>
      </c>
      <c r="M6" s="135" t="s">
        <v>12</v>
      </c>
      <c r="N6" s="196"/>
      <c r="O6" s="199"/>
      <c r="P6" s="135" t="s">
        <v>11</v>
      </c>
      <c r="Q6" s="135" t="s">
        <v>12</v>
      </c>
      <c r="R6" s="135" t="s">
        <v>11</v>
      </c>
      <c r="S6" s="135" t="s">
        <v>12</v>
      </c>
      <c r="T6" s="196"/>
      <c r="U6" s="196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march 2020</vt:lpstr>
      <vt:lpstr>Sheet1</vt:lpstr>
      <vt:lpstr>March-2021</vt:lpstr>
      <vt:lpstr>April-2021</vt:lpstr>
      <vt:lpstr>may-2021</vt:lpstr>
      <vt:lpstr>june-2021</vt:lpstr>
      <vt:lpstr>braz</vt:lpstr>
      <vt:lpstr>brc</vt:lpstr>
      <vt:lpstr>kolar</vt:lpstr>
      <vt:lpstr>ramanagr</vt:lpstr>
      <vt:lpstr>CIRCLE</vt:lpstr>
      <vt:lpstr>DIFF</vt:lpstr>
      <vt:lpstr>ht</vt:lpstr>
      <vt:lpstr>'April-2021'!Print_Area</vt:lpstr>
      <vt:lpstr>braz!Print_Area</vt:lpstr>
      <vt:lpstr>brc!Print_Area</vt:lpstr>
      <vt:lpstr>CIRCLE!Print_Area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ramanagr!Print_Area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2021-07-08T07:53:24Z</dcterms:modified>
</cp:coreProperties>
</file>