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 firstSheet="4" activeTab="9"/>
  </bookViews>
  <sheets>
    <sheet name="circle ob " sheetId="7" state="hidden" r:id="rId1"/>
    <sheet name="diff" sheetId="9" state="hidden" r:id="rId2"/>
    <sheet name="March-2021" sheetId="40" r:id="rId3"/>
    <sheet name="April-2021" sheetId="41" r:id="rId4"/>
    <sheet name="May-2021" sheetId="42" r:id="rId5"/>
    <sheet name="June-2021" sheetId="43" r:id="rId6"/>
    <sheet name="July-2021" sheetId="44" r:id="rId7"/>
    <sheet name="Aug-2021" sheetId="45" r:id="rId8"/>
    <sheet name="Sep-2021" sheetId="46" r:id="rId9"/>
    <sheet name="Oct-2021" sheetId="47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3">'April-2021'!$A$1:$U$60</definedName>
    <definedName name="_xlnm.Print_Area" localSheetId="7">'Aug-2021'!$A$1:$U$60</definedName>
    <definedName name="_xlnm.Print_Area" localSheetId="0">'circle ob '!$A$1:$X$63</definedName>
    <definedName name="_xlnm.Print_Area" localSheetId="1">diff!$A$1:$D$60</definedName>
    <definedName name="_xlnm.Print_Area" localSheetId="6">'July-2021'!$A$1:$U$60</definedName>
    <definedName name="_xlnm.Print_Area" localSheetId="5">'June-2021'!$A$1:$U$60</definedName>
    <definedName name="_xlnm.Print_Area" localSheetId="2">'March-2021'!$A$1:$U$61</definedName>
    <definedName name="_xlnm.Print_Area" localSheetId="4">'May-2021'!$A$1:$U$60</definedName>
    <definedName name="_xlnm.Print_Area" localSheetId="9">'Oct-2021'!$A$1:$U$60</definedName>
    <definedName name="_xlnm.Print_Area" localSheetId="8">'Sep-2021'!$A$1:$U$60</definedName>
  </definedNames>
  <calcPr calcId="144525"/>
</workbook>
</file>

<file path=xl/calcChain.xml><?xml version="1.0" encoding="utf-8"?>
<calcChain xmlns="http://schemas.openxmlformats.org/spreadsheetml/2006/main">
  <c r="G59" i="47" l="1"/>
  <c r="V58" i="47"/>
  <c r="J56" i="47"/>
  <c r="I56" i="47"/>
  <c r="E53" i="47"/>
  <c r="Q52" i="47"/>
  <c r="E52" i="47"/>
  <c r="G59" i="46" l="1"/>
  <c r="V58" i="46"/>
  <c r="J56" i="46"/>
  <c r="I56" i="46"/>
  <c r="E53" i="46"/>
  <c r="Q52" i="46"/>
  <c r="E52" i="46"/>
  <c r="G59" i="45" l="1"/>
  <c r="J56" i="45"/>
  <c r="I56" i="45"/>
  <c r="E53" i="45"/>
  <c r="Q52" i="45"/>
  <c r="E52" i="45"/>
  <c r="V58" i="45"/>
  <c r="G59" i="44" l="1"/>
  <c r="J56" i="44"/>
  <c r="I56" i="44"/>
  <c r="E53" i="44"/>
  <c r="Q52" i="44"/>
  <c r="E52" i="44"/>
  <c r="K51" i="44" l="1"/>
  <c r="Q51" i="44"/>
  <c r="M51" i="44"/>
  <c r="D51" i="44"/>
  <c r="P51" i="44"/>
  <c r="F51" i="44"/>
  <c r="R51" i="44"/>
  <c r="J51" i="44"/>
  <c r="E51" i="44"/>
  <c r="L51" i="44"/>
  <c r="R49" i="43"/>
  <c r="R50" i="43" s="1"/>
  <c r="P49" i="43"/>
  <c r="P50" i="43" s="1"/>
  <c r="L49" i="43"/>
  <c r="L50" i="43" s="1"/>
  <c r="J49" i="43"/>
  <c r="J50" i="43" s="1"/>
  <c r="F49" i="43"/>
  <c r="F50" i="43" s="1"/>
  <c r="D49" i="43"/>
  <c r="D50" i="43" s="1"/>
  <c r="S48" i="43"/>
  <c r="Q48" i="43"/>
  <c r="O48" i="43"/>
  <c r="T48" i="43" s="1"/>
  <c r="M48" i="43"/>
  <c r="K48" i="43"/>
  <c r="I48" i="43"/>
  <c r="N48" i="43" s="1"/>
  <c r="G48" i="43"/>
  <c r="E48" i="43"/>
  <c r="C48" i="43"/>
  <c r="H48" i="43" s="1"/>
  <c r="U48" i="43" s="1"/>
  <c r="S47" i="43"/>
  <c r="Q47" i="43"/>
  <c r="O47" i="43"/>
  <c r="T47" i="43" s="1"/>
  <c r="M47" i="43"/>
  <c r="K47" i="43"/>
  <c r="I47" i="43"/>
  <c r="N47" i="43" s="1"/>
  <c r="G47" i="43"/>
  <c r="E47" i="43"/>
  <c r="C47" i="43"/>
  <c r="H47" i="43" s="1"/>
  <c r="S46" i="43"/>
  <c r="Q46" i="43"/>
  <c r="O46" i="43"/>
  <c r="T46" i="43" s="1"/>
  <c r="M46" i="43"/>
  <c r="K46" i="43"/>
  <c r="I46" i="43"/>
  <c r="N46" i="43" s="1"/>
  <c r="G46" i="43"/>
  <c r="E46" i="43"/>
  <c r="C46" i="43"/>
  <c r="H46" i="43" s="1"/>
  <c r="S45" i="43"/>
  <c r="S49" i="43" s="1"/>
  <c r="Q45" i="43"/>
  <c r="O45" i="43"/>
  <c r="T45" i="43" s="1"/>
  <c r="M45" i="43"/>
  <c r="K45" i="43"/>
  <c r="I45" i="43"/>
  <c r="G45" i="43"/>
  <c r="E45" i="43"/>
  <c r="C45" i="43"/>
  <c r="C49" i="43" s="1"/>
  <c r="R44" i="43"/>
  <c r="P44" i="43"/>
  <c r="L44" i="43"/>
  <c r="J44" i="43"/>
  <c r="F44" i="43"/>
  <c r="D44" i="43"/>
  <c r="S43" i="43"/>
  <c r="Q43" i="43"/>
  <c r="O43" i="43"/>
  <c r="T43" i="43" s="1"/>
  <c r="M43" i="43"/>
  <c r="K43" i="43"/>
  <c r="I43" i="43"/>
  <c r="N43" i="43" s="1"/>
  <c r="G43" i="43"/>
  <c r="E43" i="43"/>
  <c r="C43" i="43"/>
  <c r="H43" i="43" s="1"/>
  <c r="S42" i="43"/>
  <c r="Q42" i="43"/>
  <c r="O42" i="43"/>
  <c r="T42" i="43" s="1"/>
  <c r="M42" i="43"/>
  <c r="K42" i="43"/>
  <c r="I42" i="43"/>
  <c r="N42" i="43" s="1"/>
  <c r="G42" i="43"/>
  <c r="E42" i="43"/>
  <c r="C42" i="43"/>
  <c r="H42" i="43" s="1"/>
  <c r="S41" i="43"/>
  <c r="Q41" i="43"/>
  <c r="O41" i="43"/>
  <c r="T41" i="43" s="1"/>
  <c r="M41" i="43"/>
  <c r="K41" i="43"/>
  <c r="I41" i="43"/>
  <c r="N41" i="43" s="1"/>
  <c r="G41" i="43"/>
  <c r="E41" i="43"/>
  <c r="C41" i="43"/>
  <c r="H41" i="43" s="1"/>
  <c r="S40" i="43"/>
  <c r="S44" i="43" s="1"/>
  <c r="Q40" i="43"/>
  <c r="O40" i="43"/>
  <c r="T40" i="43" s="1"/>
  <c r="M40" i="43"/>
  <c r="K40" i="43"/>
  <c r="I40" i="43"/>
  <c r="N40" i="43" s="1"/>
  <c r="G40" i="43"/>
  <c r="G44" i="43" s="1"/>
  <c r="E40" i="43"/>
  <c r="C40" i="43"/>
  <c r="H40" i="43" s="1"/>
  <c r="R38" i="43"/>
  <c r="R39" i="43" s="1"/>
  <c r="P38" i="43"/>
  <c r="P39" i="43" s="1"/>
  <c r="L38" i="43"/>
  <c r="L39" i="43" s="1"/>
  <c r="J38" i="43"/>
  <c r="J39" i="43" s="1"/>
  <c r="F38" i="43"/>
  <c r="F39" i="43" s="1"/>
  <c r="D38" i="43"/>
  <c r="D39" i="43" s="1"/>
  <c r="S37" i="43"/>
  <c r="Q37" i="43"/>
  <c r="O37" i="43"/>
  <c r="T37" i="43" s="1"/>
  <c r="M37" i="43"/>
  <c r="K37" i="43"/>
  <c r="I37" i="43"/>
  <c r="N37" i="43" s="1"/>
  <c r="G37" i="43"/>
  <c r="E37" i="43"/>
  <c r="C37" i="43"/>
  <c r="H37" i="43" s="1"/>
  <c r="S36" i="43"/>
  <c r="Q36" i="43"/>
  <c r="O36" i="43"/>
  <c r="T36" i="43" s="1"/>
  <c r="M36" i="43"/>
  <c r="K36" i="43"/>
  <c r="I36" i="43"/>
  <c r="N36" i="43" s="1"/>
  <c r="G36" i="43"/>
  <c r="E36" i="43"/>
  <c r="C36" i="43"/>
  <c r="H36" i="43" s="1"/>
  <c r="S35" i="43"/>
  <c r="Q35" i="43"/>
  <c r="O35" i="43"/>
  <c r="T35" i="43" s="1"/>
  <c r="M35" i="43"/>
  <c r="K35" i="43"/>
  <c r="I35" i="43"/>
  <c r="N35" i="43" s="1"/>
  <c r="G35" i="43"/>
  <c r="E35" i="43"/>
  <c r="C35" i="43"/>
  <c r="H35" i="43" s="1"/>
  <c r="S34" i="43"/>
  <c r="S38" i="43" s="1"/>
  <c r="Q34" i="43"/>
  <c r="O34" i="43"/>
  <c r="M34" i="43"/>
  <c r="K34" i="43"/>
  <c r="K38" i="43" s="1"/>
  <c r="I34" i="43"/>
  <c r="N34" i="43" s="1"/>
  <c r="G34" i="43"/>
  <c r="E34" i="43"/>
  <c r="C34" i="43"/>
  <c r="C38" i="43" s="1"/>
  <c r="R33" i="43"/>
  <c r="P33" i="43"/>
  <c r="L33" i="43"/>
  <c r="J33" i="43"/>
  <c r="F33" i="43"/>
  <c r="D33" i="43"/>
  <c r="S32" i="43"/>
  <c r="Q32" i="43"/>
  <c r="O32" i="43"/>
  <c r="T32" i="43" s="1"/>
  <c r="M32" i="43"/>
  <c r="K32" i="43"/>
  <c r="I32" i="43"/>
  <c r="N32" i="43" s="1"/>
  <c r="G32" i="43"/>
  <c r="E32" i="43"/>
  <c r="C32" i="43"/>
  <c r="H32" i="43" s="1"/>
  <c r="T31" i="43"/>
  <c r="S31" i="43"/>
  <c r="Q31" i="43"/>
  <c r="O31" i="43"/>
  <c r="N31" i="43"/>
  <c r="M31" i="43"/>
  <c r="K31" i="43"/>
  <c r="I31" i="43"/>
  <c r="H31" i="43"/>
  <c r="U31" i="43" s="1"/>
  <c r="G31" i="43"/>
  <c r="E31" i="43"/>
  <c r="C31" i="43"/>
  <c r="S30" i="43"/>
  <c r="Q30" i="43"/>
  <c r="O30" i="43"/>
  <c r="T30" i="43" s="1"/>
  <c r="M30" i="43"/>
  <c r="K30" i="43"/>
  <c r="I30" i="43"/>
  <c r="N30" i="43" s="1"/>
  <c r="G30" i="43"/>
  <c r="E30" i="43"/>
  <c r="C30" i="43"/>
  <c r="H30" i="43" s="1"/>
  <c r="U30" i="43" s="1"/>
  <c r="S29" i="43"/>
  <c r="Q29" i="43"/>
  <c r="O29" i="43"/>
  <c r="O33" i="43" s="1"/>
  <c r="M29" i="43"/>
  <c r="M33" i="43" s="1"/>
  <c r="K29" i="43"/>
  <c r="I29" i="43"/>
  <c r="G29" i="43"/>
  <c r="G33" i="43" s="1"/>
  <c r="E29" i="43"/>
  <c r="E33" i="43" s="1"/>
  <c r="C29" i="43"/>
  <c r="R28" i="43"/>
  <c r="P28" i="43"/>
  <c r="L28" i="43"/>
  <c r="J28" i="43"/>
  <c r="F28" i="43"/>
  <c r="D28" i="43"/>
  <c r="S27" i="43"/>
  <c r="Q27" i="43"/>
  <c r="O27" i="43"/>
  <c r="T27" i="43" s="1"/>
  <c r="M27" i="43"/>
  <c r="K27" i="43"/>
  <c r="I27" i="43"/>
  <c r="N27" i="43" s="1"/>
  <c r="G27" i="43"/>
  <c r="E27" i="43"/>
  <c r="C27" i="43"/>
  <c r="H27" i="43" s="1"/>
  <c r="U27" i="43" s="1"/>
  <c r="S26" i="43"/>
  <c r="Q26" i="43"/>
  <c r="Q28" i="43" s="1"/>
  <c r="O26" i="43"/>
  <c r="T26" i="43" s="1"/>
  <c r="M26" i="43"/>
  <c r="K26" i="43"/>
  <c r="I26" i="43"/>
  <c r="I28" i="43" s="1"/>
  <c r="G26" i="43"/>
  <c r="E26" i="43"/>
  <c r="E28" i="43" s="1"/>
  <c r="C26" i="43"/>
  <c r="H26" i="43" s="1"/>
  <c r="R24" i="43"/>
  <c r="R25" i="43" s="1"/>
  <c r="P24" i="43"/>
  <c r="P25" i="43" s="1"/>
  <c r="L24" i="43"/>
  <c r="L25" i="43" s="1"/>
  <c r="J24" i="43"/>
  <c r="J25" i="43" s="1"/>
  <c r="F24" i="43"/>
  <c r="F25" i="43" s="1"/>
  <c r="D24" i="43"/>
  <c r="D25" i="43" s="1"/>
  <c r="S23" i="43"/>
  <c r="Q23" i="43"/>
  <c r="O23" i="43"/>
  <c r="T23" i="43" s="1"/>
  <c r="M23" i="43"/>
  <c r="K23" i="43"/>
  <c r="I23" i="43"/>
  <c r="N23" i="43" s="1"/>
  <c r="G23" i="43"/>
  <c r="E23" i="43"/>
  <c r="C23" i="43"/>
  <c r="H23" i="43" s="1"/>
  <c r="S22" i="43"/>
  <c r="Q22" i="43"/>
  <c r="O22" i="43"/>
  <c r="T22" i="43" s="1"/>
  <c r="M22" i="43"/>
  <c r="K22" i="43"/>
  <c r="I22" i="43"/>
  <c r="N22" i="43" s="1"/>
  <c r="G22" i="43"/>
  <c r="E22" i="43"/>
  <c r="C22" i="43"/>
  <c r="H22" i="43" s="1"/>
  <c r="S21" i="43"/>
  <c r="Q21" i="43"/>
  <c r="O21" i="43"/>
  <c r="T21" i="43" s="1"/>
  <c r="M21" i="43"/>
  <c r="K21" i="43"/>
  <c r="I21" i="43"/>
  <c r="N21" i="43" s="1"/>
  <c r="G21" i="43"/>
  <c r="E21" i="43"/>
  <c r="C21" i="43"/>
  <c r="H21" i="43" s="1"/>
  <c r="S20" i="43"/>
  <c r="Q20" i="43"/>
  <c r="O20" i="43"/>
  <c r="T20" i="43" s="1"/>
  <c r="M20" i="43"/>
  <c r="K20" i="43"/>
  <c r="I20" i="43"/>
  <c r="N20" i="43" s="1"/>
  <c r="G20" i="43"/>
  <c r="E20" i="43"/>
  <c r="C20" i="43"/>
  <c r="H20" i="43" s="1"/>
  <c r="R19" i="43"/>
  <c r="P19" i="43"/>
  <c r="L19" i="43"/>
  <c r="J19" i="43"/>
  <c r="F19" i="43"/>
  <c r="D19" i="43"/>
  <c r="S18" i="43"/>
  <c r="Q18" i="43"/>
  <c r="O18" i="43"/>
  <c r="T18" i="43" s="1"/>
  <c r="M18" i="43"/>
  <c r="K18" i="43"/>
  <c r="I18" i="43"/>
  <c r="N18" i="43" s="1"/>
  <c r="G18" i="43"/>
  <c r="E18" i="43"/>
  <c r="C18" i="43"/>
  <c r="H18" i="43" s="1"/>
  <c r="S17" i="43"/>
  <c r="Q17" i="43"/>
  <c r="O17" i="43"/>
  <c r="T17" i="43" s="1"/>
  <c r="M17" i="43"/>
  <c r="K17" i="43"/>
  <c r="I17" i="43"/>
  <c r="N17" i="43" s="1"/>
  <c r="G17" i="43"/>
  <c r="E17" i="43"/>
  <c r="C17" i="43"/>
  <c r="H17" i="43" s="1"/>
  <c r="S16" i="43"/>
  <c r="S19" i="43" s="1"/>
  <c r="Q16" i="43"/>
  <c r="O16" i="43"/>
  <c r="T16" i="43" s="1"/>
  <c r="T19" i="43" s="1"/>
  <c r="M16" i="43"/>
  <c r="M19" i="43" s="1"/>
  <c r="K16" i="43"/>
  <c r="K19" i="43" s="1"/>
  <c r="I16" i="43"/>
  <c r="N16" i="43" s="1"/>
  <c r="G16" i="43"/>
  <c r="G19" i="43" s="1"/>
  <c r="E16" i="43"/>
  <c r="E19" i="43" s="1"/>
  <c r="C16" i="43"/>
  <c r="C19" i="43" s="1"/>
  <c r="R15" i="43"/>
  <c r="P15" i="43"/>
  <c r="L15" i="43"/>
  <c r="J15" i="43"/>
  <c r="F15" i="43"/>
  <c r="D15" i="43"/>
  <c r="S14" i="43"/>
  <c r="Q14" i="43"/>
  <c r="O14" i="43"/>
  <c r="T14" i="43" s="1"/>
  <c r="M14" i="43"/>
  <c r="K14" i="43"/>
  <c r="I14" i="43"/>
  <c r="N14" i="43" s="1"/>
  <c r="G14" i="43"/>
  <c r="E14" i="43"/>
  <c r="C14" i="43"/>
  <c r="H14" i="43" s="1"/>
  <c r="S13" i="43"/>
  <c r="Q13" i="43"/>
  <c r="O13" i="43"/>
  <c r="T13" i="43" s="1"/>
  <c r="M13" i="43"/>
  <c r="K13" i="43"/>
  <c r="I13" i="43"/>
  <c r="N13" i="43" s="1"/>
  <c r="G13" i="43"/>
  <c r="E13" i="43"/>
  <c r="C13" i="43"/>
  <c r="H13" i="43" s="1"/>
  <c r="S12" i="43"/>
  <c r="S15" i="43" s="1"/>
  <c r="Q12" i="43"/>
  <c r="O12" i="43"/>
  <c r="T12" i="43" s="1"/>
  <c r="M12" i="43"/>
  <c r="K12" i="43"/>
  <c r="I12" i="43"/>
  <c r="G12" i="43"/>
  <c r="G15" i="43" s="1"/>
  <c r="E12" i="43"/>
  <c r="C12" i="43"/>
  <c r="R11" i="43"/>
  <c r="P11" i="43"/>
  <c r="L11" i="43"/>
  <c r="J11" i="43"/>
  <c r="F11" i="43"/>
  <c r="D11" i="43"/>
  <c r="S10" i="43"/>
  <c r="Q10" i="43"/>
  <c r="O10" i="43"/>
  <c r="T10" i="43" s="1"/>
  <c r="M10" i="43"/>
  <c r="K10" i="43"/>
  <c r="I10" i="43"/>
  <c r="N10" i="43" s="1"/>
  <c r="G10" i="43"/>
  <c r="E10" i="43"/>
  <c r="C10" i="43"/>
  <c r="H10" i="43" s="1"/>
  <c r="S9" i="43"/>
  <c r="Q9" i="43"/>
  <c r="O9" i="43"/>
  <c r="T9" i="43" s="1"/>
  <c r="M9" i="43"/>
  <c r="K9" i="43"/>
  <c r="I9" i="43"/>
  <c r="N9" i="43" s="1"/>
  <c r="G9" i="43"/>
  <c r="E9" i="43"/>
  <c r="C9" i="43"/>
  <c r="H9" i="43" s="1"/>
  <c r="U9" i="43" s="1"/>
  <c r="S8" i="43"/>
  <c r="Q8" i="43"/>
  <c r="O8" i="43"/>
  <c r="T8" i="43" s="1"/>
  <c r="M8" i="43"/>
  <c r="K8" i="43"/>
  <c r="I8" i="43"/>
  <c r="N8" i="43" s="1"/>
  <c r="G8" i="43"/>
  <c r="E8" i="43"/>
  <c r="C8" i="43"/>
  <c r="H8" i="43" s="1"/>
  <c r="S7" i="43"/>
  <c r="Q7" i="43"/>
  <c r="Q11" i="43" s="1"/>
  <c r="O7" i="43"/>
  <c r="M7" i="43"/>
  <c r="K7" i="43"/>
  <c r="I7" i="43"/>
  <c r="I11" i="43" s="1"/>
  <c r="G7" i="43"/>
  <c r="E7" i="43"/>
  <c r="C7" i="43"/>
  <c r="C11" i="43" s="1"/>
  <c r="U14" i="43" l="1"/>
  <c r="U17" i="43"/>
  <c r="N19" i="43"/>
  <c r="I15" i="43"/>
  <c r="H16" i="43"/>
  <c r="H19" i="43" s="1"/>
  <c r="K24" i="43"/>
  <c r="S24" i="43"/>
  <c r="E38" i="43"/>
  <c r="E39" i="43" s="1"/>
  <c r="M49" i="43"/>
  <c r="C15" i="43"/>
  <c r="O19" i="43"/>
  <c r="E24" i="43"/>
  <c r="I33" i="43"/>
  <c r="G49" i="43"/>
  <c r="M15" i="43"/>
  <c r="K28" i="43"/>
  <c r="K39" i="43" s="1"/>
  <c r="C33" i="43"/>
  <c r="K44" i="43"/>
  <c r="I49" i="43"/>
  <c r="U43" i="43"/>
  <c r="U36" i="43"/>
  <c r="T49" i="43"/>
  <c r="U47" i="43"/>
  <c r="U22" i="43"/>
  <c r="K11" i="43"/>
  <c r="S11" i="43"/>
  <c r="H12" i="43"/>
  <c r="H15" i="43" s="1"/>
  <c r="N12" i="43"/>
  <c r="N15" i="43" s="1"/>
  <c r="I19" i="43"/>
  <c r="M24" i="43"/>
  <c r="U21" i="43"/>
  <c r="S28" i="43"/>
  <c r="S39" i="43" s="1"/>
  <c r="K33" i="43"/>
  <c r="Q33" i="43"/>
  <c r="U32" i="43"/>
  <c r="M38" i="43"/>
  <c r="M39" i="43" s="1"/>
  <c r="U35" i="43"/>
  <c r="C44" i="43"/>
  <c r="I44" i="43"/>
  <c r="O44" i="43"/>
  <c r="U41" i="43"/>
  <c r="H45" i="43"/>
  <c r="N45" i="43"/>
  <c r="N49" i="43" s="1"/>
  <c r="H44" i="43"/>
  <c r="E11" i="43"/>
  <c r="O15" i="43"/>
  <c r="Q19" i="43"/>
  <c r="G24" i="43"/>
  <c r="M28" i="43"/>
  <c r="S33" i="43"/>
  <c r="G38" i="43"/>
  <c r="G39" i="43" s="1"/>
  <c r="O38" i="43"/>
  <c r="E44" i="43"/>
  <c r="Q44" i="43"/>
  <c r="O49" i="43"/>
  <c r="U46" i="43"/>
  <c r="T44" i="43"/>
  <c r="M11" i="43"/>
  <c r="G11" i="43"/>
  <c r="O11" i="43"/>
  <c r="E15" i="43"/>
  <c r="K15" i="43"/>
  <c r="Q15" i="43"/>
  <c r="N24" i="43"/>
  <c r="Q24" i="43"/>
  <c r="G28" i="43"/>
  <c r="T28" i="43"/>
  <c r="H29" i="43"/>
  <c r="H33" i="43" s="1"/>
  <c r="N29" i="43"/>
  <c r="N33" i="43" s="1"/>
  <c r="T29" i="43"/>
  <c r="T33" i="43" s="1"/>
  <c r="N38" i="43"/>
  <c r="Q38" i="43"/>
  <c r="Q39" i="43" s="1"/>
  <c r="M44" i="43"/>
  <c r="U42" i="43"/>
  <c r="E49" i="43"/>
  <c r="E50" i="43" s="1"/>
  <c r="K49" i="43"/>
  <c r="K50" i="43" s="1"/>
  <c r="Q49" i="43"/>
  <c r="N51" i="44"/>
  <c r="T51" i="44"/>
  <c r="C51" i="44"/>
  <c r="S51" i="44"/>
  <c r="V58" i="44" s="1"/>
  <c r="O51" i="44"/>
  <c r="G51" i="44"/>
  <c r="I51" i="44"/>
  <c r="T15" i="43"/>
  <c r="U8" i="43"/>
  <c r="U13" i="43"/>
  <c r="T24" i="43"/>
  <c r="U23" i="43"/>
  <c r="U37" i="43"/>
  <c r="C50" i="43"/>
  <c r="I50" i="43"/>
  <c r="J51" i="43"/>
  <c r="U10" i="43"/>
  <c r="Q25" i="43"/>
  <c r="Q50" i="43"/>
  <c r="L51" i="43"/>
  <c r="H24" i="43"/>
  <c r="U20" i="43"/>
  <c r="K25" i="43"/>
  <c r="S25" i="43"/>
  <c r="N44" i="43"/>
  <c r="G50" i="43"/>
  <c r="M50" i="43"/>
  <c r="S50" i="43"/>
  <c r="D51" i="43"/>
  <c r="P51" i="43"/>
  <c r="U18" i="43"/>
  <c r="M25" i="43"/>
  <c r="H28" i="43"/>
  <c r="T50" i="43"/>
  <c r="F51" i="43"/>
  <c r="R51" i="43"/>
  <c r="H7" i="43"/>
  <c r="N7" i="43"/>
  <c r="N11" i="43" s="1"/>
  <c r="T7" i="43"/>
  <c r="T11" i="43" s="1"/>
  <c r="C24" i="43"/>
  <c r="C25" i="43" s="1"/>
  <c r="O24" i="43"/>
  <c r="C28" i="43"/>
  <c r="C39" i="43" s="1"/>
  <c r="O28" i="43"/>
  <c r="I38" i="43"/>
  <c r="I39" i="43" s="1"/>
  <c r="U40" i="43"/>
  <c r="U44" i="43" s="1"/>
  <c r="H49" i="43"/>
  <c r="N26" i="43"/>
  <c r="N28" i="43" s="1"/>
  <c r="H34" i="43"/>
  <c r="T34" i="43"/>
  <c r="T38" i="43" s="1"/>
  <c r="U16" i="43"/>
  <c r="I24" i="43"/>
  <c r="G59" i="43"/>
  <c r="J56" i="43"/>
  <c r="I56" i="43"/>
  <c r="E53" i="43"/>
  <c r="Q52" i="43"/>
  <c r="E52" i="43"/>
  <c r="E25" i="43" l="1"/>
  <c r="U19" i="43"/>
  <c r="N25" i="43"/>
  <c r="O50" i="43"/>
  <c r="N50" i="43"/>
  <c r="O25" i="43"/>
  <c r="G25" i="43"/>
  <c r="I25" i="43"/>
  <c r="S51" i="43"/>
  <c r="U24" i="43"/>
  <c r="H50" i="43"/>
  <c r="O39" i="43"/>
  <c r="U12" i="43"/>
  <c r="U15" i="43" s="1"/>
  <c r="T39" i="43"/>
  <c r="M51" i="43"/>
  <c r="U45" i="43"/>
  <c r="U49" i="43" s="1"/>
  <c r="U50" i="43" s="1"/>
  <c r="G51" i="43"/>
  <c r="N39" i="43"/>
  <c r="N51" i="43" s="1"/>
  <c r="U29" i="43"/>
  <c r="U33" i="43" s="1"/>
  <c r="U51" i="44"/>
  <c r="H51" i="44"/>
  <c r="I51" i="43"/>
  <c r="H38" i="43"/>
  <c r="H39" i="43" s="1"/>
  <c r="U34" i="43"/>
  <c r="U38" i="43" s="1"/>
  <c r="Q51" i="43"/>
  <c r="C51" i="43"/>
  <c r="H11" i="43"/>
  <c r="H25" i="43" s="1"/>
  <c r="U7" i="43"/>
  <c r="U11" i="43" s="1"/>
  <c r="K51" i="43"/>
  <c r="T25" i="43"/>
  <c r="T51" i="43" s="1"/>
  <c r="U26" i="43"/>
  <c r="U28" i="43" s="1"/>
  <c r="E51" i="43"/>
  <c r="O51" i="43"/>
  <c r="G59" i="42"/>
  <c r="V58" i="42"/>
  <c r="J56" i="42"/>
  <c r="I56" i="42"/>
  <c r="E53" i="42"/>
  <c r="Q52" i="42"/>
  <c r="E52" i="42"/>
  <c r="U25" i="43" l="1"/>
  <c r="H51" i="43"/>
  <c r="U39" i="43"/>
  <c r="V58" i="43"/>
  <c r="V58" i="41"/>
  <c r="U51" i="43" l="1"/>
  <c r="I56" i="41"/>
  <c r="H62" i="41"/>
  <c r="V59" i="40"/>
  <c r="I57" i="40" l="1"/>
  <c r="H63" i="40"/>
  <c r="L56" i="40"/>
  <c r="E52" i="41" l="1"/>
  <c r="E52" i="40"/>
  <c r="E53" i="41" l="1"/>
  <c r="E53" i="40" l="1"/>
  <c r="Q52" i="41" l="1"/>
  <c r="Q52" i="40"/>
  <c r="H5" i="9" l="1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" i="9"/>
  <c r="D45" i="9"/>
  <c r="D40" i="9"/>
  <c r="D34" i="9"/>
  <c r="D29" i="9"/>
  <c r="D24" i="9"/>
  <c r="D20" i="9"/>
  <c r="D16" i="9"/>
  <c r="D8" i="9"/>
  <c r="I66" i="7"/>
  <c r="H60" i="7"/>
  <c r="N57" i="7"/>
  <c r="M57" i="7"/>
  <c r="M56" i="7"/>
  <c r="L56" i="7"/>
  <c r="M55" i="7"/>
  <c r="T51" i="7"/>
  <c r="M51" i="7"/>
  <c r="F51" i="7"/>
  <c r="Y48" i="7"/>
  <c r="V48" i="7"/>
  <c r="U48" i="7"/>
  <c r="T48" i="7"/>
  <c r="T49" i="7" s="1"/>
  <c r="S48" i="7"/>
  <c r="Q48" i="7"/>
  <c r="O48" i="7"/>
  <c r="N48" i="7"/>
  <c r="M48" i="7"/>
  <c r="L48" i="7"/>
  <c r="J48" i="7"/>
  <c r="H48" i="7"/>
  <c r="H49" i="7" s="1"/>
  <c r="G48" i="7"/>
  <c r="F48" i="7"/>
  <c r="E48" i="7"/>
  <c r="D48" i="7"/>
  <c r="P47" i="7"/>
  <c r="I47" i="7"/>
  <c r="W46" i="7"/>
  <c r="P46" i="7"/>
  <c r="I46" i="7"/>
  <c r="P45" i="7"/>
  <c r="I45" i="7"/>
  <c r="P44" i="7"/>
  <c r="I44" i="7"/>
  <c r="V43" i="7"/>
  <c r="U43" i="7"/>
  <c r="T43" i="7"/>
  <c r="S43" i="7"/>
  <c r="Q43" i="7"/>
  <c r="O43" i="7"/>
  <c r="N43" i="7"/>
  <c r="M43" i="7"/>
  <c r="L43" i="7"/>
  <c r="L49" i="7" s="1"/>
  <c r="J43" i="7"/>
  <c r="G43" i="7"/>
  <c r="G49" i="7" s="1"/>
  <c r="F43" i="7"/>
  <c r="E43" i="7"/>
  <c r="D43" i="7"/>
  <c r="D49" i="7" s="1"/>
  <c r="I42" i="7"/>
  <c r="I41" i="7"/>
  <c r="I40" i="7"/>
  <c r="I39" i="7"/>
  <c r="V37" i="7"/>
  <c r="U37" i="7"/>
  <c r="T37" i="7"/>
  <c r="S37" i="7"/>
  <c r="Q37" i="7"/>
  <c r="O37" i="7"/>
  <c r="N37" i="7"/>
  <c r="M37" i="7"/>
  <c r="L37" i="7"/>
  <c r="J37" i="7"/>
  <c r="H37" i="7"/>
  <c r="G37" i="7"/>
  <c r="F37" i="7"/>
  <c r="E37" i="7"/>
  <c r="D37" i="7"/>
  <c r="I36" i="7"/>
  <c r="P35" i="7"/>
  <c r="I35" i="7"/>
  <c r="I34" i="7"/>
  <c r="I33" i="7"/>
  <c r="V32" i="7"/>
  <c r="U32" i="7"/>
  <c r="T32" i="7"/>
  <c r="S32" i="7"/>
  <c r="Q32" i="7"/>
  <c r="O32" i="7"/>
  <c r="N32" i="7"/>
  <c r="M32" i="7"/>
  <c r="L32" i="7"/>
  <c r="K32" i="7"/>
  <c r="J32" i="7"/>
  <c r="H32" i="7"/>
  <c r="G32" i="7"/>
  <c r="F32" i="7"/>
  <c r="E32" i="7"/>
  <c r="D32" i="7"/>
  <c r="W31" i="7"/>
  <c r="P31" i="7"/>
  <c r="I31" i="7"/>
  <c r="W30" i="7"/>
  <c r="P30" i="7"/>
  <c r="I30" i="7"/>
  <c r="P29" i="7"/>
  <c r="I29" i="7"/>
  <c r="W28" i="7"/>
  <c r="P28" i="7"/>
  <c r="I28" i="7"/>
  <c r="V27" i="7"/>
  <c r="U27" i="7"/>
  <c r="T27" i="7"/>
  <c r="S27" i="7"/>
  <c r="R27" i="7"/>
  <c r="Q27" i="7"/>
  <c r="O27" i="7"/>
  <c r="N27" i="7"/>
  <c r="M27" i="7"/>
  <c r="L27" i="7"/>
  <c r="L38" i="7" s="1"/>
  <c r="J27" i="7"/>
  <c r="H27" i="7"/>
  <c r="G27" i="7"/>
  <c r="F27" i="7"/>
  <c r="E27" i="7"/>
  <c r="D27" i="7"/>
  <c r="W26" i="7"/>
  <c r="P26" i="7"/>
  <c r="I26" i="7"/>
  <c r="W25" i="7"/>
  <c r="W27" i="7" s="1"/>
  <c r="I25" i="7"/>
  <c r="U23" i="7"/>
  <c r="T23" i="7"/>
  <c r="S23" i="7"/>
  <c r="R23" i="7"/>
  <c r="Q23" i="7"/>
  <c r="N23" i="7"/>
  <c r="M23" i="7"/>
  <c r="L23" i="7"/>
  <c r="K23" i="7"/>
  <c r="J23" i="7"/>
  <c r="H23" i="7"/>
  <c r="G23" i="7"/>
  <c r="F23" i="7"/>
  <c r="E23" i="7"/>
  <c r="D23" i="7"/>
  <c r="W22" i="7"/>
  <c r="P22" i="7"/>
  <c r="I22" i="7"/>
  <c r="W21" i="7"/>
  <c r="P21" i="7"/>
  <c r="I21" i="7"/>
  <c r="X21" i="7" s="1"/>
  <c r="W20" i="7"/>
  <c r="P20" i="7"/>
  <c r="I20" i="7"/>
  <c r="V19" i="7"/>
  <c r="U19" i="7"/>
  <c r="T19" i="7"/>
  <c r="S19" i="7"/>
  <c r="R19" i="7"/>
  <c r="Q19" i="7"/>
  <c r="O19" i="7"/>
  <c r="N19" i="7"/>
  <c r="M19" i="7"/>
  <c r="L19" i="7"/>
  <c r="K19" i="7"/>
  <c r="J19" i="7"/>
  <c r="H19" i="7"/>
  <c r="G19" i="7"/>
  <c r="F19" i="7"/>
  <c r="E19" i="7"/>
  <c r="D19" i="7"/>
  <c r="W18" i="7"/>
  <c r="P18" i="7"/>
  <c r="I18" i="7"/>
  <c r="W17" i="7"/>
  <c r="P17" i="7"/>
  <c r="I17" i="7"/>
  <c r="W16" i="7"/>
  <c r="P16" i="7"/>
  <c r="I16" i="7"/>
  <c r="V15" i="7"/>
  <c r="U15" i="7"/>
  <c r="T15" i="7"/>
  <c r="S15" i="7"/>
  <c r="Q15" i="7"/>
  <c r="O15" i="7"/>
  <c r="N15" i="7"/>
  <c r="M15" i="7"/>
  <c r="L15" i="7"/>
  <c r="K15" i="7"/>
  <c r="J15" i="7"/>
  <c r="H15" i="7"/>
  <c r="G15" i="7"/>
  <c r="F15" i="7"/>
  <c r="E15" i="7"/>
  <c r="P14" i="7"/>
  <c r="W13" i="7"/>
  <c r="P13" i="7"/>
  <c r="I13" i="7"/>
  <c r="P12" i="7"/>
  <c r="P15" i="7" s="1"/>
  <c r="I12" i="7"/>
  <c r="V11" i="7"/>
  <c r="U11" i="7"/>
  <c r="T11" i="7"/>
  <c r="S11" i="7"/>
  <c r="Q11" i="7"/>
  <c r="O11" i="7"/>
  <c r="N11" i="7"/>
  <c r="M11" i="7"/>
  <c r="L11" i="7"/>
  <c r="K11" i="7"/>
  <c r="J11" i="7"/>
  <c r="H11" i="7"/>
  <c r="G11" i="7"/>
  <c r="F11" i="7"/>
  <c r="E11" i="7"/>
  <c r="D11" i="7"/>
  <c r="I11" i="7" s="1"/>
  <c r="W10" i="7"/>
  <c r="P10" i="7"/>
  <c r="I10" i="7"/>
  <c r="P9" i="7"/>
  <c r="I9" i="7"/>
  <c r="W8" i="7"/>
  <c r="P8" i="7"/>
  <c r="I8" i="7"/>
  <c r="W7" i="7"/>
  <c r="P7" i="7"/>
  <c r="I7" i="7"/>
  <c r="P11" i="7" l="1"/>
  <c r="P24" i="7" s="1"/>
  <c r="M38" i="7"/>
  <c r="J49" i="7"/>
  <c r="O49" i="7"/>
  <c r="U49" i="7"/>
  <c r="U50" i="7" s="1"/>
  <c r="F24" i="7"/>
  <c r="K24" i="7"/>
  <c r="O24" i="7"/>
  <c r="P32" i="7"/>
  <c r="E38" i="7"/>
  <c r="U38" i="7"/>
  <c r="Q38" i="7"/>
  <c r="N49" i="7"/>
  <c r="N50" i="7" s="1"/>
  <c r="X10" i="7"/>
  <c r="X17" i="7"/>
  <c r="W23" i="7"/>
  <c r="X22" i="7"/>
  <c r="X8" i="7"/>
  <c r="X13" i="7"/>
  <c r="P19" i="7"/>
  <c r="X7" i="7"/>
  <c r="W19" i="7"/>
  <c r="I19" i="7"/>
  <c r="J24" i="7"/>
  <c r="N24" i="7"/>
  <c r="X20" i="7"/>
  <c r="L24" i="7"/>
  <c r="X26" i="7"/>
  <c r="T38" i="7"/>
  <c r="T50" i="7" s="1"/>
  <c r="X31" i="7"/>
  <c r="F38" i="7"/>
  <c r="V38" i="7"/>
  <c r="P48" i="7"/>
  <c r="X46" i="7"/>
  <c r="M49" i="7"/>
  <c r="S49" i="7"/>
  <c r="X18" i="7"/>
  <c r="P23" i="7"/>
  <c r="H24" i="7"/>
  <c r="M24" i="7"/>
  <c r="S24" i="7"/>
  <c r="S50" i="7" s="1"/>
  <c r="X30" i="7"/>
  <c r="G38" i="7"/>
  <c r="S38" i="7"/>
  <c r="G24" i="7"/>
  <c r="E24" i="7"/>
  <c r="T24" i="7"/>
  <c r="N38" i="7"/>
  <c r="E49" i="7"/>
  <c r="E50" i="7" s="1"/>
  <c r="V24" i="7"/>
  <c r="Q24" i="7"/>
  <c r="U24" i="7"/>
  <c r="D38" i="7"/>
  <c r="H38" i="7"/>
  <c r="X28" i="7"/>
  <c r="I32" i="7"/>
  <c r="I37" i="7"/>
  <c r="J38" i="7"/>
  <c r="O38" i="7"/>
  <c r="O50" i="7" s="1"/>
  <c r="I48" i="7"/>
  <c r="F49" i="7"/>
  <c r="I53" i="7" s="1"/>
  <c r="Q49" i="7"/>
  <c r="V49" i="7"/>
  <c r="D35" i="9"/>
  <c r="D46" i="9"/>
  <c r="J50" i="7"/>
  <c r="L50" i="7"/>
  <c r="F50" i="7"/>
  <c r="V50" i="7"/>
  <c r="M50" i="7"/>
  <c r="X19" i="7"/>
  <c r="H50" i="7"/>
  <c r="I23" i="7"/>
  <c r="I43" i="7"/>
  <c r="I49" i="7" s="1"/>
  <c r="X16" i="7"/>
  <c r="I27" i="7"/>
  <c r="I38" i="7" s="1"/>
  <c r="I52" i="7" l="1"/>
  <c r="O58" i="7" s="1"/>
  <c r="G50" i="7"/>
  <c r="Q50" i="7"/>
  <c r="T54" i="7"/>
  <c r="X23" i="7"/>
  <c r="G59" i="41" l="1"/>
  <c r="G60" i="40"/>
  <c r="I58" i="7"/>
  <c r="I57" i="7"/>
  <c r="R47" i="7"/>
  <c r="W47" i="7" s="1"/>
  <c r="X47" i="7" s="1"/>
  <c r="R45" i="7"/>
  <c r="W45" i="7" s="1"/>
  <c r="X45" i="7" s="1"/>
  <c r="R44" i="7"/>
  <c r="R42" i="7"/>
  <c r="W42" i="7" s="1"/>
  <c r="K42" i="7"/>
  <c r="P42" i="7" s="1"/>
  <c r="X42" i="7" s="1"/>
  <c r="R41" i="7"/>
  <c r="W41" i="7" s="1"/>
  <c r="K41" i="7"/>
  <c r="P41" i="7" s="1"/>
  <c r="X41" i="7" s="1"/>
  <c r="R40" i="7"/>
  <c r="W40" i="7" s="1"/>
  <c r="K40" i="7"/>
  <c r="P40" i="7" s="1"/>
  <c r="R39" i="7"/>
  <c r="K39" i="7"/>
  <c r="R36" i="7"/>
  <c r="W36" i="7" s="1"/>
  <c r="K36" i="7"/>
  <c r="P36" i="7" s="1"/>
  <c r="X36" i="7" s="1"/>
  <c r="R35" i="7"/>
  <c r="W35" i="7" s="1"/>
  <c r="X35" i="7" s="1"/>
  <c r="R34" i="7"/>
  <c r="W34" i="7" s="1"/>
  <c r="K34" i="7"/>
  <c r="P34" i="7" s="1"/>
  <c r="R33" i="7"/>
  <c r="K33" i="7"/>
  <c r="R29" i="7"/>
  <c r="K25" i="7"/>
  <c r="R14" i="7"/>
  <c r="W14" i="7" s="1"/>
  <c r="R12" i="7"/>
  <c r="R9" i="7"/>
  <c r="R11" i="7" l="1"/>
  <c r="W9" i="7"/>
  <c r="K27" i="7"/>
  <c r="P25" i="7"/>
  <c r="W33" i="7"/>
  <c r="W37" i="7" s="1"/>
  <c r="R37" i="7"/>
  <c r="R43" i="7"/>
  <c r="W39" i="7"/>
  <c r="W43" i="7" s="1"/>
  <c r="W44" i="7"/>
  <c r="R48" i="7"/>
  <c r="R15" i="7"/>
  <c r="W12" i="7"/>
  <c r="D11" i="9"/>
  <c r="D12" i="9" s="1"/>
  <c r="D21" i="9" s="1"/>
  <c r="D47" i="9" s="1"/>
  <c r="D14" i="7"/>
  <c r="W29" i="7"/>
  <c r="R32" i="7"/>
  <c r="K37" i="7"/>
  <c r="P33" i="7"/>
  <c r="K43" i="7"/>
  <c r="K49" i="7" s="1"/>
  <c r="P39" i="7"/>
  <c r="X34" i="7"/>
  <c r="X40" i="7"/>
  <c r="J56" i="41" l="1"/>
  <c r="J57" i="40"/>
  <c r="R24" i="7"/>
  <c r="R49" i="7"/>
  <c r="K38" i="7"/>
  <c r="K50" i="7" s="1"/>
  <c r="P43" i="7"/>
  <c r="X39" i="7"/>
  <c r="X33" i="7"/>
  <c r="P37" i="7"/>
  <c r="W48" i="7"/>
  <c r="X44" i="7"/>
  <c r="W15" i="7"/>
  <c r="X12" i="7"/>
  <c r="R38" i="7"/>
  <c r="W32" i="7"/>
  <c r="X32" i="7" s="1"/>
  <c r="X29" i="7"/>
  <c r="D15" i="7"/>
  <c r="I14" i="7"/>
  <c r="X14" i="7" s="1"/>
  <c r="P27" i="7"/>
  <c r="X27" i="7" s="1"/>
  <c r="X25" i="7"/>
  <c r="W11" i="7"/>
  <c r="X11" i="7" s="1"/>
  <c r="X9" i="7"/>
  <c r="R50" i="7" l="1"/>
  <c r="I15" i="7"/>
  <c r="I24" i="7" s="1"/>
  <c r="D24" i="7"/>
  <c r="D50" i="7" s="1"/>
  <c r="W49" i="7"/>
  <c r="X48" i="7"/>
  <c r="P49" i="7"/>
  <c r="X43" i="7"/>
  <c r="P38" i="7"/>
  <c r="X37" i="7"/>
  <c r="W38" i="7"/>
  <c r="W24" i="7"/>
  <c r="X15" i="7" l="1"/>
  <c r="X38" i="7"/>
  <c r="W50" i="7"/>
  <c r="X49" i="7"/>
  <c r="P50" i="7"/>
  <c r="X24" i="7"/>
  <c r="I50" i="7"/>
  <c r="I54" i="7" l="1"/>
  <c r="O55" i="7"/>
  <c r="X50" i="7"/>
</calcChain>
</file>

<file path=xl/sharedStrings.xml><?xml version="1.0" encoding="utf-8"?>
<sst xmlns="http://schemas.openxmlformats.org/spreadsheetml/2006/main" count="817" uniqueCount="80">
  <si>
    <t>BANGALORE ELECTRICITY SUPPLY COMPANY LIMITED</t>
  </si>
  <si>
    <t>Division-wise LT Over head lines &amp; U.G.Cables added &amp; dismantled during the month of March 19 &amp; during the Year 2018-19 in  RKMs</t>
  </si>
  <si>
    <t>Sl. No.</t>
  </si>
  <si>
    <t>Divisions</t>
  </si>
  <si>
    <t>Over head Lines</t>
  </si>
  <si>
    <t>Underground Cables</t>
  </si>
  <si>
    <t>AB Cables</t>
  </si>
  <si>
    <t>OB</t>
  </si>
  <si>
    <t>Added During</t>
  </si>
  <si>
    <t>Dismantled during</t>
  </si>
  <si>
    <t>CB</t>
  </si>
  <si>
    <t>Total</t>
  </si>
  <si>
    <t>Month</t>
  </si>
  <si>
    <t>Year</t>
  </si>
  <si>
    <t>Indiranagar</t>
  </si>
  <si>
    <t>Whitefield</t>
  </si>
  <si>
    <t>Shivajinagar</t>
  </si>
  <si>
    <t>Vidhana Soudha</t>
  </si>
  <si>
    <t>East Circle</t>
  </si>
  <si>
    <t>Jayanagar</t>
  </si>
  <si>
    <t>Koramangala</t>
  </si>
  <si>
    <t>HSR</t>
  </si>
  <si>
    <t xml:space="preserve"> </t>
  </si>
  <si>
    <t xml:space="preserve">South Circle </t>
  </si>
  <si>
    <t>Kengeri</t>
  </si>
  <si>
    <t>Rajarajeshwari nagar</t>
  </si>
  <si>
    <t>Rajajinagar</t>
  </si>
  <si>
    <t>West Circle</t>
  </si>
  <si>
    <t>Hebbala</t>
  </si>
  <si>
    <t>Malleshwaram</t>
  </si>
  <si>
    <t>Peenya</t>
  </si>
  <si>
    <t xml:space="preserve">North Circle  </t>
  </si>
  <si>
    <t xml:space="preserve">BMAZ TOTAL </t>
  </si>
  <si>
    <t>Nelamangala</t>
  </si>
  <si>
    <t>Yelahanka</t>
  </si>
  <si>
    <t>BRC Circle</t>
  </si>
  <si>
    <t xml:space="preserve">Ramnagara </t>
  </si>
  <si>
    <t>Magadi</t>
  </si>
  <si>
    <t>Kanakapura</t>
  </si>
  <si>
    <t>Chandapura</t>
  </si>
  <si>
    <t>Ramnagar Circle</t>
  </si>
  <si>
    <t xml:space="preserve">Kolar </t>
  </si>
  <si>
    <t>KGF</t>
  </si>
  <si>
    <t>C.B.Pura</t>
  </si>
  <si>
    <t>Chinthamani</t>
  </si>
  <si>
    <t xml:space="preserve">Kolar Circle  </t>
  </si>
  <si>
    <t xml:space="preserve">BRAZ TOTAL </t>
  </si>
  <si>
    <t>Tumkur</t>
  </si>
  <si>
    <t>Tiptur</t>
  </si>
  <si>
    <t>Madhugiri</t>
  </si>
  <si>
    <t>Kunigal</t>
  </si>
  <si>
    <t xml:space="preserve">Tumkur Circle </t>
  </si>
  <si>
    <t>Davanagere</t>
  </si>
  <si>
    <t>Harihara</t>
  </si>
  <si>
    <t>Chitradurga</t>
  </si>
  <si>
    <t>Hiriyur</t>
  </si>
  <si>
    <t xml:space="preserve">Davanagere Circle </t>
  </si>
  <si>
    <t>CTAZ TOTAL</t>
  </si>
  <si>
    <t xml:space="preserve">BESCOM </t>
  </si>
  <si>
    <t>Added during the month</t>
  </si>
  <si>
    <t>During the year</t>
  </si>
  <si>
    <t>=</t>
  </si>
  <si>
    <t>TOTAL LT LINES EXISTING</t>
  </si>
  <si>
    <t>Assistant General Manager(Op-4)</t>
  </si>
  <si>
    <t>Deputy General Manager(Op-1)</t>
  </si>
  <si>
    <t>BESCOM</t>
  </si>
  <si>
    <t>Chief General Manager,</t>
  </si>
  <si>
    <t>Operations, BESCOM</t>
  </si>
  <si>
    <t xml:space="preserve">OB </t>
  </si>
  <si>
    <t>circle ob</t>
  </si>
  <si>
    <t>bescom ob</t>
  </si>
  <si>
    <t>Jalahalli</t>
  </si>
  <si>
    <t>Hoskote</t>
  </si>
  <si>
    <t>Division-wise LT Over head lines &amp; U.G.Cables added &amp; dismantled during the month of April-2021 &amp; during the Year 2021-22  in  RKMs</t>
  </si>
  <si>
    <t>Division-wise LT Over head lines &amp; U.G.Cables added &amp; dismantled during the month of May-2021 &amp; during the Year 2021-22  in  RKMs</t>
  </si>
  <si>
    <t>Division-wise LT Over head lines &amp; U.G.Cables added &amp; dismantled during the month of June-2021 &amp; during the Year 2021-22  in  RKMs</t>
  </si>
  <si>
    <t>Division-wise LT Over head lines &amp; U.G.Cables added &amp; dismantled during the month of July-2021 &amp; during the Year 2021-22  in  RKMs</t>
  </si>
  <si>
    <t>Division-wise LT Over head lines &amp; U.G.Cables added &amp; dismantled during the month of Aug-2021 &amp; during the Year 2021-22  in  RKMs</t>
  </si>
  <si>
    <t>Division-wise LT Over head lines &amp; U.G.Cables added &amp; dismantled during the month of Oct-2021 &amp; during the Year 2021-22  in  RKMs</t>
  </si>
  <si>
    <t>Division-wise LT Over head lines &amp; U.G.Cables added &amp; dismantled during the month of Sep-2021 &amp; during the Year 2021-22  in  RKMs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</si>
</sst>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000000000"/>
    <numFmt numFmtId="166" formatCode="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Bookman Old Style"/>
      <family val="1"/>
    </font>
    <font>
      <b/>
      <sz val="22"/>
      <name val="Bookman Old Style"/>
      <family val="1"/>
    </font>
    <font>
      <b/>
      <sz val="22"/>
      <color theme="0"/>
      <name val="Bookman Old Style"/>
      <family val="1"/>
    </font>
    <font>
      <sz val="22"/>
      <color theme="0"/>
      <name val="Bookman Old Style"/>
      <family val="1"/>
    </font>
    <font>
      <sz val="11"/>
      <color theme="1"/>
      <name val="Calibri"/>
      <family val="2"/>
      <scheme val="minor"/>
    </font>
    <font>
      <b/>
      <sz val="24"/>
      <name val="Bookman Old Style"/>
      <family val="1"/>
    </font>
    <font>
      <sz val="24"/>
      <name val="Bookman Old Style"/>
      <family val="1"/>
    </font>
    <font>
      <b/>
      <sz val="26"/>
      <name val="Bookman Old Style"/>
      <family val="1"/>
    </font>
    <font>
      <b/>
      <sz val="28"/>
      <name val="Bookman Old Style"/>
      <family val="1"/>
    </font>
    <font>
      <sz val="28"/>
      <name val="Bookman Old Style"/>
      <family val="1"/>
    </font>
    <font>
      <b/>
      <sz val="36"/>
      <color theme="0"/>
      <name val="Bookman Old Style"/>
      <family val="1"/>
    </font>
    <font>
      <sz val="36"/>
      <name val="Bookman Old Style"/>
      <family val="1"/>
    </font>
    <font>
      <b/>
      <sz val="24"/>
      <color theme="0"/>
      <name val="Bookman Old Style"/>
      <family val="1"/>
    </font>
    <font>
      <b/>
      <sz val="20"/>
      <name val="Bookman Old Style"/>
      <family val="1"/>
    </font>
    <font>
      <sz val="20"/>
      <name val="Bookman Old Style"/>
      <family val="1"/>
    </font>
    <font>
      <b/>
      <sz val="26"/>
      <color theme="0"/>
      <name val="Bookman Old Style"/>
      <family val="1"/>
    </font>
    <font>
      <sz val="36"/>
      <color theme="0"/>
      <name val="Bookman Old Style"/>
      <family val="1"/>
    </font>
    <font>
      <b/>
      <sz val="22"/>
      <color theme="1"/>
      <name val="Bookman Old Style"/>
      <family val="1"/>
    </font>
    <font>
      <sz val="26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133">
    <xf numFmtId="0" fontId="0" fillId="0" borderId="0" xfId="0"/>
    <xf numFmtId="2" fontId="2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center" wrapText="1"/>
    </xf>
    <xf numFmtId="2" fontId="3" fillId="2" borderId="1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left" vertical="center" wrapText="1"/>
    </xf>
    <xf numFmtId="2" fontId="4" fillId="0" borderId="0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4" fillId="0" borderId="0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left" vertical="center" wrapText="1"/>
    </xf>
    <xf numFmtId="2" fontId="3" fillId="0" borderId="0" xfId="1" applyNumberFormat="1" applyFont="1" applyFill="1" applyBorder="1" applyAlignment="1">
      <alignment vertical="center" wrapText="1"/>
    </xf>
    <xf numFmtId="2" fontId="3" fillId="0" borderId="0" xfId="1" applyNumberFormat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wrapText="1"/>
    </xf>
    <xf numFmtId="1" fontId="2" fillId="0" borderId="0" xfId="1" applyNumberFormat="1" applyFont="1" applyFill="1" applyBorder="1" applyAlignment="1">
      <alignment wrapText="1"/>
    </xf>
    <xf numFmtId="2" fontId="5" fillId="0" borderId="0" xfId="1" applyNumberFormat="1" applyFont="1" applyFill="1" applyBorder="1" applyAlignment="1">
      <alignment wrapText="1"/>
    </xf>
    <xf numFmtId="2" fontId="5" fillId="0" borderId="0" xfId="1" applyNumberFormat="1" applyFont="1" applyFill="1" applyBorder="1" applyAlignment="1">
      <alignment vertical="top" wrapText="1"/>
    </xf>
    <xf numFmtId="2" fontId="2" fillId="0" borderId="0" xfId="1" applyNumberFormat="1" applyFont="1" applyFill="1" applyBorder="1" applyAlignment="1">
      <alignment vertical="top" wrapText="1"/>
    </xf>
    <xf numFmtId="1" fontId="4" fillId="0" borderId="0" xfId="1" applyNumberFormat="1" applyFont="1" applyFill="1" applyBorder="1"/>
    <xf numFmtId="2" fontId="5" fillId="0" borderId="0" xfId="1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horizontal="center" wrapText="1"/>
    </xf>
    <xf numFmtId="2" fontId="4" fillId="0" borderId="0" xfId="1" applyNumberFormat="1" applyFont="1" applyFill="1" applyBorder="1" applyAlignment="1">
      <alignment wrapText="1"/>
    </xf>
    <xf numFmtId="2" fontId="3" fillId="0" borderId="0" xfId="1" applyNumberFormat="1" applyFont="1" applyFill="1" applyBorder="1" applyAlignment="1">
      <alignment horizontal="right" wrapText="1"/>
    </xf>
    <xf numFmtId="0" fontId="3" fillId="0" borderId="0" xfId="1" applyFont="1" applyFill="1" applyBorder="1" applyAlignment="1">
      <alignment horizontal="right" wrapText="1"/>
    </xf>
    <xf numFmtId="0" fontId="3" fillId="0" borderId="0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5" fontId="2" fillId="0" borderId="0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left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2" fontId="3" fillId="3" borderId="0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wrapText="1"/>
    </xf>
    <xf numFmtId="0" fontId="2" fillId="4" borderId="1" xfId="1" applyFont="1" applyFill="1" applyBorder="1" applyAlignment="1">
      <alignment vertical="center" wrapText="1"/>
    </xf>
    <xf numFmtId="0" fontId="2" fillId="4" borderId="1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2" fontId="2" fillId="0" borderId="0" xfId="1" applyNumberFormat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wrapText="1"/>
    </xf>
    <xf numFmtId="2" fontId="8" fillId="0" borderId="0" xfId="1" applyNumberFormat="1" applyFont="1" applyFill="1" applyBorder="1" applyAlignment="1">
      <alignment wrapText="1"/>
    </xf>
    <xf numFmtId="0" fontId="8" fillId="0" borderId="0" xfId="1" applyFont="1" applyFill="1" applyBorder="1" applyAlignment="1">
      <alignment wrapText="1"/>
    </xf>
    <xf numFmtId="2" fontId="12" fillId="0" borderId="0" xfId="1" applyNumberFormat="1" applyFont="1" applyFill="1" applyBorder="1" applyAlignment="1">
      <alignment horizontal="right" wrapText="1"/>
    </xf>
    <xf numFmtId="2" fontId="12" fillId="0" borderId="0" xfId="1" applyNumberFormat="1" applyFont="1" applyFill="1" applyBorder="1" applyAlignment="1">
      <alignment wrapText="1"/>
    </xf>
    <xf numFmtId="0" fontId="13" fillId="0" borderId="0" xfId="1" applyFont="1" applyFill="1" applyBorder="1" applyAlignment="1">
      <alignment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vertical="center" wrapText="1"/>
    </xf>
    <xf numFmtId="2" fontId="11" fillId="0" borderId="1" xfId="1" applyNumberFormat="1" applyFont="1" applyFill="1" applyBorder="1" applyAlignment="1">
      <alignment horizontal="center" vertical="center" wrapText="1"/>
    </xf>
    <xf numFmtId="2" fontId="11" fillId="0" borderId="1" xfId="1" applyNumberFormat="1" applyFont="1" applyFill="1" applyBorder="1" applyAlignment="1">
      <alignment horizont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2" fontId="14" fillId="0" borderId="0" xfId="1" applyNumberFormat="1" applyFont="1" applyFill="1" applyBorder="1" applyAlignment="1">
      <alignment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17" fillId="0" borderId="0" xfId="1" applyNumberFormat="1" applyFont="1" applyFill="1" applyBorder="1" applyAlignment="1">
      <alignment wrapText="1"/>
    </xf>
    <xf numFmtId="2" fontId="12" fillId="0" borderId="0" xfId="1" applyNumberFormat="1" applyFont="1" applyFill="1" applyBorder="1" applyAlignment="1">
      <alignment horizontal="center" wrapText="1"/>
    </xf>
    <xf numFmtId="0" fontId="12" fillId="0" borderId="0" xfId="1" applyFont="1" applyFill="1" applyBorder="1" applyAlignment="1">
      <alignment wrapText="1"/>
    </xf>
    <xf numFmtId="2" fontId="18" fillId="0" borderId="0" xfId="1" applyNumberFormat="1" applyFont="1" applyFill="1" applyBorder="1" applyAlignment="1">
      <alignment wrapText="1"/>
    </xf>
    <xf numFmtId="2" fontId="12" fillId="0" borderId="0" xfId="1" applyNumberFormat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right" wrapText="1"/>
    </xf>
    <xf numFmtId="0" fontId="12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vertical="center" wrapText="1"/>
    </xf>
    <xf numFmtId="2" fontId="20" fillId="0" borderId="1" xfId="1" applyNumberFormat="1" applyFont="1" applyFill="1" applyBorder="1" applyAlignment="1">
      <alignment horizont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2" fontId="20" fillId="0" borderId="1" xfId="4" applyNumberFormat="1" applyFont="1" applyFill="1" applyBorder="1" applyAlignment="1">
      <alignment horizontal="center" vertical="center"/>
    </xf>
    <xf numFmtId="2" fontId="20" fillId="0" borderId="1" xfId="4" quotePrefix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20" xfId="3"/>
    <cellStyle name="Normal 4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65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659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659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6593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2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19050</xdr:rowOff>
    </xdr:to>
    <xdr:pic>
      <xdr:nvPicPr>
        <xdr:cNvPr id="3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2558415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%20opearation%201/Desktop/dec%2018/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nthly%20statistics%20FY%2018-19/HT%20LT%20Lines%20details/Feb%2019%20HT%20LT/LT%20LINES%20FY%2018-19%20feb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tion/Downloads/LT%20LINES%20FY%2018-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GM%20Oeration/HT%20LT/2017-18/LT%20Lines%20FY%2017-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ERAT~1/AppData/Local/Temp/Rar$DIa0.411/LT%20Lines%20FY%2020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2018"/>
      <sheetName val="JUNE 18"/>
      <sheetName val="JULY 18"/>
      <sheetName val="Aug 18"/>
      <sheetName val="sep 18"/>
      <sheetName val="oct 18"/>
      <sheetName val="nov 18"/>
      <sheetName val="bmaz"/>
      <sheetName val="dec 18"/>
    </sheetNames>
    <sheetDataSet>
      <sheetData sheetId="0" refreshError="1"/>
      <sheetData sheetId="1" refreshError="1">
        <row r="48">
          <cell r="E48">
            <v>156.98499999999999</v>
          </cell>
          <cell r="K48">
            <v>9.0500000000000007</v>
          </cell>
          <cell r="Q48">
            <v>131.75</v>
          </cell>
        </row>
      </sheetData>
      <sheetData sheetId="2" refreshError="1">
        <row r="49">
          <cell r="D49">
            <v>275.83300000000003</v>
          </cell>
          <cell r="J49">
            <v>4.7970000000000006</v>
          </cell>
          <cell r="P49">
            <v>24.2</v>
          </cell>
        </row>
      </sheetData>
      <sheetData sheetId="3" refreshError="1"/>
      <sheetData sheetId="4" refreshError="1">
        <row r="54">
          <cell r="H54">
            <v>168605.58000000002</v>
          </cell>
        </row>
      </sheetData>
      <sheetData sheetId="5" refreshError="1">
        <row r="52">
          <cell r="H52">
            <v>239.16000000000003</v>
          </cell>
        </row>
        <row r="54">
          <cell r="H54">
            <v>168844.74</v>
          </cell>
        </row>
      </sheetData>
      <sheetData sheetId="6" refreshError="1">
        <row r="52">
          <cell r="H52">
            <v>255.31600000000003</v>
          </cell>
        </row>
        <row r="54">
          <cell r="H54">
            <v>169100.05599999998</v>
          </cell>
        </row>
      </sheetData>
      <sheetData sheetId="7" refreshError="1">
        <row r="52">
          <cell r="H52">
            <v>256.471</v>
          </cell>
        </row>
      </sheetData>
      <sheetData sheetId="8" refreshError="1">
        <row r="7">
          <cell r="E7">
            <v>2.86</v>
          </cell>
        </row>
        <row r="54">
          <cell r="H54">
            <v>169585.06399999995</v>
          </cell>
        </row>
      </sheetData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2018"/>
      <sheetName val="JUNE 18"/>
      <sheetName val="JULY 18"/>
      <sheetName val="Aug 18"/>
      <sheetName val="sep 18"/>
      <sheetName val="oct 18"/>
      <sheetName val="nov 18"/>
      <sheetName val="bmaz"/>
      <sheetName val="dec 18 "/>
      <sheetName val="jan 19"/>
      <sheetName val="feb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2">
          <cell r="H52">
            <v>233.80400000000003</v>
          </cell>
        </row>
        <row r="54">
          <cell r="H54">
            <v>169818.86799999996</v>
          </cell>
        </row>
      </sheetData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 18"/>
      <sheetName val="APRIL 18"/>
      <sheetName val="may 2018"/>
      <sheetName val="JUNE 18"/>
      <sheetName val="JULY 18"/>
      <sheetName val="Aug 18"/>
      <sheetName val="sep 18"/>
      <sheetName val="oct 18"/>
      <sheetName val="nov 18"/>
      <sheetName val="bmaz"/>
      <sheetName val="dec 18 "/>
      <sheetName val="jan 19"/>
      <sheetName val="feb 19"/>
      <sheetName val="march 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E7">
            <v>3.4099999999999997</v>
          </cell>
        </row>
        <row r="54">
          <cell r="H54">
            <v>170380.48699999994</v>
          </cell>
        </row>
      </sheetData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17"/>
      <sheetName val="April 17 "/>
      <sheetName val="may 17"/>
      <sheetName val="June 17"/>
      <sheetName val="July 17"/>
      <sheetName val="aug 17"/>
      <sheetName val="sep 17"/>
      <sheetName val="oct 17"/>
      <sheetName val="nov 17"/>
      <sheetName val="DEC 17"/>
      <sheetName val="JAN 18"/>
      <sheetName val="Feb 18"/>
      <sheetName val="mar 18"/>
      <sheetName val="rura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1">
          <cell r="H51">
            <v>166452.9439999999</v>
          </cell>
        </row>
      </sheetData>
      <sheetData sheetId="8">
        <row r="49">
          <cell r="H49">
            <v>258.84300000000002</v>
          </cell>
        </row>
        <row r="51">
          <cell r="H51">
            <v>166711.78699999989</v>
          </cell>
        </row>
      </sheetData>
      <sheetData sheetId="9">
        <row r="49">
          <cell r="H49">
            <v>153.53300000000002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21"/>
      <sheetName val="April 2021"/>
      <sheetName val="May 2021"/>
      <sheetName val="June 2021"/>
      <sheetName val="Sheet1 (2)"/>
    </sheetNames>
    <sheetDataSet>
      <sheetData sheetId="0"/>
      <sheetData sheetId="1"/>
      <sheetData sheetId="2">
        <row r="7">
          <cell r="E7">
            <v>0</v>
          </cell>
          <cell r="G7">
            <v>0</v>
          </cell>
          <cell r="H7">
            <v>2176.6200000000008</v>
          </cell>
          <cell r="K7">
            <v>0.23</v>
          </cell>
          <cell r="M7">
            <v>0</v>
          </cell>
          <cell r="N7">
            <v>297.59999999999991</v>
          </cell>
          <cell r="Q7">
            <v>0.06</v>
          </cell>
          <cell r="S7">
            <v>0</v>
          </cell>
          <cell r="T7">
            <v>207.97000000000006</v>
          </cell>
        </row>
        <row r="8">
          <cell r="E8">
            <v>0</v>
          </cell>
          <cell r="G8">
            <v>0</v>
          </cell>
          <cell r="H8">
            <v>10.324999999999999</v>
          </cell>
          <cell r="K8">
            <v>4.2300000000000004</v>
          </cell>
          <cell r="M8">
            <v>0</v>
          </cell>
          <cell r="N8">
            <v>35.510000000000005</v>
          </cell>
          <cell r="Q8">
            <v>0</v>
          </cell>
          <cell r="S8">
            <v>0</v>
          </cell>
          <cell r="T8">
            <v>164.56</v>
          </cell>
        </row>
        <row r="9">
          <cell r="E9">
            <v>0</v>
          </cell>
          <cell r="G9">
            <v>0</v>
          </cell>
          <cell r="H9">
            <v>1250.3299999999997</v>
          </cell>
          <cell r="K9">
            <v>1.032</v>
          </cell>
          <cell r="M9">
            <v>0</v>
          </cell>
          <cell r="N9">
            <v>150.04600000000005</v>
          </cell>
          <cell r="Q9">
            <v>0</v>
          </cell>
          <cell r="S9">
            <v>0</v>
          </cell>
          <cell r="T9">
            <v>141.44</v>
          </cell>
        </row>
        <row r="10">
          <cell r="E10">
            <v>0</v>
          </cell>
          <cell r="G10">
            <v>0</v>
          </cell>
          <cell r="H10">
            <v>183.93</v>
          </cell>
          <cell r="K10">
            <v>2.2400000000000002</v>
          </cell>
          <cell r="M10">
            <v>0</v>
          </cell>
          <cell r="N10">
            <v>164.01500000000004</v>
          </cell>
          <cell r="Q10">
            <v>0</v>
          </cell>
          <cell r="S10">
            <v>0</v>
          </cell>
          <cell r="T10">
            <v>409.47999999999996</v>
          </cell>
        </row>
        <row r="12">
          <cell r="E12">
            <v>0</v>
          </cell>
          <cell r="G12">
            <v>64.61</v>
          </cell>
          <cell r="H12">
            <v>1909.589999999999</v>
          </cell>
          <cell r="K12">
            <v>0.32</v>
          </cell>
          <cell r="M12">
            <v>0</v>
          </cell>
          <cell r="N12">
            <v>122.61299999999999</v>
          </cell>
          <cell r="Q12">
            <v>78.11</v>
          </cell>
          <cell r="S12">
            <v>0</v>
          </cell>
          <cell r="T12">
            <v>326.75</v>
          </cell>
        </row>
        <row r="13">
          <cell r="E13">
            <v>0</v>
          </cell>
          <cell r="G13">
            <v>0</v>
          </cell>
          <cell r="H13">
            <v>1014.7699999999998</v>
          </cell>
          <cell r="K13">
            <v>1.43</v>
          </cell>
          <cell r="M13">
            <v>0</v>
          </cell>
          <cell r="N13">
            <v>142.36400000000003</v>
          </cell>
          <cell r="Q13">
            <v>0</v>
          </cell>
          <cell r="S13">
            <v>0</v>
          </cell>
          <cell r="T13">
            <v>85.32</v>
          </cell>
        </row>
        <row r="14">
          <cell r="E14">
            <v>0</v>
          </cell>
          <cell r="G14">
            <v>0</v>
          </cell>
          <cell r="H14">
            <v>2182.1799999999994</v>
          </cell>
          <cell r="K14">
            <v>2.3370000000000002</v>
          </cell>
          <cell r="M14">
            <v>0</v>
          </cell>
          <cell r="N14">
            <v>194.31399999999996</v>
          </cell>
          <cell r="Q14">
            <v>0</v>
          </cell>
          <cell r="S14">
            <v>0</v>
          </cell>
          <cell r="T14">
            <v>318.15999999999997</v>
          </cell>
        </row>
        <row r="16">
          <cell r="E16">
            <v>1.8760000000000001</v>
          </cell>
          <cell r="G16">
            <v>24</v>
          </cell>
          <cell r="H16">
            <v>1895.8719999999994</v>
          </cell>
          <cell r="K16">
            <v>0.25600000000000001</v>
          </cell>
          <cell r="M16">
            <v>0</v>
          </cell>
          <cell r="N16">
            <v>65.735000000000028</v>
          </cell>
          <cell r="Q16">
            <v>0.44000000000000006</v>
          </cell>
          <cell r="S16">
            <v>0</v>
          </cell>
          <cell r="T16">
            <v>77.149000000000001</v>
          </cell>
        </row>
        <row r="17">
          <cell r="E17">
            <v>0</v>
          </cell>
          <cell r="G17">
            <v>0</v>
          </cell>
          <cell r="H17">
            <v>734.11399999999981</v>
          </cell>
          <cell r="K17">
            <v>7.0000000000000007E-2</v>
          </cell>
          <cell r="M17">
            <v>0</v>
          </cell>
          <cell r="N17">
            <v>22.416999999999994</v>
          </cell>
          <cell r="Q17">
            <v>0.1</v>
          </cell>
          <cell r="S17">
            <v>0</v>
          </cell>
          <cell r="T17">
            <v>358.13099999999997</v>
          </cell>
        </row>
        <row r="18">
          <cell r="E18">
            <v>0.69</v>
          </cell>
          <cell r="G18">
            <v>0</v>
          </cell>
          <cell r="H18">
            <v>827.89499999999953</v>
          </cell>
          <cell r="K18">
            <v>0.05</v>
          </cell>
          <cell r="M18">
            <v>0</v>
          </cell>
          <cell r="N18">
            <v>36.084999999999987</v>
          </cell>
          <cell r="Q18">
            <v>0</v>
          </cell>
          <cell r="S18">
            <v>0</v>
          </cell>
          <cell r="T18">
            <v>60.458000000000006</v>
          </cell>
        </row>
        <row r="20">
          <cell r="E20">
            <v>0.495</v>
          </cell>
          <cell r="G20">
            <v>0</v>
          </cell>
          <cell r="H20">
            <v>1409.1349999999995</v>
          </cell>
          <cell r="K20">
            <v>0.25</v>
          </cell>
          <cell r="M20">
            <v>0</v>
          </cell>
          <cell r="N20">
            <v>144.94499999999999</v>
          </cell>
          <cell r="Q20">
            <v>0</v>
          </cell>
          <cell r="S20">
            <v>0</v>
          </cell>
          <cell r="T20">
            <v>284.72399999999993</v>
          </cell>
        </row>
        <row r="21">
          <cell r="E21">
            <v>0</v>
          </cell>
          <cell r="G21">
            <v>0</v>
          </cell>
          <cell r="H21">
            <v>898.61999999999989</v>
          </cell>
          <cell r="K21">
            <v>0.12</v>
          </cell>
          <cell r="M21">
            <v>0</v>
          </cell>
          <cell r="N21">
            <v>46.483000000000004</v>
          </cell>
          <cell r="Q21">
            <v>0</v>
          </cell>
          <cell r="S21">
            <v>0</v>
          </cell>
          <cell r="T21">
            <v>151.93</v>
          </cell>
        </row>
        <row r="22">
          <cell r="E22">
            <v>0</v>
          </cell>
          <cell r="G22">
            <v>0</v>
          </cell>
          <cell r="H22">
            <v>599.55999999999983</v>
          </cell>
          <cell r="K22">
            <v>1.51</v>
          </cell>
          <cell r="M22">
            <v>0</v>
          </cell>
          <cell r="N22">
            <v>28.630000000000006</v>
          </cell>
          <cell r="Q22">
            <v>0</v>
          </cell>
          <cell r="S22">
            <v>0</v>
          </cell>
          <cell r="T22">
            <v>291.01</v>
          </cell>
        </row>
        <row r="23">
          <cell r="E23">
            <v>4.4860000000000007</v>
          </cell>
          <cell r="G23">
            <v>0</v>
          </cell>
          <cell r="H23">
            <v>1161.5720000000001</v>
          </cell>
          <cell r="K23">
            <v>0.124</v>
          </cell>
          <cell r="M23">
            <v>0</v>
          </cell>
          <cell r="N23">
            <v>10.293999999999997</v>
          </cell>
          <cell r="Q23">
            <v>0</v>
          </cell>
          <cell r="S23">
            <v>0</v>
          </cell>
          <cell r="T23">
            <v>145.57</v>
          </cell>
        </row>
        <row r="26">
          <cell r="E26">
            <v>7.0250000000000004</v>
          </cell>
          <cell r="G26">
            <v>0</v>
          </cell>
          <cell r="H26">
            <v>11579.611999999999</v>
          </cell>
          <cell r="K26">
            <v>0</v>
          </cell>
          <cell r="M26">
            <v>0</v>
          </cell>
          <cell r="N26">
            <v>0</v>
          </cell>
          <cell r="Q26">
            <v>0</v>
          </cell>
          <cell r="S26">
            <v>0</v>
          </cell>
          <cell r="T26">
            <v>0</v>
          </cell>
        </row>
        <row r="27">
          <cell r="E27">
            <v>14.849999999999998</v>
          </cell>
          <cell r="G27">
            <v>0</v>
          </cell>
          <cell r="H27">
            <v>10157.706999999993</v>
          </cell>
          <cell r="K27">
            <v>0.72</v>
          </cell>
          <cell r="M27">
            <v>0</v>
          </cell>
          <cell r="N27">
            <v>330.27499999999998</v>
          </cell>
          <cell r="Q27">
            <v>0</v>
          </cell>
          <cell r="S27">
            <v>0</v>
          </cell>
          <cell r="T27">
            <v>74.960000000000008</v>
          </cell>
        </row>
        <row r="29">
          <cell r="E29">
            <v>8.26</v>
          </cell>
          <cell r="G29">
            <v>0</v>
          </cell>
          <cell r="H29">
            <v>6979.3469999999998</v>
          </cell>
          <cell r="K29">
            <v>0</v>
          </cell>
          <cell r="M29">
            <v>0</v>
          </cell>
          <cell r="N29">
            <v>3.5700000000000003</v>
          </cell>
          <cell r="Q29">
            <v>0</v>
          </cell>
          <cell r="S29">
            <v>0</v>
          </cell>
          <cell r="T29">
            <v>47.8</v>
          </cell>
        </row>
        <row r="30">
          <cell r="E30">
            <v>18.939999999999998</v>
          </cell>
          <cell r="G30">
            <v>0</v>
          </cell>
          <cell r="H30">
            <v>494.27399999999994</v>
          </cell>
          <cell r="K30">
            <v>0</v>
          </cell>
          <cell r="M30">
            <v>0</v>
          </cell>
          <cell r="N30">
            <v>0</v>
          </cell>
          <cell r="Q30">
            <v>0</v>
          </cell>
          <cell r="S30">
            <v>0</v>
          </cell>
          <cell r="T30">
            <v>0.22</v>
          </cell>
        </row>
        <row r="31">
          <cell r="E31">
            <v>1.82</v>
          </cell>
          <cell r="G31">
            <v>0</v>
          </cell>
          <cell r="H31">
            <v>5471.5749999999998</v>
          </cell>
          <cell r="K31">
            <v>0</v>
          </cell>
          <cell r="M31">
            <v>0</v>
          </cell>
          <cell r="N31">
            <v>32.010000000000005</v>
          </cell>
          <cell r="Q31">
            <v>80.19</v>
          </cell>
          <cell r="S31">
            <v>0</v>
          </cell>
          <cell r="T31">
            <v>128.47999999999999</v>
          </cell>
        </row>
        <row r="32">
          <cell r="E32">
            <v>8.6199999999999992</v>
          </cell>
          <cell r="G32">
            <v>0</v>
          </cell>
          <cell r="H32">
            <v>4487.3580000000002</v>
          </cell>
          <cell r="K32">
            <v>2.63</v>
          </cell>
          <cell r="M32">
            <v>0</v>
          </cell>
          <cell r="N32">
            <v>60.490000000000009</v>
          </cell>
          <cell r="Q32">
            <v>4.5</v>
          </cell>
          <cell r="S32">
            <v>0</v>
          </cell>
          <cell r="T32">
            <v>271.04999999999995</v>
          </cell>
        </row>
        <row r="34">
          <cell r="E34">
            <v>0.32</v>
          </cell>
          <cell r="G34">
            <v>0</v>
          </cell>
          <cell r="H34">
            <v>5801.75</v>
          </cell>
          <cell r="K34">
            <v>0</v>
          </cell>
          <cell r="M34">
            <v>0</v>
          </cell>
          <cell r="N34">
            <v>0</v>
          </cell>
          <cell r="Q34">
            <v>0</v>
          </cell>
          <cell r="S34">
            <v>0</v>
          </cell>
          <cell r="T34">
            <v>0</v>
          </cell>
        </row>
        <row r="35">
          <cell r="E35">
            <v>3.04</v>
          </cell>
          <cell r="G35">
            <v>0</v>
          </cell>
          <cell r="H35">
            <v>4511.4749999999995</v>
          </cell>
          <cell r="K35">
            <v>0</v>
          </cell>
          <cell r="M35">
            <v>0</v>
          </cell>
          <cell r="N35">
            <v>0</v>
          </cell>
          <cell r="Q35">
            <v>0</v>
          </cell>
          <cell r="S35">
            <v>0</v>
          </cell>
          <cell r="T35">
            <v>16.43</v>
          </cell>
        </row>
        <row r="36">
          <cell r="E36">
            <v>4.6700000000000008</v>
          </cell>
          <cell r="G36">
            <v>0</v>
          </cell>
          <cell r="H36">
            <v>5703.1399999999985</v>
          </cell>
          <cell r="K36">
            <v>0</v>
          </cell>
          <cell r="M36">
            <v>0</v>
          </cell>
          <cell r="N36">
            <v>6.33</v>
          </cell>
          <cell r="Q36">
            <v>0</v>
          </cell>
          <cell r="S36">
            <v>0</v>
          </cell>
          <cell r="T36">
            <v>0</v>
          </cell>
        </row>
        <row r="37">
          <cell r="E37">
            <v>2.16</v>
          </cell>
          <cell r="G37">
            <v>0</v>
          </cell>
          <cell r="H37">
            <v>6978.6599999999989</v>
          </cell>
          <cell r="K37">
            <v>0</v>
          </cell>
          <cell r="M37">
            <v>0</v>
          </cell>
          <cell r="N37">
            <v>0</v>
          </cell>
          <cell r="Q37">
            <v>0</v>
          </cell>
          <cell r="S37">
            <v>0</v>
          </cell>
          <cell r="T37">
            <v>0</v>
          </cell>
        </row>
        <row r="40">
          <cell r="E40">
            <v>22.023</v>
          </cell>
          <cell r="G40">
            <v>0</v>
          </cell>
          <cell r="H40">
            <v>14976.528000000002</v>
          </cell>
          <cell r="K40">
            <v>0</v>
          </cell>
          <cell r="M40">
            <v>0</v>
          </cell>
          <cell r="N40">
            <v>0</v>
          </cell>
          <cell r="Q40">
            <v>0</v>
          </cell>
          <cell r="S40">
            <v>0</v>
          </cell>
          <cell r="T40">
            <v>0</v>
          </cell>
        </row>
        <row r="41">
          <cell r="E41">
            <v>3.04</v>
          </cell>
          <cell r="G41">
            <v>0</v>
          </cell>
          <cell r="H41">
            <v>9652.2509999999929</v>
          </cell>
          <cell r="K41">
            <v>0</v>
          </cell>
          <cell r="M41">
            <v>0</v>
          </cell>
          <cell r="N41">
            <v>0</v>
          </cell>
          <cell r="Q41">
            <v>0</v>
          </cell>
          <cell r="S41">
            <v>0</v>
          </cell>
          <cell r="T41">
            <v>0</v>
          </cell>
        </row>
        <row r="42">
          <cell r="E42">
            <v>19.182000000000002</v>
          </cell>
          <cell r="G42">
            <v>0</v>
          </cell>
          <cell r="H42">
            <v>23529.090000000004</v>
          </cell>
          <cell r="K42">
            <v>0</v>
          </cell>
          <cell r="M42">
            <v>0</v>
          </cell>
          <cell r="N42">
            <v>0</v>
          </cell>
          <cell r="Q42">
            <v>0</v>
          </cell>
          <cell r="S42">
            <v>0</v>
          </cell>
          <cell r="T42">
            <v>0</v>
          </cell>
        </row>
        <row r="43">
          <cell r="E43">
            <v>26.094999999999999</v>
          </cell>
          <cell r="G43">
            <v>0</v>
          </cell>
          <cell r="H43">
            <v>377.66300000000007</v>
          </cell>
          <cell r="K43">
            <v>0</v>
          </cell>
          <cell r="M43">
            <v>0</v>
          </cell>
          <cell r="N43">
            <v>0</v>
          </cell>
          <cell r="Q43">
            <v>0</v>
          </cell>
          <cell r="S43">
            <v>0</v>
          </cell>
          <cell r="T43">
            <v>0</v>
          </cell>
        </row>
        <row r="45">
          <cell r="E45">
            <v>2.86</v>
          </cell>
          <cell r="G45">
            <v>0</v>
          </cell>
          <cell r="H45">
            <v>14229.79</v>
          </cell>
          <cell r="K45">
            <v>0</v>
          </cell>
          <cell r="M45">
            <v>0</v>
          </cell>
          <cell r="N45">
            <v>0.51</v>
          </cell>
          <cell r="Q45">
            <v>0</v>
          </cell>
          <cell r="S45">
            <v>0</v>
          </cell>
          <cell r="T45">
            <v>0</v>
          </cell>
        </row>
        <row r="46">
          <cell r="E46">
            <v>27.009999999999998</v>
          </cell>
          <cell r="G46">
            <v>0</v>
          </cell>
          <cell r="H46">
            <v>7194.7400000000016</v>
          </cell>
          <cell r="K46">
            <v>0</v>
          </cell>
          <cell r="M46">
            <v>0</v>
          </cell>
          <cell r="N46">
            <v>0.24</v>
          </cell>
          <cell r="Q46">
            <v>0</v>
          </cell>
          <cell r="S46">
            <v>0</v>
          </cell>
          <cell r="T46">
            <v>0</v>
          </cell>
        </row>
        <row r="47">
          <cell r="E47">
            <v>2.4700000000000002</v>
          </cell>
          <cell r="G47">
            <v>0</v>
          </cell>
          <cell r="H47">
            <v>12243.010000000004</v>
          </cell>
          <cell r="K47">
            <v>0</v>
          </cell>
          <cell r="M47">
            <v>0</v>
          </cell>
          <cell r="N47">
            <v>5.34</v>
          </cell>
          <cell r="Q47">
            <v>0</v>
          </cell>
          <cell r="S47">
            <v>0</v>
          </cell>
          <cell r="T47">
            <v>46.550000000000004</v>
          </cell>
        </row>
        <row r="48">
          <cell r="E48">
            <v>9.1649999999999991</v>
          </cell>
          <cell r="G48">
            <v>0</v>
          </cell>
          <cell r="H48">
            <v>11095.082000000006</v>
          </cell>
          <cell r="K48">
            <v>0</v>
          </cell>
          <cell r="M48">
            <v>0</v>
          </cell>
          <cell r="N48">
            <v>6.2</v>
          </cell>
          <cell r="Q48">
            <v>0</v>
          </cell>
          <cell r="S48">
            <v>0</v>
          </cell>
          <cell r="T48">
            <v>0</v>
          </cell>
        </row>
      </sheetData>
      <sheetData sheetId="3">
        <row r="7">
          <cell r="F7">
            <v>0</v>
          </cell>
          <cell r="J7">
            <v>0</v>
          </cell>
          <cell r="L7">
            <v>0</v>
          </cell>
          <cell r="P7">
            <v>0</v>
          </cell>
          <cell r="R7">
            <v>0</v>
          </cell>
        </row>
        <row r="8">
          <cell r="F8">
            <v>0</v>
          </cell>
          <cell r="J8">
            <v>0.47</v>
          </cell>
          <cell r="L8">
            <v>0</v>
          </cell>
          <cell r="P8">
            <v>0</v>
          </cell>
          <cell r="R8">
            <v>0</v>
          </cell>
        </row>
        <row r="9">
          <cell r="F9">
            <v>0</v>
          </cell>
          <cell r="J9">
            <v>0.4</v>
          </cell>
          <cell r="L9">
            <v>0</v>
          </cell>
          <cell r="P9">
            <v>0</v>
          </cell>
          <cell r="R9">
            <v>0</v>
          </cell>
        </row>
        <row r="10">
          <cell r="F10">
            <v>0</v>
          </cell>
          <cell r="J10">
            <v>0</v>
          </cell>
          <cell r="L10">
            <v>0</v>
          </cell>
          <cell r="P10">
            <v>0</v>
          </cell>
          <cell r="R10">
            <v>0</v>
          </cell>
        </row>
        <row r="12">
          <cell r="F12">
            <v>0</v>
          </cell>
          <cell r="J12">
            <v>0.27</v>
          </cell>
          <cell r="L12">
            <v>0</v>
          </cell>
          <cell r="P12">
            <v>0</v>
          </cell>
          <cell r="R12">
            <v>0</v>
          </cell>
        </row>
        <row r="13">
          <cell r="F13">
            <v>0</v>
          </cell>
          <cell r="J13">
            <v>0.1</v>
          </cell>
          <cell r="L13">
            <v>0</v>
          </cell>
          <cell r="P13">
            <v>0</v>
          </cell>
          <cell r="R13">
            <v>0</v>
          </cell>
        </row>
        <row r="14">
          <cell r="F14">
            <v>0</v>
          </cell>
          <cell r="J14">
            <v>2.06</v>
          </cell>
          <cell r="L14">
            <v>0</v>
          </cell>
          <cell r="P14">
            <v>0</v>
          </cell>
          <cell r="R14">
            <v>0</v>
          </cell>
        </row>
        <row r="16">
          <cell r="F16">
            <v>0.19</v>
          </cell>
          <cell r="J16">
            <v>0.03</v>
          </cell>
          <cell r="L16">
            <v>0</v>
          </cell>
          <cell r="P16">
            <v>0.74</v>
          </cell>
          <cell r="R16">
            <v>0</v>
          </cell>
        </row>
        <row r="17">
          <cell r="F17">
            <v>77.06</v>
          </cell>
          <cell r="J17">
            <v>1.03</v>
          </cell>
          <cell r="L17">
            <v>4.09</v>
          </cell>
          <cell r="P17">
            <v>49.84</v>
          </cell>
          <cell r="R17">
            <v>0</v>
          </cell>
        </row>
        <row r="18">
          <cell r="F18">
            <v>0</v>
          </cell>
          <cell r="J18">
            <v>0.03</v>
          </cell>
          <cell r="L18">
            <v>0</v>
          </cell>
          <cell r="P18">
            <v>1.6</v>
          </cell>
          <cell r="R18">
            <v>0</v>
          </cell>
        </row>
        <row r="20">
          <cell r="F20">
            <v>56</v>
          </cell>
          <cell r="J20">
            <v>0.23</v>
          </cell>
          <cell r="L20">
            <v>0</v>
          </cell>
          <cell r="P20">
            <v>56.07</v>
          </cell>
          <cell r="R20">
            <v>0</v>
          </cell>
        </row>
        <row r="21">
          <cell r="F21">
            <v>24.3</v>
          </cell>
          <cell r="J21">
            <v>0</v>
          </cell>
          <cell r="L21">
            <v>0</v>
          </cell>
          <cell r="P21">
            <v>24.3</v>
          </cell>
          <cell r="R21">
            <v>0</v>
          </cell>
        </row>
        <row r="22">
          <cell r="F22">
            <v>269.70999999999998</v>
          </cell>
          <cell r="J22">
            <v>7.0000000000000007E-2</v>
          </cell>
          <cell r="L22">
            <v>12.74</v>
          </cell>
          <cell r="P22">
            <v>300.51</v>
          </cell>
          <cell r="R22">
            <v>5.72</v>
          </cell>
        </row>
        <row r="23">
          <cell r="F23">
            <v>0</v>
          </cell>
          <cell r="J23">
            <v>0.3</v>
          </cell>
          <cell r="L23">
            <v>0</v>
          </cell>
          <cell r="P23">
            <v>0</v>
          </cell>
          <cell r="R23">
            <v>0</v>
          </cell>
        </row>
        <row r="26">
          <cell r="F26">
            <v>0</v>
          </cell>
          <cell r="J26">
            <v>0</v>
          </cell>
          <cell r="L26">
            <v>0</v>
          </cell>
          <cell r="P26">
            <v>57.38</v>
          </cell>
          <cell r="R26">
            <v>0</v>
          </cell>
        </row>
        <row r="27">
          <cell r="F27">
            <v>0</v>
          </cell>
          <cell r="J27">
            <v>1.55</v>
          </cell>
          <cell r="L27">
            <v>0</v>
          </cell>
          <cell r="P27">
            <v>0</v>
          </cell>
          <cell r="R27">
            <v>0</v>
          </cell>
        </row>
        <row r="29">
          <cell r="F29">
            <v>0</v>
          </cell>
          <cell r="J29">
            <v>0</v>
          </cell>
          <cell r="L29">
            <v>0</v>
          </cell>
          <cell r="P29">
            <v>0</v>
          </cell>
          <cell r="R29">
            <v>0</v>
          </cell>
        </row>
        <row r="30">
          <cell r="F30">
            <v>0</v>
          </cell>
          <cell r="J30">
            <v>0</v>
          </cell>
          <cell r="L30">
            <v>0</v>
          </cell>
          <cell r="P30">
            <v>0</v>
          </cell>
          <cell r="R30">
            <v>0</v>
          </cell>
        </row>
        <row r="31">
          <cell r="F31">
            <v>0</v>
          </cell>
          <cell r="J31">
            <v>0</v>
          </cell>
          <cell r="L31">
            <v>0</v>
          </cell>
          <cell r="P31">
            <v>0</v>
          </cell>
          <cell r="R31">
            <v>0</v>
          </cell>
        </row>
        <row r="32">
          <cell r="F32">
            <v>0</v>
          </cell>
          <cell r="J32">
            <v>2.0299999999999998</v>
          </cell>
          <cell r="L32">
            <v>0</v>
          </cell>
          <cell r="P32">
            <v>0</v>
          </cell>
          <cell r="R32">
            <v>0</v>
          </cell>
        </row>
        <row r="34">
          <cell r="F34">
            <v>0</v>
          </cell>
          <cell r="J34">
            <v>0</v>
          </cell>
          <cell r="L34">
            <v>0</v>
          </cell>
          <cell r="P34">
            <v>0</v>
          </cell>
          <cell r="R34">
            <v>0</v>
          </cell>
        </row>
        <row r="35">
          <cell r="F35">
            <v>0</v>
          </cell>
          <cell r="J35">
            <v>0</v>
          </cell>
          <cell r="L35">
            <v>0</v>
          </cell>
          <cell r="P35">
            <v>0</v>
          </cell>
          <cell r="R35">
            <v>0</v>
          </cell>
        </row>
        <row r="36">
          <cell r="F36">
            <v>0</v>
          </cell>
          <cell r="J36">
            <v>0</v>
          </cell>
          <cell r="L36">
            <v>0</v>
          </cell>
          <cell r="P36">
            <v>0</v>
          </cell>
          <cell r="R36">
            <v>0</v>
          </cell>
        </row>
        <row r="37">
          <cell r="F37">
            <v>0</v>
          </cell>
          <cell r="J37">
            <v>0</v>
          </cell>
          <cell r="L37">
            <v>0</v>
          </cell>
          <cell r="P37">
            <v>0.17</v>
          </cell>
          <cell r="R37">
            <v>0</v>
          </cell>
        </row>
        <row r="40">
          <cell r="F40">
            <v>0</v>
          </cell>
          <cell r="J40">
            <v>0</v>
          </cell>
          <cell r="L40">
            <v>0</v>
          </cell>
          <cell r="P40">
            <v>0</v>
          </cell>
          <cell r="R40">
            <v>0</v>
          </cell>
        </row>
        <row r="41">
          <cell r="F41">
            <v>0</v>
          </cell>
          <cell r="J41">
            <v>0</v>
          </cell>
          <cell r="L41">
            <v>0</v>
          </cell>
          <cell r="P41">
            <v>0</v>
          </cell>
          <cell r="R41">
            <v>0</v>
          </cell>
        </row>
        <row r="42">
          <cell r="F42">
            <v>0</v>
          </cell>
          <cell r="J42">
            <v>0</v>
          </cell>
          <cell r="L42">
            <v>0</v>
          </cell>
          <cell r="P42">
            <v>0</v>
          </cell>
          <cell r="R42">
            <v>0</v>
          </cell>
        </row>
        <row r="43">
          <cell r="F43">
            <v>0</v>
          </cell>
          <cell r="J43">
            <v>0</v>
          </cell>
          <cell r="L43">
            <v>0</v>
          </cell>
          <cell r="P43">
            <v>0</v>
          </cell>
          <cell r="R43">
            <v>0</v>
          </cell>
        </row>
        <row r="45">
          <cell r="F45">
            <v>0</v>
          </cell>
          <cell r="J45">
            <v>0</v>
          </cell>
          <cell r="L45">
            <v>0</v>
          </cell>
          <cell r="P45">
            <v>0</v>
          </cell>
          <cell r="R45">
            <v>0</v>
          </cell>
        </row>
        <row r="46">
          <cell r="F46">
            <v>0</v>
          </cell>
          <cell r="J46">
            <v>0</v>
          </cell>
          <cell r="L46">
            <v>0</v>
          </cell>
          <cell r="P46">
            <v>0</v>
          </cell>
          <cell r="R46">
            <v>0</v>
          </cell>
        </row>
        <row r="47">
          <cell r="F47">
            <v>0</v>
          </cell>
          <cell r="J47">
            <v>0</v>
          </cell>
          <cell r="L47">
            <v>0</v>
          </cell>
          <cell r="P47">
            <v>0</v>
          </cell>
          <cell r="R47">
            <v>0</v>
          </cell>
        </row>
        <row r="48">
          <cell r="F48">
            <v>0</v>
          </cell>
          <cell r="J48">
            <v>0</v>
          </cell>
          <cell r="L48">
            <v>0</v>
          </cell>
          <cell r="P48">
            <v>0</v>
          </cell>
          <cell r="R48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E68"/>
  <sheetViews>
    <sheetView zoomScale="50" zoomScaleNormal="50" workbookViewId="0">
      <pane ySplit="6" topLeftCell="A16" activePane="bottomLeft" state="frozen"/>
      <selection pane="bottomLeft" activeCell="D25" sqref="D25"/>
    </sheetView>
  </sheetViews>
  <sheetFormatPr defaultRowHeight="27.75" x14ac:dyDescent="0.4"/>
  <cols>
    <col min="1" max="1" width="12.85546875" style="9" customWidth="1"/>
    <col min="2" max="2" width="37" style="33" customWidth="1"/>
    <col min="3" max="3" width="16.5703125" style="9" hidden="1" customWidth="1"/>
    <col min="4" max="4" width="31.28515625" style="9" customWidth="1"/>
    <col min="5" max="9" width="28.140625" style="9" customWidth="1"/>
    <col min="10" max="10" width="28.140625" style="9" hidden="1" customWidth="1"/>
    <col min="11" max="16" width="28.140625" style="9" customWidth="1"/>
    <col min="17" max="17" width="28.140625" style="11" hidden="1" customWidth="1"/>
    <col min="18" max="18" width="28.140625" style="11" customWidth="1"/>
    <col min="19" max="21" width="28.140625" style="9" customWidth="1"/>
    <col min="22" max="22" width="28.140625" style="12" customWidth="1"/>
    <col min="23" max="23" width="28.140625" style="9" customWidth="1"/>
    <col min="24" max="24" width="28.140625" style="11" customWidth="1"/>
    <col min="25" max="27" width="26" style="11" customWidth="1"/>
    <col min="28" max="16384" width="9.140625" style="9"/>
  </cols>
  <sheetData>
    <row r="1" spans="1:187" x14ac:dyDescent="0.4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8"/>
      <c r="Z1" s="8"/>
      <c r="AA1" s="8"/>
    </row>
    <row r="2" spans="1:187" ht="10.5" customHeight="1" x14ac:dyDescent="0.4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8"/>
      <c r="Z2" s="8"/>
      <c r="AA2" s="8"/>
    </row>
    <row r="3" spans="1:187" ht="35.25" customHeight="1" x14ac:dyDescent="0.4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8"/>
      <c r="Z3" s="8"/>
      <c r="AA3" s="8"/>
    </row>
    <row r="4" spans="1:187" s="12" customFormat="1" ht="32.25" customHeight="1" x14ac:dyDescent="0.4">
      <c r="A4" s="121" t="s">
        <v>2</v>
      </c>
      <c r="B4" s="121" t="s">
        <v>3</v>
      </c>
      <c r="C4" s="121" t="s">
        <v>4</v>
      </c>
      <c r="D4" s="121"/>
      <c r="E4" s="121"/>
      <c r="F4" s="121"/>
      <c r="G4" s="121"/>
      <c r="H4" s="121"/>
      <c r="I4" s="121"/>
      <c r="J4" s="121" t="s">
        <v>5</v>
      </c>
      <c r="K4" s="121"/>
      <c r="L4" s="121"/>
      <c r="M4" s="121"/>
      <c r="N4" s="121"/>
      <c r="O4" s="121"/>
      <c r="P4" s="121"/>
      <c r="Q4" s="121" t="s">
        <v>6</v>
      </c>
      <c r="R4" s="121"/>
      <c r="S4" s="121"/>
      <c r="T4" s="121"/>
      <c r="U4" s="121"/>
      <c r="V4" s="121"/>
      <c r="W4" s="121"/>
      <c r="X4" s="10"/>
      <c r="Y4" s="11"/>
      <c r="Z4" s="11"/>
      <c r="AA4" s="11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</row>
    <row r="5" spans="1:187" s="12" customFormat="1" ht="35.25" customHeight="1" x14ac:dyDescent="0.4">
      <c r="A5" s="121"/>
      <c r="B5" s="121"/>
      <c r="C5" s="121" t="s">
        <v>7</v>
      </c>
      <c r="D5" s="123" t="s">
        <v>68</v>
      </c>
      <c r="E5" s="121" t="s">
        <v>8</v>
      </c>
      <c r="F5" s="121"/>
      <c r="G5" s="121" t="s">
        <v>9</v>
      </c>
      <c r="H5" s="121"/>
      <c r="I5" s="121" t="s">
        <v>10</v>
      </c>
      <c r="J5" s="121" t="s">
        <v>7</v>
      </c>
      <c r="K5" s="123" t="s">
        <v>68</v>
      </c>
      <c r="L5" s="121" t="s">
        <v>8</v>
      </c>
      <c r="M5" s="121"/>
      <c r="N5" s="121" t="s">
        <v>9</v>
      </c>
      <c r="O5" s="121"/>
      <c r="P5" s="121" t="s">
        <v>10</v>
      </c>
      <c r="Q5" s="121" t="s">
        <v>7</v>
      </c>
      <c r="R5" s="123" t="s">
        <v>7</v>
      </c>
      <c r="S5" s="121" t="s">
        <v>8</v>
      </c>
      <c r="T5" s="121"/>
      <c r="U5" s="121" t="s">
        <v>9</v>
      </c>
      <c r="V5" s="121"/>
      <c r="W5" s="121" t="s">
        <v>10</v>
      </c>
      <c r="X5" s="121" t="s">
        <v>11</v>
      </c>
      <c r="Y5" s="8"/>
      <c r="Z5" s="8"/>
      <c r="AA5" s="8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</row>
    <row r="6" spans="1:187" s="12" customFormat="1" ht="28.5" customHeight="1" x14ac:dyDescent="0.4">
      <c r="A6" s="121"/>
      <c r="B6" s="121"/>
      <c r="C6" s="122"/>
      <c r="D6" s="124"/>
      <c r="E6" s="62" t="s">
        <v>12</v>
      </c>
      <c r="F6" s="62" t="s">
        <v>13</v>
      </c>
      <c r="G6" s="62" t="s">
        <v>12</v>
      </c>
      <c r="H6" s="62" t="s">
        <v>13</v>
      </c>
      <c r="I6" s="121"/>
      <c r="J6" s="122"/>
      <c r="K6" s="124"/>
      <c r="L6" s="13" t="s">
        <v>12</v>
      </c>
      <c r="M6" s="62" t="s">
        <v>13</v>
      </c>
      <c r="N6" s="62" t="s">
        <v>12</v>
      </c>
      <c r="O6" s="62" t="s">
        <v>13</v>
      </c>
      <c r="P6" s="121"/>
      <c r="Q6" s="122"/>
      <c r="R6" s="124"/>
      <c r="S6" s="62" t="s">
        <v>12</v>
      </c>
      <c r="T6" s="62" t="s">
        <v>13</v>
      </c>
      <c r="U6" s="62" t="s">
        <v>12</v>
      </c>
      <c r="V6" s="62" t="s">
        <v>13</v>
      </c>
      <c r="W6" s="121"/>
      <c r="X6" s="121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</row>
    <row r="7" spans="1:187" x14ac:dyDescent="0.4">
      <c r="A7" s="14">
        <v>1</v>
      </c>
      <c r="B7" s="15" t="s">
        <v>14</v>
      </c>
      <c r="C7" s="1">
        <v>514.57775000000004</v>
      </c>
      <c r="D7" s="1">
        <v>1070.81</v>
      </c>
      <c r="E7" s="1">
        <v>0</v>
      </c>
      <c r="F7" s="1">
        <v>0</v>
      </c>
      <c r="G7" s="1">
        <v>0</v>
      </c>
      <c r="H7" s="1">
        <v>0</v>
      </c>
      <c r="I7" s="1">
        <f>D7+(E7-G7)</f>
        <v>1070.81</v>
      </c>
      <c r="J7" s="1">
        <v>269.72199999999998</v>
      </c>
      <c r="K7" s="1">
        <v>177.2</v>
      </c>
      <c r="L7" s="1">
        <v>0</v>
      </c>
      <c r="M7" s="1">
        <v>0</v>
      </c>
      <c r="N7" s="1">
        <v>0</v>
      </c>
      <c r="O7" s="1">
        <v>0</v>
      </c>
      <c r="P7" s="1">
        <f>K7+(L7-N7)</f>
        <v>177.2</v>
      </c>
      <c r="Q7" s="2">
        <v>90.95</v>
      </c>
      <c r="R7" s="2">
        <v>145.54</v>
      </c>
      <c r="S7" s="2">
        <v>0</v>
      </c>
      <c r="T7" s="1">
        <v>0</v>
      </c>
      <c r="U7" s="2">
        <v>0</v>
      </c>
      <c r="V7" s="1">
        <v>0</v>
      </c>
      <c r="W7" s="2">
        <f>R7+(S7-U7)</f>
        <v>145.54</v>
      </c>
      <c r="X7" s="2">
        <f>I7+P7+W7</f>
        <v>1393.55</v>
      </c>
      <c r="Y7" s="16"/>
      <c r="Z7" s="16"/>
      <c r="AA7" s="16"/>
    </row>
    <row r="8" spans="1:187" x14ac:dyDescent="0.4">
      <c r="A8" s="14">
        <v>2</v>
      </c>
      <c r="B8" s="15" t="s">
        <v>15</v>
      </c>
      <c r="C8" s="1"/>
      <c r="D8" s="1">
        <v>1121.43</v>
      </c>
      <c r="E8" s="1">
        <v>2.1</v>
      </c>
      <c r="F8" s="1">
        <v>2.1</v>
      </c>
      <c r="G8" s="1">
        <v>0</v>
      </c>
      <c r="H8" s="1">
        <v>0</v>
      </c>
      <c r="I8" s="1">
        <f t="shared" ref="I8:I47" si="0">D8+(E8-G8)</f>
        <v>1123.53</v>
      </c>
      <c r="J8" s="1"/>
      <c r="K8" s="1">
        <v>126.7</v>
      </c>
      <c r="L8" s="1">
        <v>0</v>
      </c>
      <c r="M8" s="1">
        <v>0</v>
      </c>
      <c r="N8" s="1">
        <v>0</v>
      </c>
      <c r="O8" s="1">
        <v>0</v>
      </c>
      <c r="P8" s="1">
        <f t="shared" ref="P8:P47" si="1">K8+(L8-N8)</f>
        <v>126.7</v>
      </c>
      <c r="Q8" s="2"/>
      <c r="R8" s="2">
        <v>108.28</v>
      </c>
      <c r="S8" s="2">
        <v>0.01</v>
      </c>
      <c r="T8" s="1">
        <v>0.01</v>
      </c>
      <c r="U8" s="2">
        <v>0</v>
      </c>
      <c r="V8" s="1">
        <v>0</v>
      </c>
      <c r="W8" s="2">
        <f t="shared" ref="W8:W47" si="2">R8+(S8-U8)</f>
        <v>108.29</v>
      </c>
      <c r="X8" s="2">
        <f t="shared" ref="X8:X50" si="3">I8+P8+W8</f>
        <v>1358.52</v>
      </c>
      <c r="Y8" s="16"/>
      <c r="Z8" s="16"/>
      <c r="AA8" s="16"/>
    </row>
    <row r="9" spans="1:187" x14ac:dyDescent="0.4">
      <c r="A9" s="14">
        <v>3</v>
      </c>
      <c r="B9" s="15" t="s">
        <v>16</v>
      </c>
      <c r="C9" s="1">
        <v>274.42500000000001</v>
      </c>
      <c r="D9" s="1">
        <v>1306.98</v>
      </c>
      <c r="E9" s="1">
        <v>0</v>
      </c>
      <c r="F9" s="1">
        <v>0</v>
      </c>
      <c r="G9" s="1">
        <v>0</v>
      </c>
      <c r="H9" s="1">
        <v>0</v>
      </c>
      <c r="I9" s="1">
        <f t="shared" si="0"/>
        <v>1306.98</v>
      </c>
      <c r="J9" s="1">
        <v>103.27399999999999</v>
      </c>
      <c r="K9" s="1">
        <v>133.58000000000001</v>
      </c>
      <c r="L9" s="1">
        <v>0.26</v>
      </c>
      <c r="M9" s="1">
        <v>0.26</v>
      </c>
      <c r="N9" s="1">
        <v>0</v>
      </c>
      <c r="O9" s="1">
        <v>0</v>
      </c>
      <c r="P9" s="1">
        <f t="shared" si="1"/>
        <v>133.84</v>
      </c>
      <c r="Q9" s="2">
        <v>27.919999999999998</v>
      </c>
      <c r="R9" s="2" t="e">
        <f>#REF!</f>
        <v>#REF!</v>
      </c>
      <c r="S9" s="2">
        <v>0</v>
      </c>
      <c r="T9" s="1">
        <v>0</v>
      </c>
      <c r="U9" s="2">
        <v>0</v>
      </c>
      <c r="V9" s="1">
        <v>0</v>
      </c>
      <c r="W9" s="2" t="e">
        <f t="shared" si="2"/>
        <v>#REF!</v>
      </c>
      <c r="X9" s="2" t="e">
        <f t="shared" si="3"/>
        <v>#REF!</v>
      </c>
      <c r="Y9" s="16"/>
      <c r="Z9" s="16"/>
      <c r="AA9" s="16"/>
    </row>
    <row r="10" spans="1:187" x14ac:dyDescent="0.4">
      <c r="A10" s="14">
        <v>4</v>
      </c>
      <c r="B10" s="57" t="s">
        <v>17</v>
      </c>
      <c r="C10" s="1">
        <v>38.465000000000003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 t="shared" si="0"/>
        <v>0</v>
      </c>
      <c r="J10" s="1">
        <v>111.11499999999999</v>
      </c>
      <c r="K10" s="1">
        <v>136.46</v>
      </c>
      <c r="L10" s="1">
        <v>0</v>
      </c>
      <c r="M10" s="1">
        <v>0</v>
      </c>
      <c r="N10" s="1">
        <v>0</v>
      </c>
      <c r="O10" s="1">
        <v>0</v>
      </c>
      <c r="P10" s="1">
        <f t="shared" si="1"/>
        <v>136.46</v>
      </c>
      <c r="Q10" s="2">
        <v>0.25</v>
      </c>
      <c r="R10" s="2">
        <v>232.99</v>
      </c>
      <c r="S10" s="2">
        <v>0</v>
      </c>
      <c r="T10" s="1">
        <v>0</v>
      </c>
      <c r="U10" s="2">
        <v>0</v>
      </c>
      <c r="V10" s="1">
        <v>0</v>
      </c>
      <c r="W10" s="2">
        <f t="shared" si="2"/>
        <v>232.99</v>
      </c>
      <c r="X10" s="2">
        <f t="shared" si="3"/>
        <v>369.45000000000005</v>
      </c>
      <c r="Y10" s="16"/>
      <c r="Z10" s="16"/>
      <c r="AA10" s="16"/>
    </row>
    <row r="11" spans="1:187" s="20" customFormat="1" x14ac:dyDescent="0.4">
      <c r="A11" s="17"/>
      <c r="B11" s="18" t="s">
        <v>18</v>
      </c>
      <c r="C11" s="3">
        <v>827.46775000000014</v>
      </c>
      <c r="D11" s="3">
        <f>SUM(D7:D10)</f>
        <v>3499.22</v>
      </c>
      <c r="E11" s="3">
        <f>SUM(E7:E10)</f>
        <v>2.1</v>
      </c>
      <c r="F11" s="3">
        <f t="shared" ref="F11:W11" si="4">SUM(F7:F10)</f>
        <v>2.1</v>
      </c>
      <c r="G11" s="3">
        <f t="shared" si="4"/>
        <v>0</v>
      </c>
      <c r="H11" s="3">
        <f t="shared" si="4"/>
        <v>0</v>
      </c>
      <c r="I11" s="7">
        <f t="shared" si="0"/>
        <v>3501.3199999999997</v>
      </c>
      <c r="J11" s="3">
        <f t="shared" si="4"/>
        <v>484.11099999999999</v>
      </c>
      <c r="K11" s="7">
        <f>SUM(K7:K10)</f>
        <v>573.94000000000005</v>
      </c>
      <c r="L11" s="3">
        <f t="shared" si="4"/>
        <v>0.26</v>
      </c>
      <c r="M11" s="3">
        <f t="shared" si="4"/>
        <v>0.26</v>
      </c>
      <c r="N11" s="3">
        <f t="shared" si="4"/>
        <v>0</v>
      </c>
      <c r="O11" s="3">
        <f t="shared" si="4"/>
        <v>0</v>
      </c>
      <c r="P11" s="7">
        <f t="shared" si="4"/>
        <v>574.20000000000005</v>
      </c>
      <c r="Q11" s="3">
        <f t="shared" si="4"/>
        <v>119.12</v>
      </c>
      <c r="R11" s="19" t="e">
        <f>SUM(R7:R10)</f>
        <v>#REF!</v>
      </c>
      <c r="S11" s="3">
        <f t="shared" si="4"/>
        <v>0.01</v>
      </c>
      <c r="T11" s="3">
        <f t="shared" si="4"/>
        <v>0.01</v>
      </c>
      <c r="U11" s="3">
        <f t="shared" si="4"/>
        <v>0</v>
      </c>
      <c r="V11" s="3">
        <f t="shared" si="4"/>
        <v>0</v>
      </c>
      <c r="W11" s="7" t="e">
        <f t="shared" si="4"/>
        <v>#REF!</v>
      </c>
      <c r="X11" s="4" t="e">
        <f t="shared" si="3"/>
        <v>#REF!</v>
      </c>
      <c r="Y11" s="60"/>
      <c r="Z11" s="60"/>
      <c r="AA11" s="60"/>
    </row>
    <row r="12" spans="1:187" x14ac:dyDescent="0.4">
      <c r="A12" s="14">
        <v>5</v>
      </c>
      <c r="B12" s="15" t="s">
        <v>19</v>
      </c>
      <c r="C12" s="1">
        <v>2063.0500000000002</v>
      </c>
      <c r="D12" s="1">
        <v>1974.09</v>
      </c>
      <c r="E12" s="1">
        <v>0</v>
      </c>
      <c r="F12" s="1">
        <v>0</v>
      </c>
      <c r="G12" s="1">
        <v>0</v>
      </c>
      <c r="H12" s="1">
        <v>0</v>
      </c>
      <c r="I12" s="1">
        <f t="shared" si="0"/>
        <v>1974.09</v>
      </c>
      <c r="J12" s="1">
        <v>85.90300000000002</v>
      </c>
      <c r="K12" s="1">
        <v>111.66</v>
      </c>
      <c r="L12" s="1">
        <v>0.95</v>
      </c>
      <c r="M12" s="1">
        <v>0.95</v>
      </c>
      <c r="N12" s="1">
        <v>0</v>
      </c>
      <c r="O12" s="1">
        <v>0</v>
      </c>
      <c r="P12" s="1">
        <f t="shared" si="1"/>
        <v>112.61</v>
      </c>
      <c r="Q12" s="2">
        <v>240.239</v>
      </c>
      <c r="R12" s="2" t="e">
        <f>#REF!</f>
        <v>#REF!</v>
      </c>
      <c r="S12" s="2">
        <v>0</v>
      </c>
      <c r="T12" s="1">
        <v>0</v>
      </c>
      <c r="U12" s="2">
        <v>0</v>
      </c>
      <c r="V12" s="1">
        <v>0</v>
      </c>
      <c r="W12" s="2" t="e">
        <f t="shared" si="2"/>
        <v>#REF!</v>
      </c>
      <c r="X12" s="2" t="e">
        <f t="shared" si="3"/>
        <v>#REF!</v>
      </c>
      <c r="Y12" s="16"/>
      <c r="Z12" s="16"/>
      <c r="AA12" s="16"/>
    </row>
    <row r="13" spans="1:187" x14ac:dyDescent="0.4">
      <c r="A13" s="14">
        <v>6</v>
      </c>
      <c r="B13" s="58" t="s">
        <v>20</v>
      </c>
      <c r="C13" s="1">
        <v>259.88749999999999</v>
      </c>
      <c r="D13" s="1">
        <v>1014.72</v>
      </c>
      <c r="E13" s="1">
        <v>0</v>
      </c>
      <c r="F13" s="1">
        <v>0</v>
      </c>
      <c r="G13" s="1">
        <v>35.03</v>
      </c>
      <c r="H13" s="1">
        <v>35.03</v>
      </c>
      <c r="I13" s="1">
        <f t="shared" si="0"/>
        <v>979.69</v>
      </c>
      <c r="J13" s="1">
        <v>68.688999999999993</v>
      </c>
      <c r="K13" s="1">
        <v>127.37</v>
      </c>
      <c r="L13" s="1">
        <v>0.74</v>
      </c>
      <c r="M13" s="1">
        <v>0.74</v>
      </c>
      <c r="N13" s="1">
        <v>0</v>
      </c>
      <c r="O13" s="1">
        <v>0</v>
      </c>
      <c r="P13" s="1">
        <f t="shared" si="1"/>
        <v>128.11000000000001</v>
      </c>
      <c r="Q13" s="2">
        <v>39.519999999999996</v>
      </c>
      <c r="R13" s="2">
        <v>80.290000000000006</v>
      </c>
      <c r="S13" s="2">
        <v>0</v>
      </c>
      <c r="T13" s="1">
        <v>0</v>
      </c>
      <c r="U13" s="2">
        <v>0</v>
      </c>
      <c r="V13" s="1">
        <v>0</v>
      </c>
      <c r="W13" s="2">
        <f t="shared" si="2"/>
        <v>80.290000000000006</v>
      </c>
      <c r="X13" s="2">
        <f t="shared" si="3"/>
        <v>1188.0900000000001</v>
      </c>
      <c r="Y13" s="16"/>
      <c r="Z13" s="16"/>
      <c r="AA13" s="16"/>
    </row>
    <row r="14" spans="1:187" x14ac:dyDescent="0.4">
      <c r="A14" s="14">
        <v>7</v>
      </c>
      <c r="B14" s="15" t="s">
        <v>21</v>
      </c>
      <c r="C14" s="1">
        <v>582.84775000000013</v>
      </c>
      <c r="D14" s="1" t="e">
        <f>#REF!</f>
        <v>#REF!</v>
      </c>
      <c r="E14" s="1">
        <v>0.32</v>
      </c>
      <c r="F14" s="1">
        <v>0.32</v>
      </c>
      <c r="G14" s="1">
        <v>0</v>
      </c>
      <c r="H14" s="1">
        <v>0</v>
      </c>
      <c r="I14" s="1" t="e">
        <f t="shared" si="0"/>
        <v>#REF!</v>
      </c>
      <c r="J14" s="1">
        <v>59.207000000000001</v>
      </c>
      <c r="K14" s="1">
        <v>166.4</v>
      </c>
      <c r="L14" s="1">
        <v>6.24</v>
      </c>
      <c r="M14" s="1">
        <v>6.24</v>
      </c>
      <c r="N14" s="1">
        <v>0</v>
      </c>
      <c r="O14" s="1">
        <v>0</v>
      </c>
      <c r="P14" s="1">
        <f t="shared" si="1"/>
        <v>172.64000000000001</v>
      </c>
      <c r="Q14" s="2">
        <v>30.754999999999999</v>
      </c>
      <c r="R14" s="2" t="e">
        <f>#REF!</f>
        <v>#REF!</v>
      </c>
      <c r="S14" s="2">
        <v>0</v>
      </c>
      <c r="T14" s="1">
        <v>0</v>
      </c>
      <c r="U14" s="2">
        <v>0</v>
      </c>
      <c r="V14" s="1">
        <v>0</v>
      </c>
      <c r="W14" s="2" t="e">
        <f t="shared" si="2"/>
        <v>#REF!</v>
      </c>
      <c r="X14" s="2" t="e">
        <f t="shared" si="3"/>
        <v>#REF!</v>
      </c>
      <c r="Y14" s="16"/>
      <c r="Z14" s="16"/>
      <c r="AA14" s="16"/>
    </row>
    <row r="15" spans="1:187" s="20" customFormat="1" x14ac:dyDescent="0.4">
      <c r="A15" s="17" t="s">
        <v>22</v>
      </c>
      <c r="B15" s="18" t="s">
        <v>23</v>
      </c>
      <c r="C15" s="3">
        <v>2905.7852499999999</v>
      </c>
      <c r="D15" s="7" t="e">
        <f>SUM(D12:D14)</f>
        <v>#REF!</v>
      </c>
      <c r="E15" s="3">
        <f t="shared" ref="E15:W15" si="5">SUM(E12:E14)</f>
        <v>0.32</v>
      </c>
      <c r="F15" s="3">
        <f t="shared" si="5"/>
        <v>0.32</v>
      </c>
      <c r="G15" s="3">
        <f t="shared" si="5"/>
        <v>35.03</v>
      </c>
      <c r="H15" s="3">
        <f t="shared" si="5"/>
        <v>35.03</v>
      </c>
      <c r="I15" s="7" t="e">
        <f t="shared" si="0"/>
        <v>#REF!</v>
      </c>
      <c r="J15" s="3">
        <f t="shared" si="5"/>
        <v>213.79900000000001</v>
      </c>
      <c r="K15" s="3">
        <f>SUM(K12:K14)</f>
        <v>405.43</v>
      </c>
      <c r="L15" s="3">
        <f t="shared" si="5"/>
        <v>7.93</v>
      </c>
      <c r="M15" s="3">
        <f t="shared" si="5"/>
        <v>7.93</v>
      </c>
      <c r="N15" s="3">
        <f t="shared" si="5"/>
        <v>0</v>
      </c>
      <c r="O15" s="3">
        <f t="shared" si="5"/>
        <v>0</v>
      </c>
      <c r="P15" s="3">
        <f t="shared" si="5"/>
        <v>413.36</v>
      </c>
      <c r="Q15" s="3">
        <f t="shared" si="5"/>
        <v>310.51400000000001</v>
      </c>
      <c r="R15" s="19" t="e">
        <f>SUM(R12:R14)</f>
        <v>#REF!</v>
      </c>
      <c r="S15" s="3">
        <f t="shared" si="5"/>
        <v>0</v>
      </c>
      <c r="T15" s="3">
        <f t="shared" si="5"/>
        <v>0</v>
      </c>
      <c r="U15" s="3">
        <f t="shared" si="5"/>
        <v>0</v>
      </c>
      <c r="V15" s="3">
        <f t="shared" si="5"/>
        <v>0</v>
      </c>
      <c r="W15" s="7" t="e">
        <f t="shared" si="5"/>
        <v>#REF!</v>
      </c>
      <c r="X15" s="4" t="e">
        <f t="shared" si="3"/>
        <v>#REF!</v>
      </c>
      <c r="Y15" s="60"/>
      <c r="Z15" s="60"/>
      <c r="AA15" s="60"/>
    </row>
    <row r="16" spans="1:187" x14ac:dyDescent="0.4">
      <c r="A16" s="14">
        <v>8</v>
      </c>
      <c r="B16" s="15" t="s">
        <v>24</v>
      </c>
      <c r="C16" s="1">
        <v>1117.1212499999997</v>
      </c>
      <c r="D16" s="1">
        <v>1839</v>
      </c>
      <c r="E16" s="1">
        <v>4.8099999999999996</v>
      </c>
      <c r="F16" s="1">
        <v>4.8099999999999996</v>
      </c>
      <c r="G16" s="1">
        <v>0</v>
      </c>
      <c r="H16" s="1">
        <v>0</v>
      </c>
      <c r="I16" s="1">
        <f t="shared" si="0"/>
        <v>1843.81</v>
      </c>
      <c r="J16" s="1">
        <v>19.420000000000002</v>
      </c>
      <c r="K16" s="1">
        <v>61.5</v>
      </c>
      <c r="L16" s="1">
        <v>0</v>
      </c>
      <c r="M16" s="1">
        <v>0</v>
      </c>
      <c r="N16" s="1">
        <v>0</v>
      </c>
      <c r="O16" s="1">
        <v>0</v>
      </c>
      <c r="P16" s="1">
        <f t="shared" si="1"/>
        <v>61.5</v>
      </c>
      <c r="Q16" s="2">
        <v>20.95</v>
      </c>
      <c r="R16" s="2">
        <v>53.09</v>
      </c>
      <c r="S16" s="2">
        <v>0.16</v>
      </c>
      <c r="T16" s="1">
        <v>0.16</v>
      </c>
      <c r="U16" s="2">
        <v>0</v>
      </c>
      <c r="V16" s="1">
        <v>0</v>
      </c>
      <c r="W16" s="2">
        <f t="shared" si="2"/>
        <v>53.25</v>
      </c>
      <c r="X16" s="2">
        <f t="shared" si="3"/>
        <v>1958.56</v>
      </c>
      <c r="Y16" s="16"/>
      <c r="Z16" s="16"/>
      <c r="AA16" s="16"/>
    </row>
    <row r="17" spans="1:27" ht="55.5" x14ac:dyDescent="0.4">
      <c r="A17" s="14">
        <v>9</v>
      </c>
      <c r="B17" s="58" t="s">
        <v>25</v>
      </c>
      <c r="C17" s="1">
        <v>197.07524999999998</v>
      </c>
      <c r="D17" s="1">
        <v>702.48</v>
      </c>
      <c r="E17" s="1">
        <v>0</v>
      </c>
      <c r="F17" s="1">
        <v>0</v>
      </c>
      <c r="G17" s="1">
        <v>0</v>
      </c>
      <c r="H17" s="1">
        <v>0</v>
      </c>
      <c r="I17" s="1">
        <f t="shared" si="0"/>
        <v>702.48</v>
      </c>
      <c r="J17" s="1">
        <v>27.04</v>
      </c>
      <c r="K17" s="1">
        <v>37.4</v>
      </c>
      <c r="L17" s="1">
        <v>0</v>
      </c>
      <c r="M17" s="1">
        <v>0</v>
      </c>
      <c r="N17" s="1">
        <v>0</v>
      </c>
      <c r="O17" s="1">
        <v>0</v>
      </c>
      <c r="P17" s="1">
        <f t="shared" si="1"/>
        <v>37.4</v>
      </c>
      <c r="Q17" s="2">
        <v>0</v>
      </c>
      <c r="R17" s="2">
        <v>137.58000000000001</v>
      </c>
      <c r="S17" s="2">
        <v>0.5</v>
      </c>
      <c r="T17" s="1">
        <v>0.5</v>
      </c>
      <c r="U17" s="2">
        <v>0</v>
      </c>
      <c r="V17" s="1">
        <v>0</v>
      </c>
      <c r="W17" s="2">
        <f t="shared" si="2"/>
        <v>138.08000000000001</v>
      </c>
      <c r="X17" s="2">
        <f t="shared" si="3"/>
        <v>877.96</v>
      </c>
      <c r="Y17" s="16"/>
      <c r="Z17" s="16"/>
      <c r="AA17" s="16"/>
    </row>
    <row r="18" spans="1:27" x14ac:dyDescent="0.4">
      <c r="A18" s="14">
        <v>10</v>
      </c>
      <c r="B18" s="58" t="s">
        <v>26</v>
      </c>
      <c r="C18" s="1">
        <v>430.43</v>
      </c>
      <c r="D18" s="1">
        <v>788.67</v>
      </c>
      <c r="E18" s="1">
        <v>0</v>
      </c>
      <c r="F18" s="1">
        <v>0</v>
      </c>
      <c r="G18" s="1">
        <v>0</v>
      </c>
      <c r="H18" s="1">
        <v>0</v>
      </c>
      <c r="I18" s="1">
        <f t="shared" si="0"/>
        <v>788.67</v>
      </c>
      <c r="J18" s="1">
        <v>17.2</v>
      </c>
      <c r="K18" s="1">
        <v>13.26</v>
      </c>
      <c r="L18" s="1">
        <v>0</v>
      </c>
      <c r="M18" s="1">
        <v>0</v>
      </c>
      <c r="N18" s="1">
        <v>0</v>
      </c>
      <c r="O18" s="1">
        <v>0</v>
      </c>
      <c r="P18" s="1">
        <f t="shared" si="1"/>
        <v>13.26</v>
      </c>
      <c r="Q18" s="2">
        <v>1.78</v>
      </c>
      <c r="R18" s="2">
        <v>84.04</v>
      </c>
      <c r="S18" s="2">
        <v>0.09</v>
      </c>
      <c r="T18" s="1">
        <v>0.09</v>
      </c>
      <c r="U18" s="2">
        <v>0</v>
      </c>
      <c r="V18" s="1">
        <v>0</v>
      </c>
      <c r="W18" s="2">
        <f t="shared" si="2"/>
        <v>84.13000000000001</v>
      </c>
      <c r="X18" s="2">
        <f t="shared" si="3"/>
        <v>886.06</v>
      </c>
      <c r="Y18" s="16"/>
      <c r="Z18" s="16"/>
      <c r="AA18" s="16"/>
    </row>
    <row r="19" spans="1:27" s="20" customFormat="1" x14ac:dyDescent="0.4">
      <c r="A19" s="17"/>
      <c r="B19" s="18" t="s">
        <v>27</v>
      </c>
      <c r="C19" s="3">
        <v>1744.6264999999996</v>
      </c>
      <c r="D19" s="7">
        <f>SUM(D16:D18)</f>
        <v>3330.15</v>
      </c>
      <c r="E19" s="3">
        <f t="shared" ref="E19:W19" si="6">SUM(E16:E18)</f>
        <v>4.8099999999999996</v>
      </c>
      <c r="F19" s="3">
        <f t="shared" si="6"/>
        <v>4.8099999999999996</v>
      </c>
      <c r="G19" s="3">
        <f t="shared" si="6"/>
        <v>0</v>
      </c>
      <c r="H19" s="3">
        <f t="shared" si="6"/>
        <v>0</v>
      </c>
      <c r="I19" s="7">
        <f t="shared" si="0"/>
        <v>3334.96</v>
      </c>
      <c r="J19" s="7">
        <f t="shared" si="6"/>
        <v>63.66</v>
      </c>
      <c r="K19" s="7">
        <f>SUM(K16:K18)</f>
        <v>112.16000000000001</v>
      </c>
      <c r="L19" s="3">
        <f t="shared" si="6"/>
        <v>0</v>
      </c>
      <c r="M19" s="3">
        <f t="shared" si="6"/>
        <v>0</v>
      </c>
      <c r="N19" s="3">
        <f t="shared" si="6"/>
        <v>0</v>
      </c>
      <c r="O19" s="3">
        <f t="shared" si="6"/>
        <v>0</v>
      </c>
      <c r="P19" s="7">
        <f t="shared" si="6"/>
        <v>112.16000000000001</v>
      </c>
      <c r="Q19" s="3">
        <f t="shared" si="6"/>
        <v>22.73</v>
      </c>
      <c r="R19" s="4">
        <f>SUM(R16:R18)</f>
        <v>274.71000000000004</v>
      </c>
      <c r="S19" s="3">
        <f t="shared" si="6"/>
        <v>0.75</v>
      </c>
      <c r="T19" s="3">
        <f t="shared" si="6"/>
        <v>0.75</v>
      </c>
      <c r="U19" s="3">
        <f t="shared" si="6"/>
        <v>0</v>
      </c>
      <c r="V19" s="3">
        <f t="shared" si="6"/>
        <v>0</v>
      </c>
      <c r="W19" s="7">
        <f t="shared" si="6"/>
        <v>275.46000000000004</v>
      </c>
      <c r="X19" s="4">
        <f t="shared" si="3"/>
        <v>3722.58</v>
      </c>
      <c r="Y19" s="60"/>
      <c r="Z19" s="60"/>
      <c r="AA19" s="60"/>
    </row>
    <row r="20" spans="1:27" x14ac:dyDescent="0.4">
      <c r="A20" s="14">
        <v>11</v>
      </c>
      <c r="B20" s="58" t="s">
        <v>28</v>
      </c>
      <c r="C20" s="1">
        <v>371.06400000000002</v>
      </c>
      <c r="D20" s="1">
        <v>1633.57</v>
      </c>
      <c r="E20" s="1">
        <v>1.03</v>
      </c>
      <c r="F20" s="1">
        <v>1.03</v>
      </c>
      <c r="G20" s="1">
        <v>0</v>
      </c>
      <c r="H20" s="1">
        <v>0</v>
      </c>
      <c r="I20" s="1">
        <f t="shared" si="0"/>
        <v>1634.6</v>
      </c>
      <c r="J20" s="1">
        <v>21.478999999999999</v>
      </c>
      <c r="K20" s="1">
        <v>136.77000000000001</v>
      </c>
      <c r="L20" s="1">
        <v>0.45</v>
      </c>
      <c r="M20" s="1">
        <v>0.45</v>
      </c>
      <c r="N20" s="1">
        <v>0</v>
      </c>
      <c r="O20" s="1">
        <v>0</v>
      </c>
      <c r="P20" s="1">
        <f t="shared" si="1"/>
        <v>137.22</v>
      </c>
      <c r="Q20" s="2">
        <v>4.9400000000000004</v>
      </c>
      <c r="R20" s="2">
        <v>165.69</v>
      </c>
      <c r="S20" s="2">
        <v>0</v>
      </c>
      <c r="T20" s="1">
        <v>0</v>
      </c>
      <c r="U20" s="2">
        <v>0</v>
      </c>
      <c r="V20" s="1">
        <v>0</v>
      </c>
      <c r="W20" s="2">
        <f t="shared" si="2"/>
        <v>165.69</v>
      </c>
      <c r="X20" s="2">
        <f t="shared" si="3"/>
        <v>1937.51</v>
      </c>
      <c r="Y20" s="16"/>
      <c r="Z20" s="16"/>
      <c r="AA20" s="16"/>
    </row>
    <row r="21" spans="1:27" x14ac:dyDescent="0.4">
      <c r="A21" s="14">
        <v>12</v>
      </c>
      <c r="B21" s="15" t="s">
        <v>29</v>
      </c>
      <c r="C21" s="1">
        <v>253.84375</v>
      </c>
      <c r="D21" s="1">
        <v>1134.23</v>
      </c>
      <c r="E21" s="1">
        <v>0</v>
      </c>
      <c r="F21" s="1">
        <v>0</v>
      </c>
      <c r="G21" s="1">
        <v>0</v>
      </c>
      <c r="H21" s="1">
        <v>0</v>
      </c>
      <c r="I21" s="1">
        <f t="shared" si="0"/>
        <v>1134.23</v>
      </c>
      <c r="J21" s="1">
        <v>31.85</v>
      </c>
      <c r="K21" s="1">
        <v>49.61</v>
      </c>
      <c r="L21" s="1">
        <v>0</v>
      </c>
      <c r="M21" s="1">
        <v>0</v>
      </c>
      <c r="N21" s="1">
        <v>0</v>
      </c>
      <c r="O21" s="1">
        <v>0</v>
      </c>
      <c r="P21" s="1">
        <f t="shared" si="1"/>
        <v>49.61</v>
      </c>
      <c r="Q21" s="2">
        <v>20.085000000000001</v>
      </c>
      <c r="R21" s="2">
        <v>175.43</v>
      </c>
      <c r="S21" s="2">
        <v>0.6</v>
      </c>
      <c r="T21" s="1">
        <v>0.6</v>
      </c>
      <c r="U21" s="2">
        <v>0</v>
      </c>
      <c r="V21" s="1">
        <v>0</v>
      </c>
      <c r="W21" s="2">
        <f t="shared" si="2"/>
        <v>176.03</v>
      </c>
      <c r="X21" s="2">
        <f t="shared" si="3"/>
        <v>1359.87</v>
      </c>
      <c r="Y21" s="16"/>
      <c r="Z21" s="16"/>
      <c r="AA21" s="16"/>
    </row>
    <row r="22" spans="1:27" x14ac:dyDescent="0.4">
      <c r="A22" s="14">
        <v>13</v>
      </c>
      <c r="B22" s="58" t="s">
        <v>30</v>
      </c>
      <c r="C22" s="1">
        <v>480.73174999999998</v>
      </c>
      <c r="D22" s="1">
        <v>1332.27</v>
      </c>
      <c r="E22" s="1">
        <v>1.5</v>
      </c>
      <c r="F22" s="1">
        <v>1.5</v>
      </c>
      <c r="G22" s="1">
        <v>0</v>
      </c>
      <c r="H22" s="1">
        <v>0</v>
      </c>
      <c r="I22" s="1">
        <f t="shared" si="0"/>
        <v>1333.77</v>
      </c>
      <c r="J22" s="1">
        <v>124.75300000000001</v>
      </c>
      <c r="K22" s="1">
        <v>25.58</v>
      </c>
      <c r="L22" s="1">
        <v>0</v>
      </c>
      <c r="M22" s="1">
        <v>0</v>
      </c>
      <c r="N22" s="1">
        <v>0</v>
      </c>
      <c r="O22" s="1">
        <v>0</v>
      </c>
      <c r="P22" s="1">
        <f t="shared" si="1"/>
        <v>25.58</v>
      </c>
      <c r="Q22" s="2">
        <v>0.77</v>
      </c>
      <c r="R22" s="2">
        <v>225.28</v>
      </c>
      <c r="S22" s="2">
        <v>0</v>
      </c>
      <c r="T22" s="1">
        <v>0</v>
      </c>
      <c r="U22" s="2">
        <v>0</v>
      </c>
      <c r="V22" s="1">
        <v>0</v>
      </c>
      <c r="W22" s="2">
        <f t="shared" si="2"/>
        <v>225.28</v>
      </c>
      <c r="X22" s="2">
        <f t="shared" si="3"/>
        <v>1584.6299999999999</v>
      </c>
      <c r="Y22" s="16"/>
      <c r="Z22" s="16"/>
      <c r="AA22" s="16"/>
    </row>
    <row r="23" spans="1:27" s="20" customFormat="1" x14ac:dyDescent="0.4">
      <c r="A23" s="17"/>
      <c r="B23" s="18" t="s">
        <v>31</v>
      </c>
      <c r="C23" s="3">
        <v>1105.6395</v>
      </c>
      <c r="D23" s="7">
        <f>SUM(D20:D22)</f>
        <v>4100.07</v>
      </c>
      <c r="E23" s="3">
        <f t="shared" ref="E23:W23" si="7">SUM(E20:E22)</f>
        <v>2.5300000000000002</v>
      </c>
      <c r="F23" s="3">
        <f t="shared" si="7"/>
        <v>2.5300000000000002</v>
      </c>
      <c r="G23" s="3">
        <f t="shared" si="7"/>
        <v>0</v>
      </c>
      <c r="H23" s="3">
        <f t="shared" si="7"/>
        <v>0</v>
      </c>
      <c r="I23" s="7">
        <f t="shared" si="0"/>
        <v>4102.5999999999995</v>
      </c>
      <c r="J23" s="7">
        <f t="shared" si="7"/>
        <v>178.08200000000002</v>
      </c>
      <c r="K23" s="7">
        <f>SUM(K20:K22)</f>
        <v>211.95999999999998</v>
      </c>
      <c r="L23" s="3">
        <f t="shared" si="7"/>
        <v>0.45</v>
      </c>
      <c r="M23" s="3">
        <f t="shared" si="7"/>
        <v>0.45</v>
      </c>
      <c r="N23" s="3">
        <f t="shared" si="7"/>
        <v>0</v>
      </c>
      <c r="O23" s="3">
        <v>0</v>
      </c>
      <c r="P23" s="7">
        <f t="shared" si="7"/>
        <v>212.40999999999997</v>
      </c>
      <c r="Q23" s="3">
        <f t="shared" si="7"/>
        <v>25.795000000000002</v>
      </c>
      <c r="R23" s="19">
        <f>SUM(R20:R22)</f>
        <v>566.4</v>
      </c>
      <c r="S23" s="3">
        <f t="shared" si="7"/>
        <v>0.6</v>
      </c>
      <c r="T23" s="3">
        <f t="shared" si="7"/>
        <v>0.6</v>
      </c>
      <c r="U23" s="3">
        <f t="shared" si="7"/>
        <v>0</v>
      </c>
      <c r="V23" s="3">
        <v>0</v>
      </c>
      <c r="W23" s="7">
        <f t="shared" si="7"/>
        <v>567</v>
      </c>
      <c r="X23" s="4">
        <f t="shared" si="3"/>
        <v>4882.0099999999993</v>
      </c>
      <c r="Y23" s="60"/>
      <c r="Z23" s="60"/>
      <c r="AA23" s="60"/>
    </row>
    <row r="24" spans="1:27" s="56" customFormat="1" x14ac:dyDescent="0.4">
      <c r="A24" s="51"/>
      <c r="B24" s="52" t="s">
        <v>32</v>
      </c>
      <c r="C24" s="53">
        <v>6583.5189999999993</v>
      </c>
      <c r="D24" s="54" t="e">
        <f>D23+D19+D15+D11</f>
        <v>#REF!</v>
      </c>
      <c r="E24" s="54">
        <f t="shared" ref="E24:W24" si="8">E23+E19+E15+E11</f>
        <v>9.76</v>
      </c>
      <c r="F24" s="54">
        <f t="shared" si="8"/>
        <v>9.76</v>
      </c>
      <c r="G24" s="54">
        <f t="shared" si="8"/>
        <v>35.03</v>
      </c>
      <c r="H24" s="54">
        <f t="shared" si="8"/>
        <v>35.03</v>
      </c>
      <c r="I24" s="54" t="e">
        <f t="shared" si="8"/>
        <v>#REF!</v>
      </c>
      <c r="J24" s="54">
        <f t="shared" si="8"/>
        <v>939.65200000000004</v>
      </c>
      <c r="K24" s="54">
        <f t="shared" si="8"/>
        <v>1303.49</v>
      </c>
      <c r="L24" s="54">
        <f t="shared" si="8"/>
        <v>8.6399999999999988</v>
      </c>
      <c r="M24" s="54">
        <f t="shared" si="8"/>
        <v>8.6399999999999988</v>
      </c>
      <c r="N24" s="54">
        <f t="shared" si="8"/>
        <v>0</v>
      </c>
      <c r="O24" s="54">
        <f t="shared" si="8"/>
        <v>0</v>
      </c>
      <c r="P24" s="54">
        <f t="shared" si="8"/>
        <v>1312.13</v>
      </c>
      <c r="Q24" s="54">
        <f t="shared" si="8"/>
        <v>478.15899999999999</v>
      </c>
      <c r="R24" s="54" t="e">
        <f t="shared" si="8"/>
        <v>#REF!</v>
      </c>
      <c r="S24" s="54">
        <f t="shared" si="8"/>
        <v>1.36</v>
      </c>
      <c r="T24" s="54">
        <f t="shared" si="8"/>
        <v>1.36</v>
      </c>
      <c r="U24" s="54">
        <f t="shared" si="8"/>
        <v>0</v>
      </c>
      <c r="V24" s="54">
        <f t="shared" si="8"/>
        <v>0</v>
      </c>
      <c r="W24" s="54" t="e">
        <f t="shared" si="8"/>
        <v>#REF!</v>
      </c>
      <c r="X24" s="4" t="e">
        <f t="shared" si="3"/>
        <v>#REF!</v>
      </c>
      <c r="Y24" s="55"/>
      <c r="Z24" s="55"/>
      <c r="AA24" s="55"/>
    </row>
    <row r="25" spans="1:27" x14ac:dyDescent="0.4">
      <c r="A25" s="14">
        <v>14</v>
      </c>
      <c r="B25" s="58" t="s">
        <v>33</v>
      </c>
      <c r="C25" s="1">
        <v>9507.23</v>
      </c>
      <c r="D25" s="1">
        <v>4315.51</v>
      </c>
      <c r="E25" s="1">
        <v>25.84</v>
      </c>
      <c r="F25" s="1">
        <v>25.84</v>
      </c>
      <c r="G25" s="1">
        <v>0</v>
      </c>
      <c r="H25" s="1">
        <v>0</v>
      </c>
      <c r="I25" s="1">
        <f t="shared" si="0"/>
        <v>4341.3500000000004</v>
      </c>
      <c r="J25" s="1">
        <v>0</v>
      </c>
      <c r="K25" s="1" t="e">
        <f>#REF!</f>
        <v>#REF!</v>
      </c>
      <c r="L25" s="1">
        <v>0</v>
      </c>
      <c r="M25" s="1">
        <v>0</v>
      </c>
      <c r="N25" s="1">
        <v>0</v>
      </c>
      <c r="O25" s="1">
        <v>0</v>
      </c>
      <c r="P25" s="1" t="e">
        <f t="shared" si="1"/>
        <v>#REF!</v>
      </c>
      <c r="Q25" s="2">
        <v>0</v>
      </c>
      <c r="R25" s="2">
        <v>12.47</v>
      </c>
      <c r="S25" s="2">
        <v>0</v>
      </c>
      <c r="T25" s="1">
        <v>0</v>
      </c>
      <c r="U25" s="2">
        <v>0</v>
      </c>
      <c r="V25" s="1">
        <v>0</v>
      </c>
      <c r="W25" s="2">
        <f t="shared" si="2"/>
        <v>12.47</v>
      </c>
      <c r="X25" s="2" t="e">
        <f t="shared" si="3"/>
        <v>#REF!</v>
      </c>
      <c r="Y25" s="16"/>
      <c r="Z25" s="16"/>
      <c r="AA25" s="16"/>
    </row>
    <row r="26" spans="1:27" x14ac:dyDescent="0.4">
      <c r="A26" s="14">
        <v>15</v>
      </c>
      <c r="B26" s="15" t="s">
        <v>34</v>
      </c>
      <c r="C26" s="1">
        <v>9281.15</v>
      </c>
      <c r="D26" s="1">
        <v>9790.01</v>
      </c>
      <c r="E26" s="1">
        <v>7.25</v>
      </c>
      <c r="F26" s="1">
        <v>7.25</v>
      </c>
      <c r="G26" s="1">
        <v>0</v>
      </c>
      <c r="H26" s="1">
        <v>0</v>
      </c>
      <c r="I26" s="1">
        <f t="shared" si="0"/>
        <v>9797.26</v>
      </c>
      <c r="J26" s="1">
        <v>39.86</v>
      </c>
      <c r="K26" s="1">
        <v>303.62</v>
      </c>
      <c r="L26" s="1">
        <v>0</v>
      </c>
      <c r="M26" s="1">
        <v>0</v>
      </c>
      <c r="N26" s="1">
        <v>0</v>
      </c>
      <c r="O26" s="1">
        <v>0</v>
      </c>
      <c r="P26" s="1">
        <f t="shared" si="1"/>
        <v>303.62</v>
      </c>
      <c r="Q26" s="2">
        <v>0</v>
      </c>
      <c r="R26" s="2">
        <v>39.630000000000003</v>
      </c>
      <c r="S26" s="2">
        <v>0.13</v>
      </c>
      <c r="T26" s="1">
        <v>0.13</v>
      </c>
      <c r="U26" s="2">
        <v>0</v>
      </c>
      <c r="V26" s="1">
        <v>0</v>
      </c>
      <c r="W26" s="2">
        <f t="shared" si="2"/>
        <v>39.760000000000005</v>
      </c>
      <c r="X26" s="2">
        <f t="shared" si="3"/>
        <v>10140.640000000001</v>
      </c>
      <c r="Y26" s="16"/>
      <c r="Z26" s="16"/>
      <c r="AA26" s="16"/>
    </row>
    <row r="27" spans="1:27" s="20" customFormat="1" x14ac:dyDescent="0.4">
      <c r="A27" s="17"/>
      <c r="B27" s="21" t="s">
        <v>35</v>
      </c>
      <c r="C27" s="3"/>
      <c r="D27" s="3">
        <f>SUM(D25:D26)</f>
        <v>14105.52</v>
      </c>
      <c r="E27" s="3">
        <f>SUM(E25:E26)</f>
        <v>33.090000000000003</v>
      </c>
      <c r="F27" s="3">
        <f t="shared" ref="F27:W27" si="9">SUM(F25:F26)</f>
        <v>33.090000000000003</v>
      </c>
      <c r="G27" s="3">
        <f t="shared" si="9"/>
        <v>0</v>
      </c>
      <c r="H27" s="3">
        <f t="shared" si="9"/>
        <v>0</v>
      </c>
      <c r="I27" s="3">
        <f t="shared" si="0"/>
        <v>14138.61</v>
      </c>
      <c r="J27" s="3">
        <f t="shared" si="9"/>
        <v>39.86</v>
      </c>
      <c r="K27" s="3" t="e">
        <f>SUM(K25:K26)</f>
        <v>#REF!</v>
      </c>
      <c r="L27" s="3">
        <f t="shared" si="9"/>
        <v>0</v>
      </c>
      <c r="M27" s="3">
        <f t="shared" si="9"/>
        <v>0</v>
      </c>
      <c r="N27" s="3">
        <f t="shared" si="9"/>
        <v>0</v>
      </c>
      <c r="O27" s="3">
        <f t="shared" si="9"/>
        <v>0</v>
      </c>
      <c r="P27" s="3" t="e">
        <f t="shared" si="9"/>
        <v>#REF!</v>
      </c>
      <c r="Q27" s="3">
        <f t="shared" si="9"/>
        <v>0</v>
      </c>
      <c r="R27" s="4">
        <f>SUM(R25:R26)</f>
        <v>52.1</v>
      </c>
      <c r="S27" s="3">
        <f t="shared" si="9"/>
        <v>0.13</v>
      </c>
      <c r="T27" s="3">
        <f t="shared" si="9"/>
        <v>0.13</v>
      </c>
      <c r="U27" s="3">
        <f t="shared" si="9"/>
        <v>0</v>
      </c>
      <c r="V27" s="3">
        <f t="shared" si="9"/>
        <v>0</v>
      </c>
      <c r="W27" s="3">
        <f t="shared" si="9"/>
        <v>52.230000000000004</v>
      </c>
      <c r="X27" s="4" t="e">
        <f t="shared" si="3"/>
        <v>#REF!</v>
      </c>
      <c r="Y27" s="60"/>
      <c r="Z27" s="60"/>
      <c r="AA27" s="60"/>
    </row>
    <row r="28" spans="1:27" x14ac:dyDescent="0.4">
      <c r="A28" s="14">
        <v>16</v>
      </c>
      <c r="B28" s="58" t="s">
        <v>36</v>
      </c>
      <c r="C28" s="1">
        <v>11201.57</v>
      </c>
      <c r="D28" s="1">
        <v>6219.34</v>
      </c>
      <c r="E28" s="1">
        <v>4.29</v>
      </c>
      <c r="F28" s="1">
        <v>4.29</v>
      </c>
      <c r="G28" s="1">
        <v>0</v>
      </c>
      <c r="H28" s="1">
        <v>0</v>
      </c>
      <c r="I28" s="1">
        <f t="shared" si="0"/>
        <v>6223.63</v>
      </c>
      <c r="J28" s="1">
        <v>0</v>
      </c>
      <c r="K28" s="1">
        <v>0.8</v>
      </c>
      <c r="L28" s="1">
        <v>0</v>
      </c>
      <c r="M28" s="1">
        <v>0</v>
      </c>
      <c r="N28" s="1">
        <v>0</v>
      </c>
      <c r="O28" s="1">
        <v>0</v>
      </c>
      <c r="P28" s="1">
        <f t="shared" si="1"/>
        <v>0.8</v>
      </c>
      <c r="Q28" s="2">
        <v>7.17</v>
      </c>
      <c r="R28" s="2">
        <v>48.2</v>
      </c>
      <c r="S28" s="2">
        <v>0</v>
      </c>
      <c r="T28" s="2">
        <v>0</v>
      </c>
      <c r="U28" s="2">
        <v>0</v>
      </c>
      <c r="V28" s="2">
        <v>0</v>
      </c>
      <c r="W28" s="2">
        <f t="shared" si="2"/>
        <v>48.2</v>
      </c>
      <c r="X28" s="2">
        <f t="shared" si="3"/>
        <v>6272.63</v>
      </c>
      <c r="Y28" s="16"/>
      <c r="Z28" s="16"/>
      <c r="AA28" s="16"/>
    </row>
    <row r="29" spans="1:27" x14ac:dyDescent="0.4">
      <c r="A29" s="14">
        <v>17</v>
      </c>
      <c r="B29" s="58" t="s">
        <v>37</v>
      </c>
      <c r="C29" s="1"/>
      <c r="D29" s="1">
        <v>4140.1099999999997</v>
      </c>
      <c r="E29" s="1">
        <v>75.72</v>
      </c>
      <c r="F29" s="1">
        <v>75.72</v>
      </c>
      <c r="G29" s="1">
        <v>0</v>
      </c>
      <c r="H29" s="1">
        <v>0</v>
      </c>
      <c r="I29" s="1">
        <f t="shared" si="0"/>
        <v>4215.83</v>
      </c>
      <c r="J29" s="1"/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f t="shared" si="1"/>
        <v>0</v>
      </c>
      <c r="Q29" s="2"/>
      <c r="R29" s="2" t="e">
        <f>#REF!</f>
        <v>#REF!</v>
      </c>
      <c r="S29" s="2">
        <v>0</v>
      </c>
      <c r="T29" s="2">
        <v>0</v>
      </c>
      <c r="U29" s="2">
        <v>0</v>
      </c>
      <c r="V29" s="2">
        <v>0</v>
      </c>
      <c r="W29" s="2" t="e">
        <f t="shared" si="2"/>
        <v>#REF!</v>
      </c>
      <c r="X29" s="2" t="e">
        <f t="shared" si="3"/>
        <v>#REF!</v>
      </c>
      <c r="Y29" s="16"/>
      <c r="Z29" s="16"/>
      <c r="AA29" s="16"/>
    </row>
    <row r="30" spans="1:27" x14ac:dyDescent="0.4">
      <c r="A30" s="14">
        <v>18</v>
      </c>
      <c r="B30" s="15" t="s">
        <v>38</v>
      </c>
      <c r="C30" s="1"/>
      <c r="D30" s="1">
        <v>5444.51</v>
      </c>
      <c r="E30" s="1">
        <v>5</v>
      </c>
      <c r="F30" s="1">
        <v>5</v>
      </c>
      <c r="G30" s="1">
        <v>0</v>
      </c>
      <c r="H30" s="1">
        <v>0</v>
      </c>
      <c r="I30" s="1">
        <f t="shared" si="0"/>
        <v>5449.51</v>
      </c>
      <c r="J30" s="1"/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f t="shared" si="1"/>
        <v>0</v>
      </c>
      <c r="Q30" s="2">
        <v>0</v>
      </c>
      <c r="R30" s="2">
        <v>43.16</v>
      </c>
      <c r="S30" s="2">
        <v>0</v>
      </c>
      <c r="T30" s="2">
        <v>0</v>
      </c>
      <c r="U30" s="2">
        <v>0</v>
      </c>
      <c r="V30" s="2">
        <v>0</v>
      </c>
      <c r="W30" s="2">
        <f t="shared" si="2"/>
        <v>43.16</v>
      </c>
      <c r="X30" s="2">
        <f t="shared" si="3"/>
        <v>5492.67</v>
      </c>
      <c r="Y30" s="16"/>
      <c r="Z30" s="16"/>
      <c r="AA30" s="16"/>
    </row>
    <row r="31" spans="1:27" x14ac:dyDescent="0.4">
      <c r="A31" s="14">
        <v>19</v>
      </c>
      <c r="B31" s="15" t="s">
        <v>39</v>
      </c>
      <c r="C31" s="1">
        <v>3260.71</v>
      </c>
      <c r="D31" s="1">
        <v>3730.99</v>
      </c>
      <c r="E31" s="1">
        <v>7.97</v>
      </c>
      <c r="F31" s="1">
        <v>7.97</v>
      </c>
      <c r="G31" s="1">
        <v>0</v>
      </c>
      <c r="H31" s="1">
        <v>0</v>
      </c>
      <c r="I31" s="1">
        <f t="shared" si="0"/>
        <v>3738.9599999999996</v>
      </c>
      <c r="J31" s="1">
        <v>19.3</v>
      </c>
      <c r="K31" s="1">
        <v>296.68</v>
      </c>
      <c r="L31" s="1">
        <v>0</v>
      </c>
      <c r="M31" s="1">
        <v>0</v>
      </c>
      <c r="N31" s="1">
        <v>0</v>
      </c>
      <c r="O31" s="1">
        <v>0</v>
      </c>
      <c r="P31" s="1">
        <f t="shared" si="1"/>
        <v>296.68</v>
      </c>
      <c r="Q31" s="2">
        <v>6.2</v>
      </c>
      <c r="R31" s="2">
        <v>282.85000000000002</v>
      </c>
      <c r="S31" s="2">
        <v>0</v>
      </c>
      <c r="T31" s="2">
        <v>0</v>
      </c>
      <c r="U31" s="2">
        <v>0</v>
      </c>
      <c r="V31" s="2">
        <v>0</v>
      </c>
      <c r="W31" s="2">
        <f t="shared" si="2"/>
        <v>282.85000000000002</v>
      </c>
      <c r="X31" s="2">
        <f t="shared" si="3"/>
        <v>4318.49</v>
      </c>
      <c r="Y31" s="16"/>
      <c r="Z31" s="16"/>
      <c r="AA31" s="16"/>
    </row>
    <row r="32" spans="1:27" s="20" customFormat="1" ht="55.5" x14ac:dyDescent="0.4">
      <c r="A32" s="17"/>
      <c r="B32" s="21" t="s">
        <v>40</v>
      </c>
      <c r="C32" s="3">
        <v>33250.659999999996</v>
      </c>
      <c r="D32" s="7">
        <f>SUM(D28:D31)</f>
        <v>19534.95</v>
      </c>
      <c r="E32" s="3">
        <f>SUM(E28:E31)</f>
        <v>92.98</v>
      </c>
      <c r="F32" s="3">
        <f t="shared" ref="F32:W32" si="10">SUM(F28:F31)</f>
        <v>92.98</v>
      </c>
      <c r="G32" s="3">
        <f t="shared" si="10"/>
        <v>0</v>
      </c>
      <c r="H32" s="3">
        <f t="shared" si="10"/>
        <v>0</v>
      </c>
      <c r="I32" s="7">
        <f t="shared" si="0"/>
        <v>19627.93</v>
      </c>
      <c r="J32" s="3">
        <f t="shared" si="10"/>
        <v>19.3</v>
      </c>
      <c r="K32" s="3">
        <f>SUM(K28:K31)</f>
        <v>297.48</v>
      </c>
      <c r="L32" s="3">
        <f t="shared" si="10"/>
        <v>0</v>
      </c>
      <c r="M32" s="3">
        <f t="shared" si="10"/>
        <v>0</v>
      </c>
      <c r="N32" s="3">
        <f t="shared" si="10"/>
        <v>0</v>
      </c>
      <c r="O32" s="3">
        <f t="shared" si="10"/>
        <v>0</v>
      </c>
      <c r="P32" s="7">
        <f t="shared" si="10"/>
        <v>297.48</v>
      </c>
      <c r="Q32" s="3">
        <f t="shared" si="10"/>
        <v>13.370000000000001</v>
      </c>
      <c r="R32" s="7" t="e">
        <f>SUM(R28:R31)</f>
        <v>#REF!</v>
      </c>
      <c r="S32" s="3">
        <f t="shared" si="10"/>
        <v>0</v>
      </c>
      <c r="T32" s="3">
        <f t="shared" si="10"/>
        <v>0</v>
      </c>
      <c r="U32" s="3">
        <f t="shared" si="10"/>
        <v>0</v>
      </c>
      <c r="V32" s="3">
        <f t="shared" si="10"/>
        <v>0</v>
      </c>
      <c r="W32" s="7" t="e">
        <f t="shared" si="10"/>
        <v>#REF!</v>
      </c>
      <c r="X32" s="4" t="e">
        <f t="shared" si="3"/>
        <v>#REF!</v>
      </c>
      <c r="Y32" s="60"/>
      <c r="Z32" s="60"/>
      <c r="AA32" s="60"/>
    </row>
    <row r="33" spans="1:27" x14ac:dyDescent="0.4">
      <c r="A33" s="14">
        <v>20</v>
      </c>
      <c r="B33" s="15" t="s">
        <v>41</v>
      </c>
      <c r="C33" s="1">
        <v>5567.8789999999999</v>
      </c>
      <c r="D33" s="1">
        <v>5633.96</v>
      </c>
      <c r="E33" s="1">
        <v>0.82</v>
      </c>
      <c r="F33" s="1">
        <v>0.82</v>
      </c>
      <c r="G33" s="1">
        <v>0</v>
      </c>
      <c r="H33" s="1">
        <v>0</v>
      </c>
      <c r="I33" s="1">
        <f t="shared" si="0"/>
        <v>5634.78</v>
      </c>
      <c r="J33" s="1">
        <v>0</v>
      </c>
      <c r="K33" s="1" t="e">
        <f>#REF!</f>
        <v>#REF!</v>
      </c>
      <c r="L33" s="1">
        <v>0</v>
      </c>
      <c r="M33" s="1">
        <v>0</v>
      </c>
      <c r="N33" s="1">
        <v>0</v>
      </c>
      <c r="O33" s="1">
        <v>0</v>
      </c>
      <c r="P33" s="1" t="e">
        <f t="shared" si="1"/>
        <v>#REF!</v>
      </c>
      <c r="Q33" s="5">
        <v>0</v>
      </c>
      <c r="R33" s="2" t="e">
        <f>#REF!</f>
        <v>#REF!</v>
      </c>
      <c r="S33" s="5">
        <v>0</v>
      </c>
      <c r="T33" s="1">
        <v>0</v>
      </c>
      <c r="U33" s="5">
        <v>0</v>
      </c>
      <c r="V33" s="1">
        <v>0</v>
      </c>
      <c r="W33" s="2" t="e">
        <f t="shared" si="2"/>
        <v>#REF!</v>
      </c>
      <c r="X33" s="2" t="e">
        <f t="shared" si="3"/>
        <v>#REF!</v>
      </c>
      <c r="Y33" s="22"/>
      <c r="Z33" s="22"/>
      <c r="AA33" s="22"/>
    </row>
    <row r="34" spans="1:27" x14ac:dyDescent="0.4">
      <c r="A34" s="14">
        <v>21</v>
      </c>
      <c r="B34" s="15" t="s">
        <v>42</v>
      </c>
      <c r="C34" s="1">
        <v>6659.4525000000003</v>
      </c>
      <c r="D34" s="1">
        <v>4362.47</v>
      </c>
      <c r="E34" s="1">
        <v>2.54</v>
      </c>
      <c r="F34" s="1">
        <v>2.54</v>
      </c>
      <c r="G34" s="1">
        <v>0</v>
      </c>
      <c r="H34" s="1">
        <v>0</v>
      </c>
      <c r="I34" s="1">
        <f t="shared" si="0"/>
        <v>4365.01</v>
      </c>
      <c r="J34" s="1">
        <v>0</v>
      </c>
      <c r="K34" s="1" t="e">
        <f>#REF!</f>
        <v>#REF!</v>
      </c>
      <c r="L34" s="1">
        <v>0</v>
      </c>
      <c r="M34" s="1">
        <v>0</v>
      </c>
      <c r="N34" s="1">
        <v>0</v>
      </c>
      <c r="O34" s="1">
        <v>0</v>
      </c>
      <c r="P34" s="1" t="e">
        <f t="shared" si="1"/>
        <v>#REF!</v>
      </c>
      <c r="Q34" s="5">
        <v>0</v>
      </c>
      <c r="R34" s="2" t="e">
        <f>#REF!</f>
        <v>#REF!</v>
      </c>
      <c r="S34" s="5">
        <v>0</v>
      </c>
      <c r="T34" s="1">
        <v>0</v>
      </c>
      <c r="U34" s="5">
        <v>0</v>
      </c>
      <c r="V34" s="1">
        <v>0</v>
      </c>
      <c r="W34" s="2" t="e">
        <f t="shared" si="2"/>
        <v>#REF!</v>
      </c>
      <c r="X34" s="2" t="e">
        <f t="shared" si="3"/>
        <v>#REF!</v>
      </c>
      <c r="Y34" s="22"/>
      <c r="Z34" s="22"/>
      <c r="AA34" s="22"/>
    </row>
    <row r="35" spans="1:27" x14ac:dyDescent="0.4">
      <c r="A35" s="14">
        <v>22</v>
      </c>
      <c r="B35" s="15" t="s">
        <v>43</v>
      </c>
      <c r="C35" s="1">
        <v>4231.9849999999997</v>
      </c>
      <c r="D35" s="1">
        <v>5645.79</v>
      </c>
      <c r="E35" s="1">
        <v>0.83</v>
      </c>
      <c r="F35" s="1">
        <v>0.83</v>
      </c>
      <c r="G35" s="1">
        <v>0</v>
      </c>
      <c r="H35" s="1">
        <v>0</v>
      </c>
      <c r="I35" s="1">
        <f t="shared" si="0"/>
        <v>5646.62</v>
      </c>
      <c r="J35" s="1">
        <v>0</v>
      </c>
      <c r="K35" s="1">
        <v>2.2999999999999998</v>
      </c>
      <c r="L35" s="1">
        <v>0</v>
      </c>
      <c r="M35" s="1">
        <v>0</v>
      </c>
      <c r="N35" s="1">
        <v>0</v>
      </c>
      <c r="O35" s="1">
        <v>0</v>
      </c>
      <c r="P35" s="1">
        <f t="shared" si="1"/>
        <v>2.2999999999999998</v>
      </c>
      <c r="Q35" s="5">
        <v>0</v>
      </c>
      <c r="R35" s="2" t="e">
        <f>#REF!</f>
        <v>#REF!</v>
      </c>
      <c r="S35" s="5">
        <v>0</v>
      </c>
      <c r="T35" s="1">
        <v>0</v>
      </c>
      <c r="U35" s="5">
        <v>0</v>
      </c>
      <c r="V35" s="1">
        <v>0</v>
      </c>
      <c r="W35" s="2" t="e">
        <f t="shared" si="2"/>
        <v>#REF!</v>
      </c>
      <c r="X35" s="2" t="e">
        <f t="shared" si="3"/>
        <v>#REF!</v>
      </c>
      <c r="Y35" s="22"/>
      <c r="Z35" s="22"/>
      <c r="AA35" s="22"/>
    </row>
    <row r="36" spans="1:27" x14ac:dyDescent="0.4">
      <c r="A36" s="14">
        <v>23</v>
      </c>
      <c r="B36" s="15" t="s">
        <v>44</v>
      </c>
      <c r="C36" s="1">
        <v>5571.335</v>
      </c>
      <c r="D36" s="1">
        <v>6936.11</v>
      </c>
      <c r="E36" s="1">
        <v>2.0099999999999998</v>
      </c>
      <c r="F36" s="1">
        <v>2.0099999999999998</v>
      </c>
      <c r="G36" s="1">
        <v>0</v>
      </c>
      <c r="H36" s="1">
        <v>0</v>
      </c>
      <c r="I36" s="1">
        <f t="shared" si="0"/>
        <v>6938.12</v>
      </c>
      <c r="J36" s="1">
        <v>2.2999999999999998</v>
      </c>
      <c r="K36" s="1" t="e">
        <f>#REF!</f>
        <v>#REF!</v>
      </c>
      <c r="L36" s="1">
        <v>0</v>
      </c>
      <c r="M36" s="1">
        <v>0</v>
      </c>
      <c r="N36" s="1">
        <v>0</v>
      </c>
      <c r="O36" s="1">
        <v>0</v>
      </c>
      <c r="P36" s="1" t="e">
        <f t="shared" si="1"/>
        <v>#REF!</v>
      </c>
      <c r="Q36" s="5">
        <v>0</v>
      </c>
      <c r="R36" s="2" t="e">
        <f>#REF!</f>
        <v>#REF!</v>
      </c>
      <c r="S36" s="5">
        <v>0</v>
      </c>
      <c r="T36" s="1">
        <v>0</v>
      </c>
      <c r="U36" s="5">
        <v>0</v>
      </c>
      <c r="V36" s="1">
        <v>0</v>
      </c>
      <c r="W36" s="2" t="e">
        <f t="shared" si="2"/>
        <v>#REF!</v>
      </c>
      <c r="X36" s="2" t="e">
        <f t="shared" si="3"/>
        <v>#REF!</v>
      </c>
      <c r="Y36" s="22"/>
      <c r="Z36" s="22"/>
      <c r="AA36" s="22"/>
    </row>
    <row r="37" spans="1:27" s="20" customFormat="1" x14ac:dyDescent="0.4">
      <c r="A37" s="17"/>
      <c r="B37" s="18" t="s">
        <v>45</v>
      </c>
      <c r="C37" s="3">
        <v>22030.6515</v>
      </c>
      <c r="D37" s="7">
        <f>SUM(D33:D36)</f>
        <v>22578.33</v>
      </c>
      <c r="E37" s="3">
        <f>SUM(E33:E36)</f>
        <v>6.1999999999999993</v>
      </c>
      <c r="F37" s="3">
        <f t="shared" ref="F37:W37" si="11">SUM(F33:F36)</f>
        <v>6.1999999999999993</v>
      </c>
      <c r="G37" s="3">
        <f t="shared" si="11"/>
        <v>0</v>
      </c>
      <c r="H37" s="3">
        <f t="shared" si="11"/>
        <v>0</v>
      </c>
      <c r="I37" s="7">
        <f t="shared" si="0"/>
        <v>22584.530000000002</v>
      </c>
      <c r="J37" s="3">
        <f t="shared" si="11"/>
        <v>2.2999999999999998</v>
      </c>
      <c r="K37" s="3" t="e">
        <f>SUM(K33:K36)</f>
        <v>#REF!</v>
      </c>
      <c r="L37" s="3">
        <f t="shared" si="11"/>
        <v>0</v>
      </c>
      <c r="M37" s="3">
        <f t="shared" si="11"/>
        <v>0</v>
      </c>
      <c r="N37" s="3">
        <f t="shared" si="11"/>
        <v>0</v>
      </c>
      <c r="O37" s="3">
        <f t="shared" si="11"/>
        <v>0</v>
      </c>
      <c r="P37" s="7" t="e">
        <f>SUM(P33:P36)</f>
        <v>#REF!</v>
      </c>
      <c r="Q37" s="3">
        <f t="shared" si="11"/>
        <v>0</v>
      </c>
      <c r="R37" s="4" t="e">
        <f>SUM(R33:R36)</f>
        <v>#REF!</v>
      </c>
      <c r="S37" s="3">
        <f t="shared" si="11"/>
        <v>0</v>
      </c>
      <c r="T37" s="3">
        <f t="shared" si="11"/>
        <v>0</v>
      </c>
      <c r="U37" s="3">
        <f t="shared" si="11"/>
        <v>0</v>
      </c>
      <c r="V37" s="3">
        <f t="shared" si="11"/>
        <v>0</v>
      </c>
      <c r="W37" s="3" t="e">
        <f t="shared" si="11"/>
        <v>#REF!</v>
      </c>
      <c r="X37" s="2" t="e">
        <f t="shared" si="3"/>
        <v>#REF!</v>
      </c>
      <c r="Y37" s="60"/>
      <c r="Z37" s="60"/>
      <c r="AA37" s="60"/>
    </row>
    <row r="38" spans="1:27" s="56" customFormat="1" x14ac:dyDescent="0.4">
      <c r="A38" s="51"/>
      <c r="B38" s="52" t="s">
        <v>46</v>
      </c>
      <c r="C38" s="53">
        <v>55281.311499999996</v>
      </c>
      <c r="D38" s="54">
        <f>D37+D32+D27</f>
        <v>56218.8</v>
      </c>
      <c r="E38" s="54">
        <f t="shared" ref="E38:W38" si="12">E37+E32+E27</f>
        <v>132.27000000000001</v>
      </c>
      <c r="F38" s="54">
        <f t="shared" si="12"/>
        <v>132.27000000000001</v>
      </c>
      <c r="G38" s="54">
        <f t="shared" si="12"/>
        <v>0</v>
      </c>
      <c r="H38" s="54">
        <f t="shared" si="12"/>
        <v>0</v>
      </c>
      <c r="I38" s="54">
        <f t="shared" si="12"/>
        <v>56351.070000000007</v>
      </c>
      <c r="J38" s="54">
        <f t="shared" si="12"/>
        <v>61.46</v>
      </c>
      <c r="K38" s="54" t="e">
        <f t="shared" si="12"/>
        <v>#REF!</v>
      </c>
      <c r="L38" s="54">
        <f t="shared" si="12"/>
        <v>0</v>
      </c>
      <c r="M38" s="54">
        <f t="shared" si="12"/>
        <v>0</v>
      </c>
      <c r="N38" s="54">
        <f t="shared" si="12"/>
        <v>0</v>
      </c>
      <c r="O38" s="54">
        <f t="shared" si="12"/>
        <v>0</v>
      </c>
      <c r="P38" s="54" t="e">
        <f t="shared" si="12"/>
        <v>#REF!</v>
      </c>
      <c r="Q38" s="54">
        <f t="shared" si="12"/>
        <v>13.370000000000001</v>
      </c>
      <c r="R38" s="54" t="e">
        <f t="shared" si="12"/>
        <v>#REF!</v>
      </c>
      <c r="S38" s="54">
        <f t="shared" si="12"/>
        <v>0.13</v>
      </c>
      <c r="T38" s="54">
        <f t="shared" si="12"/>
        <v>0.13</v>
      </c>
      <c r="U38" s="54">
        <f t="shared" si="12"/>
        <v>0</v>
      </c>
      <c r="V38" s="54">
        <f t="shared" si="12"/>
        <v>0</v>
      </c>
      <c r="W38" s="54" t="e">
        <f t="shared" si="12"/>
        <v>#REF!</v>
      </c>
      <c r="X38" s="4" t="e">
        <f t="shared" si="3"/>
        <v>#REF!</v>
      </c>
      <c r="Y38" s="55"/>
      <c r="Z38" s="55"/>
      <c r="AA38" s="55"/>
    </row>
    <row r="39" spans="1:27" x14ac:dyDescent="0.4">
      <c r="A39" s="14">
        <v>24</v>
      </c>
      <c r="B39" s="58" t="s">
        <v>47</v>
      </c>
      <c r="C39" s="1">
        <v>3403.3207499999999</v>
      </c>
      <c r="D39" s="1">
        <v>11776.54</v>
      </c>
      <c r="E39" s="1">
        <v>34.659999999999997</v>
      </c>
      <c r="F39" s="1">
        <v>34.659999999999997</v>
      </c>
      <c r="G39" s="1">
        <v>0</v>
      </c>
      <c r="H39" s="1">
        <v>0</v>
      </c>
      <c r="I39" s="1">
        <f t="shared" si="0"/>
        <v>11811.2</v>
      </c>
      <c r="J39" s="1">
        <v>0</v>
      </c>
      <c r="K39" s="1" t="e">
        <f>#REF!</f>
        <v>#REF!</v>
      </c>
      <c r="L39" s="1">
        <v>0</v>
      </c>
      <c r="M39" s="1">
        <v>0</v>
      </c>
      <c r="N39" s="1">
        <v>0</v>
      </c>
      <c r="O39" s="1">
        <v>0</v>
      </c>
      <c r="P39" s="1" t="e">
        <f t="shared" si="1"/>
        <v>#REF!</v>
      </c>
      <c r="Q39" s="2">
        <v>0</v>
      </c>
      <c r="R39" s="2" t="e">
        <f>#REF!</f>
        <v>#REF!</v>
      </c>
      <c r="S39" s="2">
        <v>0</v>
      </c>
      <c r="T39" s="1">
        <v>0</v>
      </c>
      <c r="U39" s="2">
        <v>0</v>
      </c>
      <c r="V39" s="1">
        <v>0</v>
      </c>
      <c r="W39" s="2" t="e">
        <f t="shared" si="2"/>
        <v>#REF!</v>
      </c>
      <c r="X39" s="2" t="e">
        <f t="shared" si="3"/>
        <v>#REF!</v>
      </c>
      <c r="Y39" s="16"/>
      <c r="Z39" s="16"/>
      <c r="AA39" s="16"/>
    </row>
    <row r="40" spans="1:27" x14ac:dyDescent="0.4">
      <c r="A40" s="14">
        <v>25</v>
      </c>
      <c r="B40" s="15" t="s">
        <v>48</v>
      </c>
      <c r="C40" s="1">
        <v>2201.6424999999999</v>
      </c>
      <c r="D40" s="1">
        <v>9530.7999999999993</v>
      </c>
      <c r="E40" s="1">
        <v>6.43</v>
      </c>
      <c r="F40" s="1">
        <v>6.43</v>
      </c>
      <c r="G40" s="1">
        <v>0</v>
      </c>
      <c r="H40" s="1">
        <v>0</v>
      </c>
      <c r="I40" s="1">
        <f t="shared" si="0"/>
        <v>9537.23</v>
      </c>
      <c r="J40" s="1">
        <v>0</v>
      </c>
      <c r="K40" s="1" t="e">
        <f>#REF!</f>
        <v>#REF!</v>
      </c>
      <c r="L40" s="1">
        <v>0</v>
      </c>
      <c r="M40" s="1">
        <v>0</v>
      </c>
      <c r="N40" s="1">
        <v>0</v>
      </c>
      <c r="O40" s="1">
        <v>0</v>
      </c>
      <c r="P40" s="1" t="e">
        <f t="shared" si="1"/>
        <v>#REF!</v>
      </c>
      <c r="Q40" s="2">
        <v>0</v>
      </c>
      <c r="R40" s="2" t="e">
        <f>#REF!</f>
        <v>#REF!</v>
      </c>
      <c r="S40" s="2">
        <v>0</v>
      </c>
      <c r="T40" s="1">
        <v>0</v>
      </c>
      <c r="U40" s="2">
        <v>0</v>
      </c>
      <c r="V40" s="1">
        <v>0</v>
      </c>
      <c r="W40" s="2" t="e">
        <f t="shared" si="2"/>
        <v>#REF!</v>
      </c>
      <c r="X40" s="2" t="e">
        <f t="shared" si="3"/>
        <v>#REF!</v>
      </c>
      <c r="Y40" s="16"/>
      <c r="Z40" s="16"/>
      <c r="AA40" s="16"/>
    </row>
    <row r="41" spans="1:27" x14ac:dyDescent="0.4">
      <c r="A41" s="14">
        <v>26</v>
      </c>
      <c r="B41" s="15" t="s">
        <v>49</v>
      </c>
      <c r="C41" s="1">
        <v>5534.1854999999996</v>
      </c>
      <c r="D41" s="1">
        <v>23279.17</v>
      </c>
      <c r="E41" s="1">
        <v>9.9730000000000008</v>
      </c>
      <c r="F41" s="1">
        <v>9.9730000000000008</v>
      </c>
      <c r="G41" s="1">
        <v>0</v>
      </c>
      <c r="H41" s="1">
        <v>0</v>
      </c>
      <c r="I41" s="1">
        <f t="shared" si="0"/>
        <v>23289.143</v>
      </c>
      <c r="J41" s="1">
        <v>0</v>
      </c>
      <c r="K41" s="1" t="e">
        <f>#REF!</f>
        <v>#REF!</v>
      </c>
      <c r="L41" s="1">
        <v>0</v>
      </c>
      <c r="M41" s="1">
        <v>0</v>
      </c>
      <c r="N41" s="1">
        <v>0</v>
      </c>
      <c r="O41" s="1">
        <v>0</v>
      </c>
      <c r="P41" s="1" t="e">
        <f t="shared" si="1"/>
        <v>#REF!</v>
      </c>
      <c r="Q41" s="2">
        <v>0</v>
      </c>
      <c r="R41" s="2" t="e">
        <f>#REF!</f>
        <v>#REF!</v>
      </c>
      <c r="S41" s="2">
        <v>0</v>
      </c>
      <c r="T41" s="1">
        <v>0</v>
      </c>
      <c r="U41" s="2">
        <v>0</v>
      </c>
      <c r="V41" s="1">
        <v>0</v>
      </c>
      <c r="W41" s="2" t="e">
        <f t="shared" si="2"/>
        <v>#REF!</v>
      </c>
      <c r="X41" s="2" t="e">
        <f t="shared" si="3"/>
        <v>#REF!</v>
      </c>
      <c r="Y41" s="16"/>
      <c r="Z41" s="16"/>
      <c r="AA41" s="16"/>
    </row>
    <row r="42" spans="1:27" x14ac:dyDescent="0.4">
      <c r="A42" s="14">
        <v>27</v>
      </c>
      <c r="B42" s="58" t="s">
        <v>50</v>
      </c>
      <c r="C42" s="1"/>
      <c r="D42" s="1">
        <v>3753.71</v>
      </c>
      <c r="E42" s="1">
        <v>8.66</v>
      </c>
      <c r="F42" s="1">
        <v>8.66</v>
      </c>
      <c r="G42" s="1">
        <v>0</v>
      </c>
      <c r="H42" s="1">
        <v>0</v>
      </c>
      <c r="I42" s="1">
        <f t="shared" si="0"/>
        <v>3762.37</v>
      </c>
      <c r="J42" s="1"/>
      <c r="K42" s="1" t="e">
        <f>#REF!</f>
        <v>#REF!</v>
      </c>
      <c r="L42" s="1">
        <v>0</v>
      </c>
      <c r="M42" s="1">
        <v>0</v>
      </c>
      <c r="N42" s="1">
        <v>0</v>
      </c>
      <c r="O42" s="1">
        <v>0</v>
      </c>
      <c r="P42" s="1" t="e">
        <f t="shared" si="1"/>
        <v>#REF!</v>
      </c>
      <c r="Q42" s="2">
        <v>0</v>
      </c>
      <c r="R42" s="2" t="e">
        <f>#REF!</f>
        <v>#REF!</v>
      </c>
      <c r="S42" s="2">
        <v>0</v>
      </c>
      <c r="T42" s="1">
        <v>0</v>
      </c>
      <c r="U42" s="2">
        <v>0</v>
      </c>
      <c r="V42" s="1">
        <v>0</v>
      </c>
      <c r="W42" s="2" t="e">
        <f t="shared" si="2"/>
        <v>#REF!</v>
      </c>
      <c r="X42" s="2" t="e">
        <f t="shared" si="3"/>
        <v>#REF!</v>
      </c>
      <c r="Y42" s="16"/>
      <c r="Z42" s="16"/>
      <c r="AA42" s="16"/>
    </row>
    <row r="43" spans="1:27" s="20" customFormat="1" x14ac:dyDescent="0.4">
      <c r="A43" s="17"/>
      <c r="B43" s="21" t="s">
        <v>51</v>
      </c>
      <c r="C43" s="3">
        <v>11139.14875</v>
      </c>
      <c r="D43" s="7">
        <f>SUM(D39:D42)</f>
        <v>48340.219999999994</v>
      </c>
      <c r="E43" s="3">
        <f>SUM(E39:E42)</f>
        <v>59.722999999999999</v>
      </c>
      <c r="F43" s="3">
        <f t="shared" ref="F43:W43" si="13">SUM(F39:F42)</f>
        <v>59.722999999999999</v>
      </c>
      <c r="G43" s="3">
        <f t="shared" si="13"/>
        <v>0</v>
      </c>
      <c r="H43" s="3">
        <v>0</v>
      </c>
      <c r="I43" s="7">
        <f t="shared" si="0"/>
        <v>48399.942999999992</v>
      </c>
      <c r="J43" s="3">
        <f t="shared" si="13"/>
        <v>0</v>
      </c>
      <c r="K43" s="3" t="e">
        <f>SUM(K39:K42)</f>
        <v>#REF!</v>
      </c>
      <c r="L43" s="3">
        <f t="shared" si="13"/>
        <v>0</v>
      </c>
      <c r="M43" s="3">
        <f t="shared" si="13"/>
        <v>0</v>
      </c>
      <c r="N43" s="3">
        <f t="shared" si="13"/>
        <v>0</v>
      </c>
      <c r="O43" s="3">
        <f t="shared" si="13"/>
        <v>0</v>
      </c>
      <c r="P43" s="3" t="e">
        <f t="shared" si="13"/>
        <v>#REF!</v>
      </c>
      <c r="Q43" s="3">
        <f t="shared" si="13"/>
        <v>0</v>
      </c>
      <c r="R43" s="4" t="e">
        <f>SUM(R39:R42)</f>
        <v>#REF!</v>
      </c>
      <c r="S43" s="3">
        <f t="shared" si="13"/>
        <v>0</v>
      </c>
      <c r="T43" s="3">
        <f t="shared" si="13"/>
        <v>0</v>
      </c>
      <c r="U43" s="3">
        <f t="shared" si="13"/>
        <v>0</v>
      </c>
      <c r="V43" s="3">
        <f t="shared" si="13"/>
        <v>0</v>
      </c>
      <c r="W43" s="3" t="e">
        <f t="shared" si="13"/>
        <v>#REF!</v>
      </c>
      <c r="X43" s="4" t="e">
        <f t="shared" si="3"/>
        <v>#REF!</v>
      </c>
      <c r="Y43" s="60"/>
      <c r="Z43" s="60"/>
      <c r="AA43" s="60"/>
    </row>
    <row r="44" spans="1:27" x14ac:dyDescent="0.4">
      <c r="A44" s="14">
        <v>28</v>
      </c>
      <c r="B44" s="15" t="s">
        <v>52</v>
      </c>
      <c r="C44" s="1">
        <v>3101.01</v>
      </c>
      <c r="D44" s="1">
        <v>13827.18</v>
      </c>
      <c r="E44" s="1">
        <v>18.48</v>
      </c>
      <c r="F44" s="1">
        <v>18.48</v>
      </c>
      <c r="G44" s="1">
        <v>0</v>
      </c>
      <c r="H44" s="1">
        <v>0</v>
      </c>
      <c r="I44" s="1">
        <f t="shared" si="0"/>
        <v>13845.66</v>
      </c>
      <c r="J44" s="1">
        <v>0.24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f t="shared" si="1"/>
        <v>0</v>
      </c>
      <c r="Q44" s="2">
        <v>0</v>
      </c>
      <c r="R44" s="2" t="e">
        <f>#REF!</f>
        <v>#REF!</v>
      </c>
      <c r="S44" s="2">
        <v>0</v>
      </c>
      <c r="T44" s="1">
        <v>0</v>
      </c>
      <c r="U44" s="2">
        <v>0</v>
      </c>
      <c r="V44" s="1">
        <v>0</v>
      </c>
      <c r="W44" s="2" t="e">
        <f t="shared" si="2"/>
        <v>#REF!</v>
      </c>
      <c r="X44" s="2" t="e">
        <f t="shared" si="3"/>
        <v>#REF!</v>
      </c>
      <c r="Y44" s="16"/>
      <c r="Z44" s="16"/>
      <c r="AA44" s="16"/>
    </row>
    <row r="45" spans="1:27" x14ac:dyDescent="0.4">
      <c r="A45" s="14">
        <v>29</v>
      </c>
      <c r="B45" s="15" t="s">
        <v>53</v>
      </c>
      <c r="C45" s="1">
        <v>1413.37</v>
      </c>
      <c r="D45" s="1">
        <v>6330.14</v>
      </c>
      <c r="E45" s="1">
        <v>51.02</v>
      </c>
      <c r="F45" s="1">
        <v>51.02</v>
      </c>
      <c r="G45" s="1">
        <v>0</v>
      </c>
      <c r="H45" s="1">
        <v>0</v>
      </c>
      <c r="I45" s="1">
        <f t="shared" si="0"/>
        <v>6381.1600000000008</v>
      </c>
      <c r="J45" s="1">
        <v>0.12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f t="shared" si="1"/>
        <v>0</v>
      </c>
      <c r="Q45" s="2">
        <v>25</v>
      </c>
      <c r="R45" s="2" t="e">
        <f>#REF!</f>
        <v>#REF!</v>
      </c>
      <c r="S45" s="2">
        <v>0</v>
      </c>
      <c r="T45" s="1">
        <v>0</v>
      </c>
      <c r="U45" s="2">
        <v>0</v>
      </c>
      <c r="V45" s="1">
        <v>0</v>
      </c>
      <c r="W45" s="2" t="e">
        <f t="shared" si="2"/>
        <v>#REF!</v>
      </c>
      <c r="X45" s="2" t="e">
        <f t="shared" si="3"/>
        <v>#REF!</v>
      </c>
      <c r="Y45" s="16"/>
      <c r="Z45" s="16"/>
      <c r="AA45" s="16"/>
    </row>
    <row r="46" spans="1:27" x14ac:dyDescent="0.4">
      <c r="A46" s="14">
        <v>30</v>
      </c>
      <c r="B46" s="15" t="s">
        <v>54</v>
      </c>
      <c r="C46" s="1">
        <v>2827.57</v>
      </c>
      <c r="D46" s="1">
        <v>11996.15</v>
      </c>
      <c r="E46" s="1">
        <v>7.35</v>
      </c>
      <c r="F46" s="1">
        <v>7.35</v>
      </c>
      <c r="G46" s="1">
        <v>0</v>
      </c>
      <c r="H46" s="1">
        <v>0</v>
      </c>
      <c r="I46" s="1">
        <f t="shared" si="0"/>
        <v>12003.5</v>
      </c>
      <c r="J46" s="1">
        <v>2.67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f t="shared" si="1"/>
        <v>0</v>
      </c>
      <c r="Q46" s="2">
        <v>2.67</v>
      </c>
      <c r="R46" s="2">
        <v>0</v>
      </c>
      <c r="S46" s="2">
        <v>0</v>
      </c>
      <c r="T46" s="1">
        <v>0</v>
      </c>
      <c r="U46" s="2">
        <v>0</v>
      </c>
      <c r="V46" s="1">
        <v>0</v>
      </c>
      <c r="W46" s="2">
        <f t="shared" si="2"/>
        <v>0</v>
      </c>
      <c r="X46" s="2">
        <f t="shared" si="3"/>
        <v>12003.5</v>
      </c>
      <c r="Y46" s="16"/>
      <c r="Z46" s="16"/>
      <c r="AA46" s="16"/>
    </row>
    <row r="47" spans="1:27" x14ac:dyDescent="0.4">
      <c r="A47" s="14">
        <v>31</v>
      </c>
      <c r="B47" s="15" t="s">
        <v>55</v>
      </c>
      <c r="C47" s="1">
        <v>2589.4899999999998</v>
      </c>
      <c r="D47" s="1">
        <v>10575.55</v>
      </c>
      <c r="E47" s="1">
        <v>59.45</v>
      </c>
      <c r="F47" s="1">
        <v>59.45</v>
      </c>
      <c r="G47" s="1">
        <v>0</v>
      </c>
      <c r="H47" s="1">
        <v>0</v>
      </c>
      <c r="I47" s="1">
        <f t="shared" si="0"/>
        <v>10635</v>
      </c>
      <c r="J47" s="1">
        <v>3.1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f t="shared" si="1"/>
        <v>0</v>
      </c>
      <c r="Q47" s="2">
        <v>0</v>
      </c>
      <c r="R47" s="2" t="e">
        <f>#REF!</f>
        <v>#REF!</v>
      </c>
      <c r="S47" s="2">
        <v>0</v>
      </c>
      <c r="T47" s="1">
        <v>0</v>
      </c>
      <c r="U47" s="2">
        <v>0</v>
      </c>
      <c r="V47" s="1">
        <v>0</v>
      </c>
      <c r="W47" s="2" t="e">
        <f t="shared" si="2"/>
        <v>#REF!</v>
      </c>
      <c r="X47" s="2" t="e">
        <f t="shared" si="3"/>
        <v>#REF!</v>
      </c>
      <c r="Y47" s="16"/>
      <c r="Z47" s="16"/>
      <c r="AA47" s="16"/>
    </row>
    <row r="48" spans="1:27" s="20" customFormat="1" ht="55.5" x14ac:dyDescent="0.4">
      <c r="A48" s="17"/>
      <c r="B48" s="21" t="s">
        <v>56</v>
      </c>
      <c r="C48" s="3">
        <v>9931.44</v>
      </c>
      <c r="D48" s="6">
        <f>SUM(D44:D47)</f>
        <v>42729.020000000004</v>
      </c>
      <c r="E48" s="3">
        <f>SUM(E44:E47)</f>
        <v>136.30000000000001</v>
      </c>
      <c r="F48" s="3">
        <f t="shared" ref="F48:Y48" si="14">SUM(F44:F47)</f>
        <v>136.30000000000001</v>
      </c>
      <c r="G48" s="3">
        <f t="shared" si="14"/>
        <v>0</v>
      </c>
      <c r="H48" s="3">
        <f t="shared" si="14"/>
        <v>0</v>
      </c>
      <c r="I48" s="7">
        <f t="shared" si="14"/>
        <v>42865.32</v>
      </c>
      <c r="J48" s="3">
        <f t="shared" si="14"/>
        <v>6.13</v>
      </c>
      <c r="K48" s="3">
        <v>0</v>
      </c>
      <c r="L48" s="3">
        <f t="shared" ref="L48:W48" si="15">SUM(L44:L47)</f>
        <v>0</v>
      </c>
      <c r="M48" s="3">
        <f t="shared" si="15"/>
        <v>0</v>
      </c>
      <c r="N48" s="3">
        <f t="shared" si="15"/>
        <v>0</v>
      </c>
      <c r="O48" s="3">
        <f t="shared" si="15"/>
        <v>0</v>
      </c>
      <c r="P48" s="3">
        <f t="shared" si="15"/>
        <v>0</v>
      </c>
      <c r="Q48" s="3">
        <f t="shared" si="15"/>
        <v>27.67</v>
      </c>
      <c r="R48" s="3" t="e">
        <f t="shared" si="15"/>
        <v>#REF!</v>
      </c>
      <c r="S48" s="3">
        <f t="shared" si="15"/>
        <v>0</v>
      </c>
      <c r="T48" s="3">
        <f t="shared" si="15"/>
        <v>0</v>
      </c>
      <c r="U48" s="3">
        <f t="shared" si="15"/>
        <v>0</v>
      </c>
      <c r="V48" s="3">
        <f t="shared" si="15"/>
        <v>0</v>
      </c>
      <c r="W48" s="3" t="e">
        <f t="shared" si="15"/>
        <v>#REF!</v>
      </c>
      <c r="X48" s="4" t="e">
        <f t="shared" si="3"/>
        <v>#REF!</v>
      </c>
      <c r="Y48" s="3">
        <f t="shared" si="14"/>
        <v>0</v>
      </c>
      <c r="Z48" s="60"/>
      <c r="AA48" s="60"/>
    </row>
    <row r="49" spans="1:27" s="56" customFormat="1" x14ac:dyDescent="0.4">
      <c r="A49" s="51"/>
      <c r="B49" s="52" t="s">
        <v>57</v>
      </c>
      <c r="C49" s="53">
        <v>21070.588750000003</v>
      </c>
      <c r="D49" s="53">
        <f>D48+D43</f>
        <v>91069.239999999991</v>
      </c>
      <c r="E49" s="53">
        <f t="shared" ref="E49:W49" si="16">E48+E43</f>
        <v>196.02300000000002</v>
      </c>
      <c r="F49" s="53">
        <f t="shared" si="16"/>
        <v>196.02300000000002</v>
      </c>
      <c r="G49" s="53">
        <f t="shared" si="16"/>
        <v>0</v>
      </c>
      <c r="H49" s="53">
        <f t="shared" si="16"/>
        <v>0</v>
      </c>
      <c r="I49" s="53">
        <f t="shared" si="16"/>
        <v>91265.262999999992</v>
      </c>
      <c r="J49" s="53">
        <f t="shared" si="16"/>
        <v>6.13</v>
      </c>
      <c r="K49" s="53" t="e">
        <f t="shared" si="16"/>
        <v>#REF!</v>
      </c>
      <c r="L49" s="53">
        <f t="shared" si="16"/>
        <v>0</v>
      </c>
      <c r="M49" s="53">
        <f t="shared" si="16"/>
        <v>0</v>
      </c>
      <c r="N49" s="53">
        <f t="shared" si="16"/>
        <v>0</v>
      </c>
      <c r="O49" s="53">
        <f t="shared" si="16"/>
        <v>0</v>
      </c>
      <c r="P49" s="53" t="e">
        <f t="shared" si="16"/>
        <v>#REF!</v>
      </c>
      <c r="Q49" s="53">
        <f t="shared" si="16"/>
        <v>27.67</v>
      </c>
      <c r="R49" s="53" t="e">
        <f t="shared" si="16"/>
        <v>#REF!</v>
      </c>
      <c r="S49" s="53">
        <f t="shared" si="16"/>
        <v>0</v>
      </c>
      <c r="T49" s="53">
        <f t="shared" si="16"/>
        <v>0</v>
      </c>
      <c r="U49" s="53">
        <f t="shared" si="16"/>
        <v>0</v>
      </c>
      <c r="V49" s="53">
        <f t="shared" si="16"/>
        <v>0</v>
      </c>
      <c r="W49" s="53" t="e">
        <f t="shared" si="16"/>
        <v>#REF!</v>
      </c>
      <c r="X49" s="4" t="e">
        <f t="shared" si="3"/>
        <v>#REF!</v>
      </c>
      <c r="Y49" s="55"/>
      <c r="Z49" s="55"/>
      <c r="AA49" s="55"/>
    </row>
    <row r="50" spans="1:27" s="20" customFormat="1" x14ac:dyDescent="0.4">
      <c r="A50" s="17"/>
      <c r="B50" s="21" t="s">
        <v>58</v>
      </c>
      <c r="C50" s="3">
        <v>82935.419250000006</v>
      </c>
      <c r="D50" s="3" t="e">
        <f>D49+D38+D24</f>
        <v>#REF!</v>
      </c>
      <c r="E50" s="3">
        <f t="shared" ref="E50:W50" si="17">E49+E38+E24</f>
        <v>338.053</v>
      </c>
      <c r="F50" s="3">
        <f t="shared" si="17"/>
        <v>338.053</v>
      </c>
      <c r="G50" s="3">
        <f t="shared" si="17"/>
        <v>35.03</v>
      </c>
      <c r="H50" s="3">
        <f t="shared" si="17"/>
        <v>35.03</v>
      </c>
      <c r="I50" s="3" t="e">
        <f t="shared" si="17"/>
        <v>#REF!</v>
      </c>
      <c r="J50" s="3">
        <f t="shared" si="17"/>
        <v>1007.2420000000001</v>
      </c>
      <c r="K50" s="3" t="e">
        <f t="shared" si="17"/>
        <v>#REF!</v>
      </c>
      <c r="L50" s="3">
        <f t="shared" si="17"/>
        <v>8.6399999999999988</v>
      </c>
      <c r="M50" s="3">
        <f t="shared" si="17"/>
        <v>8.6399999999999988</v>
      </c>
      <c r="N50" s="3">
        <f t="shared" si="17"/>
        <v>0</v>
      </c>
      <c r="O50" s="3">
        <f t="shared" si="17"/>
        <v>0</v>
      </c>
      <c r="P50" s="3" t="e">
        <f t="shared" si="17"/>
        <v>#REF!</v>
      </c>
      <c r="Q50" s="3">
        <f t="shared" si="17"/>
        <v>519.19899999999996</v>
      </c>
      <c r="R50" s="3" t="e">
        <f t="shared" si="17"/>
        <v>#REF!</v>
      </c>
      <c r="S50" s="3">
        <f t="shared" si="17"/>
        <v>1.4900000000000002</v>
      </c>
      <c r="T50" s="3">
        <f t="shared" si="17"/>
        <v>1.4900000000000002</v>
      </c>
      <c r="U50" s="3">
        <f t="shared" si="17"/>
        <v>0</v>
      </c>
      <c r="V50" s="3">
        <f t="shared" si="17"/>
        <v>0</v>
      </c>
      <c r="W50" s="3" t="e">
        <f t="shared" si="17"/>
        <v>#REF!</v>
      </c>
      <c r="X50" s="4" t="e">
        <f t="shared" si="3"/>
        <v>#REF!</v>
      </c>
      <c r="Y50" s="60"/>
      <c r="Z50" s="60"/>
      <c r="AA50" s="60"/>
    </row>
    <row r="51" spans="1:27" s="28" customFormat="1" x14ac:dyDescent="0.4">
      <c r="A51" s="23"/>
      <c r="B51" s="24"/>
      <c r="C51" s="25"/>
      <c r="D51" s="25"/>
      <c r="E51" s="25"/>
      <c r="F51" s="25">
        <f>'[1]APRIL 18'!E48+'[1]may 2018'!D49</f>
        <v>432.81799999999998</v>
      </c>
      <c r="G51" s="25"/>
      <c r="H51" s="25"/>
      <c r="I51" s="25"/>
      <c r="J51" s="25"/>
      <c r="K51" s="1">
        <v>0</v>
      </c>
      <c r="L51" s="25"/>
      <c r="M51" s="25">
        <f>'[1]APRIL 18'!K48+'[1]may 2018'!J49</f>
        <v>13.847000000000001</v>
      </c>
      <c r="N51" s="25"/>
      <c r="O51" s="26"/>
      <c r="P51" s="25"/>
      <c r="Q51" s="25"/>
      <c r="R51" s="25"/>
      <c r="S51" s="26"/>
      <c r="T51" s="26">
        <f>'[1]APRIL 18'!Q48+'[1]may 2018'!P49</f>
        <v>155.94999999999999</v>
      </c>
      <c r="U51" s="25"/>
      <c r="V51" s="1"/>
      <c r="W51" s="27"/>
      <c r="X51" s="25"/>
      <c r="Y51" s="25"/>
      <c r="Z51" s="25"/>
      <c r="AA51" s="25"/>
    </row>
    <row r="52" spans="1:27" s="20" customFormat="1" x14ac:dyDescent="0.4">
      <c r="A52" s="29"/>
      <c r="B52" s="30"/>
      <c r="C52" s="31"/>
      <c r="D52" s="31"/>
      <c r="E52" s="31"/>
      <c r="F52" s="125" t="s">
        <v>59</v>
      </c>
      <c r="G52" s="125"/>
      <c r="H52" s="125"/>
      <c r="I52" s="60">
        <f>E49+L49+S49-G49-N49-U49</f>
        <v>196.02300000000002</v>
      </c>
      <c r="J52" s="60"/>
      <c r="K52" s="60"/>
      <c r="L52" s="60"/>
      <c r="M52" s="60"/>
      <c r="N52" s="60"/>
      <c r="O52" s="60"/>
      <c r="P52" s="60"/>
      <c r="Q52" s="32"/>
      <c r="R52" s="32"/>
      <c r="S52" s="60"/>
      <c r="T52" s="60"/>
      <c r="U52" s="60"/>
      <c r="V52" s="60"/>
      <c r="W52" s="60"/>
      <c r="X52" s="61"/>
      <c r="Y52" s="61"/>
      <c r="Z52" s="61"/>
      <c r="AA52" s="61"/>
    </row>
    <row r="53" spans="1:27" s="20" customFormat="1" x14ac:dyDescent="0.4">
      <c r="A53" s="29"/>
      <c r="B53" s="30"/>
      <c r="C53" s="60"/>
      <c r="D53" s="60"/>
      <c r="E53" s="60"/>
      <c r="F53" s="125" t="s">
        <v>60</v>
      </c>
      <c r="G53" s="125"/>
      <c r="H53" s="125"/>
      <c r="I53" s="60">
        <f>F49+M49+T49-H49-O49-V49</f>
        <v>196.02300000000002</v>
      </c>
      <c r="J53" s="60"/>
      <c r="K53" s="60"/>
      <c r="L53" s="60"/>
      <c r="M53" s="60"/>
      <c r="N53" s="60"/>
      <c r="O53" s="60"/>
      <c r="P53" s="25"/>
      <c r="Q53" s="27"/>
      <c r="R53" s="27"/>
      <c r="S53" s="25"/>
      <c r="T53" s="25" t="s">
        <v>61</v>
      </c>
      <c r="U53" s="25"/>
      <c r="V53" s="60"/>
      <c r="W53" s="60"/>
      <c r="X53" s="61"/>
      <c r="Y53" s="61"/>
      <c r="Z53" s="61"/>
      <c r="AA53" s="61"/>
    </row>
    <row r="54" spans="1:27" x14ac:dyDescent="0.4">
      <c r="C54" s="31"/>
      <c r="D54" s="31"/>
      <c r="E54" s="31"/>
      <c r="F54" s="125" t="s">
        <v>62</v>
      </c>
      <c r="G54" s="125"/>
      <c r="H54" s="125"/>
      <c r="I54" s="60" t="e">
        <f>I50+P50+W50</f>
        <v>#REF!</v>
      </c>
      <c r="J54" s="34"/>
      <c r="K54" s="34"/>
      <c r="L54" s="35"/>
      <c r="M54" s="36"/>
      <c r="N54" s="37"/>
      <c r="O54" s="38"/>
      <c r="P54" s="39"/>
      <c r="Q54" s="40"/>
      <c r="R54" s="40"/>
      <c r="S54" s="36"/>
      <c r="T54" s="36">
        <f>F50+M50+T50</f>
        <v>348.18299999999999</v>
      </c>
      <c r="U54" s="41" t="s">
        <v>61</v>
      </c>
      <c r="W54" s="42"/>
      <c r="X54" s="16"/>
      <c r="Y54" s="16"/>
      <c r="Z54" s="16"/>
      <c r="AA54" s="16"/>
    </row>
    <row r="55" spans="1:27" x14ac:dyDescent="0.4">
      <c r="C55" s="61"/>
      <c r="D55" s="61"/>
      <c r="E55" s="61"/>
      <c r="F55" s="43"/>
      <c r="I55" s="34"/>
      <c r="M55" s="36">
        <f>'[1]Aug 18'!H54+'[1]sep 18'!H52</f>
        <v>169100.05599999998</v>
      </c>
      <c r="N55" s="41"/>
      <c r="O55" s="36" t="e">
        <f>I50+P50+W50</f>
        <v>#REF!</v>
      </c>
      <c r="P55" s="41"/>
      <c r="Q55" s="44"/>
      <c r="R55" s="44"/>
      <c r="S55" s="41"/>
      <c r="T55" s="41"/>
      <c r="U55" s="41"/>
    </row>
    <row r="56" spans="1:27" x14ac:dyDescent="0.4">
      <c r="C56" s="61"/>
      <c r="D56" s="61"/>
      <c r="E56" s="61"/>
      <c r="F56" s="43"/>
      <c r="I56" s="34"/>
      <c r="L56" s="34">
        <f>170600.01+196.02</f>
        <v>170796.03</v>
      </c>
      <c r="M56" s="36">
        <f>'[1]JULY 18'!H54+'[1]Aug 18'!H52</f>
        <v>168844.74000000002</v>
      </c>
      <c r="O56" s="41"/>
      <c r="P56" s="41"/>
      <c r="Q56" s="44"/>
      <c r="R56" s="44"/>
      <c r="S56" s="41"/>
      <c r="T56" s="41"/>
      <c r="U56" s="41"/>
    </row>
    <row r="57" spans="1:27" s="20" customFormat="1" ht="20.25" customHeight="1" x14ac:dyDescent="0.4">
      <c r="B57" s="126" t="s">
        <v>63</v>
      </c>
      <c r="C57" s="126"/>
      <c r="D57" s="126"/>
      <c r="E57" s="126"/>
      <c r="F57" s="126"/>
      <c r="G57" s="126"/>
      <c r="I57" s="45">
        <f>'[2]dec 18 '!H54+'circle ob '!I52</f>
        <v>170014.89099999995</v>
      </c>
      <c r="J57" s="46"/>
      <c r="K57" s="46"/>
      <c r="L57" s="43"/>
      <c r="M57" s="45">
        <f>'[1]sep 18'!H54+'[1]oct 18'!H52</f>
        <v>169356.52699999997</v>
      </c>
      <c r="N57" s="45">
        <f>'[1]nov 18'!H54+'[2]dec 18 '!H52</f>
        <v>169818.86799999996</v>
      </c>
      <c r="T57" s="61"/>
      <c r="U57" s="126" t="s">
        <v>64</v>
      </c>
      <c r="V57" s="126"/>
      <c r="W57" s="126"/>
      <c r="X57" s="126"/>
    </row>
    <row r="58" spans="1:27" s="20" customFormat="1" x14ac:dyDescent="0.4">
      <c r="B58" s="126" t="s">
        <v>65</v>
      </c>
      <c r="C58" s="126"/>
      <c r="D58" s="126"/>
      <c r="E58" s="126"/>
      <c r="F58" s="126"/>
      <c r="G58" s="126"/>
      <c r="I58" s="45">
        <f>'[2]dec 18 '!H54+'circle ob '!I52</f>
        <v>170014.89099999995</v>
      </c>
      <c r="J58" s="47"/>
      <c r="K58" s="47"/>
      <c r="L58" s="48"/>
      <c r="O58" s="45">
        <f>'[3]feb 19'!H54+'circle ob '!I52</f>
        <v>170576.50999999992</v>
      </c>
      <c r="T58" s="61"/>
      <c r="U58" s="126" t="s">
        <v>65</v>
      </c>
      <c r="V58" s="126"/>
      <c r="W58" s="126"/>
      <c r="X58" s="126"/>
    </row>
    <row r="59" spans="1:27" s="20" customFormat="1" x14ac:dyDescent="0.4">
      <c r="B59" s="30"/>
      <c r="G59" s="48"/>
      <c r="J59" s="47"/>
      <c r="K59" s="47"/>
      <c r="L59" s="48"/>
      <c r="T59" s="61"/>
      <c r="U59" s="61"/>
      <c r="V59" s="8"/>
      <c r="W59" s="61"/>
      <c r="X59" s="61"/>
      <c r="Y59" s="61"/>
      <c r="Z59" s="61"/>
      <c r="AA59" s="61"/>
    </row>
    <row r="60" spans="1:27" s="20" customFormat="1" x14ac:dyDescent="0.4">
      <c r="B60" s="30"/>
      <c r="G60" s="48"/>
      <c r="H60" s="45">
        <f>'[4]oct 17'!H51+'[4]nov 17'!H49</f>
        <v>166711.78699999989</v>
      </c>
      <c r="J60" s="47"/>
      <c r="K60" s="47"/>
      <c r="L60" s="127"/>
      <c r="M60" s="127"/>
      <c r="N60" s="127"/>
      <c r="P60" s="43"/>
      <c r="T60" s="61"/>
      <c r="U60" s="61"/>
      <c r="V60" s="8"/>
      <c r="W60" s="61"/>
      <c r="X60" s="61"/>
      <c r="Y60" s="61"/>
      <c r="Z60" s="61"/>
      <c r="AA60" s="61"/>
    </row>
    <row r="61" spans="1:27" s="20" customFormat="1" x14ac:dyDescent="0.4">
      <c r="B61" s="30"/>
      <c r="L61" s="49"/>
      <c r="M61" s="59"/>
      <c r="N61" s="49"/>
      <c r="Q61" s="61"/>
      <c r="R61" s="61"/>
      <c r="V61" s="48"/>
      <c r="X61" s="61"/>
      <c r="Y61" s="61"/>
      <c r="Z61" s="61"/>
      <c r="AA61" s="61"/>
    </row>
    <row r="62" spans="1:27" s="20" customFormat="1" ht="19.5" customHeight="1" x14ac:dyDescent="0.4">
      <c r="B62" s="30"/>
      <c r="L62" s="127" t="s">
        <v>66</v>
      </c>
      <c r="M62" s="127"/>
      <c r="N62" s="127"/>
      <c r="Q62" s="61"/>
      <c r="R62" s="61"/>
      <c r="V62" s="48"/>
      <c r="X62" s="61"/>
      <c r="Y62" s="61"/>
      <c r="Z62" s="61"/>
      <c r="AA62" s="61"/>
    </row>
    <row r="63" spans="1:27" s="20" customFormat="1" ht="19.5" customHeight="1" x14ac:dyDescent="0.4">
      <c r="B63" s="30"/>
      <c r="L63" s="127" t="s">
        <v>67</v>
      </c>
      <c r="M63" s="127"/>
      <c r="N63" s="127"/>
      <c r="Q63" s="61"/>
      <c r="R63" s="61"/>
      <c r="V63" s="48"/>
      <c r="X63" s="61"/>
      <c r="Y63" s="61"/>
      <c r="Z63" s="61"/>
      <c r="AA63" s="61"/>
    </row>
    <row r="65" spans="2:27" x14ac:dyDescent="0.4">
      <c r="I65" s="41"/>
    </row>
    <row r="66" spans="2:27" x14ac:dyDescent="0.4">
      <c r="I66" s="36">
        <f>'[4]nov 17'!H51+'[4]DEC 17'!H49</f>
        <v>166865.31999999989</v>
      </c>
    </row>
    <row r="68" spans="2:27" x14ac:dyDescent="0.4">
      <c r="B68" s="9"/>
      <c r="H68" s="50"/>
      <c r="Q68" s="9"/>
      <c r="R68" s="9"/>
      <c r="X68" s="9"/>
      <c r="Y68" s="9"/>
      <c r="Z68" s="9"/>
      <c r="AA68" s="9"/>
    </row>
  </sheetData>
  <mergeCells count="33">
    <mergeCell ref="B58:G58"/>
    <mergeCell ref="U58:X58"/>
    <mergeCell ref="L60:N60"/>
    <mergeCell ref="L62:N62"/>
    <mergeCell ref="L63:N63"/>
    <mergeCell ref="W5:W6"/>
    <mergeCell ref="G5:H5"/>
    <mergeCell ref="I5:I6"/>
    <mergeCell ref="J5:J6"/>
    <mergeCell ref="K5:K6"/>
    <mergeCell ref="L5:M5"/>
    <mergeCell ref="N5:O5"/>
    <mergeCell ref="F52:H52"/>
    <mergeCell ref="F53:H53"/>
    <mergeCell ref="F54:H54"/>
    <mergeCell ref="B57:G57"/>
    <mergeCell ref="U57:X57"/>
    <mergeCell ref="A1:X2"/>
    <mergeCell ref="A3:X3"/>
    <mergeCell ref="A4:A6"/>
    <mergeCell ref="B4:B6"/>
    <mergeCell ref="C4:I4"/>
    <mergeCell ref="J4:P4"/>
    <mergeCell ref="Q4:W4"/>
    <mergeCell ref="C5:C6"/>
    <mergeCell ref="D5:D6"/>
    <mergeCell ref="E5:F5"/>
    <mergeCell ref="X5:X6"/>
    <mergeCell ref="P5:P6"/>
    <mergeCell ref="Q5:Q6"/>
    <mergeCell ref="R5:R6"/>
    <mergeCell ref="S5:T5"/>
    <mergeCell ref="U5:V5"/>
  </mergeCells>
  <pageMargins left="0.70866141732283472" right="0.70866141732283472" top="0.74803149606299213" bottom="0.74803149606299213" header="0.31496062992125984" footer="0.31496062992125984"/>
  <pageSetup paperSize="8" scale="32" orientation="landscape" r:id="rId1"/>
  <rowBreaks count="1" manualBreakCount="1">
    <brk id="64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tabSelected="1" view="pageBreakPreview" zoomScale="36" zoomScaleNormal="50" zoomScaleSheetLayoutView="36" workbookViewId="0">
      <pane ySplit="6" topLeftCell="A28" activePane="bottomLeft" state="frozen"/>
      <selection pane="bottomLeft" activeCell="C7" sqref="C7:U51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8"/>
      <c r="W1" s="8"/>
      <c r="X1" s="8"/>
    </row>
    <row r="2" spans="1:184" ht="7.5" customHeight="1" x14ac:dyDescent="0.4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8"/>
      <c r="W2" s="8"/>
      <c r="X2" s="8"/>
    </row>
    <row r="3" spans="1:184" ht="35.25" customHeight="1" x14ac:dyDescent="0.4">
      <c r="A3" s="130" t="s">
        <v>78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8"/>
      <c r="W3" s="8"/>
      <c r="X3" s="8"/>
    </row>
    <row r="4" spans="1:184" s="12" customFormat="1" ht="32.25" customHeight="1" x14ac:dyDescent="0.4">
      <c r="A4" s="121" t="s">
        <v>2</v>
      </c>
      <c r="B4" s="121" t="s">
        <v>3</v>
      </c>
      <c r="C4" s="131" t="s">
        <v>4</v>
      </c>
      <c r="D4" s="131"/>
      <c r="E4" s="131"/>
      <c r="F4" s="131"/>
      <c r="G4" s="131"/>
      <c r="H4" s="131"/>
      <c r="I4" s="131" t="s">
        <v>5</v>
      </c>
      <c r="J4" s="132"/>
      <c r="K4" s="132"/>
      <c r="L4" s="132"/>
      <c r="M4" s="132"/>
      <c r="N4" s="132"/>
      <c r="O4" s="131" t="s">
        <v>6</v>
      </c>
      <c r="P4" s="132"/>
      <c r="Q4" s="132"/>
      <c r="R4" s="132"/>
      <c r="S4" s="132"/>
      <c r="T4" s="132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21"/>
      <c r="B5" s="121"/>
      <c r="C5" s="121" t="s">
        <v>68</v>
      </c>
      <c r="D5" s="121" t="s">
        <v>8</v>
      </c>
      <c r="E5" s="121"/>
      <c r="F5" s="121" t="s">
        <v>9</v>
      </c>
      <c r="G5" s="121"/>
      <c r="H5" s="121" t="s">
        <v>10</v>
      </c>
      <c r="I5" s="121" t="s">
        <v>68</v>
      </c>
      <c r="J5" s="121" t="s">
        <v>8</v>
      </c>
      <c r="K5" s="121"/>
      <c r="L5" s="121" t="s">
        <v>9</v>
      </c>
      <c r="M5" s="121"/>
      <c r="N5" s="121" t="s">
        <v>10</v>
      </c>
      <c r="O5" s="121" t="s">
        <v>7</v>
      </c>
      <c r="P5" s="121" t="s">
        <v>8</v>
      </c>
      <c r="Q5" s="121"/>
      <c r="R5" s="121" t="s">
        <v>9</v>
      </c>
      <c r="S5" s="121"/>
      <c r="T5" s="121" t="s">
        <v>10</v>
      </c>
      <c r="U5" s="121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21"/>
      <c r="B6" s="121"/>
      <c r="C6" s="121"/>
      <c r="D6" s="118" t="s">
        <v>12</v>
      </c>
      <c r="E6" s="118" t="s">
        <v>13</v>
      </c>
      <c r="F6" s="118" t="s">
        <v>12</v>
      </c>
      <c r="G6" s="118" t="s">
        <v>13</v>
      </c>
      <c r="H6" s="121"/>
      <c r="I6" s="121"/>
      <c r="J6" s="13" t="s">
        <v>12</v>
      </c>
      <c r="K6" s="118" t="s">
        <v>13</v>
      </c>
      <c r="L6" s="118" t="s">
        <v>12</v>
      </c>
      <c r="M6" s="118" t="s">
        <v>13</v>
      </c>
      <c r="N6" s="121"/>
      <c r="O6" s="121"/>
      <c r="P6" s="118" t="s">
        <v>12</v>
      </c>
      <c r="Q6" s="118" t="s">
        <v>13</v>
      </c>
      <c r="R6" s="118" t="s">
        <v>12</v>
      </c>
      <c r="S6" s="118" t="s">
        <v>13</v>
      </c>
      <c r="T6" s="121"/>
      <c r="U6" s="121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v>2138.3200000000006</v>
      </c>
      <c r="D7" s="104">
        <v>0</v>
      </c>
      <c r="E7" s="104">
        <v>0</v>
      </c>
      <c r="F7" s="104">
        <v>0</v>
      </c>
      <c r="G7" s="104">
        <v>38.299999999999997</v>
      </c>
      <c r="H7" s="104">
        <v>2138.3200000000006</v>
      </c>
      <c r="I7" s="104">
        <v>301.07999999999993</v>
      </c>
      <c r="J7" s="104">
        <v>0.32</v>
      </c>
      <c r="K7" s="104">
        <v>4.03</v>
      </c>
      <c r="L7" s="104">
        <v>0</v>
      </c>
      <c r="M7" s="104">
        <v>0</v>
      </c>
      <c r="N7" s="104">
        <v>301.39999999999992</v>
      </c>
      <c r="O7" s="105">
        <v>162.07000000000008</v>
      </c>
      <c r="P7" s="104">
        <v>0</v>
      </c>
      <c r="Q7" s="104">
        <v>0.16</v>
      </c>
      <c r="R7" s="104">
        <v>0</v>
      </c>
      <c r="S7" s="104">
        <v>46</v>
      </c>
      <c r="T7" s="105">
        <v>162.07000000000008</v>
      </c>
      <c r="U7" s="105">
        <v>2601.7900000000009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v>10.324999999999999</v>
      </c>
      <c r="D8" s="104">
        <v>0.36</v>
      </c>
      <c r="E8" s="104">
        <v>0.36</v>
      </c>
      <c r="F8" s="104">
        <v>0</v>
      </c>
      <c r="G8" s="104">
        <v>0</v>
      </c>
      <c r="H8" s="104">
        <v>10.684999999999999</v>
      </c>
      <c r="I8" s="104">
        <v>38.704000000000008</v>
      </c>
      <c r="J8" s="104">
        <v>0.18099999999999999</v>
      </c>
      <c r="K8" s="104">
        <v>7.6050000000000004</v>
      </c>
      <c r="L8" s="104">
        <v>0</v>
      </c>
      <c r="M8" s="104">
        <v>0</v>
      </c>
      <c r="N8" s="104">
        <v>38.885000000000005</v>
      </c>
      <c r="O8" s="105">
        <v>164.56</v>
      </c>
      <c r="P8" s="104">
        <v>0</v>
      </c>
      <c r="Q8" s="104">
        <v>0</v>
      </c>
      <c r="R8" s="104">
        <v>0</v>
      </c>
      <c r="S8" s="104">
        <v>0</v>
      </c>
      <c r="T8" s="105">
        <v>164.56</v>
      </c>
      <c r="U8" s="105">
        <v>214.13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v>1250.3299999999997</v>
      </c>
      <c r="D9" s="104">
        <v>0</v>
      </c>
      <c r="E9" s="104">
        <v>0</v>
      </c>
      <c r="F9" s="104">
        <v>0</v>
      </c>
      <c r="G9" s="104">
        <v>0</v>
      </c>
      <c r="H9" s="104">
        <v>1250.3299999999997</v>
      </c>
      <c r="I9" s="104">
        <v>152.49100000000004</v>
      </c>
      <c r="J9" s="104">
        <v>0.375</v>
      </c>
      <c r="K9" s="104">
        <v>3.8519999999999999</v>
      </c>
      <c r="L9" s="104">
        <v>0</v>
      </c>
      <c r="M9" s="104">
        <v>0</v>
      </c>
      <c r="N9" s="104">
        <v>152.86600000000004</v>
      </c>
      <c r="O9" s="105">
        <v>141.44</v>
      </c>
      <c r="P9" s="104">
        <v>0</v>
      </c>
      <c r="Q9" s="104">
        <v>0</v>
      </c>
      <c r="R9" s="104">
        <v>0</v>
      </c>
      <c r="S9" s="104">
        <v>0</v>
      </c>
      <c r="T9" s="105">
        <v>141.44</v>
      </c>
      <c r="U9" s="105">
        <v>1544.6359999999997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v>183.93</v>
      </c>
      <c r="D10" s="104">
        <v>0</v>
      </c>
      <c r="E10" s="104">
        <v>0</v>
      </c>
      <c r="F10" s="104">
        <v>0</v>
      </c>
      <c r="G10" s="104">
        <v>0</v>
      </c>
      <c r="H10" s="104">
        <v>183.93</v>
      </c>
      <c r="I10" s="104">
        <v>164.41900000000007</v>
      </c>
      <c r="J10" s="104">
        <v>0.08</v>
      </c>
      <c r="K10" s="104">
        <v>2.7240000000000006</v>
      </c>
      <c r="L10" s="104">
        <v>0</v>
      </c>
      <c r="M10" s="104">
        <v>0</v>
      </c>
      <c r="N10" s="104">
        <v>164.49900000000008</v>
      </c>
      <c r="O10" s="105">
        <v>409.47999999999996</v>
      </c>
      <c r="P10" s="104">
        <v>0</v>
      </c>
      <c r="Q10" s="104">
        <v>0</v>
      </c>
      <c r="R10" s="104">
        <v>0</v>
      </c>
      <c r="S10" s="104">
        <v>0</v>
      </c>
      <c r="T10" s="105">
        <v>409.47999999999996</v>
      </c>
      <c r="U10" s="105">
        <v>757.90900000000011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v>3582.9050000000002</v>
      </c>
      <c r="D11" s="106">
        <v>0.36</v>
      </c>
      <c r="E11" s="106">
        <v>0.36</v>
      </c>
      <c r="F11" s="106">
        <v>0</v>
      </c>
      <c r="G11" s="106">
        <v>38.299999999999997</v>
      </c>
      <c r="H11" s="106">
        <v>3583.2649999999999</v>
      </c>
      <c r="I11" s="106">
        <v>656.69400000000007</v>
      </c>
      <c r="J11" s="106">
        <v>0.95599999999999996</v>
      </c>
      <c r="K11" s="106">
        <v>18.211000000000002</v>
      </c>
      <c r="L11" s="106">
        <v>0</v>
      </c>
      <c r="M11" s="106">
        <v>0</v>
      </c>
      <c r="N11" s="106">
        <v>657.65000000000009</v>
      </c>
      <c r="O11" s="106">
        <v>877.55000000000007</v>
      </c>
      <c r="P11" s="106">
        <v>0</v>
      </c>
      <c r="Q11" s="106">
        <v>0.16</v>
      </c>
      <c r="R11" s="106">
        <v>0</v>
      </c>
      <c r="S11" s="106">
        <v>46</v>
      </c>
      <c r="T11" s="106">
        <v>877.55000000000007</v>
      </c>
      <c r="U11" s="106">
        <v>5118.4650000000001</v>
      </c>
      <c r="V11" s="119"/>
      <c r="W11" s="119"/>
      <c r="X11" s="119"/>
    </row>
    <row r="12" spans="1:184" ht="42.75" customHeight="1" x14ac:dyDescent="0.45">
      <c r="A12" s="14">
        <v>5</v>
      </c>
      <c r="B12" s="15" t="s">
        <v>19</v>
      </c>
      <c r="C12" s="104">
        <v>1909.589999999999</v>
      </c>
      <c r="D12" s="104">
        <v>0</v>
      </c>
      <c r="E12" s="104">
        <v>0</v>
      </c>
      <c r="F12" s="104">
        <v>0</v>
      </c>
      <c r="G12" s="104">
        <v>64.61</v>
      </c>
      <c r="H12" s="104">
        <v>1909.589999999999</v>
      </c>
      <c r="I12" s="104">
        <v>123.20299999999999</v>
      </c>
      <c r="J12" s="107">
        <v>0.06</v>
      </c>
      <c r="K12" s="104">
        <v>0.9700000000000002</v>
      </c>
      <c r="L12" s="104">
        <v>0</v>
      </c>
      <c r="M12" s="104">
        <v>0</v>
      </c>
      <c r="N12" s="104">
        <v>123.26299999999999</v>
      </c>
      <c r="O12" s="105">
        <v>326.5</v>
      </c>
      <c r="P12" s="104">
        <v>0.25</v>
      </c>
      <c r="Q12" s="104">
        <v>78.61</v>
      </c>
      <c r="R12" s="104">
        <v>0.25</v>
      </c>
      <c r="S12" s="104">
        <v>0.75</v>
      </c>
      <c r="T12" s="105">
        <v>326.5</v>
      </c>
      <c r="U12" s="105">
        <v>2359.3529999999992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v>1014.7699999999998</v>
      </c>
      <c r="D13" s="104">
        <v>0</v>
      </c>
      <c r="E13" s="104">
        <v>0</v>
      </c>
      <c r="F13" s="104">
        <v>0</v>
      </c>
      <c r="G13" s="104">
        <v>0</v>
      </c>
      <c r="H13" s="104">
        <v>1014.7699999999998</v>
      </c>
      <c r="I13" s="104">
        <v>144.02400000000003</v>
      </c>
      <c r="J13" s="107">
        <v>0.19</v>
      </c>
      <c r="K13" s="104">
        <v>3.28</v>
      </c>
      <c r="L13" s="104">
        <v>0</v>
      </c>
      <c r="M13" s="104">
        <v>0</v>
      </c>
      <c r="N13" s="104">
        <v>144.21400000000003</v>
      </c>
      <c r="O13" s="105">
        <v>85.32</v>
      </c>
      <c r="P13" s="104">
        <v>0</v>
      </c>
      <c r="Q13" s="104">
        <v>0</v>
      </c>
      <c r="R13" s="104">
        <v>0</v>
      </c>
      <c r="S13" s="104">
        <v>0</v>
      </c>
      <c r="T13" s="105">
        <v>85.32</v>
      </c>
      <c r="U13" s="105">
        <v>1244.3039999999996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v>2182.3299999999995</v>
      </c>
      <c r="D14" s="104">
        <v>0</v>
      </c>
      <c r="E14" s="104">
        <v>0.15</v>
      </c>
      <c r="F14" s="104">
        <v>0</v>
      </c>
      <c r="G14" s="104">
        <v>0</v>
      </c>
      <c r="H14" s="104">
        <v>2182.3299999999995</v>
      </c>
      <c r="I14" s="104">
        <v>200.57399999999996</v>
      </c>
      <c r="J14" s="108">
        <v>0.36</v>
      </c>
      <c r="K14" s="104">
        <v>8.956999999999999</v>
      </c>
      <c r="L14" s="104">
        <v>0</v>
      </c>
      <c r="M14" s="104">
        <v>0</v>
      </c>
      <c r="N14" s="104">
        <v>200.93399999999997</v>
      </c>
      <c r="O14" s="105">
        <v>318.15999999999997</v>
      </c>
      <c r="P14" s="104">
        <v>0</v>
      </c>
      <c r="Q14" s="104">
        <v>0</v>
      </c>
      <c r="R14" s="104">
        <v>0</v>
      </c>
      <c r="S14" s="104">
        <v>0</v>
      </c>
      <c r="T14" s="105">
        <v>318.15999999999997</v>
      </c>
      <c r="U14" s="105">
        <v>2701.4239999999991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v>5106.6899999999987</v>
      </c>
      <c r="D15" s="106">
        <v>0</v>
      </c>
      <c r="E15" s="106">
        <v>0.15</v>
      </c>
      <c r="F15" s="106">
        <v>0</v>
      </c>
      <c r="G15" s="106">
        <v>64.61</v>
      </c>
      <c r="H15" s="106">
        <v>5106.6899999999987</v>
      </c>
      <c r="I15" s="106">
        <v>467.80099999999999</v>
      </c>
      <c r="J15" s="106">
        <v>0.61</v>
      </c>
      <c r="K15" s="106">
        <v>13.206999999999999</v>
      </c>
      <c r="L15" s="106">
        <v>0</v>
      </c>
      <c r="M15" s="106">
        <v>0</v>
      </c>
      <c r="N15" s="106">
        <v>468.411</v>
      </c>
      <c r="O15" s="106">
        <v>729.98</v>
      </c>
      <c r="P15" s="106">
        <v>0.25</v>
      </c>
      <c r="Q15" s="106">
        <v>78.61</v>
      </c>
      <c r="R15" s="106">
        <v>0.25</v>
      </c>
      <c r="S15" s="106">
        <v>0.75</v>
      </c>
      <c r="T15" s="106">
        <v>729.98</v>
      </c>
      <c r="U15" s="106">
        <v>6305.0809999999983</v>
      </c>
      <c r="V15" s="119"/>
      <c r="W15" s="119"/>
      <c r="X15" s="119"/>
    </row>
    <row r="16" spans="1:184" ht="42.75" customHeight="1" x14ac:dyDescent="0.45">
      <c r="A16" s="14">
        <v>8</v>
      </c>
      <c r="B16" s="15" t="s">
        <v>24</v>
      </c>
      <c r="C16" s="104">
        <v>1893.2719999999993</v>
      </c>
      <c r="D16" s="104">
        <v>2.8</v>
      </c>
      <c r="E16" s="104">
        <v>9.6359999999999992</v>
      </c>
      <c r="F16" s="104">
        <v>2.02</v>
      </c>
      <c r="G16" s="104">
        <v>33.580000000000005</v>
      </c>
      <c r="H16" s="104">
        <v>1894.0519999999992</v>
      </c>
      <c r="I16" s="104">
        <v>66.385000000000034</v>
      </c>
      <c r="J16" s="104">
        <v>0.13</v>
      </c>
      <c r="K16" s="104">
        <v>1.036</v>
      </c>
      <c r="L16" s="104">
        <v>0</v>
      </c>
      <c r="M16" s="104">
        <v>0</v>
      </c>
      <c r="N16" s="104">
        <v>66.515000000000029</v>
      </c>
      <c r="O16" s="105">
        <v>90.008999999999986</v>
      </c>
      <c r="P16" s="104">
        <v>0.66</v>
      </c>
      <c r="Q16" s="104">
        <v>13.96</v>
      </c>
      <c r="R16" s="104">
        <v>0</v>
      </c>
      <c r="S16" s="104">
        <v>0</v>
      </c>
      <c r="T16" s="105">
        <v>90.668999999999983</v>
      </c>
      <c r="U16" s="105">
        <v>2051.2359999999994</v>
      </c>
      <c r="V16" s="16"/>
      <c r="W16" s="16"/>
      <c r="X16" s="16"/>
    </row>
    <row r="17" spans="1:24" ht="57.75" customHeight="1" x14ac:dyDescent="0.45">
      <c r="A17" s="14">
        <v>9</v>
      </c>
      <c r="B17" s="15" t="s">
        <v>25</v>
      </c>
      <c r="C17" s="104">
        <v>657.05399999999986</v>
      </c>
      <c r="D17" s="104">
        <v>0</v>
      </c>
      <c r="E17" s="104">
        <v>0</v>
      </c>
      <c r="F17" s="104">
        <v>0</v>
      </c>
      <c r="G17" s="104">
        <v>77.06</v>
      </c>
      <c r="H17" s="104">
        <v>657.05399999999986</v>
      </c>
      <c r="I17" s="104">
        <v>19.446999999999996</v>
      </c>
      <c r="J17" s="104">
        <v>0.06</v>
      </c>
      <c r="K17" s="104">
        <v>1.2500000000000002</v>
      </c>
      <c r="L17" s="104">
        <v>0</v>
      </c>
      <c r="M17" s="104">
        <v>4.09</v>
      </c>
      <c r="N17" s="104">
        <v>19.506999999999994</v>
      </c>
      <c r="O17" s="105">
        <v>407.971</v>
      </c>
      <c r="P17" s="104">
        <v>0</v>
      </c>
      <c r="Q17" s="104">
        <v>49.940000000000005</v>
      </c>
      <c r="R17" s="104">
        <v>0</v>
      </c>
      <c r="S17" s="104">
        <v>0</v>
      </c>
      <c r="T17" s="105">
        <v>407.971</v>
      </c>
      <c r="U17" s="105">
        <v>1084.5319999999997</v>
      </c>
      <c r="V17" s="16"/>
      <c r="W17" s="16"/>
      <c r="X17" s="16"/>
    </row>
    <row r="18" spans="1:24" ht="42.75" customHeight="1" x14ac:dyDescent="0.45">
      <c r="A18" s="14">
        <v>10</v>
      </c>
      <c r="B18" s="15" t="s">
        <v>26</v>
      </c>
      <c r="C18" s="104">
        <v>828.61499999999933</v>
      </c>
      <c r="D18" s="104">
        <v>0.3</v>
      </c>
      <c r="E18" s="104">
        <v>1.7100000000000002</v>
      </c>
      <c r="F18" s="104">
        <v>0</v>
      </c>
      <c r="G18" s="104">
        <v>0</v>
      </c>
      <c r="H18" s="104">
        <v>828.91499999999928</v>
      </c>
      <c r="I18" s="104">
        <v>36.144999999999989</v>
      </c>
      <c r="J18" s="104">
        <v>0.04</v>
      </c>
      <c r="K18" s="104">
        <v>0.15</v>
      </c>
      <c r="L18" s="104">
        <v>0</v>
      </c>
      <c r="M18" s="104">
        <v>0</v>
      </c>
      <c r="N18" s="104">
        <v>36.184999999999988</v>
      </c>
      <c r="O18" s="105">
        <v>62.798000000000009</v>
      </c>
      <c r="P18" s="104">
        <v>0</v>
      </c>
      <c r="Q18" s="104">
        <v>2.3400000000000003</v>
      </c>
      <c r="R18" s="104">
        <v>0</v>
      </c>
      <c r="S18" s="104">
        <v>0</v>
      </c>
      <c r="T18" s="105">
        <v>62.798000000000009</v>
      </c>
      <c r="U18" s="105">
        <v>927.89799999999923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106">
        <v>3378.9409999999984</v>
      </c>
      <c r="D19" s="106">
        <v>3.0999999999999996</v>
      </c>
      <c r="E19" s="106">
        <v>11.346</v>
      </c>
      <c r="F19" s="106">
        <v>2.02</v>
      </c>
      <c r="G19" s="106">
        <v>110.64000000000001</v>
      </c>
      <c r="H19" s="106">
        <v>3380.0209999999979</v>
      </c>
      <c r="I19" s="106">
        <v>121.977</v>
      </c>
      <c r="J19" s="106">
        <v>0.23</v>
      </c>
      <c r="K19" s="106">
        <v>2.4360000000000004</v>
      </c>
      <c r="L19" s="106">
        <v>0</v>
      </c>
      <c r="M19" s="106">
        <v>4.09</v>
      </c>
      <c r="N19" s="106">
        <v>122.20700000000001</v>
      </c>
      <c r="O19" s="106">
        <v>560.77800000000002</v>
      </c>
      <c r="P19" s="106">
        <v>0.66</v>
      </c>
      <c r="Q19" s="106">
        <v>66.240000000000009</v>
      </c>
      <c r="R19" s="106">
        <v>0</v>
      </c>
      <c r="S19" s="106">
        <v>0</v>
      </c>
      <c r="T19" s="106">
        <v>561.43799999999999</v>
      </c>
      <c r="U19" s="106">
        <v>4063.6659999999983</v>
      </c>
      <c r="V19" s="119"/>
      <c r="W19" s="119"/>
      <c r="X19" s="119"/>
    </row>
    <row r="20" spans="1:24" ht="42.75" customHeight="1" x14ac:dyDescent="0.45">
      <c r="A20" s="14">
        <v>11</v>
      </c>
      <c r="B20" s="15" t="s">
        <v>28</v>
      </c>
      <c r="C20" s="104">
        <v>1356.0049999999994</v>
      </c>
      <c r="D20" s="104">
        <v>0</v>
      </c>
      <c r="E20" s="104">
        <v>3.3650000000000002</v>
      </c>
      <c r="F20" s="104">
        <v>0</v>
      </c>
      <c r="G20" s="104">
        <v>56</v>
      </c>
      <c r="H20" s="104">
        <v>1356.0049999999994</v>
      </c>
      <c r="I20" s="104">
        <v>145.48599999999999</v>
      </c>
      <c r="J20" s="104">
        <v>0.21</v>
      </c>
      <c r="K20" s="104">
        <v>1.0010000000000001</v>
      </c>
      <c r="L20" s="104">
        <v>0</v>
      </c>
      <c r="M20" s="104">
        <v>0</v>
      </c>
      <c r="N20" s="104">
        <v>145.696</v>
      </c>
      <c r="O20" s="105">
        <v>341.17099999999994</v>
      </c>
      <c r="P20" s="104">
        <v>0.24</v>
      </c>
      <c r="Q20" s="104">
        <v>56.686999999999998</v>
      </c>
      <c r="R20" s="104">
        <v>0</v>
      </c>
      <c r="S20" s="104">
        <v>0</v>
      </c>
      <c r="T20" s="105">
        <v>341.41099999999994</v>
      </c>
      <c r="U20" s="105">
        <v>1843.1119999999992</v>
      </c>
      <c r="V20" s="16"/>
      <c r="W20" s="16"/>
      <c r="X20" s="16"/>
    </row>
    <row r="21" spans="1:24" ht="42.75" customHeight="1" x14ac:dyDescent="0.45">
      <c r="A21" s="14">
        <v>12</v>
      </c>
      <c r="B21" s="15" t="s">
        <v>29</v>
      </c>
      <c r="C21" s="104">
        <v>859.36999999999989</v>
      </c>
      <c r="D21" s="104">
        <v>0</v>
      </c>
      <c r="E21" s="104">
        <v>0.05</v>
      </c>
      <c r="F21" s="104">
        <v>2.44</v>
      </c>
      <c r="G21" s="104">
        <v>41.739999999999995</v>
      </c>
      <c r="H21" s="104">
        <v>856.92999999999984</v>
      </c>
      <c r="I21" s="104">
        <v>66.103000000000009</v>
      </c>
      <c r="J21" s="104">
        <v>1.5</v>
      </c>
      <c r="K21" s="104">
        <v>21.24</v>
      </c>
      <c r="L21" s="104">
        <v>0</v>
      </c>
      <c r="M21" s="104">
        <v>0</v>
      </c>
      <c r="N21" s="104">
        <v>67.603000000000009</v>
      </c>
      <c r="O21" s="105">
        <v>223.97000000000003</v>
      </c>
      <c r="P21" s="104">
        <v>0.94</v>
      </c>
      <c r="Q21" s="104">
        <v>72.97999999999999</v>
      </c>
      <c r="R21" s="104">
        <v>0</v>
      </c>
      <c r="S21" s="104">
        <v>0</v>
      </c>
      <c r="T21" s="105">
        <v>224.91000000000003</v>
      </c>
      <c r="U21" s="105">
        <v>1149.443</v>
      </c>
      <c r="V21" s="16"/>
      <c r="W21" s="16"/>
      <c r="X21" s="16"/>
    </row>
    <row r="22" spans="1:24" ht="42.75" customHeight="1" x14ac:dyDescent="0.45">
      <c r="A22" s="14">
        <v>13</v>
      </c>
      <c r="B22" s="15" t="s">
        <v>30</v>
      </c>
      <c r="C22" s="104">
        <v>329.84999999999985</v>
      </c>
      <c r="D22" s="104">
        <v>0</v>
      </c>
      <c r="E22" s="104">
        <v>0</v>
      </c>
      <c r="F22" s="104">
        <v>0</v>
      </c>
      <c r="G22" s="104">
        <v>269.70999999999998</v>
      </c>
      <c r="H22" s="104">
        <v>329.84999999999985</v>
      </c>
      <c r="I22" s="104">
        <v>16.070000000000007</v>
      </c>
      <c r="J22" s="104">
        <v>0</v>
      </c>
      <c r="K22" s="104">
        <v>1.6900000000000002</v>
      </c>
      <c r="L22" s="104">
        <v>0</v>
      </c>
      <c r="M22" s="104">
        <v>12.74</v>
      </c>
      <c r="N22" s="104">
        <v>16.070000000000007</v>
      </c>
      <c r="O22" s="105">
        <v>585.8599999999999</v>
      </c>
      <c r="P22" s="104">
        <v>0</v>
      </c>
      <c r="Q22" s="104">
        <v>300.57</v>
      </c>
      <c r="R22" s="104">
        <v>0</v>
      </c>
      <c r="S22" s="104">
        <v>5.72</v>
      </c>
      <c r="T22" s="105">
        <v>585.8599999999999</v>
      </c>
      <c r="U22" s="105">
        <v>931.77999999999975</v>
      </c>
      <c r="V22" s="16"/>
      <c r="W22" s="16"/>
      <c r="X22" s="16"/>
    </row>
    <row r="23" spans="1:24" ht="42.75" customHeight="1" x14ac:dyDescent="0.45">
      <c r="A23" s="14">
        <v>14</v>
      </c>
      <c r="B23" s="15" t="s">
        <v>71</v>
      </c>
      <c r="C23" s="104">
        <v>1172.712</v>
      </c>
      <c r="D23" s="104">
        <v>1.5</v>
      </c>
      <c r="E23" s="104">
        <v>17.125999999999998</v>
      </c>
      <c r="F23" s="104">
        <v>0</v>
      </c>
      <c r="G23" s="104">
        <v>0</v>
      </c>
      <c r="H23" s="104">
        <v>1174.212</v>
      </c>
      <c r="I23" s="104">
        <v>10.963999999999997</v>
      </c>
      <c r="J23" s="104">
        <v>0.18</v>
      </c>
      <c r="K23" s="104">
        <v>0.97399999999999998</v>
      </c>
      <c r="L23" s="104">
        <v>0</v>
      </c>
      <c r="M23" s="104">
        <v>0</v>
      </c>
      <c r="N23" s="104">
        <v>11.143999999999997</v>
      </c>
      <c r="O23" s="105">
        <v>155.30500000000001</v>
      </c>
      <c r="P23" s="104">
        <v>0.03</v>
      </c>
      <c r="Q23" s="104">
        <v>99.75500000000001</v>
      </c>
      <c r="R23" s="104">
        <v>0</v>
      </c>
      <c r="S23" s="104">
        <v>89.99</v>
      </c>
      <c r="T23" s="105">
        <v>155.33500000000001</v>
      </c>
      <c r="U23" s="105">
        <v>1340.691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106">
        <v>3717.936999999999</v>
      </c>
      <c r="D24" s="106">
        <v>1.5</v>
      </c>
      <c r="E24" s="106">
        <v>20.540999999999997</v>
      </c>
      <c r="F24" s="106">
        <v>2.44</v>
      </c>
      <c r="G24" s="106">
        <v>367.45</v>
      </c>
      <c r="H24" s="106">
        <v>3716.9969999999994</v>
      </c>
      <c r="I24" s="106">
        <v>238.62299999999999</v>
      </c>
      <c r="J24" s="106">
        <v>1.89</v>
      </c>
      <c r="K24" s="106">
        <v>24.905000000000001</v>
      </c>
      <c r="L24" s="106">
        <v>0</v>
      </c>
      <c r="M24" s="106">
        <v>12.74</v>
      </c>
      <c r="N24" s="106">
        <v>240.51300000000003</v>
      </c>
      <c r="O24" s="106">
        <v>1306.3059999999998</v>
      </c>
      <c r="P24" s="106">
        <v>1.21</v>
      </c>
      <c r="Q24" s="106">
        <v>529.99199999999996</v>
      </c>
      <c r="R24" s="106">
        <v>0</v>
      </c>
      <c r="S24" s="106">
        <v>95.71</v>
      </c>
      <c r="T24" s="106">
        <v>1307.5159999999998</v>
      </c>
      <c r="U24" s="106">
        <v>5265.0259999999989</v>
      </c>
      <c r="V24" s="119"/>
      <c r="W24" s="119"/>
      <c r="X24" s="119"/>
    </row>
    <row r="25" spans="1:24" s="20" customFormat="1" ht="42.75" customHeight="1" x14ac:dyDescent="0.4">
      <c r="A25" s="17"/>
      <c r="B25" s="21" t="s">
        <v>32</v>
      </c>
      <c r="C25" s="106">
        <v>15786.472999999996</v>
      </c>
      <c r="D25" s="106">
        <v>4.96</v>
      </c>
      <c r="E25" s="106">
        <v>32.396999999999998</v>
      </c>
      <c r="F25" s="106">
        <v>4.46</v>
      </c>
      <c r="G25" s="106">
        <v>581</v>
      </c>
      <c r="H25" s="106">
        <v>15786.972999999994</v>
      </c>
      <c r="I25" s="106">
        <v>1485.0950000000003</v>
      </c>
      <c r="J25" s="106">
        <v>3.6859999999999999</v>
      </c>
      <c r="K25" s="106">
        <v>58.759</v>
      </c>
      <c r="L25" s="106">
        <v>0</v>
      </c>
      <c r="M25" s="106">
        <v>16.829999999999998</v>
      </c>
      <c r="N25" s="106">
        <v>1488.7810000000002</v>
      </c>
      <c r="O25" s="106">
        <v>3474.614</v>
      </c>
      <c r="P25" s="106">
        <v>2.12</v>
      </c>
      <c r="Q25" s="106">
        <v>675.00199999999995</v>
      </c>
      <c r="R25" s="106">
        <v>0.25</v>
      </c>
      <c r="S25" s="106">
        <v>142.45999999999998</v>
      </c>
      <c r="T25" s="106">
        <v>3476.4839999999999</v>
      </c>
      <c r="U25" s="106">
        <v>20752.237999999998</v>
      </c>
      <c r="V25" s="119"/>
      <c r="W25" s="119"/>
      <c r="X25" s="119"/>
    </row>
    <row r="26" spans="1:24" ht="42.75" customHeight="1" x14ac:dyDescent="0.45">
      <c r="A26" s="14">
        <v>15</v>
      </c>
      <c r="B26" s="15" t="s">
        <v>33</v>
      </c>
      <c r="C26" s="104">
        <v>11626.932000000001</v>
      </c>
      <c r="D26" s="104">
        <v>13.81</v>
      </c>
      <c r="E26" s="104">
        <v>68.155000000000001</v>
      </c>
      <c r="F26" s="104">
        <v>0</v>
      </c>
      <c r="G26" s="104">
        <v>0</v>
      </c>
      <c r="H26" s="104">
        <v>11640.742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5">
        <v>57.56</v>
      </c>
      <c r="P26" s="104">
        <v>0</v>
      </c>
      <c r="Q26" s="104">
        <v>57.56</v>
      </c>
      <c r="R26" s="104">
        <v>0</v>
      </c>
      <c r="S26" s="104">
        <v>0</v>
      </c>
      <c r="T26" s="105">
        <v>57.56</v>
      </c>
      <c r="U26" s="105">
        <v>11698.302</v>
      </c>
      <c r="V26" s="16"/>
      <c r="W26" s="16"/>
      <c r="X26" s="16"/>
    </row>
    <row r="27" spans="1:24" ht="42.75" customHeight="1" x14ac:dyDescent="0.45">
      <c r="A27" s="14">
        <v>16</v>
      </c>
      <c r="B27" s="15" t="s">
        <v>72</v>
      </c>
      <c r="C27" s="104">
        <v>10207.896999999992</v>
      </c>
      <c r="D27" s="104">
        <v>8.9</v>
      </c>
      <c r="E27" s="104">
        <v>73.94</v>
      </c>
      <c r="F27" s="104">
        <v>0</v>
      </c>
      <c r="G27" s="104">
        <v>0</v>
      </c>
      <c r="H27" s="104">
        <v>10216.796999999991</v>
      </c>
      <c r="I27" s="104">
        <v>336.80500000000001</v>
      </c>
      <c r="J27" s="104">
        <v>17.97</v>
      </c>
      <c r="K27" s="104">
        <v>25.22</v>
      </c>
      <c r="L27" s="104">
        <v>0</v>
      </c>
      <c r="M27" s="104">
        <v>0</v>
      </c>
      <c r="N27" s="104">
        <v>354.77499999999998</v>
      </c>
      <c r="O27" s="105">
        <v>74.960000000000008</v>
      </c>
      <c r="P27" s="104">
        <v>0</v>
      </c>
      <c r="Q27" s="104">
        <v>0</v>
      </c>
      <c r="R27" s="104">
        <v>0</v>
      </c>
      <c r="S27" s="104">
        <v>0</v>
      </c>
      <c r="T27" s="105">
        <v>74.960000000000008</v>
      </c>
      <c r="U27" s="105">
        <v>10646.53199999999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106">
        <v>21834.828999999991</v>
      </c>
      <c r="D28" s="106">
        <v>22.71</v>
      </c>
      <c r="E28" s="106">
        <v>142.095</v>
      </c>
      <c r="F28" s="106">
        <v>0</v>
      </c>
      <c r="G28" s="106">
        <v>0</v>
      </c>
      <c r="H28" s="106">
        <v>21857.53899999999</v>
      </c>
      <c r="I28" s="106">
        <v>336.80500000000001</v>
      </c>
      <c r="J28" s="106">
        <v>17.97</v>
      </c>
      <c r="K28" s="106">
        <v>25.22</v>
      </c>
      <c r="L28" s="106">
        <v>0</v>
      </c>
      <c r="M28" s="106">
        <v>0</v>
      </c>
      <c r="N28" s="106">
        <v>354.77499999999998</v>
      </c>
      <c r="O28" s="106">
        <v>132.52000000000001</v>
      </c>
      <c r="P28" s="106">
        <v>0</v>
      </c>
      <c r="Q28" s="106">
        <v>57.56</v>
      </c>
      <c r="R28" s="106">
        <v>0</v>
      </c>
      <c r="S28" s="106">
        <v>0</v>
      </c>
      <c r="T28" s="106">
        <v>132.52000000000001</v>
      </c>
      <c r="U28" s="106">
        <v>22344.833999999988</v>
      </c>
      <c r="V28" s="119"/>
      <c r="W28" s="119"/>
      <c r="X28" s="119"/>
    </row>
    <row r="29" spans="1:24" ht="42.75" customHeight="1" x14ac:dyDescent="0.45">
      <c r="A29" s="14">
        <v>17</v>
      </c>
      <c r="B29" s="15" t="s">
        <v>36</v>
      </c>
      <c r="C29" s="104">
        <v>7000.9430000000002</v>
      </c>
      <c r="D29" s="104">
        <v>6.77</v>
      </c>
      <c r="E29" s="104">
        <v>36.625999999999998</v>
      </c>
      <c r="F29" s="104">
        <v>0</v>
      </c>
      <c r="G29" s="104">
        <v>0</v>
      </c>
      <c r="H29" s="104">
        <v>7007.7130000000006</v>
      </c>
      <c r="I29" s="104">
        <v>40.49</v>
      </c>
      <c r="J29" s="104">
        <v>0</v>
      </c>
      <c r="K29" s="104">
        <v>36.92</v>
      </c>
      <c r="L29" s="104">
        <v>0</v>
      </c>
      <c r="M29" s="104">
        <v>0</v>
      </c>
      <c r="N29" s="104">
        <v>40.49</v>
      </c>
      <c r="O29" s="105">
        <v>135.18</v>
      </c>
      <c r="P29" s="104">
        <v>0.1</v>
      </c>
      <c r="Q29" s="104">
        <v>87.47999999999999</v>
      </c>
      <c r="R29" s="104">
        <v>0</v>
      </c>
      <c r="S29" s="104">
        <v>0</v>
      </c>
      <c r="T29" s="105">
        <v>135.28</v>
      </c>
      <c r="U29" s="105">
        <v>7183.4830000000002</v>
      </c>
      <c r="V29" s="16"/>
      <c r="W29" s="16"/>
      <c r="X29" s="16"/>
    </row>
    <row r="30" spans="1:24" ht="42.75" customHeight="1" x14ac:dyDescent="0.45">
      <c r="A30" s="14">
        <v>18</v>
      </c>
      <c r="B30" s="15" t="s">
        <v>37</v>
      </c>
      <c r="C30" s="104">
        <v>530.69899999999996</v>
      </c>
      <c r="D30" s="104">
        <v>11.82</v>
      </c>
      <c r="E30" s="104">
        <v>67.185000000000002</v>
      </c>
      <c r="F30" s="104">
        <v>0</v>
      </c>
      <c r="G30" s="104">
        <v>0</v>
      </c>
      <c r="H30" s="104">
        <v>542.51900000000001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5">
        <v>0.22</v>
      </c>
      <c r="P30" s="104">
        <v>0</v>
      </c>
      <c r="Q30" s="104">
        <v>0</v>
      </c>
      <c r="R30" s="104">
        <v>0</v>
      </c>
      <c r="S30" s="104">
        <v>0</v>
      </c>
      <c r="T30" s="105">
        <v>0.22</v>
      </c>
      <c r="U30" s="105">
        <v>542.73900000000003</v>
      </c>
      <c r="V30" s="16"/>
      <c r="W30" s="16"/>
      <c r="X30" s="16"/>
    </row>
    <row r="31" spans="1:24" ht="42.75" customHeight="1" x14ac:dyDescent="0.45">
      <c r="A31" s="14">
        <v>19</v>
      </c>
      <c r="B31" s="15" t="s">
        <v>38</v>
      </c>
      <c r="C31" s="104">
        <v>5484.3629999999994</v>
      </c>
      <c r="D31" s="104">
        <v>3.16</v>
      </c>
      <c r="E31" s="104">
        <v>17.768000000000001</v>
      </c>
      <c r="F31" s="104">
        <v>0</v>
      </c>
      <c r="G31" s="104">
        <v>0</v>
      </c>
      <c r="H31" s="104">
        <v>5487.5229999999992</v>
      </c>
      <c r="I31" s="104">
        <v>32.010000000000005</v>
      </c>
      <c r="J31" s="104">
        <v>0</v>
      </c>
      <c r="K31" s="104">
        <v>0</v>
      </c>
      <c r="L31" s="104">
        <v>0</v>
      </c>
      <c r="M31" s="104">
        <v>0</v>
      </c>
      <c r="N31" s="104">
        <v>32.010000000000005</v>
      </c>
      <c r="O31" s="105">
        <v>128.47999999999999</v>
      </c>
      <c r="P31" s="104">
        <v>0</v>
      </c>
      <c r="Q31" s="104">
        <v>80.19</v>
      </c>
      <c r="R31" s="104">
        <v>0</v>
      </c>
      <c r="S31" s="104">
        <v>0</v>
      </c>
      <c r="T31" s="105">
        <v>128.47999999999999</v>
      </c>
      <c r="U31" s="105">
        <v>5648.012999999999</v>
      </c>
      <c r="V31" s="16"/>
      <c r="W31" s="16"/>
      <c r="X31" s="16"/>
    </row>
    <row r="32" spans="1:24" ht="42.75" customHeight="1" x14ac:dyDescent="0.45">
      <c r="A32" s="14">
        <v>20</v>
      </c>
      <c r="B32" s="15" t="s">
        <v>39</v>
      </c>
      <c r="C32" s="104">
        <v>4526.6550000000007</v>
      </c>
      <c r="D32" s="104">
        <v>2.2400000000000002</v>
      </c>
      <c r="E32" s="104">
        <v>50.157000000000004</v>
      </c>
      <c r="F32" s="104">
        <v>0</v>
      </c>
      <c r="G32" s="104">
        <v>0</v>
      </c>
      <c r="H32" s="104">
        <v>4528.8950000000004</v>
      </c>
      <c r="I32" s="104">
        <v>64.780000000000015</v>
      </c>
      <c r="J32" s="104">
        <v>0.46</v>
      </c>
      <c r="K32" s="104">
        <v>7.38</v>
      </c>
      <c r="L32" s="104">
        <v>0</v>
      </c>
      <c r="M32" s="104">
        <v>0</v>
      </c>
      <c r="N32" s="104">
        <v>65.240000000000009</v>
      </c>
      <c r="O32" s="105">
        <v>271.04999999999995</v>
      </c>
      <c r="P32" s="104">
        <v>0</v>
      </c>
      <c r="Q32" s="104">
        <v>4.5</v>
      </c>
      <c r="R32" s="104">
        <v>0</v>
      </c>
      <c r="S32" s="104">
        <v>0</v>
      </c>
      <c r="T32" s="105">
        <v>271.04999999999995</v>
      </c>
      <c r="U32" s="105">
        <v>4865.1850000000004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106">
        <v>17542.66</v>
      </c>
      <c r="D33" s="106">
        <v>23.990000000000002</v>
      </c>
      <c r="E33" s="106">
        <v>171.73600000000002</v>
      </c>
      <c r="F33" s="106">
        <v>0</v>
      </c>
      <c r="G33" s="106">
        <v>0</v>
      </c>
      <c r="H33" s="106">
        <v>17566.650000000001</v>
      </c>
      <c r="I33" s="106">
        <v>137.28000000000003</v>
      </c>
      <c r="J33" s="106">
        <v>0.46</v>
      </c>
      <c r="K33" s="106">
        <v>44.300000000000004</v>
      </c>
      <c r="L33" s="106">
        <v>0</v>
      </c>
      <c r="M33" s="106">
        <v>0</v>
      </c>
      <c r="N33" s="106">
        <v>137.74</v>
      </c>
      <c r="O33" s="106">
        <v>534.92999999999995</v>
      </c>
      <c r="P33" s="106">
        <v>0.1</v>
      </c>
      <c r="Q33" s="106">
        <v>172.17</v>
      </c>
      <c r="R33" s="106">
        <v>0</v>
      </c>
      <c r="S33" s="106">
        <v>0</v>
      </c>
      <c r="T33" s="106">
        <v>535.03</v>
      </c>
      <c r="U33" s="106">
        <v>18239.419999999998</v>
      </c>
      <c r="V33" s="119"/>
      <c r="W33" s="119"/>
      <c r="X33" s="119"/>
    </row>
    <row r="34" spans="1:24" ht="42.75" customHeight="1" x14ac:dyDescent="0.45">
      <c r="A34" s="14">
        <v>21</v>
      </c>
      <c r="B34" s="15" t="s">
        <v>41</v>
      </c>
      <c r="C34" s="104">
        <v>5831.4600000000009</v>
      </c>
      <c r="D34" s="104">
        <v>5.17</v>
      </c>
      <c r="E34" s="104">
        <v>35.199999999999996</v>
      </c>
      <c r="F34" s="104">
        <v>0</v>
      </c>
      <c r="G34" s="104">
        <v>0</v>
      </c>
      <c r="H34" s="104">
        <v>5836.630000000001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5">
        <v>0</v>
      </c>
      <c r="P34" s="104">
        <v>0</v>
      </c>
      <c r="Q34" s="104">
        <v>0</v>
      </c>
      <c r="R34" s="104">
        <v>0</v>
      </c>
      <c r="S34" s="104">
        <v>0</v>
      </c>
      <c r="T34" s="105">
        <v>0</v>
      </c>
      <c r="U34" s="105">
        <v>5836.630000000001</v>
      </c>
      <c r="V34" s="22"/>
      <c r="W34" s="22"/>
      <c r="X34" s="22"/>
    </row>
    <row r="35" spans="1:24" ht="42.75" customHeight="1" x14ac:dyDescent="0.45">
      <c r="A35" s="14">
        <v>22</v>
      </c>
      <c r="B35" s="15" t="s">
        <v>42</v>
      </c>
      <c r="C35" s="104">
        <v>4536.1750000000002</v>
      </c>
      <c r="D35" s="104">
        <v>1.51</v>
      </c>
      <c r="E35" s="104">
        <v>29.25</v>
      </c>
      <c r="F35" s="104">
        <v>0</v>
      </c>
      <c r="G35" s="104">
        <v>0</v>
      </c>
      <c r="H35" s="104">
        <v>4537.6850000000004</v>
      </c>
      <c r="I35" s="104">
        <v>0.1</v>
      </c>
      <c r="J35" s="104">
        <v>0</v>
      </c>
      <c r="K35" s="104">
        <v>0.1</v>
      </c>
      <c r="L35" s="104">
        <v>0</v>
      </c>
      <c r="M35" s="104">
        <v>0</v>
      </c>
      <c r="N35" s="104">
        <v>0.1</v>
      </c>
      <c r="O35" s="105">
        <v>16.43</v>
      </c>
      <c r="P35" s="104">
        <v>0</v>
      </c>
      <c r="Q35" s="104">
        <v>0</v>
      </c>
      <c r="R35" s="104">
        <v>0</v>
      </c>
      <c r="S35" s="104">
        <v>0</v>
      </c>
      <c r="T35" s="105">
        <v>16.43</v>
      </c>
      <c r="U35" s="105">
        <v>4554.2150000000011</v>
      </c>
      <c r="V35" s="22"/>
      <c r="W35" s="22"/>
      <c r="X35" s="22"/>
    </row>
    <row r="36" spans="1:24" ht="42.75" customHeight="1" x14ac:dyDescent="0.45">
      <c r="A36" s="14">
        <v>23</v>
      </c>
      <c r="B36" s="15" t="s">
        <v>43</v>
      </c>
      <c r="C36" s="104">
        <v>5703.1399999999985</v>
      </c>
      <c r="D36" s="104">
        <v>0</v>
      </c>
      <c r="E36" s="104">
        <v>4.6700000000000008</v>
      </c>
      <c r="F36" s="104">
        <v>0</v>
      </c>
      <c r="G36" s="104">
        <v>0</v>
      </c>
      <c r="H36" s="104">
        <v>5703.1399999999985</v>
      </c>
      <c r="I36" s="104">
        <v>7.18</v>
      </c>
      <c r="J36" s="104">
        <v>0</v>
      </c>
      <c r="K36" s="104">
        <v>0.85</v>
      </c>
      <c r="L36" s="104">
        <v>0</v>
      </c>
      <c r="M36" s="104">
        <v>0</v>
      </c>
      <c r="N36" s="104">
        <v>7.18</v>
      </c>
      <c r="O36" s="105">
        <v>0</v>
      </c>
      <c r="P36" s="104">
        <v>0</v>
      </c>
      <c r="Q36" s="104">
        <v>0</v>
      </c>
      <c r="R36" s="104">
        <v>0</v>
      </c>
      <c r="S36" s="104">
        <v>0</v>
      </c>
      <c r="T36" s="105">
        <v>0</v>
      </c>
      <c r="U36" s="105">
        <v>5710.3199999999988</v>
      </c>
      <c r="V36" s="22"/>
      <c r="W36" s="22"/>
      <c r="X36" s="22"/>
    </row>
    <row r="37" spans="1:24" ht="42.75" customHeight="1" x14ac:dyDescent="0.45">
      <c r="A37" s="14">
        <v>24</v>
      </c>
      <c r="B37" s="15" t="s">
        <v>44</v>
      </c>
      <c r="C37" s="104">
        <v>6982.2299999999987</v>
      </c>
      <c r="D37" s="104">
        <v>0.57999999999999996</v>
      </c>
      <c r="E37" s="104">
        <v>6.3100000000000005</v>
      </c>
      <c r="F37" s="104">
        <v>0</v>
      </c>
      <c r="G37" s="104">
        <v>0</v>
      </c>
      <c r="H37" s="104">
        <v>6982.8099999999986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5">
        <v>0.68</v>
      </c>
      <c r="P37" s="104">
        <v>0</v>
      </c>
      <c r="Q37" s="104">
        <v>0.68</v>
      </c>
      <c r="R37" s="104">
        <v>0</v>
      </c>
      <c r="S37" s="104">
        <v>0</v>
      </c>
      <c r="T37" s="105">
        <v>0.68</v>
      </c>
      <c r="U37" s="105">
        <v>6983.4899999999989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106">
        <v>23053.005000000001</v>
      </c>
      <c r="D38" s="106">
        <v>7.26</v>
      </c>
      <c r="E38" s="106">
        <v>75.429999999999993</v>
      </c>
      <c r="F38" s="106">
        <v>0</v>
      </c>
      <c r="G38" s="106">
        <v>0</v>
      </c>
      <c r="H38" s="106">
        <v>23060.264999999999</v>
      </c>
      <c r="I38" s="106">
        <v>7.2799999999999994</v>
      </c>
      <c r="J38" s="106">
        <v>0</v>
      </c>
      <c r="K38" s="106">
        <v>0.95</v>
      </c>
      <c r="L38" s="106">
        <v>0</v>
      </c>
      <c r="M38" s="106">
        <v>0</v>
      </c>
      <c r="N38" s="106">
        <v>7.2799999999999994</v>
      </c>
      <c r="O38" s="106">
        <v>17.11</v>
      </c>
      <c r="P38" s="106">
        <v>0</v>
      </c>
      <c r="Q38" s="106">
        <v>0.68</v>
      </c>
      <c r="R38" s="106">
        <v>0</v>
      </c>
      <c r="S38" s="106">
        <v>0</v>
      </c>
      <c r="T38" s="106">
        <v>17.11</v>
      </c>
      <c r="U38" s="106">
        <v>23084.654999999999</v>
      </c>
      <c r="V38" s="119"/>
      <c r="W38" s="119"/>
      <c r="X38" s="119"/>
    </row>
    <row r="39" spans="1:24" s="20" customFormat="1" ht="42.75" customHeight="1" x14ac:dyDescent="0.4">
      <c r="A39" s="17"/>
      <c r="B39" s="21" t="s">
        <v>46</v>
      </c>
      <c r="C39" s="106">
        <v>62430.493999999992</v>
      </c>
      <c r="D39" s="106">
        <v>53.96</v>
      </c>
      <c r="E39" s="106">
        <v>389.26099999999997</v>
      </c>
      <c r="F39" s="106">
        <v>0</v>
      </c>
      <c r="G39" s="106">
        <v>0</v>
      </c>
      <c r="H39" s="106">
        <v>62484.453999999991</v>
      </c>
      <c r="I39" s="106">
        <v>481.36500000000001</v>
      </c>
      <c r="J39" s="106">
        <v>18.43</v>
      </c>
      <c r="K39" s="106">
        <v>70.47</v>
      </c>
      <c r="L39" s="106">
        <v>0</v>
      </c>
      <c r="M39" s="106">
        <v>0</v>
      </c>
      <c r="N39" s="106">
        <v>499.79499999999996</v>
      </c>
      <c r="O39" s="106">
        <v>684.56</v>
      </c>
      <c r="P39" s="106">
        <v>0.1</v>
      </c>
      <c r="Q39" s="106">
        <v>230.41</v>
      </c>
      <c r="R39" s="106">
        <v>0</v>
      </c>
      <c r="S39" s="106">
        <v>0</v>
      </c>
      <c r="T39" s="106">
        <v>684.66</v>
      </c>
      <c r="U39" s="106">
        <v>63668.908999999985</v>
      </c>
      <c r="V39" s="119"/>
      <c r="W39" s="119"/>
      <c r="X39" s="119"/>
    </row>
    <row r="40" spans="1:24" ht="42.75" customHeight="1" x14ac:dyDescent="0.45">
      <c r="A40" s="14">
        <v>25</v>
      </c>
      <c r="B40" s="15" t="s">
        <v>47</v>
      </c>
      <c r="C40" s="104">
        <v>15015.008000000002</v>
      </c>
      <c r="D40" s="104">
        <v>8.7899999999999991</v>
      </c>
      <c r="E40" s="104">
        <v>69.293000000000006</v>
      </c>
      <c r="F40" s="104">
        <v>0</v>
      </c>
      <c r="G40" s="104">
        <v>0</v>
      </c>
      <c r="H40" s="104">
        <v>15023.798000000003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5">
        <v>0</v>
      </c>
      <c r="P40" s="104">
        <v>0</v>
      </c>
      <c r="Q40" s="104">
        <v>0</v>
      </c>
      <c r="R40" s="104">
        <v>0</v>
      </c>
      <c r="S40" s="104">
        <v>0</v>
      </c>
      <c r="T40" s="105">
        <v>0</v>
      </c>
      <c r="U40" s="105">
        <v>15023.798000000003</v>
      </c>
      <c r="V40" s="16"/>
      <c r="W40" s="16"/>
      <c r="X40" s="16"/>
    </row>
    <row r="41" spans="1:24" ht="42.75" customHeight="1" x14ac:dyDescent="0.45">
      <c r="A41" s="14">
        <v>26</v>
      </c>
      <c r="B41" s="15" t="s">
        <v>48</v>
      </c>
      <c r="C41" s="104">
        <v>9822.9809999999925</v>
      </c>
      <c r="D41" s="104">
        <v>9.84</v>
      </c>
      <c r="E41" s="104">
        <v>183.61</v>
      </c>
      <c r="F41" s="104">
        <v>0</v>
      </c>
      <c r="G41" s="104">
        <v>0</v>
      </c>
      <c r="H41" s="104">
        <v>9832.8209999999926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5">
        <v>0</v>
      </c>
      <c r="P41" s="104">
        <v>0</v>
      </c>
      <c r="Q41" s="104">
        <v>0</v>
      </c>
      <c r="R41" s="104">
        <v>0</v>
      </c>
      <c r="S41" s="104">
        <v>0</v>
      </c>
      <c r="T41" s="105">
        <v>0</v>
      </c>
      <c r="U41" s="105">
        <v>9832.8209999999926</v>
      </c>
      <c r="V41" s="16"/>
      <c r="W41" s="16"/>
      <c r="X41" s="16"/>
    </row>
    <row r="42" spans="1:24" ht="42.75" customHeight="1" x14ac:dyDescent="0.45">
      <c r="A42" s="14">
        <v>27</v>
      </c>
      <c r="B42" s="15" t="s">
        <v>49</v>
      </c>
      <c r="C42" s="104">
        <v>23581.478999999999</v>
      </c>
      <c r="D42" s="104">
        <v>1.63</v>
      </c>
      <c r="E42" s="104">
        <v>73.200999999999993</v>
      </c>
      <c r="F42" s="104">
        <v>0</v>
      </c>
      <c r="G42" s="104">
        <v>0</v>
      </c>
      <c r="H42" s="104">
        <v>23583.109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5">
        <v>0</v>
      </c>
      <c r="P42" s="104">
        <v>0</v>
      </c>
      <c r="Q42" s="104">
        <v>0</v>
      </c>
      <c r="R42" s="104">
        <v>0</v>
      </c>
      <c r="S42" s="104">
        <v>0</v>
      </c>
      <c r="T42" s="105">
        <v>0</v>
      </c>
      <c r="U42" s="105">
        <v>23583.109</v>
      </c>
      <c r="V42" s="16"/>
      <c r="W42" s="16"/>
      <c r="X42" s="16"/>
    </row>
    <row r="43" spans="1:24" ht="42.75" customHeight="1" x14ac:dyDescent="0.45">
      <c r="A43" s="14">
        <v>28</v>
      </c>
      <c r="B43" s="15" t="s">
        <v>50</v>
      </c>
      <c r="C43" s="104">
        <v>412.92300000000006</v>
      </c>
      <c r="D43" s="104">
        <v>7.03</v>
      </c>
      <c r="E43" s="104">
        <v>68.385000000000005</v>
      </c>
      <c r="F43" s="104">
        <v>0</v>
      </c>
      <c r="G43" s="104">
        <v>0</v>
      </c>
      <c r="H43" s="104">
        <v>419.95300000000003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5">
        <v>0</v>
      </c>
      <c r="P43" s="104">
        <v>0</v>
      </c>
      <c r="Q43" s="104">
        <v>0</v>
      </c>
      <c r="R43" s="104">
        <v>0</v>
      </c>
      <c r="S43" s="104">
        <v>0</v>
      </c>
      <c r="T43" s="105">
        <v>0</v>
      </c>
      <c r="U43" s="105">
        <v>419.95300000000003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106">
        <v>48832.390999999996</v>
      </c>
      <c r="D44" s="106">
        <v>27.29</v>
      </c>
      <c r="E44" s="106">
        <v>394.48900000000003</v>
      </c>
      <c r="F44" s="106">
        <v>0</v>
      </c>
      <c r="G44" s="106">
        <v>0</v>
      </c>
      <c r="H44" s="106">
        <v>48859.680999999997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48859.680999999997</v>
      </c>
      <c r="V44" s="119"/>
      <c r="W44" s="119"/>
      <c r="X44" s="119"/>
    </row>
    <row r="45" spans="1:24" ht="42.75" customHeight="1" x14ac:dyDescent="0.45">
      <c r="A45" s="14">
        <v>29</v>
      </c>
      <c r="B45" s="15" t="s">
        <v>52</v>
      </c>
      <c r="C45" s="104">
        <v>14242.64</v>
      </c>
      <c r="D45" s="104">
        <v>38.64</v>
      </c>
      <c r="E45" s="104">
        <v>54.35</v>
      </c>
      <c r="F45" s="104">
        <v>0</v>
      </c>
      <c r="G45" s="104">
        <v>0</v>
      </c>
      <c r="H45" s="104">
        <v>14281.279999999999</v>
      </c>
      <c r="I45" s="104">
        <v>0.51</v>
      </c>
      <c r="J45" s="104">
        <v>0</v>
      </c>
      <c r="K45" s="104">
        <v>0</v>
      </c>
      <c r="L45" s="104">
        <v>0</v>
      </c>
      <c r="M45" s="104">
        <v>0</v>
      </c>
      <c r="N45" s="104">
        <v>0.51</v>
      </c>
      <c r="O45" s="105">
        <v>0</v>
      </c>
      <c r="P45" s="104">
        <v>0</v>
      </c>
      <c r="Q45" s="104">
        <v>0</v>
      </c>
      <c r="R45" s="104">
        <v>0</v>
      </c>
      <c r="S45" s="104">
        <v>0</v>
      </c>
      <c r="T45" s="105">
        <v>0</v>
      </c>
      <c r="U45" s="105">
        <v>14281.789999999999</v>
      </c>
      <c r="V45" s="16"/>
      <c r="W45" s="16"/>
      <c r="X45" s="16"/>
    </row>
    <row r="46" spans="1:24" ht="42.75" customHeight="1" x14ac:dyDescent="0.45">
      <c r="A46" s="14">
        <v>30</v>
      </c>
      <c r="B46" s="15" t="s">
        <v>53</v>
      </c>
      <c r="C46" s="104">
        <v>7223.6000000000013</v>
      </c>
      <c r="D46" s="104">
        <v>3.61</v>
      </c>
      <c r="E46" s="104">
        <v>59.48</v>
      </c>
      <c r="F46" s="104">
        <v>0</v>
      </c>
      <c r="G46" s="104">
        <v>0</v>
      </c>
      <c r="H46" s="104">
        <v>7227.2100000000009</v>
      </c>
      <c r="I46" s="104">
        <v>0.24</v>
      </c>
      <c r="J46" s="104">
        <v>0</v>
      </c>
      <c r="K46" s="104">
        <v>0</v>
      </c>
      <c r="L46" s="104">
        <v>0</v>
      </c>
      <c r="M46" s="104">
        <v>0</v>
      </c>
      <c r="N46" s="104">
        <v>0.24</v>
      </c>
      <c r="O46" s="105">
        <v>0</v>
      </c>
      <c r="P46" s="104">
        <v>0</v>
      </c>
      <c r="Q46" s="104">
        <v>0</v>
      </c>
      <c r="R46" s="104">
        <v>0</v>
      </c>
      <c r="S46" s="104">
        <v>0</v>
      </c>
      <c r="T46" s="105">
        <v>0</v>
      </c>
      <c r="U46" s="105">
        <v>7227.4500000000007</v>
      </c>
      <c r="V46" s="16"/>
      <c r="W46" s="16"/>
      <c r="X46" s="16"/>
    </row>
    <row r="47" spans="1:24" ht="42.75" customHeight="1" x14ac:dyDescent="0.45">
      <c r="A47" s="14">
        <v>31</v>
      </c>
      <c r="B47" s="15" t="s">
        <v>54</v>
      </c>
      <c r="C47" s="104">
        <v>12255.400000000003</v>
      </c>
      <c r="D47" s="104">
        <v>20.16</v>
      </c>
      <c r="E47" s="104">
        <v>35.019999999999996</v>
      </c>
      <c r="F47" s="104">
        <v>0</v>
      </c>
      <c r="G47" s="104">
        <v>0</v>
      </c>
      <c r="H47" s="104">
        <v>12275.560000000003</v>
      </c>
      <c r="I47" s="104">
        <v>5.34</v>
      </c>
      <c r="J47" s="104">
        <v>0</v>
      </c>
      <c r="K47" s="104">
        <v>0</v>
      </c>
      <c r="L47" s="104">
        <v>0</v>
      </c>
      <c r="M47" s="104">
        <v>0</v>
      </c>
      <c r="N47" s="104">
        <v>5.34</v>
      </c>
      <c r="O47" s="105">
        <v>46.550000000000004</v>
      </c>
      <c r="P47" s="104">
        <v>0</v>
      </c>
      <c r="Q47" s="104">
        <v>0</v>
      </c>
      <c r="R47" s="104">
        <v>0</v>
      </c>
      <c r="S47" s="104">
        <v>0</v>
      </c>
      <c r="T47" s="105">
        <v>46.550000000000004</v>
      </c>
      <c r="U47" s="105">
        <v>12327.450000000003</v>
      </c>
      <c r="V47" s="16"/>
      <c r="W47" s="16"/>
      <c r="X47" s="16"/>
    </row>
    <row r="48" spans="1:24" ht="42.75" customHeight="1" x14ac:dyDescent="0.45">
      <c r="A48" s="14">
        <v>32</v>
      </c>
      <c r="B48" s="15" t="s">
        <v>55</v>
      </c>
      <c r="C48" s="104">
        <v>11107.602000000006</v>
      </c>
      <c r="D48" s="104">
        <v>3.29</v>
      </c>
      <c r="E48" s="104">
        <v>24.974999999999998</v>
      </c>
      <c r="F48" s="104">
        <v>0</v>
      </c>
      <c r="G48" s="104">
        <v>0</v>
      </c>
      <c r="H48" s="104">
        <v>11110.892000000007</v>
      </c>
      <c r="I48" s="104">
        <v>6.2</v>
      </c>
      <c r="J48" s="104">
        <v>0</v>
      </c>
      <c r="K48" s="104">
        <v>0</v>
      </c>
      <c r="L48" s="104">
        <v>0</v>
      </c>
      <c r="M48" s="104">
        <v>0</v>
      </c>
      <c r="N48" s="104">
        <v>6.2</v>
      </c>
      <c r="O48" s="105">
        <v>0</v>
      </c>
      <c r="P48" s="104">
        <v>0</v>
      </c>
      <c r="Q48" s="104">
        <v>0</v>
      </c>
      <c r="R48" s="104">
        <v>0</v>
      </c>
      <c r="S48" s="104">
        <v>0</v>
      </c>
      <c r="T48" s="105">
        <v>0</v>
      </c>
      <c r="U48" s="105">
        <v>11117.092000000008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106">
        <v>44829.242000000013</v>
      </c>
      <c r="D49" s="106">
        <v>65.7</v>
      </c>
      <c r="E49" s="106">
        <v>173.82499999999999</v>
      </c>
      <c r="F49" s="106">
        <v>0</v>
      </c>
      <c r="G49" s="106">
        <v>0</v>
      </c>
      <c r="H49" s="106">
        <v>44894.94200000001</v>
      </c>
      <c r="I49" s="106">
        <v>12.29</v>
      </c>
      <c r="J49" s="106">
        <v>0</v>
      </c>
      <c r="K49" s="106">
        <v>0</v>
      </c>
      <c r="L49" s="106">
        <v>0</v>
      </c>
      <c r="M49" s="106">
        <v>0</v>
      </c>
      <c r="N49" s="106">
        <v>12.29</v>
      </c>
      <c r="O49" s="106">
        <v>46.550000000000004</v>
      </c>
      <c r="P49" s="106">
        <v>0</v>
      </c>
      <c r="Q49" s="106">
        <v>0</v>
      </c>
      <c r="R49" s="106">
        <v>0</v>
      </c>
      <c r="S49" s="106">
        <v>0</v>
      </c>
      <c r="T49" s="106">
        <v>46.550000000000004</v>
      </c>
      <c r="U49" s="106">
        <v>44953.782000000007</v>
      </c>
      <c r="V49" s="119"/>
      <c r="W49" s="119"/>
      <c r="X49" s="119"/>
    </row>
    <row r="50" spans="1:24" s="20" customFormat="1" ht="42.75" customHeight="1" x14ac:dyDescent="0.4">
      <c r="A50" s="17"/>
      <c r="B50" s="21" t="s">
        <v>57</v>
      </c>
      <c r="C50" s="106">
        <v>93661.633000000002</v>
      </c>
      <c r="D50" s="106">
        <v>92.990000000000009</v>
      </c>
      <c r="E50" s="106">
        <v>568.31400000000008</v>
      </c>
      <c r="F50" s="106">
        <v>0</v>
      </c>
      <c r="G50" s="106">
        <v>0</v>
      </c>
      <c r="H50" s="106">
        <v>93754.623000000007</v>
      </c>
      <c r="I50" s="106">
        <v>12.29</v>
      </c>
      <c r="J50" s="106">
        <v>0</v>
      </c>
      <c r="K50" s="106">
        <v>0</v>
      </c>
      <c r="L50" s="106">
        <v>0</v>
      </c>
      <c r="M50" s="106">
        <v>0</v>
      </c>
      <c r="N50" s="106">
        <v>12.29</v>
      </c>
      <c r="O50" s="106">
        <v>46.550000000000004</v>
      </c>
      <c r="P50" s="106">
        <v>0</v>
      </c>
      <c r="Q50" s="106">
        <v>0</v>
      </c>
      <c r="R50" s="106">
        <v>0</v>
      </c>
      <c r="S50" s="106">
        <v>0</v>
      </c>
      <c r="T50" s="106">
        <v>46.550000000000004</v>
      </c>
      <c r="U50" s="106">
        <v>93813.463000000003</v>
      </c>
      <c r="V50" s="119"/>
      <c r="W50" s="119"/>
      <c r="X50" s="119"/>
    </row>
    <row r="51" spans="1:24" s="20" customFormat="1" ht="42.75" customHeight="1" x14ac:dyDescent="0.4">
      <c r="A51" s="17"/>
      <c r="B51" s="21" t="s">
        <v>58</v>
      </c>
      <c r="C51" s="106">
        <v>171878.59999999998</v>
      </c>
      <c r="D51" s="106">
        <v>151.91000000000003</v>
      </c>
      <c r="E51" s="106">
        <v>989.97200000000009</v>
      </c>
      <c r="F51" s="106">
        <v>4.46</v>
      </c>
      <c r="G51" s="106">
        <v>581</v>
      </c>
      <c r="H51" s="106">
        <v>172026.05</v>
      </c>
      <c r="I51" s="106">
        <v>1978.7500000000002</v>
      </c>
      <c r="J51" s="106">
        <v>22.116</v>
      </c>
      <c r="K51" s="106">
        <v>129.22899999999998</v>
      </c>
      <c r="L51" s="106">
        <v>0</v>
      </c>
      <c r="M51" s="106">
        <v>16.829999999999998</v>
      </c>
      <c r="N51" s="106">
        <v>2000.866</v>
      </c>
      <c r="O51" s="106">
        <v>4205.7240000000002</v>
      </c>
      <c r="P51" s="106">
        <v>2.2200000000000002</v>
      </c>
      <c r="Q51" s="106">
        <v>905.41199999999992</v>
      </c>
      <c r="R51" s="106">
        <v>0.25</v>
      </c>
      <c r="S51" s="106">
        <v>142.45999999999998</v>
      </c>
      <c r="T51" s="106">
        <v>4207.6939999999995</v>
      </c>
      <c r="U51" s="106">
        <v>178234.61</v>
      </c>
      <c r="V51" s="119"/>
      <c r="W51" s="119"/>
      <c r="X51" s="119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#REF!+'Oct-2021'!D52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#REF!+'Oct-2021'!P52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#REF!+'Oct-2021'!D53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28" t="s">
        <v>63</v>
      </c>
      <c r="C56" s="128"/>
      <c r="D56" s="128"/>
      <c r="E56" s="128"/>
      <c r="F56" s="128"/>
      <c r="H56" s="70"/>
      <c r="I56" s="69" t="e">
        <f>#REF!+'Oct-2021'!#REF!</f>
        <v>#REF!</v>
      </c>
      <c r="J56" s="81" t="e">
        <f>#REF!+'Oct-2021'!#REF!</f>
        <v>#REF!</v>
      </c>
      <c r="K56" s="84"/>
      <c r="L56" s="84"/>
      <c r="M56" s="84"/>
      <c r="Q56" s="128" t="s">
        <v>64</v>
      </c>
      <c r="R56" s="128"/>
      <c r="S56" s="128"/>
      <c r="T56" s="128"/>
      <c r="U56" s="128"/>
    </row>
    <row r="57" spans="1:24" s="83" customFormat="1" ht="45.75" customHeight="1" x14ac:dyDescent="0.65">
      <c r="B57" s="128" t="s">
        <v>65</v>
      </c>
      <c r="C57" s="128"/>
      <c r="D57" s="128"/>
      <c r="E57" s="128"/>
      <c r="F57" s="128"/>
      <c r="G57" s="69"/>
      <c r="H57" s="70"/>
      <c r="I57" s="69"/>
      <c r="J57" s="85"/>
      <c r="K57" s="84"/>
      <c r="L57" s="84"/>
      <c r="M57" s="84"/>
      <c r="Q57" s="128" t="s">
        <v>65</v>
      </c>
      <c r="R57" s="128"/>
      <c r="S57" s="128"/>
      <c r="T57" s="128"/>
      <c r="U57" s="128"/>
    </row>
    <row r="58" spans="1:24" s="83" customFormat="1" ht="45" x14ac:dyDescent="0.6">
      <c r="B58" s="86"/>
      <c r="F58" s="87"/>
      <c r="I58" s="88"/>
      <c r="J58" s="87"/>
      <c r="Q58" s="120"/>
      <c r="R58" s="120"/>
      <c r="S58" s="89"/>
      <c r="T58" s="120"/>
      <c r="U58" s="120"/>
      <c r="V58" s="82">
        <f>Q51+K51+E51-S51-M51-G51</f>
        <v>1284.3229999999999</v>
      </c>
      <c r="W58" s="120"/>
      <c r="X58" s="120"/>
    </row>
    <row r="59" spans="1:24" s="83" customFormat="1" ht="61.5" customHeight="1" x14ac:dyDescent="0.6">
      <c r="B59" s="86"/>
      <c r="G59" s="79" t="e">
        <f>#REF!+'Oct-2021'!#REF!</f>
        <v>#REF!</v>
      </c>
      <c r="J59" s="129" t="s">
        <v>66</v>
      </c>
      <c r="K59" s="129"/>
      <c r="L59" s="129"/>
      <c r="O59" s="120"/>
      <c r="S59" s="87"/>
      <c r="U59" s="120"/>
      <c r="V59" s="120"/>
      <c r="W59" s="120"/>
      <c r="X59" s="120"/>
    </row>
    <row r="60" spans="1:24" s="83" customFormat="1" ht="58.5" customHeight="1" x14ac:dyDescent="0.6">
      <c r="B60" s="86"/>
      <c r="H60" s="70"/>
      <c r="J60" s="129" t="s">
        <v>67</v>
      </c>
      <c r="K60" s="129"/>
      <c r="L60" s="129"/>
      <c r="O60" s="120"/>
      <c r="S60" s="87"/>
      <c r="U60" s="120"/>
      <c r="V60" s="120"/>
      <c r="W60" s="120"/>
      <c r="X60" s="120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X65"/>
  <sheetViews>
    <sheetView zoomScale="50" zoomScaleNormal="50" workbookViewId="0">
      <pane ySplit="3" topLeftCell="A22" activePane="bottomLeft" state="frozen"/>
      <selection pane="bottomLeft" activeCell="E22" sqref="E22:H22"/>
    </sheetView>
  </sheetViews>
  <sheetFormatPr defaultRowHeight="27.75" x14ac:dyDescent="0.4"/>
  <cols>
    <col min="1" max="1" width="12.85546875" style="9" customWidth="1"/>
    <col min="2" max="2" width="37" style="33" customWidth="1"/>
    <col min="3" max="3" width="16.5703125" style="9" hidden="1" customWidth="1"/>
    <col min="4" max="4" width="59" style="9" customWidth="1"/>
    <col min="5" max="5" width="40.5703125" style="9" customWidth="1"/>
    <col min="6" max="6" width="41.42578125" style="9" customWidth="1"/>
    <col min="7" max="7" width="9.140625" style="9"/>
    <col min="8" max="8" width="24.7109375" style="9" customWidth="1"/>
    <col min="9" max="16384" width="9.140625" style="9"/>
  </cols>
  <sheetData>
    <row r="1" spans="1:154" s="12" customFormat="1" ht="32.25" customHeight="1" x14ac:dyDescent="0.4">
      <c r="A1" s="121" t="s">
        <v>2</v>
      </c>
      <c r="B1" s="121" t="s">
        <v>3</v>
      </c>
      <c r="C1" s="121" t="s">
        <v>4</v>
      </c>
      <c r="D1" s="12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</row>
    <row r="2" spans="1:154" s="12" customFormat="1" ht="35.25" customHeight="1" x14ac:dyDescent="0.4">
      <c r="A2" s="121"/>
      <c r="B2" s="121"/>
      <c r="C2" s="121" t="s">
        <v>7</v>
      </c>
      <c r="D2" s="123" t="s">
        <v>68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</row>
    <row r="3" spans="1:154" s="12" customFormat="1" ht="28.5" customHeight="1" x14ac:dyDescent="0.4">
      <c r="A3" s="121"/>
      <c r="B3" s="121"/>
      <c r="C3" s="122"/>
      <c r="D3" s="124"/>
      <c r="E3" s="64" t="s">
        <v>70</v>
      </c>
      <c r="F3" s="64" t="s">
        <v>69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</row>
    <row r="4" spans="1:154" x14ac:dyDescent="0.4">
      <c r="A4" s="14">
        <v>1</v>
      </c>
      <c r="B4" s="15" t="s">
        <v>14</v>
      </c>
      <c r="C4" s="1">
        <v>514.57775000000004</v>
      </c>
      <c r="D4" s="1">
        <v>1070.81</v>
      </c>
      <c r="E4" s="64">
        <v>2189.9000000000005</v>
      </c>
      <c r="F4" s="64">
        <v>1070.81</v>
      </c>
      <c r="G4" s="64"/>
      <c r="H4" s="64">
        <f>E4-F4</f>
        <v>1119.0900000000006</v>
      </c>
    </row>
    <row r="5" spans="1:154" x14ac:dyDescent="0.4">
      <c r="A5" s="14">
        <v>2</v>
      </c>
      <c r="B5" s="15" t="s">
        <v>15</v>
      </c>
      <c r="C5" s="1"/>
      <c r="D5" s="1">
        <v>1121.43</v>
      </c>
      <c r="E5" s="64">
        <v>2.36</v>
      </c>
      <c r="F5" s="64">
        <v>1121.43</v>
      </c>
      <c r="G5" s="64"/>
      <c r="H5" s="64">
        <f t="shared" ref="H5:H47" si="0">E5-F5</f>
        <v>-1119.0700000000002</v>
      </c>
    </row>
    <row r="6" spans="1:154" x14ac:dyDescent="0.4">
      <c r="A6" s="14">
        <v>3</v>
      </c>
      <c r="B6" s="15" t="s">
        <v>16</v>
      </c>
      <c r="C6" s="1">
        <v>274.42500000000001</v>
      </c>
      <c r="D6" s="1">
        <v>1306.98</v>
      </c>
      <c r="E6" s="64">
        <v>1307.1299999999994</v>
      </c>
      <c r="F6" s="64">
        <v>1306.98</v>
      </c>
      <c r="G6" s="64"/>
      <c r="H6" s="64">
        <f t="shared" si="0"/>
        <v>0.14999999999940883</v>
      </c>
    </row>
    <row r="7" spans="1:154" x14ac:dyDescent="0.4">
      <c r="A7" s="14">
        <v>4</v>
      </c>
      <c r="B7" s="63" t="s">
        <v>17</v>
      </c>
      <c r="C7" s="1">
        <v>38.465000000000003</v>
      </c>
      <c r="D7" s="1">
        <v>0</v>
      </c>
      <c r="E7" s="64">
        <v>183.93</v>
      </c>
      <c r="F7" s="64">
        <v>0</v>
      </c>
      <c r="G7" s="64"/>
      <c r="H7" s="64">
        <f t="shared" si="0"/>
        <v>183.93</v>
      </c>
    </row>
    <row r="8" spans="1:154" s="20" customFormat="1" x14ac:dyDescent="0.4">
      <c r="A8" s="17"/>
      <c r="B8" s="21" t="s">
        <v>18</v>
      </c>
      <c r="C8" s="3">
        <v>827.46775000000014</v>
      </c>
      <c r="D8" s="3">
        <f>SUM(D4:D7)</f>
        <v>3499.22</v>
      </c>
      <c r="E8" s="8">
        <v>3683.3199999999997</v>
      </c>
      <c r="F8" s="8">
        <v>3499.22</v>
      </c>
      <c r="G8" s="8"/>
      <c r="H8" s="64">
        <f t="shared" si="0"/>
        <v>184.09999999999991</v>
      </c>
    </row>
    <row r="9" spans="1:154" x14ac:dyDescent="0.4">
      <c r="A9" s="14">
        <v>5</v>
      </c>
      <c r="B9" s="15" t="s">
        <v>19</v>
      </c>
      <c r="C9" s="1">
        <v>2063.0500000000002</v>
      </c>
      <c r="D9" s="1">
        <v>1974.09</v>
      </c>
      <c r="E9" s="64">
        <v>1974.109999999999</v>
      </c>
      <c r="F9" s="64">
        <v>1974.09</v>
      </c>
      <c r="G9" s="64"/>
      <c r="H9" s="64">
        <f t="shared" si="0"/>
        <v>1.9999999999072315E-2</v>
      </c>
    </row>
    <row r="10" spans="1:154" x14ac:dyDescent="0.4">
      <c r="A10" s="14">
        <v>6</v>
      </c>
      <c r="B10" s="15" t="s">
        <v>20</v>
      </c>
      <c r="C10" s="1">
        <v>259.88749999999999</v>
      </c>
      <c r="D10" s="1">
        <v>1014.72</v>
      </c>
      <c r="E10" s="64">
        <v>1049.7499999999998</v>
      </c>
      <c r="F10" s="64">
        <v>1014.72</v>
      </c>
      <c r="G10" s="64"/>
      <c r="H10" s="64">
        <f t="shared" si="0"/>
        <v>35.029999999999745</v>
      </c>
    </row>
    <row r="11" spans="1:154" x14ac:dyDescent="0.4">
      <c r="A11" s="14">
        <v>7</v>
      </c>
      <c r="B11" s="15" t="s">
        <v>21</v>
      </c>
      <c r="C11" s="1">
        <v>582.84775000000013</v>
      </c>
      <c r="D11" s="1" t="e">
        <f>#REF!</f>
        <v>#REF!</v>
      </c>
      <c r="E11" s="64">
        <v>2408.1399999999994</v>
      </c>
      <c r="F11" s="64">
        <v>2408.1399999999994</v>
      </c>
      <c r="G11" s="64"/>
      <c r="H11" s="64">
        <f t="shared" si="0"/>
        <v>0</v>
      </c>
    </row>
    <row r="12" spans="1:154" s="20" customFormat="1" x14ac:dyDescent="0.4">
      <c r="A12" s="17" t="s">
        <v>22</v>
      </c>
      <c r="B12" s="21" t="s">
        <v>23</v>
      </c>
      <c r="C12" s="3">
        <v>2905.7852499999999</v>
      </c>
      <c r="D12" s="3" t="e">
        <f>SUM(D9:D11)</f>
        <v>#REF!</v>
      </c>
      <c r="E12" s="8">
        <v>5431.9999999999982</v>
      </c>
      <c r="F12" s="8">
        <v>5396.9499999999989</v>
      </c>
      <c r="G12" s="8"/>
      <c r="H12" s="64">
        <f t="shared" si="0"/>
        <v>35.049999999999272</v>
      </c>
    </row>
    <row r="13" spans="1:154" x14ac:dyDescent="0.4">
      <c r="A13" s="14">
        <v>8</v>
      </c>
      <c r="B13" s="15" t="s">
        <v>24</v>
      </c>
      <c r="C13" s="1">
        <v>1117.1212499999997</v>
      </c>
      <c r="D13" s="1">
        <v>1839</v>
      </c>
      <c r="E13" s="64">
        <v>1838.4359999999997</v>
      </c>
      <c r="F13" s="64">
        <v>1839</v>
      </c>
      <c r="G13" s="64"/>
      <c r="H13" s="64">
        <f t="shared" si="0"/>
        <v>-0.56400000000030559</v>
      </c>
    </row>
    <row r="14" spans="1:154" ht="55.5" x14ac:dyDescent="0.4">
      <c r="A14" s="14">
        <v>9</v>
      </c>
      <c r="B14" s="15" t="s">
        <v>25</v>
      </c>
      <c r="C14" s="1">
        <v>197.07524999999998</v>
      </c>
      <c r="D14" s="1">
        <v>702.48</v>
      </c>
      <c r="E14" s="64">
        <v>783.68099999999981</v>
      </c>
      <c r="F14" s="64">
        <v>702.48</v>
      </c>
      <c r="G14" s="64"/>
      <c r="H14" s="64">
        <f t="shared" si="0"/>
        <v>81.200999999999794</v>
      </c>
    </row>
    <row r="15" spans="1:154" x14ac:dyDescent="0.4">
      <c r="A15" s="14">
        <v>10</v>
      </c>
      <c r="B15" s="15" t="s">
        <v>26</v>
      </c>
      <c r="C15" s="1">
        <v>430.43</v>
      </c>
      <c r="D15" s="1">
        <v>788.67</v>
      </c>
      <c r="E15" s="64">
        <v>816.09499999999991</v>
      </c>
      <c r="F15" s="64">
        <v>788.67</v>
      </c>
      <c r="G15" s="64"/>
      <c r="H15" s="64">
        <f t="shared" si="0"/>
        <v>27.424999999999955</v>
      </c>
    </row>
    <row r="16" spans="1:154" s="20" customFormat="1" x14ac:dyDescent="0.4">
      <c r="A16" s="17"/>
      <c r="B16" s="21" t="s">
        <v>27</v>
      </c>
      <c r="C16" s="3">
        <v>1744.6264999999996</v>
      </c>
      <c r="D16" s="3">
        <f>SUM(D13:D15)</f>
        <v>3330.15</v>
      </c>
      <c r="E16" s="8">
        <v>3438.2119999999995</v>
      </c>
      <c r="F16" s="8">
        <v>3330.15</v>
      </c>
      <c r="G16" s="8"/>
      <c r="H16" s="64">
        <f t="shared" si="0"/>
        <v>108.06199999999944</v>
      </c>
    </row>
    <row r="17" spans="1:8" x14ac:dyDescent="0.4">
      <c r="A17" s="14">
        <v>11</v>
      </c>
      <c r="B17" s="15" t="s">
        <v>28</v>
      </c>
      <c r="C17" s="1">
        <v>371.06400000000002</v>
      </c>
      <c r="D17" s="1">
        <v>1633.57</v>
      </c>
      <c r="E17" s="64">
        <v>1746.5400000000004</v>
      </c>
      <c r="F17" s="64">
        <v>1633.57</v>
      </c>
      <c r="G17" s="64"/>
      <c r="H17" s="64">
        <f t="shared" si="0"/>
        <v>112.97000000000048</v>
      </c>
    </row>
    <row r="18" spans="1:8" x14ac:dyDescent="0.4">
      <c r="A18" s="14">
        <v>12</v>
      </c>
      <c r="B18" s="15" t="s">
        <v>29</v>
      </c>
      <c r="C18" s="1">
        <v>253.84375</v>
      </c>
      <c r="D18" s="1">
        <v>1134.23</v>
      </c>
      <c r="E18" s="64">
        <v>1135.3900000000003</v>
      </c>
      <c r="F18" s="64">
        <v>1134.23</v>
      </c>
      <c r="G18" s="64"/>
      <c r="H18" s="64">
        <f t="shared" si="0"/>
        <v>1.1600000000003092</v>
      </c>
    </row>
    <row r="19" spans="1:8" x14ac:dyDescent="0.4">
      <c r="A19" s="14">
        <v>13</v>
      </c>
      <c r="B19" s="15" t="s">
        <v>30</v>
      </c>
      <c r="C19" s="1">
        <v>480.73174999999998</v>
      </c>
      <c r="D19" s="1">
        <v>1332.27</v>
      </c>
      <c r="E19" s="64">
        <v>1369.0800000000004</v>
      </c>
      <c r="F19" s="64">
        <v>1332.27</v>
      </c>
      <c r="G19" s="64"/>
      <c r="H19" s="64">
        <f t="shared" si="0"/>
        <v>36.8100000000004</v>
      </c>
    </row>
    <row r="20" spans="1:8" s="20" customFormat="1" x14ac:dyDescent="0.4">
      <c r="A20" s="17"/>
      <c r="B20" s="21" t="s">
        <v>31</v>
      </c>
      <c r="C20" s="3">
        <v>1105.6395</v>
      </c>
      <c r="D20" s="3">
        <f>SUM(D17:D19)</f>
        <v>4100.07</v>
      </c>
      <c r="E20" s="8">
        <v>4251.01</v>
      </c>
      <c r="F20" s="8">
        <v>4100.07</v>
      </c>
      <c r="G20" s="8"/>
      <c r="H20" s="64">
        <f t="shared" si="0"/>
        <v>150.94000000000051</v>
      </c>
    </row>
    <row r="21" spans="1:8" s="20" customFormat="1" x14ac:dyDescent="0.4">
      <c r="A21" s="17"/>
      <c r="B21" s="21" t="s">
        <v>32</v>
      </c>
      <c r="C21" s="3">
        <v>6583.5189999999993</v>
      </c>
      <c r="D21" s="1" t="e">
        <f>D20+D16+D12+D8</f>
        <v>#REF!</v>
      </c>
      <c r="E21" s="8">
        <v>16804.542000000005</v>
      </c>
      <c r="F21" s="8">
        <v>16326.389999999998</v>
      </c>
      <c r="G21" s="8"/>
      <c r="H21" s="64">
        <f t="shared" si="0"/>
        <v>478.15200000000732</v>
      </c>
    </row>
    <row r="22" spans="1:8" x14ac:dyDescent="0.4">
      <c r="A22" s="14">
        <v>14</v>
      </c>
      <c r="B22" s="15" t="s">
        <v>33</v>
      </c>
      <c r="C22" s="1">
        <v>9507.23</v>
      </c>
      <c r="D22" s="1">
        <v>4315.51</v>
      </c>
      <c r="E22" s="64">
        <v>11249.292000000001</v>
      </c>
      <c r="F22" s="64">
        <v>4315.51</v>
      </c>
      <c r="G22" s="64"/>
      <c r="H22" s="64">
        <f t="shared" si="0"/>
        <v>6933.7820000000011</v>
      </c>
    </row>
    <row r="23" spans="1:8" x14ac:dyDescent="0.4">
      <c r="A23" s="14">
        <v>15</v>
      </c>
      <c r="B23" s="15" t="s">
        <v>34</v>
      </c>
      <c r="C23" s="1">
        <v>9281.15</v>
      </c>
      <c r="D23" s="1">
        <v>9790.01</v>
      </c>
      <c r="E23" s="64">
        <v>9779.8669999999966</v>
      </c>
      <c r="F23" s="64">
        <v>9790.01</v>
      </c>
      <c r="G23" s="64"/>
      <c r="H23" s="64">
        <f t="shared" si="0"/>
        <v>-10.143000000003667</v>
      </c>
    </row>
    <row r="24" spans="1:8" s="20" customFormat="1" x14ac:dyDescent="0.4">
      <c r="A24" s="17"/>
      <c r="B24" s="21" t="s">
        <v>35</v>
      </c>
      <c r="C24" s="3"/>
      <c r="D24" s="3">
        <f>SUM(D22:D23)</f>
        <v>14105.52</v>
      </c>
      <c r="E24" s="8">
        <v>21029.159</v>
      </c>
      <c r="F24" s="8">
        <v>14105.52</v>
      </c>
      <c r="G24" s="8"/>
      <c r="H24" s="64">
        <f t="shared" si="0"/>
        <v>6923.6389999999992</v>
      </c>
    </row>
    <row r="25" spans="1:8" x14ac:dyDescent="0.4">
      <c r="A25" s="14">
        <v>16</v>
      </c>
      <c r="B25" s="15" t="s">
        <v>36</v>
      </c>
      <c r="C25" s="1">
        <v>11201.57</v>
      </c>
      <c r="D25" s="1">
        <v>6219.34</v>
      </c>
      <c r="E25" s="64">
        <v>6917.0910000000013</v>
      </c>
      <c r="F25" s="64">
        <v>6219.34</v>
      </c>
      <c r="G25" s="64"/>
      <c r="H25" s="64">
        <f t="shared" si="0"/>
        <v>697.75100000000111</v>
      </c>
    </row>
    <row r="26" spans="1:8" x14ac:dyDescent="0.4">
      <c r="A26" s="14">
        <v>17</v>
      </c>
      <c r="B26" s="15" t="s">
        <v>37</v>
      </c>
      <c r="C26" s="1"/>
      <c r="D26" s="1">
        <v>4140.1099999999997</v>
      </c>
      <c r="E26" s="64">
        <v>107.27200000000001</v>
      </c>
      <c r="F26" s="64">
        <v>4140.1099999999997</v>
      </c>
      <c r="G26" s="64"/>
      <c r="H26" s="64">
        <f t="shared" si="0"/>
        <v>-4032.8379999999997</v>
      </c>
    </row>
    <row r="27" spans="1:8" x14ac:dyDescent="0.4">
      <c r="A27" s="14">
        <v>18</v>
      </c>
      <c r="B27" s="15" t="s">
        <v>38</v>
      </c>
      <c r="C27" s="1"/>
      <c r="D27" s="1">
        <v>5444.51</v>
      </c>
      <c r="E27" s="64">
        <v>5418.7310000000007</v>
      </c>
      <c r="F27" s="64">
        <v>5444.51</v>
      </c>
      <c r="G27" s="64"/>
      <c r="H27" s="64">
        <f t="shared" si="0"/>
        <v>-25.778999999999542</v>
      </c>
    </row>
    <row r="28" spans="1:8" x14ac:dyDescent="0.4">
      <c r="A28" s="14">
        <v>19</v>
      </c>
      <c r="B28" s="15" t="s">
        <v>39</v>
      </c>
      <c r="C28" s="1">
        <v>3260.71</v>
      </c>
      <c r="D28" s="1">
        <v>3730.99</v>
      </c>
      <c r="E28" s="64">
        <v>3715.6209999999992</v>
      </c>
      <c r="F28" s="64">
        <v>3730.99</v>
      </c>
      <c r="G28" s="64"/>
      <c r="H28" s="64">
        <f t="shared" si="0"/>
        <v>-15.369000000000597</v>
      </c>
    </row>
    <row r="29" spans="1:8" s="20" customFormat="1" ht="55.5" x14ac:dyDescent="0.4">
      <c r="A29" s="17"/>
      <c r="B29" s="21" t="s">
        <v>40</v>
      </c>
      <c r="C29" s="3">
        <v>33250.659999999996</v>
      </c>
      <c r="D29" s="3">
        <f>SUM(D25:D28)</f>
        <v>19534.95</v>
      </c>
      <c r="E29" s="8">
        <v>16158.715000000002</v>
      </c>
      <c r="F29" s="8">
        <v>19534.95</v>
      </c>
      <c r="G29" s="8"/>
      <c r="H29" s="64">
        <f t="shared" si="0"/>
        <v>-3376.2349999999988</v>
      </c>
    </row>
    <row r="30" spans="1:8" x14ac:dyDescent="0.4">
      <c r="A30" s="14">
        <v>20</v>
      </c>
      <c r="B30" s="15" t="s">
        <v>41</v>
      </c>
      <c r="C30" s="1">
        <v>5567.8789999999999</v>
      </c>
      <c r="D30" s="1">
        <v>5633.96</v>
      </c>
      <c r="E30" s="64">
        <v>5751.7099999999991</v>
      </c>
      <c r="F30" s="64">
        <v>5633.96</v>
      </c>
      <c r="G30" s="64"/>
      <c r="H30" s="64">
        <f t="shared" si="0"/>
        <v>117.74999999999909</v>
      </c>
    </row>
    <row r="31" spans="1:8" x14ac:dyDescent="0.4">
      <c r="A31" s="14">
        <v>21</v>
      </c>
      <c r="B31" s="15" t="s">
        <v>42</v>
      </c>
      <c r="C31" s="1">
        <v>6659.4525000000003</v>
      </c>
      <c r="D31" s="1">
        <v>4362.47</v>
      </c>
      <c r="E31" s="64">
        <v>4392.4549999999999</v>
      </c>
      <c r="F31" s="64">
        <v>4362.47</v>
      </c>
      <c r="G31" s="64"/>
      <c r="H31" s="64">
        <f t="shared" si="0"/>
        <v>29.984999999999673</v>
      </c>
    </row>
    <row r="32" spans="1:8" x14ac:dyDescent="0.4">
      <c r="A32" s="14">
        <v>22</v>
      </c>
      <c r="B32" s="15" t="s">
        <v>43</v>
      </c>
      <c r="C32" s="1">
        <v>4231.9849999999997</v>
      </c>
      <c r="D32" s="1">
        <v>5645.79</v>
      </c>
      <c r="E32" s="64">
        <v>5670.3600000000006</v>
      </c>
      <c r="F32" s="64">
        <v>5645.79</v>
      </c>
      <c r="G32" s="64"/>
      <c r="H32" s="64">
        <f t="shared" si="0"/>
        <v>24.570000000000618</v>
      </c>
    </row>
    <row r="33" spans="1:8" x14ac:dyDescent="0.4">
      <c r="A33" s="14">
        <v>23</v>
      </c>
      <c r="B33" s="15" t="s">
        <v>44</v>
      </c>
      <c r="C33" s="1">
        <v>5571.335</v>
      </c>
      <c r="D33" s="1">
        <v>6936.11</v>
      </c>
      <c r="E33" s="64">
        <v>6932.98</v>
      </c>
      <c r="F33" s="64">
        <v>6936.11</v>
      </c>
      <c r="G33" s="64"/>
      <c r="H33" s="64">
        <f t="shared" si="0"/>
        <v>-3.1300000000001091</v>
      </c>
    </row>
    <row r="34" spans="1:8" s="20" customFormat="1" x14ac:dyDescent="0.4">
      <c r="A34" s="17"/>
      <c r="B34" s="21" t="s">
        <v>45</v>
      </c>
      <c r="C34" s="3">
        <v>22030.6515</v>
      </c>
      <c r="D34" s="3">
        <f>SUM(D30:D33)</f>
        <v>22578.33</v>
      </c>
      <c r="E34" s="8">
        <v>22747.505000000001</v>
      </c>
      <c r="F34" s="8">
        <v>22578.33</v>
      </c>
      <c r="G34" s="8"/>
      <c r="H34" s="64">
        <f t="shared" si="0"/>
        <v>169.17499999999927</v>
      </c>
    </row>
    <row r="35" spans="1:8" s="20" customFormat="1" x14ac:dyDescent="0.4">
      <c r="A35" s="17"/>
      <c r="B35" s="21" t="s">
        <v>46</v>
      </c>
      <c r="C35" s="3">
        <v>55281.311499999996</v>
      </c>
      <c r="D35" s="1">
        <f>D34+D29+D24</f>
        <v>56218.8</v>
      </c>
      <c r="E35" s="8">
        <v>59858.099000000002</v>
      </c>
      <c r="F35" s="8">
        <v>56218.8</v>
      </c>
      <c r="G35" s="8"/>
      <c r="H35" s="64">
        <f t="shared" si="0"/>
        <v>3639.2989999999991</v>
      </c>
    </row>
    <row r="36" spans="1:8" x14ac:dyDescent="0.4">
      <c r="A36" s="14">
        <v>24</v>
      </c>
      <c r="B36" s="15" t="s">
        <v>47</v>
      </c>
      <c r="C36" s="1">
        <v>3403.3207499999999</v>
      </c>
      <c r="D36" s="1">
        <v>11776.54</v>
      </c>
      <c r="E36" s="64">
        <v>14533.904</v>
      </c>
      <c r="F36" s="64">
        <v>11776.54</v>
      </c>
      <c r="G36" s="64"/>
      <c r="H36" s="64">
        <f t="shared" si="0"/>
        <v>2757.3639999999996</v>
      </c>
    </row>
    <row r="37" spans="1:8" x14ac:dyDescent="0.4">
      <c r="A37" s="14">
        <v>25</v>
      </c>
      <c r="B37" s="15" t="s">
        <v>48</v>
      </c>
      <c r="C37" s="1">
        <v>2201.6424999999999</v>
      </c>
      <c r="D37" s="1">
        <v>9530.7999999999993</v>
      </c>
      <c r="E37" s="64">
        <v>9488.3949999999913</v>
      </c>
      <c r="F37" s="64">
        <v>9530.7999999999993</v>
      </c>
      <c r="G37" s="64"/>
      <c r="H37" s="64">
        <f t="shared" si="0"/>
        <v>-42.405000000007931</v>
      </c>
    </row>
    <row r="38" spans="1:8" x14ac:dyDescent="0.4">
      <c r="A38" s="14">
        <v>26</v>
      </c>
      <c r="B38" s="15" t="s">
        <v>49</v>
      </c>
      <c r="C38" s="1">
        <v>5534.1854999999996</v>
      </c>
      <c r="D38" s="1">
        <v>23279.17</v>
      </c>
      <c r="E38" s="64">
        <v>23236.041000000008</v>
      </c>
      <c r="F38" s="64">
        <v>23279.17</v>
      </c>
      <c r="G38" s="64"/>
      <c r="H38" s="64">
        <f t="shared" si="0"/>
        <v>-43.128999999989901</v>
      </c>
    </row>
    <row r="39" spans="1:8" x14ac:dyDescent="0.4">
      <c r="A39" s="14">
        <v>27</v>
      </c>
      <c r="B39" s="15" t="s">
        <v>50</v>
      </c>
      <c r="C39" s="1"/>
      <c r="D39" s="1">
        <v>3753.71</v>
      </c>
      <c r="E39" s="64">
        <v>86.052999999999997</v>
      </c>
      <c r="F39" s="64">
        <v>3753.71</v>
      </c>
      <c r="G39" s="64"/>
      <c r="H39" s="64">
        <f t="shared" si="0"/>
        <v>-3667.6570000000002</v>
      </c>
    </row>
    <row r="40" spans="1:8" s="20" customFormat="1" x14ac:dyDescent="0.4">
      <c r="A40" s="17"/>
      <c r="B40" s="21" t="s">
        <v>51</v>
      </c>
      <c r="C40" s="3">
        <v>11139.14875</v>
      </c>
      <c r="D40" s="3">
        <f>SUM(D36:D39)</f>
        <v>48340.219999999994</v>
      </c>
      <c r="E40" s="8">
        <v>47344.392999999996</v>
      </c>
      <c r="F40" s="8">
        <v>48340.219999999994</v>
      </c>
      <c r="G40" s="8"/>
      <c r="H40" s="64">
        <f t="shared" si="0"/>
        <v>-995.8269999999975</v>
      </c>
    </row>
    <row r="41" spans="1:8" x14ac:dyDescent="0.4">
      <c r="A41" s="14">
        <v>28</v>
      </c>
      <c r="B41" s="15" t="s">
        <v>52</v>
      </c>
      <c r="C41" s="1">
        <v>3101.01</v>
      </c>
      <c r="D41" s="1">
        <v>13827.18</v>
      </c>
      <c r="E41" s="64">
        <v>13840.9</v>
      </c>
      <c r="F41" s="64">
        <v>13827.18</v>
      </c>
      <c r="G41" s="64"/>
      <c r="H41" s="64">
        <f t="shared" si="0"/>
        <v>13.719999999999345</v>
      </c>
    </row>
    <row r="42" spans="1:8" x14ac:dyDescent="0.4">
      <c r="A42" s="14">
        <v>29</v>
      </c>
      <c r="B42" s="15" t="s">
        <v>53</v>
      </c>
      <c r="C42" s="1">
        <v>1413.37</v>
      </c>
      <c r="D42" s="1">
        <v>6330.14</v>
      </c>
      <c r="E42" s="64">
        <v>6370.26</v>
      </c>
      <c r="F42" s="64">
        <v>6330.14</v>
      </c>
      <c r="G42" s="64"/>
      <c r="H42" s="64">
        <f t="shared" si="0"/>
        <v>40.119999999999891</v>
      </c>
    </row>
    <row r="43" spans="1:8" x14ac:dyDescent="0.4">
      <c r="A43" s="14">
        <v>30</v>
      </c>
      <c r="B43" s="15" t="s">
        <v>54</v>
      </c>
      <c r="C43" s="1">
        <v>2827.57</v>
      </c>
      <c r="D43" s="1">
        <v>11996.15</v>
      </c>
      <c r="E43" s="64">
        <v>11994.920000000006</v>
      </c>
      <c r="F43" s="64">
        <v>11996.15</v>
      </c>
      <c r="G43" s="64"/>
      <c r="H43" s="64">
        <f t="shared" si="0"/>
        <v>-1.2299999999941065</v>
      </c>
    </row>
    <row r="44" spans="1:8" x14ac:dyDescent="0.4">
      <c r="A44" s="14">
        <v>31</v>
      </c>
      <c r="B44" s="15" t="s">
        <v>55</v>
      </c>
      <c r="C44" s="1">
        <v>2589.4899999999998</v>
      </c>
      <c r="D44" s="1">
        <v>10575.55</v>
      </c>
      <c r="E44" s="64">
        <v>10581.554000000002</v>
      </c>
      <c r="F44" s="64">
        <v>10575.55</v>
      </c>
      <c r="G44" s="64"/>
      <c r="H44" s="64">
        <f t="shared" si="0"/>
        <v>6.0040000000026339</v>
      </c>
    </row>
    <row r="45" spans="1:8" s="20" customFormat="1" ht="55.5" x14ac:dyDescent="0.4">
      <c r="A45" s="17"/>
      <c r="B45" s="21" t="s">
        <v>56</v>
      </c>
      <c r="C45" s="3">
        <v>9931.44</v>
      </c>
      <c r="D45" s="6">
        <f>SUM(D41:D44)</f>
        <v>42729.020000000004</v>
      </c>
      <c r="E45" s="8">
        <v>42787.634000000013</v>
      </c>
      <c r="F45" s="8">
        <v>42729.020000000004</v>
      </c>
      <c r="G45" s="8"/>
      <c r="H45" s="64">
        <f t="shared" si="0"/>
        <v>58.614000000008673</v>
      </c>
    </row>
    <row r="46" spans="1:8" s="20" customFormat="1" x14ac:dyDescent="0.4">
      <c r="A46" s="17"/>
      <c r="B46" s="21" t="s">
        <v>57</v>
      </c>
      <c r="C46" s="3">
        <v>21070.588750000003</v>
      </c>
      <c r="D46" s="3">
        <f>D45+D40</f>
        <v>91069.239999999991</v>
      </c>
      <c r="E46" s="8">
        <v>90132.026999999987</v>
      </c>
      <c r="F46" s="8">
        <v>91069.239999999991</v>
      </c>
      <c r="G46" s="8"/>
      <c r="H46" s="64">
        <f t="shared" si="0"/>
        <v>-937.21300000000338</v>
      </c>
    </row>
    <row r="47" spans="1:8" s="20" customFormat="1" x14ac:dyDescent="0.4">
      <c r="A47" s="17"/>
      <c r="B47" s="21" t="s">
        <v>58</v>
      </c>
      <c r="C47" s="3">
        <v>82935.419250000006</v>
      </c>
      <c r="D47" s="3" t="e">
        <f>D46+D35+D21</f>
        <v>#REF!</v>
      </c>
      <c r="E47" s="8">
        <v>166794.66799999998</v>
      </c>
      <c r="F47" s="8">
        <v>163614.42999999996</v>
      </c>
      <c r="G47" s="8"/>
      <c r="H47" s="64">
        <f t="shared" si="0"/>
        <v>3180.2380000000121</v>
      </c>
    </row>
    <row r="48" spans="1:8" s="28" customFormat="1" x14ac:dyDescent="0.4">
      <c r="A48" s="23"/>
      <c r="B48" s="24"/>
      <c r="C48" s="25"/>
      <c r="D48" s="25"/>
    </row>
    <row r="49" spans="1:4" s="20" customFormat="1" ht="27.75" customHeight="1" x14ac:dyDescent="0.4">
      <c r="A49" s="29"/>
      <c r="B49" s="30"/>
      <c r="C49" s="31"/>
      <c r="D49" s="31"/>
    </row>
    <row r="50" spans="1:4" s="20" customFormat="1" ht="27.75" customHeight="1" x14ac:dyDescent="0.4">
      <c r="A50" s="29"/>
      <c r="B50" s="30"/>
      <c r="C50" s="60"/>
      <c r="D50" s="60"/>
    </row>
    <row r="51" spans="1:4" ht="27.75" customHeight="1" x14ac:dyDescent="0.4">
      <c r="C51" s="31"/>
      <c r="D51" s="31"/>
    </row>
    <row r="52" spans="1:4" x14ac:dyDescent="0.4">
      <c r="C52" s="61"/>
      <c r="D52" s="61"/>
    </row>
    <row r="53" spans="1:4" x14ac:dyDescent="0.4">
      <c r="C53" s="61"/>
      <c r="D53" s="61"/>
    </row>
    <row r="54" spans="1:4" s="20" customFormat="1" ht="20.25" customHeight="1" x14ac:dyDescent="0.4">
      <c r="B54" s="126" t="s">
        <v>63</v>
      </c>
      <c r="C54" s="126"/>
      <c r="D54" s="126"/>
    </row>
    <row r="55" spans="1:4" s="20" customFormat="1" x14ac:dyDescent="0.4">
      <c r="B55" s="126" t="s">
        <v>65</v>
      </c>
      <c r="C55" s="126"/>
      <c r="D55" s="126"/>
    </row>
    <row r="56" spans="1:4" s="20" customFormat="1" x14ac:dyDescent="0.4">
      <c r="B56" s="30"/>
    </row>
    <row r="57" spans="1:4" s="20" customFormat="1" x14ac:dyDescent="0.4">
      <c r="B57" s="30"/>
    </row>
    <row r="58" spans="1:4" s="20" customFormat="1" x14ac:dyDescent="0.4">
      <c r="B58" s="30"/>
    </row>
    <row r="59" spans="1:4" s="20" customFormat="1" ht="19.5" customHeight="1" x14ac:dyDescent="0.4">
      <c r="B59" s="30"/>
    </row>
    <row r="60" spans="1:4" s="20" customFormat="1" ht="19.5" customHeight="1" x14ac:dyDescent="0.4">
      <c r="B60" s="30"/>
    </row>
    <row r="65" spans="2:2" x14ac:dyDescent="0.4">
      <c r="B65" s="9"/>
    </row>
  </sheetData>
  <mergeCells count="7">
    <mergeCell ref="B55:D55"/>
    <mergeCell ref="B54:D54"/>
    <mergeCell ref="A1:A3"/>
    <mergeCell ref="B1:B3"/>
    <mergeCell ref="C1:D1"/>
    <mergeCell ref="C2:C3"/>
    <mergeCell ref="D2:D3"/>
  </mergeCells>
  <pageMargins left="0.70866141732283472" right="0.70866141732283472" top="0.74803149606299213" bottom="0.74803149606299213" header="0.31496062992125984" footer="0.31496062992125984"/>
  <pageSetup paperSize="8" scale="32" orientation="landscape" r:id="rId1"/>
  <rowBreaks count="1" manualBreakCount="1">
    <brk id="6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6"/>
  <sheetViews>
    <sheetView view="pageBreakPreview" zoomScale="36" zoomScaleNormal="50" zoomScaleSheetLayoutView="36" workbookViewId="0">
      <pane ySplit="6" topLeftCell="A45" activePane="bottomLeft" state="frozen"/>
      <selection pane="bottomLeft" activeCell="F61" sqref="F61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8"/>
      <c r="W1" s="8"/>
      <c r="X1" s="8"/>
    </row>
    <row r="2" spans="1:184" ht="7.5" customHeight="1" x14ac:dyDescent="0.4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8"/>
      <c r="W2" s="8"/>
      <c r="X2" s="8"/>
    </row>
    <row r="3" spans="1:184" ht="35.25" customHeight="1" x14ac:dyDescent="0.4">
      <c r="A3" s="130" t="s">
        <v>73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8"/>
      <c r="W3" s="8"/>
      <c r="X3" s="8"/>
    </row>
    <row r="4" spans="1:184" s="12" customFormat="1" ht="32.25" customHeight="1" x14ac:dyDescent="0.4">
      <c r="A4" s="121" t="s">
        <v>2</v>
      </c>
      <c r="B4" s="121" t="s">
        <v>3</v>
      </c>
      <c r="C4" s="131" t="s">
        <v>4</v>
      </c>
      <c r="D4" s="131"/>
      <c r="E4" s="131"/>
      <c r="F4" s="131"/>
      <c r="G4" s="131"/>
      <c r="H4" s="131"/>
      <c r="I4" s="131" t="s">
        <v>5</v>
      </c>
      <c r="J4" s="132"/>
      <c r="K4" s="132"/>
      <c r="L4" s="132"/>
      <c r="M4" s="132"/>
      <c r="N4" s="132"/>
      <c r="O4" s="131" t="s">
        <v>6</v>
      </c>
      <c r="P4" s="132"/>
      <c r="Q4" s="132"/>
      <c r="R4" s="132"/>
      <c r="S4" s="132"/>
      <c r="T4" s="132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21"/>
      <c r="B5" s="121"/>
      <c r="C5" s="121" t="s">
        <v>68</v>
      </c>
      <c r="D5" s="121" t="s">
        <v>8</v>
      </c>
      <c r="E5" s="121"/>
      <c r="F5" s="121" t="s">
        <v>9</v>
      </c>
      <c r="G5" s="121"/>
      <c r="H5" s="121" t="s">
        <v>10</v>
      </c>
      <c r="I5" s="121" t="s">
        <v>68</v>
      </c>
      <c r="J5" s="121" t="s">
        <v>8</v>
      </c>
      <c r="K5" s="121"/>
      <c r="L5" s="121" t="s">
        <v>9</v>
      </c>
      <c r="M5" s="121"/>
      <c r="N5" s="121" t="s">
        <v>10</v>
      </c>
      <c r="O5" s="121" t="s">
        <v>7</v>
      </c>
      <c r="P5" s="121" t="s">
        <v>8</v>
      </c>
      <c r="Q5" s="121"/>
      <c r="R5" s="121" t="s">
        <v>9</v>
      </c>
      <c r="S5" s="121"/>
      <c r="T5" s="121" t="s">
        <v>10</v>
      </c>
      <c r="U5" s="121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21"/>
      <c r="B6" s="121"/>
      <c r="C6" s="121"/>
      <c r="D6" s="90" t="s">
        <v>12</v>
      </c>
      <c r="E6" s="90" t="s">
        <v>13</v>
      </c>
      <c r="F6" s="90" t="s">
        <v>12</v>
      </c>
      <c r="G6" s="90" t="s">
        <v>13</v>
      </c>
      <c r="H6" s="121"/>
      <c r="I6" s="121"/>
      <c r="J6" s="13" t="s">
        <v>12</v>
      </c>
      <c r="K6" s="90" t="s">
        <v>13</v>
      </c>
      <c r="L6" s="90" t="s">
        <v>12</v>
      </c>
      <c r="M6" s="90" t="s">
        <v>13</v>
      </c>
      <c r="N6" s="121"/>
      <c r="O6" s="121"/>
      <c r="P6" s="90" t="s">
        <v>12</v>
      </c>
      <c r="Q6" s="90" t="s">
        <v>13</v>
      </c>
      <c r="R6" s="90" t="s">
        <v>12</v>
      </c>
      <c r="S6" s="90" t="s">
        <v>13</v>
      </c>
      <c r="T6" s="121"/>
      <c r="U6" s="121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5">
      <c r="A7" s="14">
        <v>1</v>
      </c>
      <c r="B7" s="15" t="s">
        <v>14</v>
      </c>
      <c r="C7" s="75">
        <v>2176.6200000000008</v>
      </c>
      <c r="D7" s="75">
        <v>0</v>
      </c>
      <c r="E7" s="75">
        <v>0.9</v>
      </c>
      <c r="F7" s="75">
        <v>0</v>
      </c>
      <c r="G7" s="75">
        <v>14.58</v>
      </c>
      <c r="H7" s="75">
        <v>2176.6200000000008</v>
      </c>
      <c r="I7" s="75">
        <v>297.15999999999997</v>
      </c>
      <c r="J7" s="75">
        <v>0.21</v>
      </c>
      <c r="K7" s="75">
        <v>1.49</v>
      </c>
      <c r="L7" s="75">
        <v>0</v>
      </c>
      <c r="M7" s="75">
        <v>0</v>
      </c>
      <c r="N7" s="75">
        <v>297.36999999999995</v>
      </c>
      <c r="O7" s="76">
        <v>207.91000000000005</v>
      </c>
      <c r="P7" s="75">
        <v>0</v>
      </c>
      <c r="Q7" s="75">
        <v>10.28</v>
      </c>
      <c r="R7" s="75">
        <v>0</v>
      </c>
      <c r="S7" s="75">
        <v>0</v>
      </c>
      <c r="T7" s="76">
        <v>207.91000000000005</v>
      </c>
      <c r="U7" s="76">
        <v>2681.9000000000005</v>
      </c>
      <c r="V7" s="16"/>
      <c r="W7" s="16"/>
      <c r="X7" s="16"/>
    </row>
    <row r="8" spans="1:184" ht="42.75" customHeight="1" x14ac:dyDescent="0.5">
      <c r="A8" s="14">
        <v>2</v>
      </c>
      <c r="B8" s="15" t="s">
        <v>15</v>
      </c>
      <c r="C8" s="75">
        <v>10.295</v>
      </c>
      <c r="D8" s="75">
        <v>0.03</v>
      </c>
      <c r="E8" s="75">
        <v>2.6449999999999996</v>
      </c>
      <c r="F8" s="75">
        <v>0</v>
      </c>
      <c r="G8" s="75">
        <v>0</v>
      </c>
      <c r="H8" s="75">
        <v>10.324999999999999</v>
      </c>
      <c r="I8" s="75">
        <v>30.777000000000001</v>
      </c>
      <c r="J8" s="75">
        <v>0.503</v>
      </c>
      <c r="K8" s="75">
        <v>8.51</v>
      </c>
      <c r="L8" s="75">
        <v>0</v>
      </c>
      <c r="M8" s="75">
        <v>0</v>
      </c>
      <c r="N8" s="75">
        <v>31.28</v>
      </c>
      <c r="O8" s="76">
        <v>164.56</v>
      </c>
      <c r="P8" s="75">
        <v>0</v>
      </c>
      <c r="Q8" s="75">
        <v>0.06</v>
      </c>
      <c r="R8" s="75">
        <v>0</v>
      </c>
      <c r="S8" s="75">
        <v>0</v>
      </c>
      <c r="T8" s="76">
        <v>164.56</v>
      </c>
      <c r="U8" s="76">
        <v>206.16500000000002</v>
      </c>
      <c r="V8" s="16"/>
      <c r="W8" s="16"/>
      <c r="X8" s="16"/>
    </row>
    <row r="9" spans="1:184" ht="42.75" customHeight="1" x14ac:dyDescent="0.5">
      <c r="A9" s="14">
        <v>3</v>
      </c>
      <c r="B9" s="15" t="s">
        <v>16</v>
      </c>
      <c r="C9" s="75">
        <v>1250.3299999999997</v>
      </c>
      <c r="D9" s="75">
        <v>0</v>
      </c>
      <c r="E9" s="75">
        <v>0</v>
      </c>
      <c r="F9" s="75">
        <v>0</v>
      </c>
      <c r="G9" s="75">
        <v>56.8</v>
      </c>
      <c r="H9" s="75">
        <v>1250.3299999999997</v>
      </c>
      <c r="I9" s="75">
        <v>148.41400000000004</v>
      </c>
      <c r="J9" s="75">
        <v>0.6</v>
      </c>
      <c r="K9" s="75">
        <v>7.4309999999999992</v>
      </c>
      <c r="L9" s="75">
        <v>0</v>
      </c>
      <c r="M9" s="75">
        <v>0</v>
      </c>
      <c r="N9" s="75">
        <v>149.01400000000004</v>
      </c>
      <c r="O9" s="76">
        <v>141.44</v>
      </c>
      <c r="P9" s="75">
        <v>0</v>
      </c>
      <c r="Q9" s="75">
        <v>113.04000000000002</v>
      </c>
      <c r="R9" s="75">
        <v>0</v>
      </c>
      <c r="S9" s="75">
        <v>0</v>
      </c>
      <c r="T9" s="76">
        <v>141.44</v>
      </c>
      <c r="U9" s="76">
        <v>1540.7839999999999</v>
      </c>
      <c r="V9" s="16"/>
      <c r="W9" s="16"/>
      <c r="X9" s="16"/>
    </row>
    <row r="10" spans="1:184" ht="42.75" customHeight="1" x14ac:dyDescent="0.5">
      <c r="A10" s="14">
        <v>4</v>
      </c>
      <c r="B10" s="63" t="s">
        <v>17</v>
      </c>
      <c r="C10" s="75">
        <v>183.93</v>
      </c>
      <c r="D10" s="75">
        <v>0</v>
      </c>
      <c r="E10" s="75">
        <v>0</v>
      </c>
      <c r="F10" s="75">
        <v>0</v>
      </c>
      <c r="G10" s="75">
        <v>0</v>
      </c>
      <c r="H10" s="75">
        <v>183.93</v>
      </c>
      <c r="I10" s="75">
        <v>160.91000000000003</v>
      </c>
      <c r="J10" s="75">
        <v>0.86499999999999999</v>
      </c>
      <c r="K10" s="75">
        <v>2.375</v>
      </c>
      <c r="L10" s="75">
        <v>0</v>
      </c>
      <c r="M10" s="75">
        <v>0</v>
      </c>
      <c r="N10" s="75">
        <v>161.77500000000003</v>
      </c>
      <c r="O10" s="76">
        <v>409.47999999999996</v>
      </c>
      <c r="P10" s="75">
        <v>0</v>
      </c>
      <c r="Q10" s="75">
        <v>0.18</v>
      </c>
      <c r="R10" s="75">
        <v>0</v>
      </c>
      <c r="S10" s="75">
        <v>0</v>
      </c>
      <c r="T10" s="76">
        <v>409.47999999999996</v>
      </c>
      <c r="U10" s="76">
        <v>755.18499999999995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77">
        <v>3621.1750000000006</v>
      </c>
      <c r="D11" s="77">
        <v>0.03</v>
      </c>
      <c r="E11" s="77">
        <v>3.5449999999999995</v>
      </c>
      <c r="F11" s="77">
        <v>0</v>
      </c>
      <c r="G11" s="77">
        <v>71.38</v>
      </c>
      <c r="H11" s="77">
        <v>3621.2050000000004</v>
      </c>
      <c r="I11" s="77">
        <v>637.26099999999997</v>
      </c>
      <c r="J11" s="77">
        <v>2.1779999999999999</v>
      </c>
      <c r="K11" s="77">
        <v>19.805999999999997</v>
      </c>
      <c r="L11" s="77">
        <v>0</v>
      </c>
      <c r="M11" s="77">
        <v>0</v>
      </c>
      <c r="N11" s="77">
        <v>639.43900000000008</v>
      </c>
      <c r="O11" s="77">
        <v>923.3900000000001</v>
      </c>
      <c r="P11" s="77">
        <v>0</v>
      </c>
      <c r="Q11" s="77">
        <v>123.56000000000003</v>
      </c>
      <c r="R11" s="77">
        <v>0</v>
      </c>
      <c r="S11" s="77">
        <v>0</v>
      </c>
      <c r="T11" s="77">
        <v>923.3900000000001</v>
      </c>
      <c r="U11" s="77">
        <v>5184.0339999999997</v>
      </c>
      <c r="V11" s="91"/>
      <c r="W11" s="91"/>
      <c r="X11" s="91"/>
    </row>
    <row r="12" spans="1:184" ht="42.75" customHeight="1" x14ac:dyDescent="0.5">
      <c r="A12" s="14">
        <v>5</v>
      </c>
      <c r="B12" s="15" t="s">
        <v>19</v>
      </c>
      <c r="C12" s="75">
        <v>1974.1999999999989</v>
      </c>
      <c r="D12" s="75">
        <v>0</v>
      </c>
      <c r="E12" s="75">
        <v>0.04</v>
      </c>
      <c r="F12" s="75">
        <v>0</v>
      </c>
      <c r="G12" s="75">
        <v>0</v>
      </c>
      <c r="H12" s="75">
        <v>1974.1999999999989</v>
      </c>
      <c r="I12" s="75">
        <v>122.07299999999998</v>
      </c>
      <c r="J12" s="75">
        <v>0.22</v>
      </c>
      <c r="K12" s="75">
        <v>5.4499999999999993</v>
      </c>
      <c r="L12" s="75">
        <v>0</v>
      </c>
      <c r="M12" s="75">
        <v>0</v>
      </c>
      <c r="N12" s="75">
        <v>122.29299999999998</v>
      </c>
      <c r="O12" s="76">
        <v>248.64</v>
      </c>
      <c r="P12" s="75">
        <v>0</v>
      </c>
      <c r="Q12" s="75">
        <v>0</v>
      </c>
      <c r="R12" s="75">
        <v>0</v>
      </c>
      <c r="S12" s="75">
        <v>0</v>
      </c>
      <c r="T12" s="76">
        <v>248.64</v>
      </c>
      <c r="U12" s="76">
        <v>2345.1329999999989</v>
      </c>
      <c r="V12" s="16"/>
      <c r="W12" s="16"/>
      <c r="X12" s="16"/>
    </row>
    <row r="13" spans="1:184" ht="42.75" customHeight="1" x14ac:dyDescent="0.5">
      <c r="A13" s="14">
        <v>6</v>
      </c>
      <c r="B13" s="15" t="s">
        <v>20</v>
      </c>
      <c r="C13" s="75">
        <v>1014.7699999999998</v>
      </c>
      <c r="D13" s="75">
        <v>0</v>
      </c>
      <c r="E13" s="75">
        <v>0</v>
      </c>
      <c r="F13" s="75">
        <v>0</v>
      </c>
      <c r="G13" s="75">
        <v>0</v>
      </c>
      <c r="H13" s="75">
        <v>1014.7699999999998</v>
      </c>
      <c r="I13" s="75">
        <v>139.88400000000004</v>
      </c>
      <c r="J13" s="75">
        <v>1.05</v>
      </c>
      <c r="K13" s="75">
        <v>7.4300000000000006</v>
      </c>
      <c r="L13" s="75">
        <v>0</v>
      </c>
      <c r="M13" s="75">
        <v>0</v>
      </c>
      <c r="N13" s="75">
        <v>140.93400000000005</v>
      </c>
      <c r="O13" s="76">
        <v>85.32</v>
      </c>
      <c r="P13" s="75">
        <v>0</v>
      </c>
      <c r="Q13" s="75">
        <v>3.19</v>
      </c>
      <c r="R13" s="75">
        <v>0</v>
      </c>
      <c r="S13" s="75">
        <v>0</v>
      </c>
      <c r="T13" s="76">
        <v>85.32</v>
      </c>
      <c r="U13" s="76">
        <v>1241.0239999999997</v>
      </c>
      <c r="V13" s="16"/>
      <c r="W13" s="16"/>
      <c r="X13" s="16"/>
    </row>
    <row r="14" spans="1:184" ht="42.75" customHeight="1" x14ac:dyDescent="0.5">
      <c r="A14" s="14">
        <v>7</v>
      </c>
      <c r="B14" s="15" t="s">
        <v>21</v>
      </c>
      <c r="C14" s="75">
        <v>2182.1799999999994</v>
      </c>
      <c r="D14" s="75">
        <v>0</v>
      </c>
      <c r="E14" s="75">
        <v>0</v>
      </c>
      <c r="F14" s="75">
        <v>0</v>
      </c>
      <c r="G14" s="75">
        <v>227.29</v>
      </c>
      <c r="H14" s="75">
        <v>2182.1799999999994</v>
      </c>
      <c r="I14" s="75">
        <v>188.67699999999996</v>
      </c>
      <c r="J14" s="75">
        <v>3.3</v>
      </c>
      <c r="K14" s="75">
        <v>17.25</v>
      </c>
      <c r="L14" s="75">
        <v>0</v>
      </c>
      <c r="M14" s="75">
        <v>0</v>
      </c>
      <c r="N14" s="75">
        <v>191.97699999999998</v>
      </c>
      <c r="O14" s="76">
        <v>317.96999999999997</v>
      </c>
      <c r="P14" s="75">
        <v>0.19</v>
      </c>
      <c r="Q14" s="75">
        <v>227.98</v>
      </c>
      <c r="R14" s="75">
        <v>0</v>
      </c>
      <c r="S14" s="75">
        <v>65</v>
      </c>
      <c r="T14" s="76">
        <v>318.15999999999997</v>
      </c>
      <c r="U14" s="76">
        <v>2692.3169999999991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77">
        <v>5171.1499999999978</v>
      </c>
      <c r="D15" s="77">
        <v>0</v>
      </c>
      <c r="E15" s="77">
        <v>0.04</v>
      </c>
      <c r="F15" s="77">
        <v>0</v>
      </c>
      <c r="G15" s="77">
        <v>227.29</v>
      </c>
      <c r="H15" s="77">
        <v>5171.1499999999978</v>
      </c>
      <c r="I15" s="77">
        <v>450.63399999999996</v>
      </c>
      <c r="J15" s="77">
        <v>4.57</v>
      </c>
      <c r="K15" s="77">
        <v>30.13</v>
      </c>
      <c r="L15" s="77">
        <v>0</v>
      </c>
      <c r="M15" s="77">
        <v>0</v>
      </c>
      <c r="N15" s="77">
        <v>455.20400000000001</v>
      </c>
      <c r="O15" s="77">
        <v>651.92999999999995</v>
      </c>
      <c r="P15" s="77">
        <v>0.19</v>
      </c>
      <c r="Q15" s="77">
        <v>231.17</v>
      </c>
      <c r="R15" s="77">
        <v>0</v>
      </c>
      <c r="S15" s="77">
        <v>65</v>
      </c>
      <c r="T15" s="77">
        <v>652.11999999999989</v>
      </c>
      <c r="U15" s="77">
        <v>6278.4739999999974</v>
      </c>
      <c r="V15" s="91"/>
      <c r="W15" s="91"/>
      <c r="X15" s="91"/>
    </row>
    <row r="16" spans="1:184" ht="42.75" customHeight="1" x14ac:dyDescent="0.5">
      <c r="A16" s="14">
        <v>8</v>
      </c>
      <c r="B16" s="15" t="s">
        <v>24</v>
      </c>
      <c r="C16" s="75">
        <v>1926.9809999999993</v>
      </c>
      <c r="D16" s="75">
        <v>3.0150000000000001</v>
      </c>
      <c r="E16" s="75">
        <v>46.235000000000007</v>
      </c>
      <c r="F16" s="75">
        <v>12</v>
      </c>
      <c r="G16" s="75">
        <v>14.855</v>
      </c>
      <c r="H16" s="75">
        <v>1917.9959999999994</v>
      </c>
      <c r="I16" s="75">
        <v>65.149000000000029</v>
      </c>
      <c r="J16" s="75">
        <v>0.33</v>
      </c>
      <c r="K16" s="75">
        <v>1.7170000000000001</v>
      </c>
      <c r="L16" s="75">
        <v>0</v>
      </c>
      <c r="M16" s="75">
        <v>0</v>
      </c>
      <c r="N16" s="75">
        <v>65.479000000000028</v>
      </c>
      <c r="O16" s="76">
        <v>63.669000000000004</v>
      </c>
      <c r="P16" s="75">
        <v>13.04</v>
      </c>
      <c r="Q16" s="75">
        <v>18.809999999999999</v>
      </c>
      <c r="R16" s="75">
        <v>0</v>
      </c>
      <c r="S16" s="75">
        <v>0</v>
      </c>
      <c r="T16" s="76">
        <v>76.709000000000003</v>
      </c>
      <c r="U16" s="76">
        <v>2060.1839999999993</v>
      </c>
      <c r="V16" s="16"/>
      <c r="W16" s="16"/>
      <c r="X16" s="16"/>
    </row>
    <row r="17" spans="1:24" ht="57.75" customHeight="1" x14ac:dyDescent="0.5">
      <c r="A17" s="14">
        <v>9</v>
      </c>
      <c r="B17" s="15" t="s">
        <v>25</v>
      </c>
      <c r="C17" s="75">
        <v>734.11399999999981</v>
      </c>
      <c r="D17" s="75">
        <v>0</v>
      </c>
      <c r="E17" s="75">
        <v>0.6</v>
      </c>
      <c r="F17" s="75">
        <v>0</v>
      </c>
      <c r="G17" s="75">
        <v>52.036999999999999</v>
      </c>
      <c r="H17" s="75">
        <v>734.11399999999981</v>
      </c>
      <c r="I17" s="75">
        <v>22.243999999999993</v>
      </c>
      <c r="J17" s="75">
        <v>0.10299999999999999</v>
      </c>
      <c r="K17" s="75">
        <v>1.2770000000000001</v>
      </c>
      <c r="L17" s="75">
        <v>0</v>
      </c>
      <c r="M17" s="75">
        <v>0</v>
      </c>
      <c r="N17" s="75">
        <v>22.346999999999994</v>
      </c>
      <c r="O17" s="76">
        <v>358.03099999999995</v>
      </c>
      <c r="P17" s="75">
        <v>0</v>
      </c>
      <c r="Q17" s="75">
        <v>76.916000000000011</v>
      </c>
      <c r="R17" s="75">
        <v>0</v>
      </c>
      <c r="S17" s="75">
        <v>0</v>
      </c>
      <c r="T17" s="76">
        <v>358.03099999999995</v>
      </c>
      <c r="U17" s="76">
        <v>1114.4919999999997</v>
      </c>
      <c r="V17" s="16"/>
      <c r="W17" s="16"/>
      <c r="X17" s="16"/>
    </row>
    <row r="18" spans="1:24" ht="42.75" customHeight="1" x14ac:dyDescent="0.5">
      <c r="A18" s="14">
        <v>10</v>
      </c>
      <c r="B18" s="15" t="s">
        <v>26</v>
      </c>
      <c r="C18" s="75">
        <v>826.90499999999952</v>
      </c>
      <c r="D18" s="75">
        <v>0.3</v>
      </c>
      <c r="E18" s="75">
        <v>2.8</v>
      </c>
      <c r="F18" s="75">
        <v>0</v>
      </c>
      <c r="G18" s="75">
        <v>0</v>
      </c>
      <c r="H18" s="75">
        <v>827.20499999999947</v>
      </c>
      <c r="I18" s="75">
        <v>36.024999999999991</v>
      </c>
      <c r="J18" s="78">
        <v>0.01</v>
      </c>
      <c r="K18" s="75">
        <v>2.585999999999999</v>
      </c>
      <c r="L18" s="75">
        <v>0</v>
      </c>
      <c r="M18" s="75">
        <v>0</v>
      </c>
      <c r="N18" s="75">
        <v>36.034999999999989</v>
      </c>
      <c r="O18" s="76">
        <v>59.058000000000007</v>
      </c>
      <c r="P18" s="75">
        <v>1.4</v>
      </c>
      <c r="Q18" s="75">
        <v>3.573</v>
      </c>
      <c r="R18" s="75">
        <v>0</v>
      </c>
      <c r="S18" s="75">
        <v>0</v>
      </c>
      <c r="T18" s="76">
        <v>60.458000000000006</v>
      </c>
      <c r="U18" s="76">
        <v>923.69799999999941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77">
        <v>3487.9999999999991</v>
      </c>
      <c r="D19" s="77">
        <v>3.3149999999999999</v>
      </c>
      <c r="E19" s="77">
        <v>49.635000000000005</v>
      </c>
      <c r="F19" s="77">
        <v>12</v>
      </c>
      <c r="G19" s="77">
        <v>66.891999999999996</v>
      </c>
      <c r="H19" s="77">
        <v>3479.3149999999987</v>
      </c>
      <c r="I19" s="77">
        <v>123.41800000000002</v>
      </c>
      <c r="J19" s="77">
        <v>0.443</v>
      </c>
      <c r="K19" s="77">
        <v>5.5799999999999992</v>
      </c>
      <c r="L19" s="77">
        <v>0</v>
      </c>
      <c r="M19" s="77">
        <v>0</v>
      </c>
      <c r="N19" s="77">
        <v>123.86100000000002</v>
      </c>
      <c r="O19" s="77">
        <v>480.75799999999992</v>
      </c>
      <c r="P19" s="77">
        <v>14.44</v>
      </c>
      <c r="Q19" s="77">
        <v>99.299000000000007</v>
      </c>
      <c r="R19" s="77">
        <v>0</v>
      </c>
      <c r="S19" s="77">
        <v>0</v>
      </c>
      <c r="T19" s="77">
        <v>495.19799999999998</v>
      </c>
      <c r="U19" s="77">
        <v>4098.373999999998</v>
      </c>
      <c r="V19" s="91"/>
      <c r="W19" s="91"/>
      <c r="X19" s="91"/>
    </row>
    <row r="20" spans="1:24" ht="42.75" customHeight="1" x14ac:dyDescent="0.5">
      <c r="A20" s="14">
        <v>11</v>
      </c>
      <c r="B20" s="15" t="s">
        <v>28</v>
      </c>
      <c r="C20" s="75">
        <v>1535.4549999999997</v>
      </c>
      <c r="D20" s="75">
        <v>0.98499999999999999</v>
      </c>
      <c r="E20" s="75">
        <v>8.48</v>
      </c>
      <c r="F20" s="75">
        <v>127.8</v>
      </c>
      <c r="G20" s="75">
        <v>127.8</v>
      </c>
      <c r="H20" s="75">
        <v>1408.6399999999996</v>
      </c>
      <c r="I20" s="75">
        <v>144.404</v>
      </c>
      <c r="J20" s="75">
        <v>0.29099999999999998</v>
      </c>
      <c r="K20" s="75">
        <v>4.9850000000000012</v>
      </c>
      <c r="L20" s="75">
        <v>0</v>
      </c>
      <c r="M20" s="75">
        <v>0</v>
      </c>
      <c r="N20" s="75">
        <v>144.69499999999999</v>
      </c>
      <c r="O20" s="76">
        <v>209.74899999999997</v>
      </c>
      <c r="P20" s="75">
        <v>74.974999999999994</v>
      </c>
      <c r="Q20" s="75">
        <v>76.443999999999988</v>
      </c>
      <c r="R20" s="75">
        <v>0</v>
      </c>
      <c r="S20" s="75">
        <v>0</v>
      </c>
      <c r="T20" s="76">
        <v>284.72399999999993</v>
      </c>
      <c r="U20" s="76">
        <v>1838.0589999999995</v>
      </c>
      <c r="V20" s="16"/>
      <c r="W20" s="16"/>
      <c r="X20" s="16"/>
    </row>
    <row r="21" spans="1:24" ht="42.75" customHeight="1" x14ac:dyDescent="0.5">
      <c r="A21" s="14">
        <v>12</v>
      </c>
      <c r="B21" s="15" t="s">
        <v>29</v>
      </c>
      <c r="C21" s="75">
        <v>898.61999999999989</v>
      </c>
      <c r="D21" s="75">
        <v>0</v>
      </c>
      <c r="E21" s="75">
        <v>0.05</v>
      </c>
      <c r="F21" s="75">
        <v>0</v>
      </c>
      <c r="G21" s="75">
        <v>0</v>
      </c>
      <c r="H21" s="75">
        <v>898.61999999999989</v>
      </c>
      <c r="I21" s="75">
        <v>46.292999999999999</v>
      </c>
      <c r="J21" s="75">
        <v>7.0000000000000007E-2</v>
      </c>
      <c r="K21" s="75">
        <v>0.76</v>
      </c>
      <c r="L21" s="75">
        <v>0</v>
      </c>
      <c r="M21" s="75">
        <v>0</v>
      </c>
      <c r="N21" s="75">
        <v>46.363</v>
      </c>
      <c r="O21" s="76">
        <v>151.93</v>
      </c>
      <c r="P21" s="75">
        <v>0</v>
      </c>
      <c r="Q21" s="75">
        <v>0</v>
      </c>
      <c r="R21" s="75">
        <v>0</v>
      </c>
      <c r="S21" s="75">
        <v>0</v>
      </c>
      <c r="T21" s="76">
        <v>151.93</v>
      </c>
      <c r="U21" s="76">
        <v>1096.913</v>
      </c>
      <c r="V21" s="16"/>
      <c r="W21" s="16"/>
      <c r="X21" s="16"/>
    </row>
    <row r="22" spans="1:24" ht="42.75" customHeight="1" x14ac:dyDescent="0.5">
      <c r="A22" s="14">
        <v>13</v>
      </c>
      <c r="B22" s="15" t="s">
        <v>30</v>
      </c>
      <c r="C22" s="75">
        <v>599.49999999999989</v>
      </c>
      <c r="D22" s="75">
        <v>0.06</v>
      </c>
      <c r="E22" s="75">
        <v>0.26</v>
      </c>
      <c r="F22" s="75">
        <v>0</v>
      </c>
      <c r="G22" s="75">
        <v>177.95</v>
      </c>
      <c r="H22" s="75">
        <v>599.55999999999983</v>
      </c>
      <c r="I22" s="75">
        <v>27.100000000000005</v>
      </c>
      <c r="J22" s="75">
        <v>0.02</v>
      </c>
      <c r="K22" s="75">
        <v>0.65000000000000013</v>
      </c>
      <c r="L22" s="75">
        <v>0</v>
      </c>
      <c r="M22" s="75">
        <v>0</v>
      </c>
      <c r="N22" s="75">
        <v>27.120000000000005</v>
      </c>
      <c r="O22" s="76">
        <v>291.01</v>
      </c>
      <c r="P22" s="75">
        <v>0</v>
      </c>
      <c r="Q22" s="75">
        <v>166.91</v>
      </c>
      <c r="R22" s="75">
        <v>0</v>
      </c>
      <c r="S22" s="75">
        <v>0</v>
      </c>
      <c r="T22" s="76">
        <v>291.01</v>
      </c>
      <c r="U22" s="76">
        <v>917.68999999999983</v>
      </c>
      <c r="V22" s="16"/>
      <c r="W22" s="16"/>
      <c r="X22" s="16"/>
    </row>
    <row r="23" spans="1:24" ht="42.75" customHeight="1" x14ac:dyDescent="0.5">
      <c r="A23" s="14">
        <v>14</v>
      </c>
      <c r="B23" s="15" t="s">
        <v>71</v>
      </c>
      <c r="C23" s="75">
        <v>1155.7550000000001</v>
      </c>
      <c r="D23" s="75">
        <v>1.331</v>
      </c>
      <c r="E23" s="75">
        <v>28.565999999999999</v>
      </c>
      <c r="F23" s="75">
        <v>0</v>
      </c>
      <c r="G23" s="75">
        <v>0</v>
      </c>
      <c r="H23" s="75">
        <v>1157.086</v>
      </c>
      <c r="I23" s="75">
        <v>10.169999999999996</v>
      </c>
      <c r="J23" s="75">
        <v>0</v>
      </c>
      <c r="K23" s="75">
        <v>1.0900000000000001</v>
      </c>
      <c r="L23" s="75">
        <v>0</v>
      </c>
      <c r="M23" s="75">
        <v>0</v>
      </c>
      <c r="N23" s="75">
        <v>10.169999999999996</v>
      </c>
      <c r="O23" s="76">
        <v>145.48999999999998</v>
      </c>
      <c r="P23" s="75">
        <v>0.08</v>
      </c>
      <c r="Q23" s="75">
        <v>0.8</v>
      </c>
      <c r="R23" s="75">
        <v>0</v>
      </c>
      <c r="S23" s="75">
        <v>0</v>
      </c>
      <c r="T23" s="76">
        <v>145.57</v>
      </c>
      <c r="U23" s="76">
        <v>1312.826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77">
        <v>4189.33</v>
      </c>
      <c r="D24" s="77">
        <v>2.3759999999999999</v>
      </c>
      <c r="E24" s="77">
        <v>37.356000000000002</v>
      </c>
      <c r="F24" s="77">
        <v>127.8</v>
      </c>
      <c r="G24" s="77">
        <v>305.75</v>
      </c>
      <c r="H24" s="77">
        <v>4063.905999999999</v>
      </c>
      <c r="I24" s="77">
        <v>227.96699999999998</v>
      </c>
      <c r="J24" s="77">
        <v>0.38100000000000001</v>
      </c>
      <c r="K24" s="77">
        <v>7.4850000000000012</v>
      </c>
      <c r="L24" s="77">
        <v>0</v>
      </c>
      <c r="M24" s="77">
        <v>0</v>
      </c>
      <c r="N24" s="77">
        <v>228.34799999999998</v>
      </c>
      <c r="O24" s="77">
        <v>798.17899999999997</v>
      </c>
      <c r="P24" s="77">
        <v>75.054999999999993</v>
      </c>
      <c r="Q24" s="77">
        <v>244.154</v>
      </c>
      <c r="R24" s="77">
        <v>0</v>
      </c>
      <c r="S24" s="77">
        <v>0</v>
      </c>
      <c r="T24" s="77">
        <v>873.23399999999992</v>
      </c>
      <c r="U24" s="77">
        <v>5165.4879999999994</v>
      </c>
      <c r="V24" s="91"/>
      <c r="W24" s="91"/>
      <c r="X24" s="91"/>
    </row>
    <row r="25" spans="1:24" s="20" customFormat="1" ht="42.75" customHeight="1" x14ac:dyDescent="0.4">
      <c r="A25" s="17"/>
      <c r="B25" s="21" t="s">
        <v>32</v>
      </c>
      <c r="C25" s="77">
        <v>16469.654999999995</v>
      </c>
      <c r="D25" s="77">
        <v>5.7210000000000001</v>
      </c>
      <c r="E25" s="77">
        <v>90.576000000000022</v>
      </c>
      <c r="F25" s="77">
        <v>139.80000000000001</v>
      </c>
      <c r="G25" s="77">
        <v>671.31200000000001</v>
      </c>
      <c r="H25" s="77">
        <v>16335.575999999995</v>
      </c>
      <c r="I25" s="77">
        <v>1439.28</v>
      </c>
      <c r="J25" s="77">
        <v>7.5720000000000001</v>
      </c>
      <c r="K25" s="77">
        <v>63.000999999999998</v>
      </c>
      <c r="L25" s="77">
        <v>0</v>
      </c>
      <c r="M25" s="77">
        <v>0</v>
      </c>
      <c r="N25" s="77">
        <v>1446.8520000000001</v>
      </c>
      <c r="O25" s="77">
        <v>2854.2569999999996</v>
      </c>
      <c r="P25" s="77">
        <v>89.684999999999988</v>
      </c>
      <c r="Q25" s="77">
        <v>698.18299999999999</v>
      </c>
      <c r="R25" s="77">
        <v>0</v>
      </c>
      <c r="S25" s="77">
        <v>65</v>
      </c>
      <c r="T25" s="77">
        <v>2943.942</v>
      </c>
      <c r="U25" s="77">
        <v>20726.369999999995</v>
      </c>
      <c r="V25" s="91"/>
      <c r="W25" s="91"/>
      <c r="X25" s="91"/>
    </row>
    <row r="26" spans="1:24" ht="42.75" customHeight="1" x14ac:dyDescent="0.5">
      <c r="A26" s="14">
        <v>15</v>
      </c>
      <c r="B26" s="15" t="s">
        <v>33</v>
      </c>
      <c r="C26" s="75">
        <v>11564.802</v>
      </c>
      <c r="D26" s="75">
        <v>7.7850000000000001</v>
      </c>
      <c r="E26" s="75">
        <v>184.92500000000001</v>
      </c>
      <c r="F26" s="75">
        <v>0</v>
      </c>
      <c r="G26" s="75">
        <v>0</v>
      </c>
      <c r="H26" s="75">
        <v>11572.587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6">
        <v>0</v>
      </c>
      <c r="P26" s="75">
        <v>0</v>
      </c>
      <c r="Q26" s="75">
        <v>0</v>
      </c>
      <c r="R26" s="75">
        <v>0</v>
      </c>
      <c r="S26" s="75">
        <v>0</v>
      </c>
      <c r="T26" s="76">
        <v>0</v>
      </c>
      <c r="U26" s="76">
        <v>11572.587</v>
      </c>
      <c r="V26" s="16"/>
      <c r="W26" s="16"/>
      <c r="X26" s="16"/>
    </row>
    <row r="27" spans="1:24" ht="42.75" customHeight="1" x14ac:dyDescent="0.5">
      <c r="A27" s="14">
        <v>16</v>
      </c>
      <c r="B27" s="15" t="s">
        <v>72</v>
      </c>
      <c r="C27" s="75">
        <v>10126.976999999995</v>
      </c>
      <c r="D27" s="75">
        <v>15.88</v>
      </c>
      <c r="E27" s="75">
        <v>212.47</v>
      </c>
      <c r="F27" s="75">
        <v>0</v>
      </c>
      <c r="G27" s="75">
        <v>2.6</v>
      </c>
      <c r="H27" s="75">
        <v>10142.856999999995</v>
      </c>
      <c r="I27" s="75">
        <v>328.83499999999992</v>
      </c>
      <c r="J27" s="75">
        <v>0.72</v>
      </c>
      <c r="K27" s="75">
        <v>14.540000000000001</v>
      </c>
      <c r="L27" s="75">
        <v>0</v>
      </c>
      <c r="M27" s="75">
        <v>0</v>
      </c>
      <c r="N27" s="75">
        <v>329.55499999999995</v>
      </c>
      <c r="O27" s="76">
        <v>74.960000000000008</v>
      </c>
      <c r="P27" s="75">
        <v>0</v>
      </c>
      <c r="Q27" s="75">
        <v>16.25</v>
      </c>
      <c r="R27" s="75">
        <v>0</v>
      </c>
      <c r="S27" s="75">
        <v>0</v>
      </c>
      <c r="T27" s="76">
        <v>74.960000000000008</v>
      </c>
      <c r="U27" s="76">
        <v>10547.371999999994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77">
        <v>21691.778999999995</v>
      </c>
      <c r="D28" s="77">
        <v>23.664999999999999</v>
      </c>
      <c r="E28" s="77">
        <v>397.39499999999998</v>
      </c>
      <c r="F28" s="77">
        <v>0</v>
      </c>
      <c r="G28" s="77">
        <v>2.6</v>
      </c>
      <c r="H28" s="77">
        <v>21715.443999999996</v>
      </c>
      <c r="I28" s="77">
        <v>328.83499999999992</v>
      </c>
      <c r="J28" s="77">
        <v>0.72</v>
      </c>
      <c r="K28" s="77">
        <v>14.540000000000001</v>
      </c>
      <c r="L28" s="77">
        <v>0</v>
      </c>
      <c r="M28" s="77">
        <v>0</v>
      </c>
      <c r="N28" s="77">
        <v>329.55499999999995</v>
      </c>
      <c r="O28" s="77">
        <v>74.960000000000008</v>
      </c>
      <c r="P28" s="77">
        <v>0</v>
      </c>
      <c r="Q28" s="77">
        <v>16.25</v>
      </c>
      <c r="R28" s="77">
        <v>0</v>
      </c>
      <c r="S28" s="77">
        <v>0</v>
      </c>
      <c r="T28" s="77">
        <v>74.960000000000008</v>
      </c>
      <c r="U28" s="77">
        <v>22119.958999999995</v>
      </c>
      <c r="V28" s="91"/>
      <c r="W28" s="91"/>
      <c r="X28" s="91"/>
    </row>
    <row r="29" spans="1:24" ht="42.75" customHeight="1" x14ac:dyDescent="0.5">
      <c r="A29" s="14">
        <v>17</v>
      </c>
      <c r="B29" s="15" t="s">
        <v>36</v>
      </c>
      <c r="C29" s="75">
        <v>6967.4270000000006</v>
      </c>
      <c r="D29" s="75">
        <v>3.66</v>
      </c>
      <c r="E29" s="75">
        <v>60.974999999999994</v>
      </c>
      <c r="F29" s="75">
        <v>0</v>
      </c>
      <c r="G29" s="75">
        <v>0</v>
      </c>
      <c r="H29" s="75">
        <v>6971.0870000000004</v>
      </c>
      <c r="I29" s="75">
        <v>3.5700000000000003</v>
      </c>
      <c r="J29" s="75">
        <v>0</v>
      </c>
      <c r="K29" s="75">
        <v>0.05</v>
      </c>
      <c r="L29" s="75">
        <v>0</v>
      </c>
      <c r="M29" s="75">
        <v>0</v>
      </c>
      <c r="N29" s="75">
        <v>3.5700000000000003</v>
      </c>
      <c r="O29" s="76">
        <v>47.709999999999994</v>
      </c>
      <c r="P29" s="75">
        <v>0.09</v>
      </c>
      <c r="Q29" s="75">
        <v>1.08</v>
      </c>
      <c r="R29" s="75">
        <v>0</v>
      </c>
      <c r="S29" s="75">
        <v>0</v>
      </c>
      <c r="T29" s="76">
        <v>47.8</v>
      </c>
      <c r="U29" s="76">
        <v>7022.4570000000003</v>
      </c>
      <c r="V29" s="16"/>
      <c r="W29" s="16"/>
      <c r="X29" s="16"/>
    </row>
    <row r="30" spans="1:24" ht="42.75" customHeight="1" x14ac:dyDescent="0.5">
      <c r="A30" s="14">
        <v>18</v>
      </c>
      <c r="B30" s="15" t="s">
        <v>37</v>
      </c>
      <c r="C30" s="75">
        <v>471.43399999999997</v>
      </c>
      <c r="D30" s="75">
        <v>3.9</v>
      </c>
      <c r="E30" s="75">
        <v>97.594999999999999</v>
      </c>
      <c r="F30" s="75">
        <v>0</v>
      </c>
      <c r="G30" s="75">
        <v>0</v>
      </c>
      <c r="H30" s="75">
        <v>475.33399999999995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6">
        <v>0.22</v>
      </c>
      <c r="P30" s="75">
        <v>0</v>
      </c>
      <c r="Q30" s="75">
        <v>0.22</v>
      </c>
      <c r="R30" s="75">
        <v>0</v>
      </c>
      <c r="S30" s="75">
        <v>0</v>
      </c>
      <c r="T30" s="76">
        <v>0.22</v>
      </c>
      <c r="U30" s="76">
        <v>475.55399999999997</v>
      </c>
      <c r="V30" s="16"/>
      <c r="W30" s="16"/>
      <c r="X30" s="16"/>
    </row>
    <row r="31" spans="1:24" ht="42.75" customHeight="1" x14ac:dyDescent="0.5">
      <c r="A31" s="14">
        <v>19</v>
      </c>
      <c r="B31" s="15" t="s">
        <v>38</v>
      </c>
      <c r="C31" s="75">
        <v>5467.7849999999999</v>
      </c>
      <c r="D31" s="75">
        <v>1.97</v>
      </c>
      <c r="E31" s="75">
        <v>15.406000000000002</v>
      </c>
      <c r="F31" s="75">
        <v>0</v>
      </c>
      <c r="G31" s="75">
        <v>0</v>
      </c>
      <c r="H31" s="75">
        <v>5469.7550000000001</v>
      </c>
      <c r="I31" s="75">
        <v>32.010000000000005</v>
      </c>
      <c r="J31" s="75">
        <v>0</v>
      </c>
      <c r="K31" s="75">
        <v>1</v>
      </c>
      <c r="L31" s="75">
        <v>0</v>
      </c>
      <c r="M31" s="75">
        <v>0</v>
      </c>
      <c r="N31" s="75">
        <v>32.010000000000005</v>
      </c>
      <c r="O31" s="76">
        <v>48.29</v>
      </c>
      <c r="P31" s="75">
        <v>0</v>
      </c>
      <c r="Q31" s="75">
        <v>0</v>
      </c>
      <c r="R31" s="75">
        <v>0</v>
      </c>
      <c r="S31" s="75">
        <v>0</v>
      </c>
      <c r="T31" s="76">
        <v>48.29</v>
      </c>
      <c r="U31" s="76">
        <v>5550.0550000000003</v>
      </c>
      <c r="V31" s="16"/>
      <c r="W31" s="16"/>
      <c r="X31" s="16"/>
    </row>
    <row r="32" spans="1:24" ht="42.75" customHeight="1" x14ac:dyDescent="0.5">
      <c r="A32" s="14">
        <v>20</v>
      </c>
      <c r="B32" s="15" t="s">
        <v>39</v>
      </c>
      <c r="C32" s="75">
        <v>4470.9469999999992</v>
      </c>
      <c r="D32" s="75">
        <v>7.7910000000000004</v>
      </c>
      <c r="E32" s="75">
        <v>73.338999999999999</v>
      </c>
      <c r="F32" s="75">
        <v>0</v>
      </c>
      <c r="G32" s="75">
        <v>0</v>
      </c>
      <c r="H32" s="75">
        <v>4478.7379999999994</v>
      </c>
      <c r="I32" s="75">
        <v>57.740000000000009</v>
      </c>
      <c r="J32" s="75">
        <v>0.12</v>
      </c>
      <c r="K32" s="75">
        <v>6.3800000000000008</v>
      </c>
      <c r="L32" s="75">
        <v>0</v>
      </c>
      <c r="M32" s="75">
        <v>0</v>
      </c>
      <c r="N32" s="75">
        <v>57.860000000000007</v>
      </c>
      <c r="O32" s="76">
        <v>266.54999999999995</v>
      </c>
      <c r="P32" s="75">
        <v>0</v>
      </c>
      <c r="Q32" s="75">
        <v>0</v>
      </c>
      <c r="R32" s="75">
        <v>0</v>
      </c>
      <c r="S32" s="75">
        <v>0</v>
      </c>
      <c r="T32" s="76">
        <v>266.54999999999995</v>
      </c>
      <c r="U32" s="76">
        <v>4803.1479999999992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77">
        <v>17377.593000000001</v>
      </c>
      <c r="D33" s="77">
        <v>17.321000000000002</v>
      </c>
      <c r="E33" s="77">
        <v>247.315</v>
      </c>
      <c r="F33" s="77">
        <v>0</v>
      </c>
      <c r="G33" s="77">
        <v>0</v>
      </c>
      <c r="H33" s="77">
        <v>17394.913999999997</v>
      </c>
      <c r="I33" s="77">
        <v>93.320000000000022</v>
      </c>
      <c r="J33" s="77">
        <v>0.12</v>
      </c>
      <c r="K33" s="77">
        <v>7.4300000000000006</v>
      </c>
      <c r="L33" s="77">
        <v>0</v>
      </c>
      <c r="M33" s="77">
        <v>0</v>
      </c>
      <c r="N33" s="77">
        <v>93.440000000000012</v>
      </c>
      <c r="O33" s="77">
        <v>362.77</v>
      </c>
      <c r="P33" s="77">
        <v>0.09</v>
      </c>
      <c r="Q33" s="77">
        <v>1.3</v>
      </c>
      <c r="R33" s="77">
        <v>0</v>
      </c>
      <c r="S33" s="77">
        <v>0</v>
      </c>
      <c r="T33" s="77">
        <v>362.85999999999996</v>
      </c>
      <c r="U33" s="77">
        <v>17851.214</v>
      </c>
      <c r="V33" s="91"/>
      <c r="W33" s="91"/>
      <c r="X33" s="91"/>
    </row>
    <row r="34" spans="1:24" ht="42.75" customHeight="1" x14ac:dyDescent="0.5">
      <c r="A34" s="14">
        <v>21</v>
      </c>
      <c r="B34" s="15" t="s">
        <v>41</v>
      </c>
      <c r="C34" s="75">
        <v>5800.84</v>
      </c>
      <c r="D34" s="75">
        <v>0.59</v>
      </c>
      <c r="E34" s="75">
        <v>44.220000000000006</v>
      </c>
      <c r="F34" s="75">
        <v>0</v>
      </c>
      <c r="G34" s="75">
        <v>10.19</v>
      </c>
      <c r="H34" s="75">
        <v>5801.43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6">
        <v>0</v>
      </c>
      <c r="P34" s="75">
        <v>0</v>
      </c>
      <c r="Q34" s="75">
        <v>0</v>
      </c>
      <c r="R34" s="75">
        <v>0</v>
      </c>
      <c r="S34" s="75">
        <v>0</v>
      </c>
      <c r="T34" s="76">
        <v>0</v>
      </c>
      <c r="U34" s="76">
        <v>5801.43</v>
      </c>
      <c r="V34" s="22"/>
      <c r="W34" s="22"/>
      <c r="X34" s="22"/>
    </row>
    <row r="35" spans="1:24" ht="42.75" customHeight="1" x14ac:dyDescent="0.5">
      <c r="A35" s="14">
        <v>22</v>
      </c>
      <c r="B35" s="15" t="s">
        <v>42</v>
      </c>
      <c r="C35" s="75">
        <v>4503.9449999999997</v>
      </c>
      <c r="D35" s="75">
        <v>4.49</v>
      </c>
      <c r="E35" s="75">
        <v>79.33</v>
      </c>
      <c r="F35" s="75">
        <v>0</v>
      </c>
      <c r="G35" s="75">
        <v>7.11</v>
      </c>
      <c r="H35" s="75">
        <v>4508.4349999999995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6">
        <v>16.43</v>
      </c>
      <c r="P35" s="75">
        <v>0</v>
      </c>
      <c r="Q35" s="75">
        <v>16.43</v>
      </c>
      <c r="R35" s="75">
        <v>0</v>
      </c>
      <c r="S35" s="75">
        <v>0</v>
      </c>
      <c r="T35" s="76">
        <v>16.43</v>
      </c>
      <c r="U35" s="76">
        <v>4524.8649999999998</v>
      </c>
      <c r="V35" s="22"/>
      <c r="W35" s="22"/>
      <c r="X35" s="22"/>
    </row>
    <row r="36" spans="1:24" ht="42.75" customHeight="1" x14ac:dyDescent="0.5">
      <c r="A36" s="14">
        <v>23</v>
      </c>
      <c r="B36" s="15" t="s">
        <v>43</v>
      </c>
      <c r="C36" s="75">
        <v>5693.99</v>
      </c>
      <c r="D36" s="75">
        <v>4.4800000000000004</v>
      </c>
      <c r="E36" s="75">
        <v>19.16</v>
      </c>
      <c r="F36" s="75">
        <v>0</v>
      </c>
      <c r="G36" s="75">
        <v>0</v>
      </c>
      <c r="H36" s="75">
        <v>5698.4699999999993</v>
      </c>
      <c r="I36" s="75">
        <v>6.33</v>
      </c>
      <c r="J36" s="75">
        <v>0</v>
      </c>
      <c r="K36" s="75">
        <v>0</v>
      </c>
      <c r="L36" s="75">
        <v>0</v>
      </c>
      <c r="M36" s="75">
        <v>0</v>
      </c>
      <c r="N36" s="75">
        <v>6.33</v>
      </c>
      <c r="O36" s="76">
        <v>0</v>
      </c>
      <c r="P36" s="75">
        <v>0</v>
      </c>
      <c r="Q36" s="75">
        <v>0</v>
      </c>
      <c r="R36" s="75">
        <v>0</v>
      </c>
      <c r="S36" s="75">
        <v>0</v>
      </c>
      <c r="T36" s="76">
        <v>0</v>
      </c>
      <c r="U36" s="76">
        <v>5704.7999999999993</v>
      </c>
      <c r="V36" s="22"/>
      <c r="W36" s="22"/>
      <c r="X36" s="22"/>
    </row>
    <row r="37" spans="1:24" ht="42.75" customHeight="1" x14ac:dyDescent="0.5">
      <c r="A37" s="14">
        <v>24</v>
      </c>
      <c r="B37" s="15" t="s">
        <v>44</v>
      </c>
      <c r="C37" s="75">
        <v>6976.3599999999988</v>
      </c>
      <c r="D37" s="75">
        <v>0.14000000000000001</v>
      </c>
      <c r="E37" s="75">
        <v>22.94</v>
      </c>
      <c r="F37" s="75">
        <v>0</v>
      </c>
      <c r="G37" s="75">
        <v>0</v>
      </c>
      <c r="H37" s="75">
        <v>6976.4999999999991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6">
        <v>0</v>
      </c>
      <c r="P37" s="75">
        <v>0</v>
      </c>
      <c r="Q37" s="75">
        <v>0</v>
      </c>
      <c r="R37" s="75">
        <v>0</v>
      </c>
      <c r="S37" s="75">
        <v>0</v>
      </c>
      <c r="T37" s="76">
        <v>0</v>
      </c>
      <c r="U37" s="76">
        <v>6976.4999999999991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77">
        <v>22975.134999999998</v>
      </c>
      <c r="D38" s="77">
        <v>9.7000000000000011</v>
      </c>
      <c r="E38" s="77">
        <v>165.65</v>
      </c>
      <c r="F38" s="77">
        <v>0</v>
      </c>
      <c r="G38" s="77">
        <v>17.3</v>
      </c>
      <c r="H38" s="77">
        <v>22984.834999999999</v>
      </c>
      <c r="I38" s="77">
        <v>6.33</v>
      </c>
      <c r="J38" s="77">
        <v>0</v>
      </c>
      <c r="K38" s="77">
        <v>0</v>
      </c>
      <c r="L38" s="77">
        <v>0</v>
      </c>
      <c r="M38" s="77">
        <v>0</v>
      </c>
      <c r="N38" s="77">
        <v>6.33</v>
      </c>
      <c r="O38" s="77">
        <v>16.43</v>
      </c>
      <c r="P38" s="77">
        <v>0</v>
      </c>
      <c r="Q38" s="77">
        <v>16.43</v>
      </c>
      <c r="R38" s="77">
        <v>0</v>
      </c>
      <c r="S38" s="77">
        <v>0</v>
      </c>
      <c r="T38" s="77">
        <v>16.43</v>
      </c>
      <c r="U38" s="77">
        <v>23007.594999999998</v>
      </c>
      <c r="V38" s="91"/>
      <c r="W38" s="91"/>
      <c r="X38" s="91"/>
    </row>
    <row r="39" spans="1:24" s="20" customFormat="1" ht="42.75" customHeight="1" x14ac:dyDescent="0.4">
      <c r="A39" s="17"/>
      <c r="B39" s="21" t="s">
        <v>46</v>
      </c>
      <c r="C39" s="77">
        <v>62044.506999999998</v>
      </c>
      <c r="D39" s="77">
        <v>50.686</v>
      </c>
      <c r="E39" s="77">
        <v>810.36</v>
      </c>
      <c r="F39" s="77">
        <v>0</v>
      </c>
      <c r="G39" s="77">
        <v>19.900000000000002</v>
      </c>
      <c r="H39" s="77">
        <v>62095.192999999992</v>
      </c>
      <c r="I39" s="77">
        <v>428.48499999999996</v>
      </c>
      <c r="J39" s="77">
        <v>0.84</v>
      </c>
      <c r="K39" s="77">
        <v>21.970000000000002</v>
      </c>
      <c r="L39" s="77">
        <v>0</v>
      </c>
      <c r="M39" s="77">
        <v>0</v>
      </c>
      <c r="N39" s="77">
        <v>429.32499999999993</v>
      </c>
      <c r="O39" s="77">
        <v>454.15999999999997</v>
      </c>
      <c r="P39" s="77">
        <v>0.09</v>
      </c>
      <c r="Q39" s="77">
        <v>33.980000000000004</v>
      </c>
      <c r="R39" s="77">
        <v>0</v>
      </c>
      <c r="S39" s="77">
        <v>0</v>
      </c>
      <c r="T39" s="77">
        <v>454.25</v>
      </c>
      <c r="U39" s="77">
        <v>62978.767999999989</v>
      </c>
      <c r="V39" s="91"/>
      <c r="W39" s="91"/>
      <c r="X39" s="91"/>
    </row>
    <row r="40" spans="1:24" ht="42.75" customHeight="1" x14ac:dyDescent="0.5">
      <c r="A40" s="14">
        <v>25</v>
      </c>
      <c r="B40" s="15" t="s">
        <v>47</v>
      </c>
      <c r="C40" s="75">
        <v>14939.865000000003</v>
      </c>
      <c r="D40" s="75">
        <v>14.64</v>
      </c>
      <c r="E40" s="75">
        <v>167.89</v>
      </c>
      <c r="F40" s="75">
        <v>0</v>
      </c>
      <c r="G40" s="75">
        <v>0</v>
      </c>
      <c r="H40" s="75">
        <v>14954.505000000003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6">
        <v>0</v>
      </c>
      <c r="P40" s="75">
        <v>0</v>
      </c>
      <c r="Q40" s="75">
        <v>0</v>
      </c>
      <c r="R40" s="75">
        <v>0</v>
      </c>
      <c r="S40" s="75">
        <v>0</v>
      </c>
      <c r="T40" s="76">
        <v>0</v>
      </c>
      <c r="U40" s="76">
        <v>14954.505000000003</v>
      </c>
      <c r="V40" s="16"/>
      <c r="W40" s="16"/>
      <c r="X40" s="16"/>
    </row>
    <row r="41" spans="1:24" ht="42.75" customHeight="1" x14ac:dyDescent="0.5">
      <c r="A41" s="14">
        <v>26</v>
      </c>
      <c r="B41" s="15" t="s">
        <v>48</v>
      </c>
      <c r="C41" s="75">
        <v>9647.1909999999916</v>
      </c>
      <c r="D41" s="75">
        <v>2.02</v>
      </c>
      <c r="E41" s="75">
        <v>73.66</v>
      </c>
      <c r="F41" s="75">
        <v>0</v>
      </c>
      <c r="G41" s="75">
        <v>0</v>
      </c>
      <c r="H41" s="75">
        <v>9649.2109999999921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6">
        <v>0</v>
      </c>
      <c r="P41" s="75">
        <v>0</v>
      </c>
      <c r="Q41" s="75">
        <v>0</v>
      </c>
      <c r="R41" s="75">
        <v>0</v>
      </c>
      <c r="S41" s="75">
        <v>0</v>
      </c>
      <c r="T41" s="76">
        <v>0</v>
      </c>
      <c r="U41" s="76">
        <v>9649.2109999999921</v>
      </c>
      <c r="V41" s="16"/>
      <c r="W41" s="16"/>
      <c r="X41" s="16"/>
    </row>
    <row r="42" spans="1:24" ht="42.75" customHeight="1" x14ac:dyDescent="0.5">
      <c r="A42" s="14">
        <v>27</v>
      </c>
      <c r="B42" s="15" t="s">
        <v>49</v>
      </c>
      <c r="C42" s="75">
        <v>23474.338000000003</v>
      </c>
      <c r="D42" s="75">
        <v>35.57</v>
      </c>
      <c r="E42" s="75">
        <v>135.26</v>
      </c>
      <c r="F42" s="75">
        <v>0</v>
      </c>
      <c r="G42" s="75">
        <v>0</v>
      </c>
      <c r="H42" s="75">
        <v>23509.908000000003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6">
        <v>0</v>
      </c>
      <c r="P42" s="75">
        <v>0</v>
      </c>
      <c r="Q42" s="75">
        <v>0</v>
      </c>
      <c r="R42" s="75">
        <v>0</v>
      </c>
      <c r="S42" s="75">
        <v>0</v>
      </c>
      <c r="T42" s="76">
        <v>0</v>
      </c>
      <c r="U42" s="76">
        <v>23509.908000000003</v>
      </c>
      <c r="V42" s="16"/>
      <c r="W42" s="16"/>
      <c r="X42" s="16"/>
    </row>
    <row r="43" spans="1:24" ht="42.75" customHeight="1" x14ac:dyDescent="0.5">
      <c r="A43" s="14">
        <v>28</v>
      </c>
      <c r="B43" s="15" t="s">
        <v>50</v>
      </c>
      <c r="C43" s="75">
        <v>338.95800000000003</v>
      </c>
      <c r="D43" s="75">
        <v>12.61</v>
      </c>
      <c r="E43" s="75">
        <v>139.40000000000003</v>
      </c>
      <c r="F43" s="75">
        <v>0</v>
      </c>
      <c r="G43" s="75">
        <v>0</v>
      </c>
      <c r="H43" s="75">
        <v>351.56800000000004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6">
        <v>0</v>
      </c>
      <c r="P43" s="75">
        <v>0</v>
      </c>
      <c r="Q43" s="75">
        <v>0</v>
      </c>
      <c r="R43" s="75">
        <v>0</v>
      </c>
      <c r="S43" s="75">
        <v>0</v>
      </c>
      <c r="T43" s="76">
        <v>0</v>
      </c>
      <c r="U43" s="76">
        <v>351.56800000000004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77">
        <v>48400.351999999999</v>
      </c>
      <c r="D44" s="77">
        <v>64.84</v>
      </c>
      <c r="E44" s="77">
        <v>516.21</v>
      </c>
      <c r="F44" s="77">
        <v>0</v>
      </c>
      <c r="G44" s="77">
        <v>0</v>
      </c>
      <c r="H44" s="77">
        <v>48465.191999999995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48465.191999999995</v>
      </c>
      <c r="V44" s="91"/>
      <c r="W44" s="91"/>
      <c r="X44" s="91"/>
    </row>
    <row r="45" spans="1:24" ht="42.75" customHeight="1" x14ac:dyDescent="0.5">
      <c r="A45" s="14">
        <v>29</v>
      </c>
      <c r="B45" s="15" t="s">
        <v>52</v>
      </c>
      <c r="C45" s="75">
        <v>14217.93</v>
      </c>
      <c r="D45" s="75">
        <v>9</v>
      </c>
      <c r="E45" s="75">
        <v>130.57999999999998</v>
      </c>
      <c r="F45" s="75">
        <v>0</v>
      </c>
      <c r="G45" s="75">
        <v>0</v>
      </c>
      <c r="H45" s="75">
        <v>14226.93</v>
      </c>
      <c r="I45" s="75">
        <v>0.51</v>
      </c>
      <c r="J45" s="75">
        <v>0</v>
      </c>
      <c r="K45" s="75">
        <v>0.03</v>
      </c>
      <c r="L45" s="75">
        <v>0</v>
      </c>
      <c r="M45" s="75">
        <v>0</v>
      </c>
      <c r="N45" s="75">
        <v>0.51</v>
      </c>
      <c r="O45" s="76">
        <v>0</v>
      </c>
      <c r="P45" s="75">
        <v>0</v>
      </c>
      <c r="Q45" s="75">
        <v>0</v>
      </c>
      <c r="R45" s="75">
        <v>0</v>
      </c>
      <c r="S45" s="75">
        <v>0</v>
      </c>
      <c r="T45" s="76">
        <v>0</v>
      </c>
      <c r="U45" s="76">
        <v>14227.44</v>
      </c>
      <c r="V45" s="16"/>
      <c r="W45" s="16"/>
      <c r="X45" s="16"/>
    </row>
    <row r="46" spans="1:24" ht="42.75" customHeight="1" x14ac:dyDescent="0.5">
      <c r="A46" s="14">
        <v>30</v>
      </c>
      <c r="B46" s="15" t="s">
        <v>53</v>
      </c>
      <c r="C46" s="75">
        <v>7151.420000000001</v>
      </c>
      <c r="D46" s="75">
        <v>16.309999999999999</v>
      </c>
      <c r="E46" s="75">
        <v>421.64</v>
      </c>
      <c r="F46" s="75">
        <v>0</v>
      </c>
      <c r="G46" s="75">
        <v>0</v>
      </c>
      <c r="H46" s="75">
        <v>7167.7300000000014</v>
      </c>
      <c r="I46" s="75">
        <v>0.24</v>
      </c>
      <c r="J46" s="75">
        <v>0</v>
      </c>
      <c r="K46" s="75">
        <v>0</v>
      </c>
      <c r="L46" s="75">
        <v>0</v>
      </c>
      <c r="M46" s="75">
        <v>0</v>
      </c>
      <c r="N46" s="75">
        <v>0.24</v>
      </c>
      <c r="O46" s="76">
        <v>0</v>
      </c>
      <c r="P46" s="75">
        <v>0</v>
      </c>
      <c r="Q46" s="75">
        <v>0</v>
      </c>
      <c r="R46" s="75">
        <v>0</v>
      </c>
      <c r="S46" s="75">
        <v>0</v>
      </c>
      <c r="T46" s="76">
        <v>0</v>
      </c>
      <c r="U46" s="76">
        <v>7167.9700000000012</v>
      </c>
      <c r="V46" s="16"/>
      <c r="W46" s="16"/>
      <c r="X46" s="16"/>
    </row>
    <row r="47" spans="1:24" ht="42.75" customHeight="1" x14ac:dyDescent="0.5">
      <c r="A47" s="14">
        <v>31</v>
      </c>
      <c r="B47" s="15" t="s">
        <v>54</v>
      </c>
      <c r="C47" s="75">
        <v>12237.540000000005</v>
      </c>
      <c r="D47" s="75">
        <v>3</v>
      </c>
      <c r="E47" s="75">
        <v>146.54</v>
      </c>
      <c r="F47" s="75">
        <v>0</v>
      </c>
      <c r="G47" s="75">
        <v>0</v>
      </c>
      <c r="H47" s="75">
        <v>12240.540000000005</v>
      </c>
      <c r="I47" s="75">
        <v>5.34</v>
      </c>
      <c r="J47" s="75">
        <v>0</v>
      </c>
      <c r="K47" s="75">
        <v>0</v>
      </c>
      <c r="L47" s="75">
        <v>0</v>
      </c>
      <c r="M47" s="75">
        <v>0</v>
      </c>
      <c r="N47" s="75">
        <v>5.34</v>
      </c>
      <c r="O47" s="76">
        <v>46.550000000000004</v>
      </c>
      <c r="P47" s="75">
        <v>0</v>
      </c>
      <c r="Q47" s="75">
        <v>43.88</v>
      </c>
      <c r="R47" s="75">
        <v>0</v>
      </c>
      <c r="S47" s="75">
        <v>0</v>
      </c>
      <c r="T47" s="76">
        <v>46.550000000000004</v>
      </c>
      <c r="U47" s="76">
        <v>12292.430000000004</v>
      </c>
      <c r="V47" s="16"/>
      <c r="W47" s="16"/>
      <c r="X47" s="16"/>
    </row>
    <row r="48" spans="1:24" ht="42.75" customHeight="1" x14ac:dyDescent="0.5">
      <c r="A48" s="14">
        <v>32</v>
      </c>
      <c r="B48" s="15" t="s">
        <v>55</v>
      </c>
      <c r="C48" s="75">
        <v>11081.217000000004</v>
      </c>
      <c r="D48" s="75">
        <v>4.7</v>
      </c>
      <c r="E48" s="75">
        <v>148.95299999999997</v>
      </c>
      <c r="F48" s="75">
        <v>0</v>
      </c>
      <c r="G48" s="75">
        <v>0</v>
      </c>
      <c r="H48" s="75">
        <v>11085.917000000005</v>
      </c>
      <c r="I48" s="75">
        <v>6.2</v>
      </c>
      <c r="J48" s="75">
        <v>0</v>
      </c>
      <c r="K48" s="75">
        <v>0</v>
      </c>
      <c r="L48" s="75">
        <v>0</v>
      </c>
      <c r="M48" s="75">
        <v>0</v>
      </c>
      <c r="N48" s="75">
        <v>6.2</v>
      </c>
      <c r="O48" s="76">
        <v>0</v>
      </c>
      <c r="P48" s="75">
        <v>0</v>
      </c>
      <c r="Q48" s="75">
        <v>0</v>
      </c>
      <c r="R48" s="75">
        <v>0</v>
      </c>
      <c r="S48" s="75">
        <v>0</v>
      </c>
      <c r="T48" s="76">
        <v>0</v>
      </c>
      <c r="U48" s="76">
        <v>11092.117000000006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77">
        <v>44688.107000000011</v>
      </c>
      <c r="D49" s="77">
        <v>33.01</v>
      </c>
      <c r="E49" s="77">
        <v>847.71299999999997</v>
      </c>
      <c r="F49" s="77">
        <v>0</v>
      </c>
      <c r="G49" s="77">
        <v>0</v>
      </c>
      <c r="H49" s="77">
        <v>44721.117000000013</v>
      </c>
      <c r="I49" s="77">
        <v>12.29</v>
      </c>
      <c r="J49" s="77">
        <v>0</v>
      </c>
      <c r="K49" s="77">
        <v>0.03</v>
      </c>
      <c r="L49" s="77">
        <v>0</v>
      </c>
      <c r="M49" s="77">
        <v>0</v>
      </c>
      <c r="N49" s="77">
        <v>12.29</v>
      </c>
      <c r="O49" s="77">
        <v>46.550000000000004</v>
      </c>
      <c r="P49" s="77">
        <v>0</v>
      </c>
      <c r="Q49" s="77">
        <v>43.88</v>
      </c>
      <c r="R49" s="77">
        <v>0</v>
      </c>
      <c r="S49" s="77">
        <v>0</v>
      </c>
      <c r="T49" s="77">
        <v>46.550000000000004</v>
      </c>
      <c r="U49" s="77">
        <v>44779.957000000017</v>
      </c>
      <c r="V49" s="91"/>
      <c r="W49" s="91"/>
      <c r="X49" s="91"/>
    </row>
    <row r="50" spans="1:24" s="20" customFormat="1" ht="42.75" customHeight="1" x14ac:dyDescent="0.4">
      <c r="A50" s="17"/>
      <c r="B50" s="21" t="s">
        <v>57</v>
      </c>
      <c r="C50" s="77">
        <v>93088.459000000003</v>
      </c>
      <c r="D50" s="77">
        <v>97.85</v>
      </c>
      <c r="E50" s="77">
        <v>1363.923</v>
      </c>
      <c r="F50" s="77">
        <v>0</v>
      </c>
      <c r="G50" s="77">
        <v>0</v>
      </c>
      <c r="H50" s="77">
        <v>93186.309000000008</v>
      </c>
      <c r="I50" s="77">
        <v>12.29</v>
      </c>
      <c r="J50" s="77">
        <v>0</v>
      </c>
      <c r="K50" s="77">
        <v>0.03</v>
      </c>
      <c r="L50" s="77">
        <v>0</v>
      </c>
      <c r="M50" s="77">
        <v>0</v>
      </c>
      <c r="N50" s="77">
        <v>12.29</v>
      </c>
      <c r="O50" s="77">
        <v>46.550000000000004</v>
      </c>
      <c r="P50" s="77">
        <v>0</v>
      </c>
      <c r="Q50" s="77">
        <v>43.88</v>
      </c>
      <c r="R50" s="77">
        <v>0</v>
      </c>
      <c r="S50" s="77">
        <v>0</v>
      </c>
      <c r="T50" s="77">
        <v>46.550000000000004</v>
      </c>
      <c r="U50" s="77">
        <v>93245.149000000005</v>
      </c>
      <c r="V50" s="91"/>
      <c r="W50" s="91"/>
      <c r="X50" s="91"/>
    </row>
    <row r="51" spans="1:24" s="20" customFormat="1" ht="42.75" customHeight="1" x14ac:dyDescent="0.4">
      <c r="A51" s="17"/>
      <c r="B51" s="21" t="s">
        <v>58</v>
      </c>
      <c r="C51" s="77">
        <v>171602.62100000001</v>
      </c>
      <c r="D51" s="77">
        <v>154.25700000000001</v>
      </c>
      <c r="E51" s="77">
        <v>2264.8589999999999</v>
      </c>
      <c r="F51" s="77">
        <v>139.80000000000001</v>
      </c>
      <c r="G51" s="77">
        <v>691.21199999999999</v>
      </c>
      <c r="H51" s="77">
        <v>171617.07800000001</v>
      </c>
      <c r="I51" s="77">
        <v>1880.0549999999998</v>
      </c>
      <c r="J51" s="77">
        <v>8.4120000000000008</v>
      </c>
      <c r="K51" s="77">
        <v>85.001000000000005</v>
      </c>
      <c r="L51" s="77">
        <v>0</v>
      </c>
      <c r="M51" s="77">
        <v>0</v>
      </c>
      <c r="N51" s="77">
        <v>1888.4670000000001</v>
      </c>
      <c r="O51" s="77">
        <v>3354.9669999999996</v>
      </c>
      <c r="P51" s="77">
        <v>89.774999999999991</v>
      </c>
      <c r="Q51" s="77">
        <v>776.04300000000001</v>
      </c>
      <c r="R51" s="77">
        <v>0</v>
      </c>
      <c r="S51" s="77">
        <v>65</v>
      </c>
      <c r="T51" s="77">
        <v>3444.7420000000002</v>
      </c>
      <c r="U51" s="77">
        <v>176950.28699999998</v>
      </c>
      <c r="V51" s="91"/>
      <c r="W51" s="91"/>
      <c r="X51" s="91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#REF!+'March-2021'!D52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#REF!+'March-2021'!P52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#REF!+'March-2021'!D53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ht="35.25" x14ac:dyDescent="0.4">
      <c r="A54" s="23"/>
      <c r="B54" s="24"/>
      <c r="C54" s="25"/>
      <c r="D54" s="25"/>
      <c r="E54" s="80"/>
      <c r="F54" s="25"/>
      <c r="G54" s="25"/>
      <c r="H54" s="25"/>
      <c r="I54" s="26"/>
      <c r="J54" s="25"/>
      <c r="K54" s="65"/>
      <c r="L54" s="25"/>
      <c r="M54" s="26"/>
      <c r="N54" s="25"/>
      <c r="O54" s="25"/>
      <c r="P54" s="26"/>
      <c r="Q54" s="65"/>
      <c r="R54" s="25"/>
      <c r="S54" s="26"/>
      <c r="T54" s="27"/>
      <c r="U54" s="25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ht="42.75" customHeight="1" x14ac:dyDescent="0.45">
      <c r="C56" s="92"/>
      <c r="D56" s="92"/>
      <c r="E56" s="66"/>
      <c r="F56" s="68"/>
      <c r="G56" s="68"/>
      <c r="H56" s="67"/>
      <c r="J56" s="34"/>
      <c r="K56" s="34"/>
      <c r="L56" s="36" t="e">
        <f>#REF!+'March-2021'!#REF!</f>
        <v>#REF!</v>
      </c>
      <c r="M56" s="34"/>
      <c r="O56" s="16"/>
    </row>
    <row r="57" spans="1:24" s="83" customFormat="1" ht="78.75" customHeight="1" x14ac:dyDescent="0.65">
      <c r="B57" s="128" t="s">
        <v>63</v>
      </c>
      <c r="C57" s="128"/>
      <c r="D57" s="128"/>
      <c r="E57" s="128"/>
      <c r="F57" s="128"/>
      <c r="H57" s="70"/>
      <c r="I57" s="69" t="e">
        <f>#REF!+'March-2021'!#REF!</f>
        <v>#REF!</v>
      </c>
      <c r="J57" s="81" t="e">
        <f>#REF!+'March-2021'!#REF!</f>
        <v>#REF!</v>
      </c>
      <c r="K57" s="84"/>
      <c r="L57" s="84"/>
      <c r="M57" s="84"/>
      <c r="Q57" s="128" t="s">
        <v>64</v>
      </c>
      <c r="R57" s="128"/>
      <c r="S57" s="128"/>
      <c r="T57" s="128"/>
      <c r="U57" s="128"/>
    </row>
    <row r="58" spans="1:24" s="83" customFormat="1" ht="45.75" customHeight="1" x14ac:dyDescent="0.65">
      <c r="B58" s="128" t="s">
        <v>65</v>
      </c>
      <c r="C58" s="128"/>
      <c r="D58" s="128"/>
      <c r="E58" s="128"/>
      <c r="F58" s="128"/>
      <c r="G58" s="69"/>
      <c r="H58" s="70"/>
      <c r="I58" s="69"/>
      <c r="J58" s="85"/>
      <c r="K58" s="84"/>
      <c r="L58" s="84"/>
      <c r="M58" s="84"/>
      <c r="Q58" s="128" t="s">
        <v>65</v>
      </c>
      <c r="R58" s="128"/>
      <c r="S58" s="128"/>
      <c r="T58" s="128"/>
      <c r="U58" s="128"/>
    </row>
    <row r="59" spans="1:24" s="83" customFormat="1" ht="45" x14ac:dyDescent="0.6">
      <c r="B59" s="86"/>
      <c r="F59" s="87"/>
      <c r="I59" s="88"/>
      <c r="J59" s="87"/>
      <c r="Q59" s="93"/>
      <c r="R59" s="93"/>
      <c r="S59" s="89"/>
      <c r="T59" s="93"/>
      <c r="U59" s="93"/>
      <c r="V59" s="82">
        <f>Q51+K51+E51-S51-M51-G51</f>
        <v>2369.6909999999998</v>
      </c>
      <c r="W59" s="93"/>
      <c r="X59" s="93"/>
    </row>
    <row r="60" spans="1:24" s="83" customFormat="1" ht="61.5" customHeight="1" x14ac:dyDescent="0.6">
      <c r="B60" s="86"/>
      <c r="G60" s="79" t="e">
        <f>#REF!+'March-2021'!#REF!</f>
        <v>#REF!</v>
      </c>
      <c r="J60" s="129" t="s">
        <v>66</v>
      </c>
      <c r="K60" s="129"/>
      <c r="L60" s="129"/>
      <c r="O60" s="93"/>
      <c r="S60" s="87"/>
      <c r="U60" s="93"/>
      <c r="V60" s="93"/>
      <c r="W60" s="93"/>
      <c r="X60" s="93"/>
    </row>
    <row r="61" spans="1:24" s="83" customFormat="1" ht="58.5" customHeight="1" x14ac:dyDescent="0.6">
      <c r="B61" s="86"/>
      <c r="H61" s="70"/>
      <c r="J61" s="129" t="s">
        <v>67</v>
      </c>
      <c r="K61" s="129"/>
      <c r="L61" s="129"/>
      <c r="O61" s="93"/>
      <c r="S61" s="87"/>
      <c r="U61" s="93"/>
      <c r="V61" s="93"/>
      <c r="W61" s="93"/>
      <c r="X61" s="93"/>
    </row>
    <row r="62" spans="1:24" s="71" customFormat="1" ht="45.75" x14ac:dyDescent="0.65">
      <c r="B62" s="72"/>
      <c r="O62" s="73"/>
      <c r="S62" s="74"/>
      <c r="U62" s="73"/>
      <c r="V62" s="73"/>
      <c r="W62" s="73"/>
      <c r="X62" s="73"/>
    </row>
    <row r="63" spans="1:24" x14ac:dyDescent="0.4">
      <c r="H63" s="36" t="e">
        <f>#REF!+'March-2021'!#REF!</f>
        <v>#REF!</v>
      </c>
    </row>
    <row r="64" spans="1:24" x14ac:dyDescent="0.4">
      <c r="H64" s="34"/>
      <c r="J64" s="34"/>
    </row>
    <row r="66" spans="2:24" x14ac:dyDescent="0.4">
      <c r="B66" s="9"/>
      <c r="G66" s="50"/>
      <c r="O66" s="9"/>
      <c r="U66" s="9"/>
      <c r="V66" s="9"/>
      <c r="W66" s="9"/>
      <c r="X66" s="9"/>
    </row>
  </sheetData>
  <mergeCells count="26">
    <mergeCell ref="H5:H6"/>
    <mergeCell ref="I5:I6"/>
    <mergeCell ref="J5:K5"/>
    <mergeCell ref="L5:M5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J61:L61"/>
    <mergeCell ref="B57:F57"/>
    <mergeCell ref="Q57:U57"/>
    <mergeCell ref="B58:F58"/>
    <mergeCell ref="Q58:U58"/>
    <mergeCell ref="J60:L60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zoomScale="36" zoomScaleNormal="50" zoomScaleSheetLayoutView="36" workbookViewId="0">
      <pane ySplit="6" topLeftCell="A42" activePane="bottomLeft" state="frozen"/>
      <selection pane="bottomLeft" activeCell="A56" sqref="A56:XFD59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8"/>
      <c r="W1" s="8"/>
      <c r="X1" s="8"/>
    </row>
    <row r="2" spans="1:184" ht="7.5" customHeight="1" x14ac:dyDescent="0.4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8"/>
      <c r="W2" s="8"/>
      <c r="X2" s="8"/>
    </row>
    <row r="3" spans="1:184" ht="35.25" customHeight="1" x14ac:dyDescent="0.4">
      <c r="A3" s="130" t="s">
        <v>73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8"/>
      <c r="W3" s="8"/>
      <c r="X3" s="8"/>
    </row>
    <row r="4" spans="1:184" s="12" customFormat="1" ht="32.25" customHeight="1" x14ac:dyDescent="0.4">
      <c r="A4" s="121" t="s">
        <v>2</v>
      </c>
      <c r="B4" s="121" t="s">
        <v>3</v>
      </c>
      <c r="C4" s="131" t="s">
        <v>4</v>
      </c>
      <c r="D4" s="131"/>
      <c r="E4" s="131"/>
      <c r="F4" s="131"/>
      <c r="G4" s="131"/>
      <c r="H4" s="131"/>
      <c r="I4" s="131" t="s">
        <v>5</v>
      </c>
      <c r="J4" s="132"/>
      <c r="K4" s="132"/>
      <c r="L4" s="132"/>
      <c r="M4" s="132"/>
      <c r="N4" s="132"/>
      <c r="O4" s="131" t="s">
        <v>6</v>
      </c>
      <c r="P4" s="132"/>
      <c r="Q4" s="132"/>
      <c r="R4" s="132"/>
      <c r="S4" s="132"/>
      <c r="T4" s="132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21"/>
      <c r="B5" s="121"/>
      <c r="C5" s="121" t="s">
        <v>68</v>
      </c>
      <c r="D5" s="121" t="s">
        <v>8</v>
      </c>
      <c r="E5" s="121"/>
      <c r="F5" s="121" t="s">
        <v>9</v>
      </c>
      <c r="G5" s="121"/>
      <c r="H5" s="121" t="s">
        <v>10</v>
      </c>
      <c r="I5" s="121" t="s">
        <v>68</v>
      </c>
      <c r="J5" s="121" t="s">
        <v>8</v>
      </c>
      <c r="K5" s="121"/>
      <c r="L5" s="121" t="s">
        <v>9</v>
      </c>
      <c r="M5" s="121"/>
      <c r="N5" s="121" t="s">
        <v>10</v>
      </c>
      <c r="O5" s="121" t="s">
        <v>7</v>
      </c>
      <c r="P5" s="121" t="s">
        <v>8</v>
      </c>
      <c r="Q5" s="121"/>
      <c r="R5" s="121" t="s">
        <v>9</v>
      </c>
      <c r="S5" s="121"/>
      <c r="T5" s="121" t="s">
        <v>10</v>
      </c>
      <c r="U5" s="121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21"/>
      <c r="B6" s="121"/>
      <c r="C6" s="121"/>
      <c r="D6" s="94" t="s">
        <v>12</v>
      </c>
      <c r="E6" s="94" t="s">
        <v>13</v>
      </c>
      <c r="F6" s="94" t="s">
        <v>12</v>
      </c>
      <c r="G6" s="94" t="s">
        <v>13</v>
      </c>
      <c r="H6" s="121"/>
      <c r="I6" s="121"/>
      <c r="J6" s="13" t="s">
        <v>12</v>
      </c>
      <c r="K6" s="94" t="s">
        <v>13</v>
      </c>
      <c r="L6" s="94" t="s">
        <v>12</v>
      </c>
      <c r="M6" s="94" t="s">
        <v>13</v>
      </c>
      <c r="N6" s="121"/>
      <c r="O6" s="121"/>
      <c r="P6" s="94" t="s">
        <v>12</v>
      </c>
      <c r="Q6" s="94" t="s">
        <v>13</v>
      </c>
      <c r="R6" s="94" t="s">
        <v>12</v>
      </c>
      <c r="S6" s="94" t="s">
        <v>13</v>
      </c>
      <c r="T6" s="121"/>
      <c r="U6" s="121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5">
      <c r="A7" s="14">
        <v>1</v>
      </c>
      <c r="B7" s="15" t="s">
        <v>14</v>
      </c>
      <c r="C7" s="75">
        <v>2176.6200000000008</v>
      </c>
      <c r="D7" s="75">
        <v>0</v>
      </c>
      <c r="E7" s="75">
        <v>0</v>
      </c>
      <c r="F7" s="75">
        <v>0</v>
      </c>
      <c r="G7" s="75">
        <v>0</v>
      </c>
      <c r="H7" s="75">
        <v>2176.6200000000008</v>
      </c>
      <c r="I7" s="75">
        <v>297.36999999999995</v>
      </c>
      <c r="J7" s="75">
        <v>0.2</v>
      </c>
      <c r="K7" s="75">
        <v>0.2</v>
      </c>
      <c r="L7" s="75">
        <v>0</v>
      </c>
      <c r="M7" s="75">
        <v>0</v>
      </c>
      <c r="N7" s="75">
        <v>297.56999999999994</v>
      </c>
      <c r="O7" s="76">
        <v>207.91000000000005</v>
      </c>
      <c r="P7" s="75">
        <v>0.06</v>
      </c>
      <c r="Q7" s="75">
        <v>0.06</v>
      </c>
      <c r="R7" s="75">
        <v>0</v>
      </c>
      <c r="S7" s="75">
        <v>0</v>
      </c>
      <c r="T7" s="76">
        <v>207.97000000000006</v>
      </c>
      <c r="U7" s="76">
        <v>2682.1600000000008</v>
      </c>
      <c r="V7" s="16"/>
      <c r="W7" s="16"/>
      <c r="X7" s="16"/>
    </row>
    <row r="8" spans="1:184" ht="42.75" customHeight="1" x14ac:dyDescent="0.5">
      <c r="A8" s="14">
        <v>2</v>
      </c>
      <c r="B8" s="15" t="s">
        <v>15</v>
      </c>
      <c r="C8" s="75">
        <v>10.324999999999999</v>
      </c>
      <c r="D8" s="75">
        <v>0</v>
      </c>
      <c r="E8" s="75">
        <v>0</v>
      </c>
      <c r="F8" s="75">
        <v>0</v>
      </c>
      <c r="G8" s="75">
        <v>0</v>
      </c>
      <c r="H8" s="75">
        <v>10.324999999999999</v>
      </c>
      <c r="I8" s="75">
        <v>31.28</v>
      </c>
      <c r="J8" s="75">
        <v>0.3</v>
      </c>
      <c r="K8" s="75">
        <v>0.3</v>
      </c>
      <c r="L8" s="75">
        <v>0</v>
      </c>
      <c r="M8" s="75">
        <v>0</v>
      </c>
      <c r="N8" s="75">
        <v>31.580000000000002</v>
      </c>
      <c r="O8" s="76">
        <v>164.56</v>
      </c>
      <c r="P8" s="75">
        <v>0</v>
      </c>
      <c r="Q8" s="75">
        <v>0</v>
      </c>
      <c r="R8" s="75">
        <v>0</v>
      </c>
      <c r="S8" s="75">
        <v>0</v>
      </c>
      <c r="T8" s="76">
        <v>164.56</v>
      </c>
      <c r="U8" s="76">
        <v>206.465</v>
      </c>
      <c r="V8" s="16"/>
      <c r="W8" s="16"/>
      <c r="X8" s="16"/>
    </row>
    <row r="9" spans="1:184" ht="42.75" customHeight="1" x14ac:dyDescent="0.5">
      <c r="A9" s="14">
        <v>3</v>
      </c>
      <c r="B9" s="15" t="s">
        <v>16</v>
      </c>
      <c r="C9" s="75">
        <v>1250.3299999999997</v>
      </c>
      <c r="D9" s="75">
        <v>0</v>
      </c>
      <c r="E9" s="75">
        <v>0</v>
      </c>
      <c r="F9" s="75">
        <v>0</v>
      </c>
      <c r="G9" s="75">
        <v>0</v>
      </c>
      <c r="H9" s="75">
        <v>1250.3299999999997</v>
      </c>
      <c r="I9" s="75">
        <v>149.01400000000004</v>
      </c>
      <c r="J9" s="75">
        <v>1.032</v>
      </c>
      <c r="K9" s="75">
        <v>1.032</v>
      </c>
      <c r="L9" s="75">
        <v>0</v>
      </c>
      <c r="M9" s="75">
        <v>0</v>
      </c>
      <c r="N9" s="75">
        <v>150.04600000000005</v>
      </c>
      <c r="O9" s="76">
        <v>141.44</v>
      </c>
      <c r="P9" s="75">
        <v>0</v>
      </c>
      <c r="Q9" s="75">
        <v>0</v>
      </c>
      <c r="R9" s="75">
        <v>0</v>
      </c>
      <c r="S9" s="75">
        <v>0</v>
      </c>
      <c r="T9" s="76">
        <v>141.44</v>
      </c>
      <c r="U9" s="76">
        <v>1541.8159999999998</v>
      </c>
      <c r="V9" s="16"/>
      <c r="W9" s="16"/>
      <c r="X9" s="16"/>
    </row>
    <row r="10" spans="1:184" ht="42.75" customHeight="1" x14ac:dyDescent="0.5">
      <c r="A10" s="14">
        <v>4</v>
      </c>
      <c r="B10" s="63" t="s">
        <v>17</v>
      </c>
      <c r="C10" s="75">
        <v>183.93</v>
      </c>
      <c r="D10" s="75">
        <v>0</v>
      </c>
      <c r="E10" s="75">
        <v>0</v>
      </c>
      <c r="F10" s="75">
        <v>0</v>
      </c>
      <c r="G10" s="75">
        <v>0</v>
      </c>
      <c r="H10" s="75">
        <v>183.93</v>
      </c>
      <c r="I10" s="75">
        <v>161.77500000000003</v>
      </c>
      <c r="J10" s="75">
        <v>0</v>
      </c>
      <c r="K10" s="75">
        <v>0</v>
      </c>
      <c r="L10" s="75">
        <v>0</v>
      </c>
      <c r="M10" s="75">
        <v>0</v>
      </c>
      <c r="N10" s="75">
        <v>161.77500000000003</v>
      </c>
      <c r="O10" s="76">
        <v>409.47999999999996</v>
      </c>
      <c r="P10" s="75">
        <v>0</v>
      </c>
      <c r="Q10" s="75">
        <v>0</v>
      </c>
      <c r="R10" s="75">
        <v>0</v>
      </c>
      <c r="S10" s="75">
        <v>0</v>
      </c>
      <c r="T10" s="76">
        <v>409.47999999999996</v>
      </c>
      <c r="U10" s="76">
        <v>755.18499999999995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77">
        <v>3621.2050000000004</v>
      </c>
      <c r="D11" s="77">
        <v>0</v>
      </c>
      <c r="E11" s="77">
        <v>0</v>
      </c>
      <c r="F11" s="77">
        <v>0</v>
      </c>
      <c r="G11" s="77">
        <v>0</v>
      </c>
      <c r="H11" s="77">
        <v>3621.2050000000004</v>
      </c>
      <c r="I11" s="77">
        <v>639.43900000000008</v>
      </c>
      <c r="J11" s="77">
        <v>1.532</v>
      </c>
      <c r="K11" s="77">
        <v>1.532</v>
      </c>
      <c r="L11" s="77">
        <v>0</v>
      </c>
      <c r="M11" s="77">
        <v>0</v>
      </c>
      <c r="N11" s="77">
        <v>640.971</v>
      </c>
      <c r="O11" s="77">
        <v>923.3900000000001</v>
      </c>
      <c r="P11" s="77">
        <v>0.06</v>
      </c>
      <c r="Q11" s="77">
        <v>0.06</v>
      </c>
      <c r="R11" s="77">
        <v>0</v>
      </c>
      <c r="S11" s="77">
        <v>0</v>
      </c>
      <c r="T11" s="77">
        <v>923.45</v>
      </c>
      <c r="U11" s="77">
        <v>5185.6260000000002</v>
      </c>
      <c r="V11" s="95"/>
      <c r="W11" s="95"/>
      <c r="X11" s="95"/>
    </row>
    <row r="12" spans="1:184" ht="42.75" customHeight="1" x14ac:dyDescent="0.5">
      <c r="A12" s="14">
        <v>5</v>
      </c>
      <c r="B12" s="15" t="s">
        <v>19</v>
      </c>
      <c r="C12" s="75">
        <v>1974.1999999999989</v>
      </c>
      <c r="D12" s="75">
        <v>0</v>
      </c>
      <c r="E12" s="75">
        <v>0</v>
      </c>
      <c r="F12" s="75">
        <v>0</v>
      </c>
      <c r="G12" s="75">
        <v>0</v>
      </c>
      <c r="H12" s="75">
        <v>1974.1999999999989</v>
      </c>
      <c r="I12" s="75">
        <v>122.29299999999998</v>
      </c>
      <c r="J12" s="75">
        <v>0.18</v>
      </c>
      <c r="K12" s="75">
        <v>0.18</v>
      </c>
      <c r="L12" s="75">
        <v>0</v>
      </c>
      <c r="M12" s="75">
        <v>0</v>
      </c>
      <c r="N12" s="75">
        <v>122.47299999999998</v>
      </c>
      <c r="O12" s="76">
        <v>248.64</v>
      </c>
      <c r="P12" s="75">
        <v>0</v>
      </c>
      <c r="Q12" s="75">
        <v>0</v>
      </c>
      <c r="R12" s="75">
        <v>0</v>
      </c>
      <c r="S12" s="75">
        <v>0</v>
      </c>
      <c r="T12" s="76">
        <v>248.64</v>
      </c>
      <c r="U12" s="76">
        <v>2345.3129999999987</v>
      </c>
      <c r="V12" s="16"/>
      <c r="W12" s="16"/>
      <c r="X12" s="16"/>
    </row>
    <row r="13" spans="1:184" ht="42.75" customHeight="1" x14ac:dyDescent="0.5">
      <c r="A13" s="14">
        <v>6</v>
      </c>
      <c r="B13" s="15" t="s">
        <v>20</v>
      </c>
      <c r="C13" s="75">
        <v>1014.7699999999998</v>
      </c>
      <c r="D13" s="75">
        <v>0</v>
      </c>
      <c r="E13" s="75">
        <v>0</v>
      </c>
      <c r="F13" s="75">
        <v>0</v>
      </c>
      <c r="G13" s="75">
        <v>0</v>
      </c>
      <c r="H13" s="75">
        <v>1014.7699999999998</v>
      </c>
      <c r="I13" s="75">
        <v>140.93400000000005</v>
      </c>
      <c r="J13" s="75">
        <v>0.98</v>
      </c>
      <c r="K13" s="75">
        <v>0.98</v>
      </c>
      <c r="L13" s="75">
        <v>0</v>
      </c>
      <c r="M13" s="75">
        <v>0</v>
      </c>
      <c r="N13" s="75">
        <v>141.91400000000004</v>
      </c>
      <c r="O13" s="76">
        <v>85.32</v>
      </c>
      <c r="P13" s="75">
        <v>0</v>
      </c>
      <c r="Q13" s="75">
        <v>0</v>
      </c>
      <c r="R13" s="75">
        <v>0</v>
      </c>
      <c r="S13" s="75">
        <v>0</v>
      </c>
      <c r="T13" s="76">
        <v>85.32</v>
      </c>
      <c r="U13" s="76">
        <v>1242.0039999999997</v>
      </c>
      <c r="V13" s="16"/>
      <c r="W13" s="16"/>
      <c r="X13" s="16"/>
    </row>
    <row r="14" spans="1:184" ht="42.75" customHeight="1" x14ac:dyDescent="0.5">
      <c r="A14" s="14">
        <v>7</v>
      </c>
      <c r="B14" s="15" t="s">
        <v>21</v>
      </c>
      <c r="C14" s="75">
        <v>2182.1799999999994</v>
      </c>
      <c r="D14" s="75">
        <v>0</v>
      </c>
      <c r="E14" s="75">
        <v>0</v>
      </c>
      <c r="F14" s="75">
        <v>0</v>
      </c>
      <c r="G14" s="75">
        <v>0</v>
      </c>
      <c r="H14" s="75">
        <v>2182.1799999999994</v>
      </c>
      <c r="I14" s="75">
        <v>191.97699999999998</v>
      </c>
      <c r="J14" s="75">
        <v>2.2770000000000001</v>
      </c>
      <c r="K14" s="75">
        <v>2.2770000000000001</v>
      </c>
      <c r="L14" s="75">
        <v>0</v>
      </c>
      <c r="M14" s="75">
        <v>0</v>
      </c>
      <c r="N14" s="75">
        <v>194.25399999999996</v>
      </c>
      <c r="O14" s="76">
        <v>318.15999999999997</v>
      </c>
      <c r="P14" s="75">
        <v>0</v>
      </c>
      <c r="Q14" s="75">
        <v>0</v>
      </c>
      <c r="R14" s="75">
        <v>0</v>
      </c>
      <c r="S14" s="75">
        <v>0</v>
      </c>
      <c r="T14" s="76">
        <v>318.15999999999997</v>
      </c>
      <c r="U14" s="76">
        <v>2694.5939999999991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77">
        <v>5171.1499999999978</v>
      </c>
      <c r="D15" s="77">
        <v>0</v>
      </c>
      <c r="E15" s="77">
        <v>0</v>
      </c>
      <c r="F15" s="77">
        <v>0</v>
      </c>
      <c r="G15" s="77">
        <v>0</v>
      </c>
      <c r="H15" s="77">
        <v>5171.1499999999978</v>
      </c>
      <c r="I15" s="77">
        <v>455.20400000000001</v>
      </c>
      <c r="J15" s="77">
        <v>3.4370000000000003</v>
      </c>
      <c r="K15" s="77">
        <v>3.4370000000000003</v>
      </c>
      <c r="L15" s="77">
        <v>0</v>
      </c>
      <c r="M15" s="77">
        <v>0</v>
      </c>
      <c r="N15" s="77">
        <v>458.64100000000002</v>
      </c>
      <c r="O15" s="77">
        <v>652.11999999999989</v>
      </c>
      <c r="P15" s="77">
        <v>0</v>
      </c>
      <c r="Q15" s="77">
        <v>0</v>
      </c>
      <c r="R15" s="77">
        <v>0</v>
      </c>
      <c r="S15" s="77">
        <v>0</v>
      </c>
      <c r="T15" s="77">
        <v>652.11999999999989</v>
      </c>
      <c r="U15" s="77">
        <v>6281.9109999999973</v>
      </c>
      <c r="V15" s="95"/>
      <c r="W15" s="95"/>
      <c r="X15" s="95"/>
    </row>
    <row r="16" spans="1:184" ht="42.75" customHeight="1" x14ac:dyDescent="0.5">
      <c r="A16" s="14">
        <v>8</v>
      </c>
      <c r="B16" s="15" t="s">
        <v>24</v>
      </c>
      <c r="C16" s="75">
        <v>1917.9959999999994</v>
      </c>
      <c r="D16" s="75">
        <v>1.776</v>
      </c>
      <c r="E16" s="75">
        <v>1.776</v>
      </c>
      <c r="F16" s="75">
        <v>12</v>
      </c>
      <c r="G16" s="75">
        <v>12</v>
      </c>
      <c r="H16" s="75">
        <v>1907.7719999999995</v>
      </c>
      <c r="I16" s="75">
        <v>65.479000000000028</v>
      </c>
      <c r="J16" s="75">
        <v>8.6000000000000007E-2</v>
      </c>
      <c r="K16" s="75">
        <v>8.6000000000000007E-2</v>
      </c>
      <c r="L16" s="75">
        <v>0</v>
      </c>
      <c r="M16" s="75">
        <v>0</v>
      </c>
      <c r="N16" s="75">
        <v>65.565000000000026</v>
      </c>
      <c r="O16" s="76">
        <v>76.709000000000003</v>
      </c>
      <c r="P16" s="75">
        <v>0.34</v>
      </c>
      <c r="Q16" s="75">
        <v>0.34</v>
      </c>
      <c r="R16" s="75">
        <v>0</v>
      </c>
      <c r="S16" s="75">
        <v>0</v>
      </c>
      <c r="T16" s="76">
        <v>77.049000000000007</v>
      </c>
      <c r="U16" s="76">
        <v>2050.3859999999995</v>
      </c>
      <c r="V16" s="16"/>
      <c r="W16" s="16"/>
      <c r="X16" s="16"/>
    </row>
    <row r="17" spans="1:24" ht="57.75" customHeight="1" x14ac:dyDescent="0.5">
      <c r="A17" s="14">
        <v>9</v>
      </c>
      <c r="B17" s="15" t="s">
        <v>25</v>
      </c>
      <c r="C17" s="75">
        <v>734.11399999999981</v>
      </c>
      <c r="D17" s="75">
        <v>0</v>
      </c>
      <c r="E17" s="75">
        <v>0</v>
      </c>
      <c r="F17" s="75">
        <v>0</v>
      </c>
      <c r="G17" s="75">
        <v>0</v>
      </c>
      <c r="H17" s="75">
        <v>734.11399999999981</v>
      </c>
      <c r="I17" s="75">
        <v>22.346999999999994</v>
      </c>
      <c r="J17" s="75">
        <v>3.5000000000000003E-2</v>
      </c>
      <c r="K17" s="75">
        <v>3.5000000000000003E-2</v>
      </c>
      <c r="L17" s="75">
        <v>0</v>
      </c>
      <c r="M17" s="75">
        <v>0</v>
      </c>
      <c r="N17" s="75">
        <v>22.381999999999994</v>
      </c>
      <c r="O17" s="76">
        <v>358.03099999999995</v>
      </c>
      <c r="P17" s="75">
        <v>0.05</v>
      </c>
      <c r="Q17" s="75">
        <v>0.05</v>
      </c>
      <c r="R17" s="75">
        <v>0</v>
      </c>
      <c r="S17" s="75">
        <v>0</v>
      </c>
      <c r="T17" s="76">
        <v>358.08099999999996</v>
      </c>
      <c r="U17" s="76">
        <v>1114.5769999999998</v>
      </c>
      <c r="V17" s="16"/>
      <c r="W17" s="16"/>
      <c r="X17" s="16"/>
    </row>
    <row r="18" spans="1:24" ht="42.75" customHeight="1" x14ac:dyDescent="0.5">
      <c r="A18" s="14">
        <v>10</v>
      </c>
      <c r="B18" s="15" t="s">
        <v>26</v>
      </c>
      <c r="C18" s="75">
        <v>827.20499999999947</v>
      </c>
      <c r="D18" s="75">
        <v>0.32999999999999996</v>
      </c>
      <c r="E18" s="75">
        <v>0.32999999999999996</v>
      </c>
      <c r="F18" s="75">
        <v>0</v>
      </c>
      <c r="G18" s="75">
        <v>0</v>
      </c>
      <c r="H18" s="75">
        <v>827.53499999999951</v>
      </c>
      <c r="I18" s="75">
        <v>36.034999999999989</v>
      </c>
      <c r="J18" s="78">
        <v>0.05</v>
      </c>
      <c r="K18" s="75">
        <v>0.05</v>
      </c>
      <c r="L18" s="75">
        <v>0</v>
      </c>
      <c r="M18" s="75">
        <v>0</v>
      </c>
      <c r="N18" s="75">
        <v>36.084999999999987</v>
      </c>
      <c r="O18" s="76">
        <v>60.458000000000006</v>
      </c>
      <c r="P18" s="75">
        <v>0</v>
      </c>
      <c r="Q18" s="75">
        <v>0</v>
      </c>
      <c r="R18" s="75">
        <v>0</v>
      </c>
      <c r="S18" s="75">
        <v>0</v>
      </c>
      <c r="T18" s="76">
        <v>60.458000000000006</v>
      </c>
      <c r="U18" s="76">
        <v>924.07799999999952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77">
        <v>3479.3149999999987</v>
      </c>
      <c r="D19" s="77">
        <v>2.1059999999999999</v>
      </c>
      <c r="E19" s="77">
        <v>2.1059999999999999</v>
      </c>
      <c r="F19" s="77">
        <v>12</v>
      </c>
      <c r="G19" s="77">
        <v>12</v>
      </c>
      <c r="H19" s="77">
        <v>3469.4209999999989</v>
      </c>
      <c r="I19" s="77">
        <v>123.86100000000002</v>
      </c>
      <c r="J19" s="77">
        <v>0.17100000000000001</v>
      </c>
      <c r="K19" s="77">
        <v>0.17100000000000001</v>
      </c>
      <c r="L19" s="77">
        <v>0</v>
      </c>
      <c r="M19" s="77">
        <v>0</v>
      </c>
      <c r="N19" s="77">
        <v>124.03200000000001</v>
      </c>
      <c r="O19" s="77">
        <v>495.19799999999998</v>
      </c>
      <c r="P19" s="77">
        <v>0.39</v>
      </c>
      <c r="Q19" s="77">
        <v>0.39</v>
      </c>
      <c r="R19" s="77">
        <v>0</v>
      </c>
      <c r="S19" s="77">
        <v>0</v>
      </c>
      <c r="T19" s="77">
        <v>495.58800000000002</v>
      </c>
      <c r="U19" s="77">
        <v>4089.0409999999988</v>
      </c>
      <c r="V19" s="95"/>
      <c r="W19" s="95"/>
      <c r="X19" s="95"/>
    </row>
    <row r="20" spans="1:24" ht="42.75" customHeight="1" x14ac:dyDescent="0.5">
      <c r="A20" s="14">
        <v>11</v>
      </c>
      <c r="B20" s="15" t="s">
        <v>28</v>
      </c>
      <c r="C20" s="75">
        <v>1408.6399999999996</v>
      </c>
      <c r="D20" s="75">
        <v>0.495</v>
      </c>
      <c r="E20" s="75">
        <v>0.495</v>
      </c>
      <c r="F20" s="75">
        <v>0</v>
      </c>
      <c r="G20" s="75">
        <v>0</v>
      </c>
      <c r="H20" s="75">
        <v>1409.1349999999995</v>
      </c>
      <c r="I20" s="75">
        <v>144.69499999999999</v>
      </c>
      <c r="J20" s="75">
        <v>0.13</v>
      </c>
      <c r="K20" s="75">
        <v>0.13</v>
      </c>
      <c r="L20" s="75">
        <v>0</v>
      </c>
      <c r="M20" s="75">
        <v>0</v>
      </c>
      <c r="N20" s="75">
        <v>144.82499999999999</v>
      </c>
      <c r="O20" s="76">
        <v>284.72399999999993</v>
      </c>
      <c r="P20" s="75">
        <v>0</v>
      </c>
      <c r="Q20" s="75">
        <v>0</v>
      </c>
      <c r="R20" s="75">
        <v>0</v>
      </c>
      <c r="S20" s="75">
        <v>0</v>
      </c>
      <c r="T20" s="76">
        <v>284.72399999999993</v>
      </c>
      <c r="U20" s="76">
        <v>1838.6839999999995</v>
      </c>
      <c r="V20" s="16"/>
      <c r="W20" s="16"/>
      <c r="X20" s="16"/>
    </row>
    <row r="21" spans="1:24" ht="42.75" customHeight="1" x14ac:dyDescent="0.5">
      <c r="A21" s="14">
        <v>12</v>
      </c>
      <c r="B21" s="15" t="s">
        <v>29</v>
      </c>
      <c r="C21" s="75">
        <v>898.61999999999989</v>
      </c>
      <c r="D21" s="75">
        <v>0</v>
      </c>
      <c r="E21" s="75">
        <v>0</v>
      </c>
      <c r="F21" s="75">
        <v>0</v>
      </c>
      <c r="G21" s="75">
        <v>0</v>
      </c>
      <c r="H21" s="75">
        <v>898.61999999999989</v>
      </c>
      <c r="I21" s="75">
        <v>46.363</v>
      </c>
      <c r="J21" s="75">
        <v>0.09</v>
      </c>
      <c r="K21" s="75">
        <v>0.09</v>
      </c>
      <c r="L21" s="75">
        <v>0</v>
      </c>
      <c r="M21" s="75">
        <v>0</v>
      </c>
      <c r="N21" s="75">
        <v>46.453000000000003</v>
      </c>
      <c r="O21" s="76">
        <v>151.93</v>
      </c>
      <c r="P21" s="75">
        <v>0</v>
      </c>
      <c r="Q21" s="75">
        <v>0</v>
      </c>
      <c r="R21" s="75">
        <v>0</v>
      </c>
      <c r="S21" s="75">
        <v>0</v>
      </c>
      <c r="T21" s="76">
        <v>151.93</v>
      </c>
      <c r="U21" s="76">
        <v>1097.0029999999999</v>
      </c>
      <c r="V21" s="16"/>
      <c r="W21" s="16"/>
      <c r="X21" s="16"/>
    </row>
    <row r="22" spans="1:24" ht="42.75" customHeight="1" x14ac:dyDescent="0.5">
      <c r="A22" s="14">
        <v>13</v>
      </c>
      <c r="B22" s="15" t="s">
        <v>30</v>
      </c>
      <c r="C22" s="75">
        <v>599.55999999999983</v>
      </c>
      <c r="D22" s="75">
        <v>0</v>
      </c>
      <c r="E22" s="75">
        <v>0</v>
      </c>
      <c r="F22" s="75">
        <v>0</v>
      </c>
      <c r="G22" s="75">
        <v>0</v>
      </c>
      <c r="H22" s="75">
        <v>599.55999999999983</v>
      </c>
      <c r="I22" s="75">
        <v>27.120000000000005</v>
      </c>
      <c r="J22" s="75">
        <v>0.01</v>
      </c>
      <c r="K22" s="75">
        <v>0.01</v>
      </c>
      <c r="L22" s="75">
        <v>0</v>
      </c>
      <c r="M22" s="75">
        <v>0</v>
      </c>
      <c r="N22" s="75">
        <v>27.130000000000006</v>
      </c>
      <c r="O22" s="76">
        <v>291.01</v>
      </c>
      <c r="P22" s="75">
        <v>0</v>
      </c>
      <c r="Q22" s="75">
        <v>0</v>
      </c>
      <c r="R22" s="75">
        <v>0</v>
      </c>
      <c r="S22" s="75">
        <v>0</v>
      </c>
      <c r="T22" s="76">
        <v>291.01</v>
      </c>
      <c r="U22" s="76">
        <v>917.69999999999982</v>
      </c>
      <c r="V22" s="16"/>
      <c r="W22" s="16"/>
      <c r="X22" s="16"/>
    </row>
    <row r="23" spans="1:24" ht="42.75" customHeight="1" x14ac:dyDescent="0.5">
      <c r="A23" s="14">
        <v>14</v>
      </c>
      <c r="B23" s="15" t="s">
        <v>71</v>
      </c>
      <c r="C23" s="75">
        <v>1157.086</v>
      </c>
      <c r="D23" s="75">
        <v>2.9860000000000002</v>
      </c>
      <c r="E23" s="75">
        <v>2.9860000000000002</v>
      </c>
      <c r="F23" s="75">
        <v>0</v>
      </c>
      <c r="G23" s="75">
        <v>0</v>
      </c>
      <c r="H23" s="75">
        <v>1160.0720000000001</v>
      </c>
      <c r="I23" s="75">
        <v>10.169999999999996</v>
      </c>
      <c r="J23" s="75">
        <v>0.124</v>
      </c>
      <c r="K23" s="75">
        <v>0.124</v>
      </c>
      <c r="L23" s="75">
        <v>0</v>
      </c>
      <c r="M23" s="75">
        <v>0</v>
      </c>
      <c r="N23" s="75">
        <v>10.293999999999997</v>
      </c>
      <c r="O23" s="76">
        <v>145.57</v>
      </c>
      <c r="P23" s="75">
        <v>0</v>
      </c>
      <c r="Q23" s="75">
        <v>0</v>
      </c>
      <c r="R23" s="75">
        <v>0</v>
      </c>
      <c r="S23" s="75">
        <v>0</v>
      </c>
      <c r="T23" s="76">
        <v>145.57</v>
      </c>
      <c r="U23" s="76">
        <v>1315.9360000000001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77">
        <v>4063.905999999999</v>
      </c>
      <c r="D24" s="77">
        <v>3.4810000000000003</v>
      </c>
      <c r="E24" s="77">
        <v>3.4810000000000003</v>
      </c>
      <c r="F24" s="77">
        <v>0</v>
      </c>
      <c r="G24" s="77">
        <v>0</v>
      </c>
      <c r="H24" s="77">
        <v>4067.3869999999993</v>
      </c>
      <c r="I24" s="77">
        <v>228.34799999999998</v>
      </c>
      <c r="J24" s="77">
        <v>0.35399999999999998</v>
      </c>
      <c r="K24" s="77">
        <v>0.35399999999999998</v>
      </c>
      <c r="L24" s="77">
        <v>0</v>
      </c>
      <c r="M24" s="77">
        <v>0</v>
      </c>
      <c r="N24" s="77">
        <v>228.702</v>
      </c>
      <c r="O24" s="77">
        <v>873.23399999999992</v>
      </c>
      <c r="P24" s="77">
        <v>0</v>
      </c>
      <c r="Q24" s="77">
        <v>0</v>
      </c>
      <c r="R24" s="77">
        <v>0</v>
      </c>
      <c r="S24" s="77">
        <v>0</v>
      </c>
      <c r="T24" s="77">
        <v>873.23399999999992</v>
      </c>
      <c r="U24" s="77">
        <v>5169.3229999999994</v>
      </c>
      <c r="V24" s="95"/>
      <c r="W24" s="95"/>
      <c r="X24" s="95"/>
    </row>
    <row r="25" spans="1:24" s="20" customFormat="1" ht="42.75" customHeight="1" x14ac:dyDescent="0.4">
      <c r="A25" s="17"/>
      <c r="B25" s="21" t="s">
        <v>32</v>
      </c>
      <c r="C25" s="77">
        <v>16335.575999999995</v>
      </c>
      <c r="D25" s="77">
        <v>5.5869999999999997</v>
      </c>
      <c r="E25" s="77">
        <v>5.5869999999999997</v>
      </c>
      <c r="F25" s="77">
        <v>12</v>
      </c>
      <c r="G25" s="77">
        <v>12</v>
      </c>
      <c r="H25" s="77">
        <v>16329.162999999995</v>
      </c>
      <c r="I25" s="77">
        <v>1446.8520000000001</v>
      </c>
      <c r="J25" s="77">
        <v>5.4939999999999998</v>
      </c>
      <c r="K25" s="77">
        <v>5.4939999999999998</v>
      </c>
      <c r="L25" s="77">
        <v>0</v>
      </c>
      <c r="M25" s="77">
        <v>0</v>
      </c>
      <c r="N25" s="77">
        <v>1452.346</v>
      </c>
      <c r="O25" s="77">
        <v>2943.942</v>
      </c>
      <c r="P25" s="77">
        <v>0.45</v>
      </c>
      <c r="Q25" s="77">
        <v>0.45</v>
      </c>
      <c r="R25" s="77">
        <v>0</v>
      </c>
      <c r="S25" s="77">
        <v>0</v>
      </c>
      <c r="T25" s="77">
        <v>2944.3919999999998</v>
      </c>
      <c r="U25" s="77">
        <v>20725.900999999994</v>
      </c>
      <c r="V25" s="95"/>
      <c r="W25" s="95"/>
      <c r="X25" s="95"/>
    </row>
    <row r="26" spans="1:24" ht="42.75" customHeight="1" x14ac:dyDescent="0.5">
      <c r="A26" s="14">
        <v>15</v>
      </c>
      <c r="B26" s="15" t="s">
        <v>33</v>
      </c>
      <c r="C26" s="75">
        <v>11572.587</v>
      </c>
      <c r="D26" s="75">
        <v>4.66</v>
      </c>
      <c r="E26" s="75">
        <v>4.66</v>
      </c>
      <c r="F26" s="75">
        <v>0</v>
      </c>
      <c r="G26" s="75">
        <v>0</v>
      </c>
      <c r="H26" s="75">
        <v>11577.246999999999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6">
        <v>0</v>
      </c>
      <c r="P26" s="75">
        <v>0</v>
      </c>
      <c r="Q26" s="75">
        <v>0</v>
      </c>
      <c r="R26" s="75">
        <v>0</v>
      </c>
      <c r="S26" s="75">
        <v>0</v>
      </c>
      <c r="T26" s="76">
        <v>0</v>
      </c>
      <c r="U26" s="76">
        <v>11577.246999999999</v>
      </c>
      <c r="V26" s="16"/>
      <c r="W26" s="16"/>
      <c r="X26" s="16"/>
    </row>
    <row r="27" spans="1:24" ht="42.75" customHeight="1" x14ac:dyDescent="0.5">
      <c r="A27" s="14">
        <v>16</v>
      </c>
      <c r="B27" s="15" t="s">
        <v>72</v>
      </c>
      <c r="C27" s="75">
        <v>10142.856999999995</v>
      </c>
      <c r="D27" s="75">
        <v>12.219999999999999</v>
      </c>
      <c r="E27" s="75">
        <v>12.219999999999999</v>
      </c>
      <c r="F27" s="75">
        <v>0</v>
      </c>
      <c r="G27" s="75">
        <v>0</v>
      </c>
      <c r="H27" s="75">
        <v>10155.076999999994</v>
      </c>
      <c r="I27" s="75">
        <v>329.55499999999995</v>
      </c>
      <c r="J27" s="75">
        <v>0.72</v>
      </c>
      <c r="K27" s="75">
        <v>0.72</v>
      </c>
      <c r="L27" s="75">
        <v>0</v>
      </c>
      <c r="M27" s="75">
        <v>0</v>
      </c>
      <c r="N27" s="75">
        <v>330.27499999999998</v>
      </c>
      <c r="O27" s="76">
        <v>74.960000000000008</v>
      </c>
      <c r="P27" s="75">
        <v>0</v>
      </c>
      <c r="Q27" s="75">
        <v>0</v>
      </c>
      <c r="R27" s="75">
        <v>0</v>
      </c>
      <c r="S27" s="75">
        <v>0</v>
      </c>
      <c r="T27" s="76">
        <v>74.960000000000008</v>
      </c>
      <c r="U27" s="76">
        <v>10560.311999999993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77">
        <v>21715.443999999996</v>
      </c>
      <c r="D28" s="77">
        <v>16.88</v>
      </c>
      <c r="E28" s="77">
        <v>16.88</v>
      </c>
      <c r="F28" s="77">
        <v>0</v>
      </c>
      <c r="G28" s="77">
        <v>0</v>
      </c>
      <c r="H28" s="77">
        <v>21732.323999999993</v>
      </c>
      <c r="I28" s="77">
        <v>329.55499999999995</v>
      </c>
      <c r="J28" s="77">
        <v>0.72</v>
      </c>
      <c r="K28" s="77">
        <v>0.72</v>
      </c>
      <c r="L28" s="77">
        <v>0</v>
      </c>
      <c r="M28" s="77">
        <v>0</v>
      </c>
      <c r="N28" s="77">
        <v>330.27499999999998</v>
      </c>
      <c r="O28" s="77">
        <v>74.960000000000008</v>
      </c>
      <c r="P28" s="77">
        <v>0</v>
      </c>
      <c r="Q28" s="77">
        <v>0</v>
      </c>
      <c r="R28" s="77">
        <v>0</v>
      </c>
      <c r="S28" s="77">
        <v>0</v>
      </c>
      <c r="T28" s="77">
        <v>74.960000000000008</v>
      </c>
      <c r="U28" s="77">
        <v>22137.558999999994</v>
      </c>
      <c r="V28" s="95"/>
      <c r="W28" s="95"/>
      <c r="X28" s="95"/>
    </row>
    <row r="29" spans="1:24" ht="42.75" customHeight="1" x14ac:dyDescent="0.5">
      <c r="A29" s="14">
        <v>17</v>
      </c>
      <c r="B29" s="15" t="s">
        <v>36</v>
      </c>
      <c r="C29" s="75">
        <v>6971.0870000000004</v>
      </c>
      <c r="D29" s="75">
        <v>6.86</v>
      </c>
      <c r="E29" s="75">
        <v>6.86</v>
      </c>
      <c r="F29" s="75">
        <v>0</v>
      </c>
      <c r="G29" s="75">
        <v>0</v>
      </c>
      <c r="H29" s="75">
        <v>6977.9470000000001</v>
      </c>
      <c r="I29" s="75">
        <v>3.5700000000000003</v>
      </c>
      <c r="J29" s="75">
        <v>0</v>
      </c>
      <c r="K29" s="75">
        <v>0</v>
      </c>
      <c r="L29" s="75">
        <v>0</v>
      </c>
      <c r="M29" s="75">
        <v>0</v>
      </c>
      <c r="N29" s="75">
        <v>3.5700000000000003</v>
      </c>
      <c r="O29" s="76">
        <v>47.8</v>
      </c>
      <c r="P29" s="75">
        <v>0</v>
      </c>
      <c r="Q29" s="75">
        <v>0</v>
      </c>
      <c r="R29" s="75">
        <v>0</v>
      </c>
      <c r="S29" s="75">
        <v>0</v>
      </c>
      <c r="T29" s="76">
        <v>47.8</v>
      </c>
      <c r="U29" s="76">
        <v>7029.317</v>
      </c>
      <c r="V29" s="16"/>
      <c r="W29" s="16"/>
      <c r="X29" s="16"/>
    </row>
    <row r="30" spans="1:24" ht="42.75" customHeight="1" x14ac:dyDescent="0.5">
      <c r="A30" s="14">
        <v>18</v>
      </c>
      <c r="B30" s="15" t="s">
        <v>37</v>
      </c>
      <c r="C30" s="75">
        <v>475.33399999999995</v>
      </c>
      <c r="D30" s="75">
        <v>5.59</v>
      </c>
      <c r="E30" s="75">
        <v>5.59</v>
      </c>
      <c r="F30" s="75">
        <v>0</v>
      </c>
      <c r="G30" s="75">
        <v>0</v>
      </c>
      <c r="H30" s="75">
        <v>480.92399999999992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6">
        <v>0.22</v>
      </c>
      <c r="P30" s="75">
        <v>0</v>
      </c>
      <c r="Q30" s="75">
        <v>0</v>
      </c>
      <c r="R30" s="75">
        <v>0</v>
      </c>
      <c r="S30" s="75">
        <v>0</v>
      </c>
      <c r="T30" s="76">
        <v>0.22</v>
      </c>
      <c r="U30" s="76">
        <v>481.14399999999995</v>
      </c>
      <c r="V30" s="16"/>
      <c r="W30" s="16"/>
      <c r="X30" s="16"/>
    </row>
    <row r="31" spans="1:24" ht="42.75" customHeight="1" x14ac:dyDescent="0.5">
      <c r="A31" s="14">
        <v>19</v>
      </c>
      <c r="B31" s="15" t="s">
        <v>38</v>
      </c>
      <c r="C31" s="75">
        <v>5469.7550000000001</v>
      </c>
      <c r="D31" s="75">
        <v>0.46</v>
      </c>
      <c r="E31" s="75">
        <v>0.46</v>
      </c>
      <c r="F31" s="75">
        <v>0</v>
      </c>
      <c r="G31" s="75">
        <v>0</v>
      </c>
      <c r="H31" s="75">
        <v>5470.2150000000001</v>
      </c>
      <c r="I31" s="75">
        <v>32.010000000000005</v>
      </c>
      <c r="J31" s="75">
        <v>0</v>
      </c>
      <c r="K31" s="75">
        <v>0</v>
      </c>
      <c r="L31" s="75">
        <v>0</v>
      </c>
      <c r="M31" s="75">
        <v>0</v>
      </c>
      <c r="N31" s="75">
        <v>32.010000000000005</v>
      </c>
      <c r="O31" s="76">
        <v>48.29</v>
      </c>
      <c r="P31" s="75">
        <v>80.19</v>
      </c>
      <c r="Q31" s="75">
        <v>80.19</v>
      </c>
      <c r="R31" s="75">
        <v>0</v>
      </c>
      <c r="S31" s="75">
        <v>0</v>
      </c>
      <c r="T31" s="76">
        <v>128.47999999999999</v>
      </c>
      <c r="U31" s="76">
        <v>5630.7049999999999</v>
      </c>
      <c r="V31" s="16"/>
      <c r="W31" s="16"/>
      <c r="X31" s="16"/>
    </row>
    <row r="32" spans="1:24" ht="42.75" customHeight="1" x14ac:dyDescent="0.5">
      <c r="A32" s="14">
        <v>20</v>
      </c>
      <c r="B32" s="15" t="s">
        <v>39</v>
      </c>
      <c r="C32" s="75">
        <v>4478.7379999999994</v>
      </c>
      <c r="D32" s="75">
        <v>5.6</v>
      </c>
      <c r="E32" s="75">
        <v>5.6</v>
      </c>
      <c r="F32" s="75">
        <v>0</v>
      </c>
      <c r="G32" s="75">
        <v>0</v>
      </c>
      <c r="H32" s="75">
        <v>4484.3379999999997</v>
      </c>
      <c r="I32" s="75">
        <v>57.860000000000007</v>
      </c>
      <c r="J32" s="75">
        <v>2.5</v>
      </c>
      <c r="K32" s="75">
        <v>2.5</v>
      </c>
      <c r="L32" s="75">
        <v>0</v>
      </c>
      <c r="M32" s="75">
        <v>0</v>
      </c>
      <c r="N32" s="75">
        <v>60.360000000000007</v>
      </c>
      <c r="O32" s="76">
        <v>266.54999999999995</v>
      </c>
      <c r="P32" s="75">
        <v>4.5</v>
      </c>
      <c r="Q32" s="75">
        <v>4.5</v>
      </c>
      <c r="R32" s="75">
        <v>0</v>
      </c>
      <c r="S32" s="75">
        <v>0</v>
      </c>
      <c r="T32" s="76">
        <v>271.04999999999995</v>
      </c>
      <c r="U32" s="76">
        <v>4815.7479999999996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77">
        <v>17394.913999999997</v>
      </c>
      <c r="D33" s="77">
        <v>18.509999999999998</v>
      </c>
      <c r="E33" s="77">
        <v>18.509999999999998</v>
      </c>
      <c r="F33" s="77">
        <v>0</v>
      </c>
      <c r="G33" s="77">
        <v>0</v>
      </c>
      <c r="H33" s="77">
        <v>17413.423999999999</v>
      </c>
      <c r="I33" s="77">
        <v>93.440000000000012</v>
      </c>
      <c r="J33" s="77">
        <v>2.5</v>
      </c>
      <c r="K33" s="77">
        <v>2.5</v>
      </c>
      <c r="L33" s="77">
        <v>0</v>
      </c>
      <c r="M33" s="77">
        <v>0</v>
      </c>
      <c r="N33" s="77">
        <v>95.940000000000012</v>
      </c>
      <c r="O33" s="77">
        <v>362.85999999999996</v>
      </c>
      <c r="P33" s="77">
        <v>84.69</v>
      </c>
      <c r="Q33" s="77">
        <v>84.69</v>
      </c>
      <c r="R33" s="77">
        <v>0</v>
      </c>
      <c r="S33" s="77">
        <v>0</v>
      </c>
      <c r="T33" s="77">
        <v>447.54999999999995</v>
      </c>
      <c r="U33" s="77">
        <v>17956.914000000001</v>
      </c>
      <c r="V33" s="95"/>
      <c r="W33" s="95"/>
      <c r="X33" s="95"/>
    </row>
    <row r="34" spans="1:24" ht="42.75" customHeight="1" x14ac:dyDescent="0.5">
      <c r="A34" s="14">
        <v>21</v>
      </c>
      <c r="B34" s="15" t="s">
        <v>41</v>
      </c>
      <c r="C34" s="75">
        <v>5801.43</v>
      </c>
      <c r="D34" s="75">
        <v>0.32</v>
      </c>
      <c r="E34" s="75">
        <v>0.32</v>
      </c>
      <c r="F34" s="75">
        <v>0</v>
      </c>
      <c r="G34" s="75">
        <v>0</v>
      </c>
      <c r="H34" s="75">
        <v>5801.75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6">
        <v>0</v>
      </c>
      <c r="P34" s="75">
        <v>0</v>
      </c>
      <c r="Q34" s="75">
        <v>0</v>
      </c>
      <c r="R34" s="75">
        <v>0</v>
      </c>
      <c r="S34" s="75">
        <v>0</v>
      </c>
      <c r="T34" s="76">
        <v>0</v>
      </c>
      <c r="U34" s="76">
        <v>5801.75</v>
      </c>
      <c r="V34" s="22"/>
      <c r="W34" s="22"/>
      <c r="X34" s="22"/>
    </row>
    <row r="35" spans="1:24" ht="42.75" customHeight="1" x14ac:dyDescent="0.5">
      <c r="A35" s="14">
        <v>22</v>
      </c>
      <c r="B35" s="15" t="s">
        <v>42</v>
      </c>
      <c r="C35" s="75">
        <v>4508.4349999999995</v>
      </c>
      <c r="D35" s="75">
        <v>1</v>
      </c>
      <c r="E35" s="75">
        <v>1</v>
      </c>
      <c r="F35" s="75">
        <v>0</v>
      </c>
      <c r="G35" s="75">
        <v>0</v>
      </c>
      <c r="H35" s="75">
        <v>4509.4349999999995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6">
        <v>16.43</v>
      </c>
      <c r="P35" s="75">
        <v>0</v>
      </c>
      <c r="Q35" s="75">
        <v>0</v>
      </c>
      <c r="R35" s="75">
        <v>0</v>
      </c>
      <c r="S35" s="75">
        <v>0</v>
      </c>
      <c r="T35" s="76">
        <v>16.43</v>
      </c>
      <c r="U35" s="76">
        <v>4525.8649999999998</v>
      </c>
      <c r="V35" s="22"/>
      <c r="W35" s="22"/>
      <c r="X35" s="22"/>
    </row>
    <row r="36" spans="1:24" ht="42.75" customHeight="1" x14ac:dyDescent="0.5">
      <c r="A36" s="14">
        <v>23</v>
      </c>
      <c r="B36" s="15" t="s">
        <v>43</v>
      </c>
      <c r="C36" s="75">
        <v>5698.4699999999993</v>
      </c>
      <c r="D36" s="75">
        <v>4.4800000000000004</v>
      </c>
      <c r="E36" s="75">
        <v>4.4800000000000004</v>
      </c>
      <c r="F36" s="75">
        <v>0</v>
      </c>
      <c r="G36" s="75">
        <v>0</v>
      </c>
      <c r="H36" s="75">
        <v>5702.9499999999989</v>
      </c>
      <c r="I36" s="75">
        <v>6.33</v>
      </c>
      <c r="J36" s="75">
        <v>0</v>
      </c>
      <c r="K36" s="75">
        <v>0</v>
      </c>
      <c r="L36" s="75">
        <v>0</v>
      </c>
      <c r="M36" s="75">
        <v>0</v>
      </c>
      <c r="N36" s="75">
        <v>6.33</v>
      </c>
      <c r="O36" s="76">
        <v>0</v>
      </c>
      <c r="P36" s="75">
        <v>0</v>
      </c>
      <c r="Q36" s="75">
        <v>0</v>
      </c>
      <c r="R36" s="75">
        <v>0</v>
      </c>
      <c r="S36" s="75">
        <v>0</v>
      </c>
      <c r="T36" s="76">
        <v>0</v>
      </c>
      <c r="U36" s="76">
        <v>5709.2799999999988</v>
      </c>
      <c r="V36" s="22"/>
      <c r="W36" s="22"/>
      <c r="X36" s="22"/>
    </row>
    <row r="37" spans="1:24" ht="42.75" customHeight="1" x14ac:dyDescent="0.5">
      <c r="A37" s="14">
        <v>24</v>
      </c>
      <c r="B37" s="15" t="s">
        <v>44</v>
      </c>
      <c r="C37" s="75">
        <v>6976.4999999999991</v>
      </c>
      <c r="D37" s="75">
        <v>1.95</v>
      </c>
      <c r="E37" s="75">
        <v>1.95</v>
      </c>
      <c r="F37" s="75">
        <v>0</v>
      </c>
      <c r="G37" s="75">
        <v>0</v>
      </c>
      <c r="H37" s="75">
        <v>6978.4499999999989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6">
        <v>0</v>
      </c>
      <c r="P37" s="75">
        <v>0</v>
      </c>
      <c r="Q37" s="75">
        <v>0</v>
      </c>
      <c r="R37" s="75">
        <v>0</v>
      </c>
      <c r="S37" s="75">
        <v>0</v>
      </c>
      <c r="T37" s="76">
        <v>0</v>
      </c>
      <c r="U37" s="76">
        <v>6978.4499999999989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77">
        <v>22984.834999999999</v>
      </c>
      <c r="D38" s="77">
        <v>7.7500000000000009</v>
      </c>
      <c r="E38" s="77">
        <v>7.7500000000000009</v>
      </c>
      <c r="F38" s="77">
        <v>0</v>
      </c>
      <c r="G38" s="77">
        <v>0</v>
      </c>
      <c r="H38" s="77">
        <v>22992.584999999999</v>
      </c>
      <c r="I38" s="77">
        <v>6.33</v>
      </c>
      <c r="J38" s="77">
        <v>0</v>
      </c>
      <c r="K38" s="77">
        <v>0</v>
      </c>
      <c r="L38" s="77">
        <v>0</v>
      </c>
      <c r="M38" s="77">
        <v>0</v>
      </c>
      <c r="N38" s="77">
        <v>6.33</v>
      </c>
      <c r="O38" s="77">
        <v>16.43</v>
      </c>
      <c r="P38" s="77">
        <v>0</v>
      </c>
      <c r="Q38" s="77">
        <v>0</v>
      </c>
      <c r="R38" s="77">
        <v>0</v>
      </c>
      <c r="S38" s="77">
        <v>0</v>
      </c>
      <c r="T38" s="77">
        <v>16.43</v>
      </c>
      <c r="U38" s="77">
        <v>23015.344999999998</v>
      </c>
      <c r="V38" s="95"/>
      <c r="W38" s="95"/>
      <c r="X38" s="95"/>
    </row>
    <row r="39" spans="1:24" s="20" customFormat="1" ht="42.75" customHeight="1" x14ac:dyDescent="0.4">
      <c r="A39" s="17"/>
      <c r="B39" s="21" t="s">
        <v>46</v>
      </c>
      <c r="C39" s="77">
        <v>62095.192999999992</v>
      </c>
      <c r="D39" s="77">
        <v>43.14</v>
      </c>
      <c r="E39" s="77">
        <v>43.14</v>
      </c>
      <c r="F39" s="77">
        <v>0</v>
      </c>
      <c r="G39" s="77">
        <v>0</v>
      </c>
      <c r="H39" s="77">
        <v>62138.332999999991</v>
      </c>
      <c r="I39" s="77">
        <v>429.32499999999993</v>
      </c>
      <c r="J39" s="77">
        <v>3.2199999999999998</v>
      </c>
      <c r="K39" s="77">
        <v>3.2199999999999998</v>
      </c>
      <c r="L39" s="77">
        <v>0</v>
      </c>
      <c r="M39" s="77">
        <v>0</v>
      </c>
      <c r="N39" s="77">
        <v>432.54499999999996</v>
      </c>
      <c r="O39" s="77">
        <v>454.25</v>
      </c>
      <c r="P39" s="77">
        <v>84.69</v>
      </c>
      <c r="Q39" s="77">
        <v>84.69</v>
      </c>
      <c r="R39" s="77">
        <v>0</v>
      </c>
      <c r="S39" s="77">
        <v>0</v>
      </c>
      <c r="T39" s="77">
        <v>538.93999999999994</v>
      </c>
      <c r="U39" s="77">
        <v>63109.817999999992</v>
      </c>
      <c r="V39" s="95"/>
      <c r="W39" s="95"/>
      <c r="X39" s="95"/>
    </row>
    <row r="40" spans="1:24" ht="42.75" customHeight="1" x14ac:dyDescent="0.5">
      <c r="A40" s="14">
        <v>25</v>
      </c>
      <c r="B40" s="15" t="s">
        <v>47</v>
      </c>
      <c r="C40" s="75">
        <v>14954.505000000003</v>
      </c>
      <c r="D40" s="75">
        <v>18.893000000000001</v>
      </c>
      <c r="E40" s="75">
        <v>18.893000000000001</v>
      </c>
      <c r="F40" s="75">
        <v>0</v>
      </c>
      <c r="G40" s="75">
        <v>0</v>
      </c>
      <c r="H40" s="75">
        <v>14973.398000000003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6">
        <v>0</v>
      </c>
      <c r="P40" s="75">
        <v>0</v>
      </c>
      <c r="Q40" s="75">
        <v>0</v>
      </c>
      <c r="R40" s="75">
        <v>0</v>
      </c>
      <c r="S40" s="75">
        <v>0</v>
      </c>
      <c r="T40" s="76">
        <v>0</v>
      </c>
      <c r="U40" s="76">
        <v>14973.398000000003</v>
      </c>
      <c r="V40" s="16"/>
      <c r="W40" s="16"/>
      <c r="X40" s="16"/>
    </row>
    <row r="41" spans="1:24" ht="42.75" customHeight="1" x14ac:dyDescent="0.5">
      <c r="A41" s="14">
        <v>26</v>
      </c>
      <c r="B41" s="15" t="s">
        <v>48</v>
      </c>
      <c r="C41" s="75">
        <v>9649.2109999999921</v>
      </c>
      <c r="D41" s="75">
        <v>2.02</v>
      </c>
      <c r="E41" s="75">
        <v>2.02</v>
      </c>
      <c r="F41" s="75">
        <v>0</v>
      </c>
      <c r="G41" s="75">
        <v>0</v>
      </c>
      <c r="H41" s="75">
        <v>9651.2309999999925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6">
        <v>0</v>
      </c>
      <c r="P41" s="75">
        <v>0</v>
      </c>
      <c r="Q41" s="75">
        <v>0</v>
      </c>
      <c r="R41" s="75">
        <v>0</v>
      </c>
      <c r="S41" s="75">
        <v>0</v>
      </c>
      <c r="T41" s="76">
        <v>0</v>
      </c>
      <c r="U41" s="76">
        <v>9651.2309999999925</v>
      </c>
      <c r="V41" s="16"/>
      <c r="W41" s="16"/>
      <c r="X41" s="16"/>
    </row>
    <row r="42" spans="1:24" ht="42.75" customHeight="1" x14ac:dyDescent="0.5">
      <c r="A42" s="14">
        <v>27</v>
      </c>
      <c r="B42" s="15" t="s">
        <v>49</v>
      </c>
      <c r="C42" s="75">
        <v>23509.908000000003</v>
      </c>
      <c r="D42" s="75">
        <v>12.932</v>
      </c>
      <c r="E42" s="75">
        <v>12.932</v>
      </c>
      <c r="F42" s="75">
        <v>0</v>
      </c>
      <c r="G42" s="75">
        <v>0</v>
      </c>
      <c r="H42" s="75">
        <v>23522.840000000004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6">
        <v>0</v>
      </c>
      <c r="P42" s="75">
        <v>0</v>
      </c>
      <c r="Q42" s="75">
        <v>0</v>
      </c>
      <c r="R42" s="75">
        <v>0</v>
      </c>
      <c r="S42" s="75">
        <v>0</v>
      </c>
      <c r="T42" s="76">
        <v>0</v>
      </c>
      <c r="U42" s="76">
        <v>23522.840000000004</v>
      </c>
      <c r="V42" s="16"/>
      <c r="W42" s="16"/>
      <c r="X42" s="16"/>
    </row>
    <row r="43" spans="1:24" ht="42.75" customHeight="1" x14ac:dyDescent="0.5">
      <c r="A43" s="14">
        <v>28</v>
      </c>
      <c r="B43" s="15" t="s">
        <v>50</v>
      </c>
      <c r="C43" s="75">
        <v>351.56800000000004</v>
      </c>
      <c r="D43" s="75">
        <v>13.295</v>
      </c>
      <c r="E43" s="75">
        <v>13.295</v>
      </c>
      <c r="F43" s="75">
        <v>0</v>
      </c>
      <c r="G43" s="75">
        <v>0</v>
      </c>
      <c r="H43" s="75">
        <v>364.86300000000006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6">
        <v>0</v>
      </c>
      <c r="P43" s="75">
        <v>0</v>
      </c>
      <c r="Q43" s="75">
        <v>0</v>
      </c>
      <c r="R43" s="75">
        <v>0</v>
      </c>
      <c r="S43" s="75">
        <v>0</v>
      </c>
      <c r="T43" s="76">
        <v>0</v>
      </c>
      <c r="U43" s="76">
        <v>364.86300000000006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77">
        <v>48465.191999999995</v>
      </c>
      <c r="D44" s="77">
        <v>47.14</v>
      </c>
      <c r="E44" s="77">
        <v>47.14</v>
      </c>
      <c r="F44" s="77">
        <v>0</v>
      </c>
      <c r="G44" s="77">
        <v>0</v>
      </c>
      <c r="H44" s="77">
        <v>48512.331999999995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48512.331999999995</v>
      </c>
      <c r="V44" s="95"/>
      <c r="W44" s="95"/>
      <c r="X44" s="95"/>
    </row>
    <row r="45" spans="1:24" ht="42.75" customHeight="1" x14ac:dyDescent="0.5">
      <c r="A45" s="14">
        <v>29</v>
      </c>
      <c r="B45" s="15" t="s">
        <v>52</v>
      </c>
      <c r="C45" s="75">
        <v>14226.93</v>
      </c>
      <c r="D45" s="75">
        <v>0.87</v>
      </c>
      <c r="E45" s="75">
        <v>0.87</v>
      </c>
      <c r="F45" s="75">
        <v>0</v>
      </c>
      <c r="G45" s="75">
        <v>0</v>
      </c>
      <c r="H45" s="75">
        <v>14227.800000000001</v>
      </c>
      <c r="I45" s="75">
        <v>0.51</v>
      </c>
      <c r="J45" s="75">
        <v>0</v>
      </c>
      <c r="K45" s="75">
        <v>0</v>
      </c>
      <c r="L45" s="75">
        <v>0</v>
      </c>
      <c r="M45" s="75">
        <v>0</v>
      </c>
      <c r="N45" s="75">
        <v>0.51</v>
      </c>
      <c r="O45" s="76">
        <v>0</v>
      </c>
      <c r="P45" s="75">
        <v>0</v>
      </c>
      <c r="Q45" s="75">
        <v>0</v>
      </c>
      <c r="R45" s="75">
        <v>0</v>
      </c>
      <c r="S45" s="75">
        <v>0</v>
      </c>
      <c r="T45" s="76">
        <v>0</v>
      </c>
      <c r="U45" s="76">
        <v>14228.310000000001</v>
      </c>
      <c r="V45" s="16"/>
      <c r="W45" s="16"/>
      <c r="X45" s="16"/>
    </row>
    <row r="46" spans="1:24" ht="42.75" customHeight="1" x14ac:dyDescent="0.5">
      <c r="A46" s="14">
        <v>30</v>
      </c>
      <c r="B46" s="15" t="s">
        <v>53</v>
      </c>
      <c r="C46" s="75">
        <v>7167.7300000000014</v>
      </c>
      <c r="D46" s="75">
        <v>14.31</v>
      </c>
      <c r="E46" s="75">
        <v>14.31</v>
      </c>
      <c r="F46" s="75">
        <v>0</v>
      </c>
      <c r="G46" s="75">
        <v>0</v>
      </c>
      <c r="H46" s="75">
        <v>7182.0400000000018</v>
      </c>
      <c r="I46" s="75">
        <v>0.24</v>
      </c>
      <c r="J46" s="75">
        <v>0</v>
      </c>
      <c r="K46" s="75">
        <v>0</v>
      </c>
      <c r="L46" s="75">
        <v>0</v>
      </c>
      <c r="M46" s="75">
        <v>0</v>
      </c>
      <c r="N46" s="75">
        <v>0.24</v>
      </c>
      <c r="O46" s="76">
        <v>0</v>
      </c>
      <c r="P46" s="75">
        <v>0</v>
      </c>
      <c r="Q46" s="75">
        <v>0</v>
      </c>
      <c r="R46" s="75">
        <v>0</v>
      </c>
      <c r="S46" s="75">
        <v>0</v>
      </c>
      <c r="T46" s="76">
        <v>0</v>
      </c>
      <c r="U46" s="76">
        <v>7182.2800000000016</v>
      </c>
      <c r="V46" s="16"/>
      <c r="W46" s="16"/>
      <c r="X46" s="16"/>
    </row>
    <row r="47" spans="1:24" ht="42.75" customHeight="1" x14ac:dyDescent="0.5">
      <c r="A47" s="14">
        <v>31</v>
      </c>
      <c r="B47" s="15" t="s">
        <v>54</v>
      </c>
      <c r="C47" s="75">
        <v>12240.540000000005</v>
      </c>
      <c r="D47" s="75">
        <v>2.4700000000000002</v>
      </c>
      <c r="E47" s="75">
        <v>2.4700000000000002</v>
      </c>
      <c r="F47" s="75">
        <v>0</v>
      </c>
      <c r="G47" s="75">
        <v>0</v>
      </c>
      <c r="H47" s="75">
        <v>12243.010000000004</v>
      </c>
      <c r="I47" s="75">
        <v>5.34</v>
      </c>
      <c r="J47" s="75">
        <v>0</v>
      </c>
      <c r="K47" s="75">
        <v>0</v>
      </c>
      <c r="L47" s="75">
        <v>0</v>
      </c>
      <c r="M47" s="75">
        <v>0</v>
      </c>
      <c r="N47" s="75">
        <v>5.34</v>
      </c>
      <c r="O47" s="76">
        <v>46.550000000000004</v>
      </c>
      <c r="P47" s="75">
        <v>0</v>
      </c>
      <c r="Q47" s="75">
        <v>0</v>
      </c>
      <c r="R47" s="75">
        <v>0</v>
      </c>
      <c r="S47" s="75">
        <v>0</v>
      </c>
      <c r="T47" s="76">
        <v>46.550000000000004</v>
      </c>
      <c r="U47" s="76">
        <v>12294.900000000003</v>
      </c>
      <c r="V47" s="16"/>
      <c r="W47" s="16"/>
      <c r="X47" s="16"/>
    </row>
    <row r="48" spans="1:24" ht="42.75" customHeight="1" x14ac:dyDescent="0.5">
      <c r="A48" s="14">
        <v>32</v>
      </c>
      <c r="B48" s="15" t="s">
        <v>55</v>
      </c>
      <c r="C48" s="75">
        <v>11085.917000000005</v>
      </c>
      <c r="D48" s="75">
        <v>9.1649999999999991</v>
      </c>
      <c r="E48" s="75">
        <v>9.1649999999999991</v>
      </c>
      <c r="F48" s="75">
        <v>0</v>
      </c>
      <c r="G48" s="75">
        <v>0</v>
      </c>
      <c r="H48" s="75">
        <v>11095.082000000006</v>
      </c>
      <c r="I48" s="75">
        <v>6.2</v>
      </c>
      <c r="J48" s="75">
        <v>0</v>
      </c>
      <c r="K48" s="75">
        <v>0</v>
      </c>
      <c r="L48" s="75">
        <v>0</v>
      </c>
      <c r="M48" s="75">
        <v>0</v>
      </c>
      <c r="N48" s="75">
        <v>6.2</v>
      </c>
      <c r="O48" s="76">
        <v>0</v>
      </c>
      <c r="P48" s="75">
        <v>0</v>
      </c>
      <c r="Q48" s="75">
        <v>0</v>
      </c>
      <c r="R48" s="75">
        <v>0</v>
      </c>
      <c r="S48" s="75">
        <v>0</v>
      </c>
      <c r="T48" s="76">
        <v>0</v>
      </c>
      <c r="U48" s="76">
        <v>11101.282000000007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77">
        <v>44721.117000000013</v>
      </c>
      <c r="D49" s="77">
        <v>26.814999999999998</v>
      </c>
      <c r="E49" s="77">
        <v>26.814999999999998</v>
      </c>
      <c r="F49" s="77">
        <v>0</v>
      </c>
      <c r="G49" s="77">
        <v>0</v>
      </c>
      <c r="H49" s="77">
        <v>44747.932000000015</v>
      </c>
      <c r="I49" s="77">
        <v>12.29</v>
      </c>
      <c r="J49" s="77">
        <v>0</v>
      </c>
      <c r="K49" s="77">
        <v>0</v>
      </c>
      <c r="L49" s="77">
        <v>0</v>
      </c>
      <c r="M49" s="77">
        <v>0</v>
      </c>
      <c r="N49" s="77">
        <v>12.29</v>
      </c>
      <c r="O49" s="77">
        <v>46.550000000000004</v>
      </c>
      <c r="P49" s="77">
        <v>0</v>
      </c>
      <c r="Q49" s="77">
        <v>0</v>
      </c>
      <c r="R49" s="77">
        <v>0</v>
      </c>
      <c r="S49" s="77">
        <v>0</v>
      </c>
      <c r="T49" s="77">
        <v>46.550000000000004</v>
      </c>
      <c r="U49" s="77">
        <v>44806.772000000012</v>
      </c>
      <c r="V49" s="95"/>
      <c r="W49" s="95"/>
      <c r="X49" s="95"/>
    </row>
    <row r="50" spans="1:24" s="20" customFormat="1" ht="42.75" customHeight="1" x14ac:dyDescent="0.4">
      <c r="A50" s="17"/>
      <c r="B50" s="21" t="s">
        <v>57</v>
      </c>
      <c r="C50" s="77">
        <v>93186.309000000008</v>
      </c>
      <c r="D50" s="77">
        <v>73.954999999999998</v>
      </c>
      <c r="E50" s="77">
        <v>73.954999999999998</v>
      </c>
      <c r="F50" s="77">
        <v>0</v>
      </c>
      <c r="G50" s="77">
        <v>0</v>
      </c>
      <c r="H50" s="77">
        <v>93260.26400000001</v>
      </c>
      <c r="I50" s="77">
        <v>12.29</v>
      </c>
      <c r="J50" s="77">
        <v>0</v>
      </c>
      <c r="K50" s="77">
        <v>0</v>
      </c>
      <c r="L50" s="77">
        <v>0</v>
      </c>
      <c r="M50" s="77">
        <v>0</v>
      </c>
      <c r="N50" s="77">
        <v>12.29</v>
      </c>
      <c r="O50" s="77">
        <v>46.550000000000004</v>
      </c>
      <c r="P50" s="77">
        <v>0</v>
      </c>
      <c r="Q50" s="77">
        <v>0</v>
      </c>
      <c r="R50" s="77">
        <v>0</v>
      </c>
      <c r="S50" s="77">
        <v>0</v>
      </c>
      <c r="T50" s="77">
        <v>46.550000000000004</v>
      </c>
      <c r="U50" s="77">
        <v>93319.104000000007</v>
      </c>
      <c r="V50" s="95"/>
      <c r="W50" s="95"/>
      <c r="X50" s="95"/>
    </row>
    <row r="51" spans="1:24" s="20" customFormat="1" ht="42.75" customHeight="1" x14ac:dyDescent="0.4">
      <c r="A51" s="17"/>
      <c r="B51" s="21" t="s">
        <v>58</v>
      </c>
      <c r="C51" s="77">
        <v>171617.07800000001</v>
      </c>
      <c r="D51" s="77">
        <v>122.682</v>
      </c>
      <c r="E51" s="77">
        <v>122.682</v>
      </c>
      <c r="F51" s="77">
        <v>12</v>
      </c>
      <c r="G51" s="77">
        <v>12</v>
      </c>
      <c r="H51" s="77">
        <v>171727.76</v>
      </c>
      <c r="I51" s="77">
        <v>1888.4670000000001</v>
      </c>
      <c r="J51" s="77">
        <v>8.7139999999999986</v>
      </c>
      <c r="K51" s="77">
        <v>8.7139999999999986</v>
      </c>
      <c r="L51" s="77">
        <v>0</v>
      </c>
      <c r="M51" s="77">
        <v>0</v>
      </c>
      <c r="N51" s="77">
        <v>1897.181</v>
      </c>
      <c r="O51" s="77">
        <v>3444.7420000000002</v>
      </c>
      <c r="P51" s="77">
        <v>85.14</v>
      </c>
      <c r="Q51" s="77">
        <v>85.14</v>
      </c>
      <c r="R51" s="77">
        <v>0</v>
      </c>
      <c r="S51" s="77">
        <v>0</v>
      </c>
      <c r="T51" s="77">
        <v>3529.8819999999996</v>
      </c>
      <c r="U51" s="77">
        <v>177154.82299999997</v>
      </c>
      <c r="V51" s="95"/>
      <c r="W51" s="95"/>
      <c r="X51" s="95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#REF!+'April-2021'!D52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#REF!+'April-2021'!P52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#REF!+'April-2021'!D53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ht="35.25" x14ac:dyDescent="0.4">
      <c r="A54" s="23"/>
      <c r="B54" s="24"/>
      <c r="C54" s="25"/>
      <c r="D54" s="25"/>
      <c r="E54" s="80"/>
      <c r="F54" s="25"/>
      <c r="G54" s="25"/>
      <c r="H54" s="25"/>
      <c r="I54" s="26"/>
      <c r="J54" s="25"/>
      <c r="K54" s="65"/>
      <c r="L54" s="25"/>
      <c r="M54" s="26"/>
      <c r="N54" s="25"/>
      <c r="O54" s="25"/>
      <c r="P54" s="26"/>
      <c r="Q54" s="65"/>
      <c r="R54" s="25"/>
      <c r="S54" s="26"/>
      <c r="T54" s="27"/>
      <c r="U54" s="25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28" t="s">
        <v>63</v>
      </c>
      <c r="C56" s="128"/>
      <c r="D56" s="128"/>
      <c r="E56" s="128"/>
      <c r="F56" s="128"/>
      <c r="H56" s="70"/>
      <c r="I56" s="69" t="e">
        <f>#REF!+'April-2021'!#REF!</f>
        <v>#REF!</v>
      </c>
      <c r="J56" s="81" t="e">
        <f>#REF!+'April-2021'!#REF!</f>
        <v>#REF!</v>
      </c>
      <c r="K56" s="84"/>
      <c r="L56" s="84"/>
      <c r="M56" s="84"/>
      <c r="Q56" s="128" t="s">
        <v>64</v>
      </c>
      <c r="R56" s="128"/>
      <c r="S56" s="128"/>
      <c r="T56" s="128"/>
      <c r="U56" s="128"/>
    </row>
    <row r="57" spans="1:24" s="83" customFormat="1" ht="45.75" customHeight="1" x14ac:dyDescent="0.65">
      <c r="B57" s="128" t="s">
        <v>65</v>
      </c>
      <c r="C57" s="128"/>
      <c r="D57" s="128"/>
      <c r="E57" s="128"/>
      <c r="F57" s="128"/>
      <c r="G57" s="69"/>
      <c r="H57" s="70"/>
      <c r="I57" s="69"/>
      <c r="J57" s="85"/>
      <c r="K57" s="84"/>
      <c r="L57" s="84"/>
      <c r="M57" s="84"/>
      <c r="Q57" s="128" t="s">
        <v>65</v>
      </c>
      <c r="R57" s="128"/>
      <c r="S57" s="128"/>
      <c r="T57" s="128"/>
      <c r="U57" s="128"/>
    </row>
    <row r="58" spans="1:24" s="83" customFormat="1" ht="45" x14ac:dyDescent="0.6">
      <c r="B58" s="86"/>
      <c r="F58" s="87"/>
      <c r="I58" s="88"/>
      <c r="J58" s="87"/>
      <c r="Q58" s="96"/>
      <c r="R58" s="96"/>
      <c r="S58" s="89"/>
      <c r="T58" s="96"/>
      <c r="U58" s="96"/>
      <c r="V58" s="82">
        <f>Q51+K51+E51-S51-M51-G51</f>
        <v>204.536</v>
      </c>
      <c r="W58" s="96"/>
      <c r="X58" s="96"/>
    </row>
    <row r="59" spans="1:24" s="83" customFormat="1" ht="61.5" customHeight="1" x14ac:dyDescent="0.6">
      <c r="B59" s="86"/>
      <c r="G59" s="79" t="e">
        <f>#REF!+'April-2021'!#REF!</f>
        <v>#REF!</v>
      </c>
      <c r="J59" s="129" t="s">
        <v>66</v>
      </c>
      <c r="K59" s="129"/>
      <c r="L59" s="129"/>
      <c r="O59" s="96"/>
      <c r="S59" s="87"/>
      <c r="U59" s="96"/>
      <c r="V59" s="96"/>
      <c r="W59" s="96"/>
      <c r="X59" s="96"/>
    </row>
    <row r="60" spans="1:24" s="83" customFormat="1" ht="58.5" customHeight="1" x14ac:dyDescent="0.6">
      <c r="B60" s="86"/>
      <c r="H60" s="70"/>
      <c r="J60" s="129" t="s">
        <v>67</v>
      </c>
      <c r="K60" s="129"/>
      <c r="L60" s="129"/>
      <c r="O60" s="96"/>
      <c r="S60" s="87"/>
      <c r="U60" s="96"/>
      <c r="V60" s="96"/>
      <c r="W60" s="96"/>
      <c r="X60" s="96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 t="e">
        <f>#REF!+'April-2021'!#REF!</f>
        <v>#REF!</v>
      </c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H5:H6"/>
    <mergeCell ref="I5:I6"/>
    <mergeCell ref="J5:K5"/>
    <mergeCell ref="L5:M5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P5:Q5"/>
    <mergeCell ref="R5:S5"/>
    <mergeCell ref="T5:T6"/>
    <mergeCell ref="U5:U6"/>
    <mergeCell ref="N5:N6"/>
    <mergeCell ref="O5:O6"/>
    <mergeCell ref="J60:L60"/>
    <mergeCell ref="B56:F56"/>
    <mergeCell ref="Q56:U56"/>
    <mergeCell ref="B57:F57"/>
    <mergeCell ref="Q57:U57"/>
    <mergeCell ref="J59:L59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zoomScale="36" zoomScaleNormal="50" zoomScaleSheetLayoutView="36" workbookViewId="0">
      <pane ySplit="6" topLeftCell="A37" activePane="bottomLeft" state="frozen"/>
      <selection pane="bottomLeft" activeCell="B56" sqref="B56:F56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8"/>
      <c r="W1" s="8"/>
      <c r="X1" s="8"/>
    </row>
    <row r="2" spans="1:184" ht="7.5" customHeight="1" x14ac:dyDescent="0.4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8"/>
      <c r="W2" s="8"/>
      <c r="X2" s="8"/>
    </row>
    <row r="3" spans="1:184" ht="35.25" customHeight="1" x14ac:dyDescent="0.4">
      <c r="A3" s="130" t="s">
        <v>74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8"/>
      <c r="W3" s="8"/>
      <c r="X3" s="8"/>
    </row>
    <row r="4" spans="1:184" s="12" customFormat="1" ht="32.25" customHeight="1" x14ac:dyDescent="0.4">
      <c r="A4" s="121" t="s">
        <v>2</v>
      </c>
      <c r="B4" s="121" t="s">
        <v>3</v>
      </c>
      <c r="C4" s="131" t="s">
        <v>4</v>
      </c>
      <c r="D4" s="131"/>
      <c r="E4" s="131"/>
      <c r="F4" s="131"/>
      <c r="G4" s="131"/>
      <c r="H4" s="131"/>
      <c r="I4" s="131" t="s">
        <v>5</v>
      </c>
      <c r="J4" s="132"/>
      <c r="K4" s="132"/>
      <c r="L4" s="132"/>
      <c r="M4" s="132"/>
      <c r="N4" s="132"/>
      <c r="O4" s="131" t="s">
        <v>6</v>
      </c>
      <c r="P4" s="132"/>
      <c r="Q4" s="132"/>
      <c r="R4" s="132"/>
      <c r="S4" s="132"/>
      <c r="T4" s="132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21"/>
      <c r="B5" s="121"/>
      <c r="C5" s="121" t="s">
        <v>68</v>
      </c>
      <c r="D5" s="121" t="s">
        <v>8</v>
      </c>
      <c r="E5" s="121"/>
      <c r="F5" s="121" t="s">
        <v>9</v>
      </c>
      <c r="G5" s="121"/>
      <c r="H5" s="121" t="s">
        <v>10</v>
      </c>
      <c r="I5" s="121" t="s">
        <v>68</v>
      </c>
      <c r="J5" s="121" t="s">
        <v>8</v>
      </c>
      <c r="K5" s="121"/>
      <c r="L5" s="121" t="s">
        <v>9</v>
      </c>
      <c r="M5" s="121"/>
      <c r="N5" s="121" t="s">
        <v>10</v>
      </c>
      <c r="O5" s="121" t="s">
        <v>7</v>
      </c>
      <c r="P5" s="121" t="s">
        <v>8</v>
      </c>
      <c r="Q5" s="121"/>
      <c r="R5" s="121" t="s">
        <v>9</v>
      </c>
      <c r="S5" s="121"/>
      <c r="T5" s="121" t="s">
        <v>10</v>
      </c>
      <c r="U5" s="121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21"/>
      <c r="B6" s="121"/>
      <c r="C6" s="121"/>
      <c r="D6" s="97" t="s">
        <v>12</v>
      </c>
      <c r="E6" s="97" t="s">
        <v>13</v>
      </c>
      <c r="F6" s="97" t="s">
        <v>12</v>
      </c>
      <c r="G6" s="97" t="s">
        <v>13</v>
      </c>
      <c r="H6" s="121"/>
      <c r="I6" s="121"/>
      <c r="J6" s="13" t="s">
        <v>12</v>
      </c>
      <c r="K6" s="97" t="s">
        <v>13</v>
      </c>
      <c r="L6" s="97" t="s">
        <v>12</v>
      </c>
      <c r="M6" s="97" t="s">
        <v>13</v>
      </c>
      <c r="N6" s="121"/>
      <c r="O6" s="121"/>
      <c r="P6" s="97" t="s">
        <v>12</v>
      </c>
      <c r="Q6" s="97" t="s">
        <v>13</v>
      </c>
      <c r="R6" s="97" t="s">
        <v>12</v>
      </c>
      <c r="S6" s="97" t="s">
        <v>13</v>
      </c>
      <c r="T6" s="121"/>
      <c r="U6" s="121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5">
      <c r="A7" s="14">
        <v>1</v>
      </c>
      <c r="B7" s="15" t="s">
        <v>14</v>
      </c>
      <c r="C7" s="75">
        <v>2176.6200000000008</v>
      </c>
      <c r="D7" s="75">
        <v>0</v>
      </c>
      <c r="E7" s="75">
        <v>0</v>
      </c>
      <c r="F7" s="75">
        <v>0</v>
      </c>
      <c r="G7" s="75">
        <v>0</v>
      </c>
      <c r="H7" s="75">
        <v>2176.6200000000008</v>
      </c>
      <c r="I7" s="75">
        <v>297.56999999999994</v>
      </c>
      <c r="J7" s="75">
        <v>0.03</v>
      </c>
      <c r="K7" s="75">
        <v>0.23</v>
      </c>
      <c r="L7" s="75">
        <v>0</v>
      </c>
      <c r="M7" s="75">
        <v>0</v>
      </c>
      <c r="N7" s="75">
        <v>297.59999999999991</v>
      </c>
      <c r="O7" s="76">
        <v>207.97000000000006</v>
      </c>
      <c r="P7" s="75">
        <v>0</v>
      </c>
      <c r="Q7" s="75">
        <v>0.06</v>
      </c>
      <c r="R7" s="75">
        <v>0</v>
      </c>
      <c r="S7" s="75">
        <v>0</v>
      </c>
      <c r="T7" s="76">
        <v>207.97000000000006</v>
      </c>
      <c r="U7" s="76">
        <v>2682.190000000001</v>
      </c>
      <c r="V7" s="16"/>
      <c r="W7" s="16"/>
      <c r="X7" s="16"/>
    </row>
    <row r="8" spans="1:184" ht="42.75" customHeight="1" x14ac:dyDescent="0.5">
      <c r="A8" s="14">
        <v>2</v>
      </c>
      <c r="B8" s="15" t="s">
        <v>15</v>
      </c>
      <c r="C8" s="75">
        <v>10.324999999999999</v>
      </c>
      <c r="D8" s="75">
        <v>0</v>
      </c>
      <c r="E8" s="75">
        <v>0</v>
      </c>
      <c r="F8" s="75">
        <v>0</v>
      </c>
      <c r="G8" s="75">
        <v>0</v>
      </c>
      <c r="H8" s="75">
        <v>10.324999999999999</v>
      </c>
      <c r="I8" s="75">
        <v>31.580000000000002</v>
      </c>
      <c r="J8" s="75">
        <v>3.93</v>
      </c>
      <c r="K8" s="75">
        <v>4.2300000000000004</v>
      </c>
      <c r="L8" s="75">
        <v>0</v>
      </c>
      <c r="M8" s="75">
        <v>0</v>
      </c>
      <c r="N8" s="75">
        <v>35.510000000000005</v>
      </c>
      <c r="O8" s="76">
        <v>164.56</v>
      </c>
      <c r="P8" s="75">
        <v>0</v>
      </c>
      <c r="Q8" s="75">
        <v>0</v>
      </c>
      <c r="R8" s="75">
        <v>0</v>
      </c>
      <c r="S8" s="75">
        <v>0</v>
      </c>
      <c r="T8" s="76">
        <v>164.56</v>
      </c>
      <c r="U8" s="76">
        <v>210.39500000000001</v>
      </c>
      <c r="V8" s="16"/>
      <c r="W8" s="16"/>
      <c r="X8" s="16"/>
    </row>
    <row r="9" spans="1:184" ht="42.75" customHeight="1" x14ac:dyDescent="0.5">
      <c r="A9" s="14">
        <v>3</v>
      </c>
      <c r="B9" s="15" t="s">
        <v>16</v>
      </c>
      <c r="C9" s="75">
        <v>1250.3299999999997</v>
      </c>
      <c r="D9" s="75">
        <v>0</v>
      </c>
      <c r="E9" s="75">
        <v>0</v>
      </c>
      <c r="F9" s="75">
        <v>0</v>
      </c>
      <c r="G9" s="75">
        <v>0</v>
      </c>
      <c r="H9" s="75">
        <v>1250.3299999999997</v>
      </c>
      <c r="I9" s="75">
        <v>150.04600000000005</v>
      </c>
      <c r="J9" s="75">
        <v>0</v>
      </c>
      <c r="K9" s="75">
        <v>1.032</v>
      </c>
      <c r="L9" s="75">
        <v>0</v>
      </c>
      <c r="M9" s="75">
        <v>0</v>
      </c>
      <c r="N9" s="75">
        <v>150.04600000000005</v>
      </c>
      <c r="O9" s="76">
        <v>141.44</v>
      </c>
      <c r="P9" s="75">
        <v>0</v>
      </c>
      <c r="Q9" s="75">
        <v>0</v>
      </c>
      <c r="R9" s="75">
        <v>0</v>
      </c>
      <c r="S9" s="75">
        <v>0</v>
      </c>
      <c r="T9" s="76">
        <v>141.44</v>
      </c>
      <c r="U9" s="76">
        <v>1541.8159999999998</v>
      </c>
      <c r="V9" s="16"/>
      <c r="W9" s="16"/>
      <c r="X9" s="16"/>
    </row>
    <row r="10" spans="1:184" ht="42.75" customHeight="1" x14ac:dyDescent="0.5">
      <c r="A10" s="14">
        <v>4</v>
      </c>
      <c r="B10" s="63" t="s">
        <v>17</v>
      </c>
      <c r="C10" s="75">
        <v>183.93</v>
      </c>
      <c r="D10" s="75">
        <v>0</v>
      </c>
      <c r="E10" s="75">
        <v>0</v>
      </c>
      <c r="F10" s="75">
        <v>0</v>
      </c>
      <c r="G10" s="75">
        <v>0</v>
      </c>
      <c r="H10" s="75">
        <v>183.93</v>
      </c>
      <c r="I10" s="75">
        <v>161.77500000000003</v>
      </c>
      <c r="J10" s="75">
        <v>2.2400000000000002</v>
      </c>
      <c r="K10" s="75">
        <v>2.2400000000000002</v>
      </c>
      <c r="L10" s="75">
        <v>0</v>
      </c>
      <c r="M10" s="75">
        <v>0</v>
      </c>
      <c r="N10" s="75">
        <v>164.01500000000004</v>
      </c>
      <c r="O10" s="76">
        <v>409.47999999999996</v>
      </c>
      <c r="P10" s="75">
        <v>0</v>
      </c>
      <c r="Q10" s="75">
        <v>0</v>
      </c>
      <c r="R10" s="75">
        <v>0</v>
      </c>
      <c r="S10" s="75">
        <v>0</v>
      </c>
      <c r="T10" s="76">
        <v>409.47999999999996</v>
      </c>
      <c r="U10" s="76">
        <v>757.42499999999995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77">
        <v>3621.2050000000004</v>
      </c>
      <c r="D11" s="77">
        <v>0</v>
      </c>
      <c r="E11" s="77">
        <v>0</v>
      </c>
      <c r="F11" s="77">
        <v>0</v>
      </c>
      <c r="G11" s="77">
        <v>0</v>
      </c>
      <c r="H11" s="77">
        <v>3621.2050000000004</v>
      </c>
      <c r="I11" s="77">
        <v>640.971</v>
      </c>
      <c r="J11" s="77">
        <v>6.2</v>
      </c>
      <c r="K11" s="77">
        <v>7.7320000000000011</v>
      </c>
      <c r="L11" s="77">
        <v>0</v>
      </c>
      <c r="M11" s="77">
        <v>0</v>
      </c>
      <c r="N11" s="77">
        <v>647.17100000000005</v>
      </c>
      <c r="O11" s="77">
        <v>923.45</v>
      </c>
      <c r="P11" s="77">
        <v>0</v>
      </c>
      <c r="Q11" s="77">
        <v>0.06</v>
      </c>
      <c r="R11" s="77">
        <v>0</v>
      </c>
      <c r="S11" s="77">
        <v>0</v>
      </c>
      <c r="T11" s="77">
        <v>923.45</v>
      </c>
      <c r="U11" s="77">
        <v>5191.8260000000009</v>
      </c>
      <c r="V11" s="98"/>
      <c r="W11" s="98"/>
      <c r="X11" s="98"/>
    </row>
    <row r="12" spans="1:184" ht="42.75" customHeight="1" x14ac:dyDescent="0.5">
      <c r="A12" s="14">
        <v>5</v>
      </c>
      <c r="B12" s="15" t="s">
        <v>19</v>
      </c>
      <c r="C12" s="75">
        <v>1974.1999999999989</v>
      </c>
      <c r="D12" s="75">
        <v>0</v>
      </c>
      <c r="E12" s="75">
        <v>0</v>
      </c>
      <c r="F12" s="75">
        <v>64.61</v>
      </c>
      <c r="G12" s="75">
        <v>64.61</v>
      </c>
      <c r="H12" s="75">
        <v>1909.589999999999</v>
      </c>
      <c r="I12" s="75">
        <v>122.47299999999998</v>
      </c>
      <c r="J12" s="75">
        <v>0.14000000000000001</v>
      </c>
      <c r="K12" s="75">
        <v>0.32</v>
      </c>
      <c r="L12" s="75">
        <v>0</v>
      </c>
      <c r="M12" s="75">
        <v>0</v>
      </c>
      <c r="N12" s="75">
        <v>122.61299999999999</v>
      </c>
      <c r="O12" s="76">
        <v>248.64</v>
      </c>
      <c r="P12" s="75">
        <v>78.11</v>
      </c>
      <c r="Q12" s="75">
        <v>78.11</v>
      </c>
      <c r="R12" s="75">
        <v>0</v>
      </c>
      <c r="S12" s="75">
        <v>0</v>
      </c>
      <c r="T12" s="76">
        <v>326.75</v>
      </c>
      <c r="U12" s="76">
        <v>2358.9529999999991</v>
      </c>
      <c r="V12" s="16"/>
      <c r="W12" s="16"/>
      <c r="X12" s="16"/>
    </row>
    <row r="13" spans="1:184" ht="42.75" customHeight="1" x14ac:dyDescent="0.5">
      <c r="A13" s="14">
        <v>6</v>
      </c>
      <c r="B13" s="15" t="s">
        <v>20</v>
      </c>
      <c r="C13" s="75">
        <v>1014.7699999999998</v>
      </c>
      <c r="D13" s="75">
        <v>0</v>
      </c>
      <c r="E13" s="75">
        <v>0</v>
      </c>
      <c r="F13" s="75">
        <v>0</v>
      </c>
      <c r="G13" s="75">
        <v>0</v>
      </c>
      <c r="H13" s="75">
        <v>1014.7699999999998</v>
      </c>
      <c r="I13" s="75">
        <v>141.91400000000004</v>
      </c>
      <c r="J13" s="75">
        <v>0.45</v>
      </c>
      <c r="K13" s="75">
        <v>1.43</v>
      </c>
      <c r="L13" s="75">
        <v>0</v>
      </c>
      <c r="M13" s="75">
        <v>0</v>
      </c>
      <c r="N13" s="75">
        <v>142.36400000000003</v>
      </c>
      <c r="O13" s="76">
        <v>85.32</v>
      </c>
      <c r="P13" s="75">
        <v>0</v>
      </c>
      <c r="Q13" s="75">
        <v>0</v>
      </c>
      <c r="R13" s="75">
        <v>0</v>
      </c>
      <c r="S13" s="75">
        <v>0</v>
      </c>
      <c r="T13" s="76">
        <v>85.32</v>
      </c>
      <c r="U13" s="76">
        <v>1242.4539999999997</v>
      </c>
      <c r="V13" s="16"/>
      <c r="W13" s="16"/>
      <c r="X13" s="16"/>
    </row>
    <row r="14" spans="1:184" ht="42.75" customHeight="1" x14ac:dyDescent="0.5">
      <c r="A14" s="14">
        <v>7</v>
      </c>
      <c r="B14" s="15" t="s">
        <v>21</v>
      </c>
      <c r="C14" s="75">
        <v>2182.1799999999994</v>
      </c>
      <c r="D14" s="75">
        <v>0</v>
      </c>
      <c r="E14" s="75">
        <v>0</v>
      </c>
      <c r="F14" s="75">
        <v>0</v>
      </c>
      <c r="G14" s="75">
        <v>0</v>
      </c>
      <c r="H14" s="75">
        <v>2182.1799999999994</v>
      </c>
      <c r="I14" s="75">
        <v>194.25399999999996</v>
      </c>
      <c r="J14" s="75">
        <v>0.06</v>
      </c>
      <c r="K14" s="75">
        <v>2.3370000000000002</v>
      </c>
      <c r="L14" s="75">
        <v>0</v>
      </c>
      <c r="M14" s="75">
        <v>0</v>
      </c>
      <c r="N14" s="75">
        <v>194.31399999999996</v>
      </c>
      <c r="O14" s="76">
        <v>318.15999999999997</v>
      </c>
      <c r="P14" s="75">
        <v>0</v>
      </c>
      <c r="Q14" s="75">
        <v>0</v>
      </c>
      <c r="R14" s="75">
        <v>0</v>
      </c>
      <c r="S14" s="75">
        <v>0</v>
      </c>
      <c r="T14" s="76">
        <v>318.15999999999997</v>
      </c>
      <c r="U14" s="76">
        <v>2694.6539999999991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77">
        <v>5171.1499999999978</v>
      </c>
      <c r="D15" s="77">
        <v>0</v>
      </c>
      <c r="E15" s="77">
        <v>0</v>
      </c>
      <c r="F15" s="77">
        <v>64.61</v>
      </c>
      <c r="G15" s="77">
        <v>64.61</v>
      </c>
      <c r="H15" s="77">
        <v>5106.5399999999981</v>
      </c>
      <c r="I15" s="77">
        <v>458.64100000000002</v>
      </c>
      <c r="J15" s="77">
        <v>0.65000000000000013</v>
      </c>
      <c r="K15" s="77">
        <v>4.0869999999999997</v>
      </c>
      <c r="L15" s="77">
        <v>0</v>
      </c>
      <c r="M15" s="77">
        <v>0</v>
      </c>
      <c r="N15" s="77">
        <v>459.291</v>
      </c>
      <c r="O15" s="77">
        <v>652.11999999999989</v>
      </c>
      <c r="P15" s="77">
        <v>78.11</v>
      </c>
      <c r="Q15" s="77">
        <v>78.11</v>
      </c>
      <c r="R15" s="77">
        <v>0</v>
      </c>
      <c r="S15" s="77">
        <v>0</v>
      </c>
      <c r="T15" s="77">
        <v>730.23</v>
      </c>
      <c r="U15" s="77">
        <v>6296.0609999999979</v>
      </c>
      <c r="V15" s="98"/>
      <c r="W15" s="98"/>
      <c r="X15" s="98"/>
    </row>
    <row r="16" spans="1:184" ht="42.75" customHeight="1" x14ac:dyDescent="0.5">
      <c r="A16" s="14">
        <v>8</v>
      </c>
      <c r="B16" s="15" t="s">
        <v>24</v>
      </c>
      <c r="C16" s="75">
        <v>1907.7719999999995</v>
      </c>
      <c r="D16" s="75">
        <v>0.1</v>
      </c>
      <c r="E16" s="75">
        <v>1.8760000000000001</v>
      </c>
      <c r="F16" s="75">
        <v>12</v>
      </c>
      <c r="G16" s="75">
        <v>24</v>
      </c>
      <c r="H16" s="75">
        <v>1895.8719999999994</v>
      </c>
      <c r="I16" s="75">
        <v>65.565000000000026</v>
      </c>
      <c r="J16" s="75">
        <v>0.17</v>
      </c>
      <c r="K16" s="75">
        <v>0.25600000000000001</v>
      </c>
      <c r="L16" s="75">
        <v>0</v>
      </c>
      <c r="M16" s="75">
        <v>0</v>
      </c>
      <c r="N16" s="75">
        <v>65.735000000000028</v>
      </c>
      <c r="O16" s="76">
        <v>77.049000000000007</v>
      </c>
      <c r="P16" s="75">
        <v>0.1</v>
      </c>
      <c r="Q16" s="75">
        <v>0.44000000000000006</v>
      </c>
      <c r="R16" s="75">
        <v>0</v>
      </c>
      <c r="S16" s="75">
        <v>0</v>
      </c>
      <c r="T16" s="76">
        <v>77.149000000000001</v>
      </c>
      <c r="U16" s="76">
        <v>2038.7559999999994</v>
      </c>
      <c r="V16" s="16"/>
      <c r="W16" s="16"/>
      <c r="X16" s="16"/>
    </row>
    <row r="17" spans="1:24" ht="57.75" customHeight="1" x14ac:dyDescent="0.5">
      <c r="A17" s="14">
        <v>9</v>
      </c>
      <c r="B17" s="15" t="s">
        <v>25</v>
      </c>
      <c r="C17" s="75">
        <v>734.11399999999981</v>
      </c>
      <c r="D17" s="75">
        <v>0</v>
      </c>
      <c r="E17" s="75">
        <v>0</v>
      </c>
      <c r="F17" s="75">
        <v>0</v>
      </c>
      <c r="G17" s="75">
        <v>0</v>
      </c>
      <c r="H17" s="75">
        <v>734.11399999999981</v>
      </c>
      <c r="I17" s="75">
        <v>22.381999999999994</v>
      </c>
      <c r="J17" s="75">
        <v>3.5000000000000003E-2</v>
      </c>
      <c r="K17" s="75">
        <v>7.0000000000000007E-2</v>
      </c>
      <c r="L17" s="75">
        <v>0</v>
      </c>
      <c r="M17" s="75">
        <v>0</v>
      </c>
      <c r="N17" s="75">
        <v>22.416999999999994</v>
      </c>
      <c r="O17" s="76">
        <v>358.08099999999996</v>
      </c>
      <c r="P17" s="75">
        <v>0.05</v>
      </c>
      <c r="Q17" s="75">
        <v>0.1</v>
      </c>
      <c r="R17" s="75">
        <v>0</v>
      </c>
      <c r="S17" s="75">
        <v>0</v>
      </c>
      <c r="T17" s="76">
        <v>358.13099999999997</v>
      </c>
      <c r="U17" s="76">
        <v>1114.6619999999998</v>
      </c>
      <c r="V17" s="16"/>
      <c r="W17" s="16"/>
      <c r="X17" s="16"/>
    </row>
    <row r="18" spans="1:24" ht="42.75" customHeight="1" x14ac:dyDescent="0.5">
      <c r="A18" s="14">
        <v>10</v>
      </c>
      <c r="B18" s="15" t="s">
        <v>26</v>
      </c>
      <c r="C18" s="75">
        <v>827.53499999999951</v>
      </c>
      <c r="D18" s="75">
        <v>0.36</v>
      </c>
      <c r="E18" s="75">
        <v>0.69</v>
      </c>
      <c r="F18" s="75">
        <v>0</v>
      </c>
      <c r="G18" s="75">
        <v>0</v>
      </c>
      <c r="H18" s="75">
        <v>827.89499999999953</v>
      </c>
      <c r="I18" s="75">
        <v>36.084999999999987</v>
      </c>
      <c r="J18" s="78">
        <v>0</v>
      </c>
      <c r="K18" s="75">
        <v>0.05</v>
      </c>
      <c r="L18" s="75">
        <v>0</v>
      </c>
      <c r="M18" s="75">
        <v>0</v>
      </c>
      <c r="N18" s="75">
        <v>36.084999999999987</v>
      </c>
      <c r="O18" s="76">
        <v>60.458000000000006</v>
      </c>
      <c r="P18" s="75">
        <v>0</v>
      </c>
      <c r="Q18" s="75">
        <v>0</v>
      </c>
      <c r="R18" s="75">
        <v>0</v>
      </c>
      <c r="S18" s="75">
        <v>0</v>
      </c>
      <c r="T18" s="76">
        <v>60.458000000000006</v>
      </c>
      <c r="U18" s="76">
        <v>924.43799999999953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77">
        <v>3469.4209999999989</v>
      </c>
      <c r="D19" s="77">
        <v>0.45999999999999996</v>
      </c>
      <c r="E19" s="77">
        <v>2.5659999999999998</v>
      </c>
      <c r="F19" s="77">
        <v>12</v>
      </c>
      <c r="G19" s="77">
        <v>24</v>
      </c>
      <c r="H19" s="77">
        <v>3457.8809999999985</v>
      </c>
      <c r="I19" s="77">
        <v>124.03200000000001</v>
      </c>
      <c r="J19" s="77">
        <v>0.20500000000000002</v>
      </c>
      <c r="K19" s="77">
        <v>0.376</v>
      </c>
      <c r="L19" s="77">
        <v>0</v>
      </c>
      <c r="M19" s="77">
        <v>0</v>
      </c>
      <c r="N19" s="77">
        <v>124.23699999999999</v>
      </c>
      <c r="O19" s="77">
        <v>495.58800000000002</v>
      </c>
      <c r="P19" s="77">
        <v>0.15000000000000002</v>
      </c>
      <c r="Q19" s="77">
        <v>0.54</v>
      </c>
      <c r="R19" s="77">
        <v>0</v>
      </c>
      <c r="S19" s="77">
        <v>0</v>
      </c>
      <c r="T19" s="77">
        <v>495.738</v>
      </c>
      <c r="U19" s="77">
        <v>4077.8559999999989</v>
      </c>
      <c r="V19" s="98"/>
      <c r="W19" s="98"/>
      <c r="X19" s="98"/>
    </row>
    <row r="20" spans="1:24" ht="42.75" customHeight="1" x14ac:dyDescent="0.5">
      <c r="A20" s="14">
        <v>11</v>
      </c>
      <c r="B20" s="15" t="s">
        <v>28</v>
      </c>
      <c r="C20" s="75">
        <v>1409.1349999999995</v>
      </c>
      <c r="D20" s="75">
        <v>0</v>
      </c>
      <c r="E20" s="75">
        <v>0.495</v>
      </c>
      <c r="F20" s="75">
        <v>0</v>
      </c>
      <c r="G20" s="75">
        <v>0</v>
      </c>
      <c r="H20" s="75">
        <v>1409.1349999999995</v>
      </c>
      <c r="I20" s="75">
        <v>144.82499999999999</v>
      </c>
      <c r="J20" s="75">
        <v>0.12</v>
      </c>
      <c r="K20" s="75">
        <v>0.25</v>
      </c>
      <c r="L20" s="75">
        <v>0</v>
      </c>
      <c r="M20" s="75">
        <v>0</v>
      </c>
      <c r="N20" s="75">
        <v>144.94499999999999</v>
      </c>
      <c r="O20" s="76">
        <v>284.72399999999993</v>
      </c>
      <c r="P20" s="75">
        <v>0</v>
      </c>
      <c r="Q20" s="75">
        <v>0</v>
      </c>
      <c r="R20" s="75">
        <v>0</v>
      </c>
      <c r="S20" s="75">
        <v>0</v>
      </c>
      <c r="T20" s="76">
        <v>284.72399999999993</v>
      </c>
      <c r="U20" s="76">
        <v>1838.8039999999994</v>
      </c>
      <c r="V20" s="16"/>
      <c r="W20" s="16"/>
      <c r="X20" s="16"/>
    </row>
    <row r="21" spans="1:24" ht="42.75" customHeight="1" x14ac:dyDescent="0.5">
      <c r="A21" s="14">
        <v>12</v>
      </c>
      <c r="B21" s="15" t="s">
        <v>29</v>
      </c>
      <c r="C21" s="75">
        <v>898.61999999999989</v>
      </c>
      <c r="D21" s="75">
        <v>0</v>
      </c>
      <c r="E21" s="75">
        <v>0</v>
      </c>
      <c r="F21" s="75">
        <v>0</v>
      </c>
      <c r="G21" s="75">
        <v>0</v>
      </c>
      <c r="H21" s="75">
        <v>898.61999999999989</v>
      </c>
      <c r="I21" s="75">
        <v>46.453000000000003</v>
      </c>
      <c r="J21" s="75">
        <v>0.03</v>
      </c>
      <c r="K21" s="75">
        <v>0.12</v>
      </c>
      <c r="L21" s="75">
        <v>0</v>
      </c>
      <c r="M21" s="75">
        <v>0</v>
      </c>
      <c r="N21" s="75">
        <v>46.483000000000004</v>
      </c>
      <c r="O21" s="76">
        <v>151.93</v>
      </c>
      <c r="P21" s="75">
        <v>0</v>
      </c>
      <c r="Q21" s="75">
        <v>0</v>
      </c>
      <c r="R21" s="75">
        <v>0</v>
      </c>
      <c r="S21" s="75">
        <v>0</v>
      </c>
      <c r="T21" s="76">
        <v>151.93</v>
      </c>
      <c r="U21" s="76">
        <v>1097.0329999999999</v>
      </c>
      <c r="V21" s="16"/>
      <c r="W21" s="16"/>
      <c r="X21" s="16"/>
    </row>
    <row r="22" spans="1:24" ht="42.75" customHeight="1" x14ac:dyDescent="0.5">
      <c r="A22" s="14">
        <v>13</v>
      </c>
      <c r="B22" s="15" t="s">
        <v>30</v>
      </c>
      <c r="C22" s="75">
        <v>599.55999999999983</v>
      </c>
      <c r="D22" s="75">
        <v>0</v>
      </c>
      <c r="E22" s="75">
        <v>0</v>
      </c>
      <c r="F22" s="75">
        <v>0</v>
      </c>
      <c r="G22" s="75">
        <v>0</v>
      </c>
      <c r="H22" s="75">
        <v>599.55999999999983</v>
      </c>
      <c r="I22" s="75">
        <v>27.130000000000006</v>
      </c>
      <c r="J22" s="75">
        <v>1.5</v>
      </c>
      <c r="K22" s="75">
        <v>1.51</v>
      </c>
      <c r="L22" s="75">
        <v>0</v>
      </c>
      <c r="M22" s="75">
        <v>0</v>
      </c>
      <c r="N22" s="75">
        <v>28.630000000000006</v>
      </c>
      <c r="O22" s="76">
        <v>291.01</v>
      </c>
      <c r="P22" s="75">
        <v>0</v>
      </c>
      <c r="Q22" s="75">
        <v>0</v>
      </c>
      <c r="R22" s="75">
        <v>0</v>
      </c>
      <c r="S22" s="75">
        <v>0</v>
      </c>
      <c r="T22" s="76">
        <v>291.01</v>
      </c>
      <c r="U22" s="76">
        <v>919.19999999999982</v>
      </c>
      <c r="V22" s="16"/>
      <c r="W22" s="16"/>
      <c r="X22" s="16"/>
    </row>
    <row r="23" spans="1:24" ht="42.75" customHeight="1" x14ac:dyDescent="0.5">
      <c r="A23" s="14">
        <v>14</v>
      </c>
      <c r="B23" s="15" t="s">
        <v>71</v>
      </c>
      <c r="C23" s="75">
        <v>1160.0720000000001</v>
      </c>
      <c r="D23" s="75">
        <v>1.5</v>
      </c>
      <c r="E23" s="75">
        <v>4.4860000000000007</v>
      </c>
      <c r="F23" s="75">
        <v>0</v>
      </c>
      <c r="G23" s="75">
        <v>0</v>
      </c>
      <c r="H23" s="75">
        <v>1161.5720000000001</v>
      </c>
      <c r="I23" s="75">
        <v>10.293999999999997</v>
      </c>
      <c r="J23" s="75">
        <v>0</v>
      </c>
      <c r="K23" s="75">
        <v>0.124</v>
      </c>
      <c r="L23" s="75">
        <v>0</v>
      </c>
      <c r="M23" s="75">
        <v>0</v>
      </c>
      <c r="N23" s="75">
        <v>10.293999999999997</v>
      </c>
      <c r="O23" s="76">
        <v>145.57</v>
      </c>
      <c r="P23" s="75">
        <v>0</v>
      </c>
      <c r="Q23" s="75">
        <v>0</v>
      </c>
      <c r="R23" s="75">
        <v>0</v>
      </c>
      <c r="S23" s="75">
        <v>0</v>
      </c>
      <c r="T23" s="76">
        <v>145.57</v>
      </c>
      <c r="U23" s="76">
        <v>1317.4360000000001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77">
        <v>4067.3869999999993</v>
      </c>
      <c r="D24" s="77">
        <v>1.5</v>
      </c>
      <c r="E24" s="77">
        <v>4.9810000000000008</v>
      </c>
      <c r="F24" s="77">
        <v>0</v>
      </c>
      <c r="G24" s="77">
        <v>0</v>
      </c>
      <c r="H24" s="77">
        <v>4068.8869999999993</v>
      </c>
      <c r="I24" s="77">
        <v>228.702</v>
      </c>
      <c r="J24" s="77">
        <v>1.65</v>
      </c>
      <c r="K24" s="77">
        <v>2.004</v>
      </c>
      <c r="L24" s="77">
        <v>0</v>
      </c>
      <c r="M24" s="77">
        <v>0</v>
      </c>
      <c r="N24" s="77">
        <v>230.35199999999998</v>
      </c>
      <c r="O24" s="77">
        <v>873.23399999999992</v>
      </c>
      <c r="P24" s="77">
        <v>0</v>
      </c>
      <c r="Q24" s="77">
        <v>0</v>
      </c>
      <c r="R24" s="77">
        <v>0</v>
      </c>
      <c r="S24" s="77">
        <v>0</v>
      </c>
      <c r="T24" s="77">
        <v>873.23399999999992</v>
      </c>
      <c r="U24" s="77">
        <v>5172.473</v>
      </c>
      <c r="V24" s="98"/>
      <c r="W24" s="98"/>
      <c r="X24" s="98"/>
    </row>
    <row r="25" spans="1:24" s="20" customFormat="1" ht="42.75" customHeight="1" x14ac:dyDescent="0.4">
      <c r="A25" s="17"/>
      <c r="B25" s="21" t="s">
        <v>32</v>
      </c>
      <c r="C25" s="77">
        <v>16329.162999999995</v>
      </c>
      <c r="D25" s="77">
        <v>1.96</v>
      </c>
      <c r="E25" s="77">
        <v>7.5470000000000006</v>
      </c>
      <c r="F25" s="77">
        <v>76.61</v>
      </c>
      <c r="G25" s="77">
        <v>88.61</v>
      </c>
      <c r="H25" s="77">
        <v>16254.512999999997</v>
      </c>
      <c r="I25" s="77">
        <v>1452.346</v>
      </c>
      <c r="J25" s="77">
        <v>8.7050000000000001</v>
      </c>
      <c r="K25" s="77">
        <v>14.199000000000002</v>
      </c>
      <c r="L25" s="77">
        <v>0</v>
      </c>
      <c r="M25" s="77">
        <v>0</v>
      </c>
      <c r="N25" s="77">
        <v>1461.0509999999999</v>
      </c>
      <c r="O25" s="77">
        <v>2944.3919999999998</v>
      </c>
      <c r="P25" s="77">
        <v>78.260000000000005</v>
      </c>
      <c r="Q25" s="77">
        <v>78.710000000000008</v>
      </c>
      <c r="R25" s="77">
        <v>0</v>
      </c>
      <c r="S25" s="77">
        <v>0</v>
      </c>
      <c r="T25" s="77">
        <v>3022.652</v>
      </c>
      <c r="U25" s="77">
        <v>20738.215999999997</v>
      </c>
      <c r="V25" s="98"/>
      <c r="W25" s="98"/>
      <c r="X25" s="98"/>
    </row>
    <row r="26" spans="1:24" ht="42.75" customHeight="1" x14ac:dyDescent="0.5">
      <c r="A26" s="14">
        <v>15</v>
      </c>
      <c r="B26" s="15" t="s">
        <v>33</v>
      </c>
      <c r="C26" s="75">
        <v>11577.246999999999</v>
      </c>
      <c r="D26" s="75">
        <v>2.3650000000000002</v>
      </c>
      <c r="E26" s="75">
        <v>7.0250000000000004</v>
      </c>
      <c r="F26" s="75">
        <v>0</v>
      </c>
      <c r="G26" s="75">
        <v>0</v>
      </c>
      <c r="H26" s="75">
        <v>11579.611999999999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6">
        <v>0</v>
      </c>
      <c r="P26" s="75">
        <v>0</v>
      </c>
      <c r="Q26" s="75">
        <v>0</v>
      </c>
      <c r="R26" s="75">
        <v>0</v>
      </c>
      <c r="S26" s="75">
        <v>0</v>
      </c>
      <c r="T26" s="76">
        <v>0</v>
      </c>
      <c r="U26" s="76">
        <v>11579.611999999999</v>
      </c>
      <c r="V26" s="16"/>
      <c r="W26" s="16"/>
      <c r="X26" s="16"/>
    </row>
    <row r="27" spans="1:24" ht="42.75" customHeight="1" x14ac:dyDescent="0.5">
      <c r="A27" s="14">
        <v>16</v>
      </c>
      <c r="B27" s="15" t="s">
        <v>72</v>
      </c>
      <c r="C27" s="75">
        <v>10155.076999999994</v>
      </c>
      <c r="D27" s="75">
        <v>2.63</v>
      </c>
      <c r="E27" s="75">
        <v>14.849999999999998</v>
      </c>
      <c r="F27" s="75">
        <v>0</v>
      </c>
      <c r="G27" s="75">
        <v>0</v>
      </c>
      <c r="H27" s="75">
        <v>10157.706999999993</v>
      </c>
      <c r="I27" s="75">
        <v>330.27499999999998</v>
      </c>
      <c r="J27" s="75">
        <v>0</v>
      </c>
      <c r="K27" s="75">
        <v>0.72</v>
      </c>
      <c r="L27" s="75">
        <v>0</v>
      </c>
      <c r="M27" s="75">
        <v>0</v>
      </c>
      <c r="N27" s="75">
        <v>330.27499999999998</v>
      </c>
      <c r="O27" s="76">
        <v>74.960000000000008</v>
      </c>
      <c r="P27" s="75">
        <v>0</v>
      </c>
      <c r="Q27" s="75">
        <v>0</v>
      </c>
      <c r="R27" s="75">
        <v>0</v>
      </c>
      <c r="S27" s="75">
        <v>0</v>
      </c>
      <c r="T27" s="76">
        <v>74.960000000000008</v>
      </c>
      <c r="U27" s="76">
        <v>10562.941999999992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77">
        <v>21732.323999999993</v>
      </c>
      <c r="D28" s="77">
        <v>4.9950000000000001</v>
      </c>
      <c r="E28" s="77">
        <v>21.875</v>
      </c>
      <c r="F28" s="77">
        <v>0</v>
      </c>
      <c r="G28" s="77">
        <v>0</v>
      </c>
      <c r="H28" s="77">
        <v>21737.318999999992</v>
      </c>
      <c r="I28" s="77">
        <v>330.27499999999998</v>
      </c>
      <c r="J28" s="77">
        <v>0</v>
      </c>
      <c r="K28" s="77">
        <v>0.72</v>
      </c>
      <c r="L28" s="77">
        <v>0</v>
      </c>
      <c r="M28" s="77">
        <v>0</v>
      </c>
      <c r="N28" s="77">
        <v>330.27499999999998</v>
      </c>
      <c r="O28" s="77">
        <v>74.960000000000008</v>
      </c>
      <c r="P28" s="77">
        <v>0</v>
      </c>
      <c r="Q28" s="77">
        <v>0</v>
      </c>
      <c r="R28" s="77">
        <v>0</v>
      </c>
      <c r="S28" s="77">
        <v>0</v>
      </c>
      <c r="T28" s="77">
        <v>74.960000000000008</v>
      </c>
      <c r="U28" s="77">
        <v>22142.553999999989</v>
      </c>
      <c r="V28" s="98"/>
      <c r="W28" s="98"/>
      <c r="X28" s="98"/>
    </row>
    <row r="29" spans="1:24" ht="42.75" customHeight="1" x14ac:dyDescent="0.5">
      <c r="A29" s="14">
        <v>17</v>
      </c>
      <c r="B29" s="15" t="s">
        <v>36</v>
      </c>
      <c r="C29" s="75">
        <v>6977.9470000000001</v>
      </c>
      <c r="D29" s="75">
        <v>1.4</v>
      </c>
      <c r="E29" s="75">
        <v>8.26</v>
      </c>
      <c r="F29" s="75">
        <v>0</v>
      </c>
      <c r="G29" s="75">
        <v>0</v>
      </c>
      <c r="H29" s="75">
        <v>6979.3469999999998</v>
      </c>
      <c r="I29" s="75">
        <v>3.5700000000000003</v>
      </c>
      <c r="J29" s="75">
        <v>0</v>
      </c>
      <c r="K29" s="75">
        <v>0</v>
      </c>
      <c r="L29" s="75">
        <v>0</v>
      </c>
      <c r="M29" s="75">
        <v>0</v>
      </c>
      <c r="N29" s="75">
        <v>3.5700000000000003</v>
      </c>
      <c r="O29" s="76">
        <v>47.8</v>
      </c>
      <c r="P29" s="75">
        <v>0</v>
      </c>
      <c r="Q29" s="75">
        <v>0</v>
      </c>
      <c r="R29" s="75">
        <v>0</v>
      </c>
      <c r="S29" s="75">
        <v>0</v>
      </c>
      <c r="T29" s="76">
        <v>47.8</v>
      </c>
      <c r="U29" s="76">
        <v>7030.7169999999996</v>
      </c>
      <c r="V29" s="16"/>
      <c r="W29" s="16"/>
      <c r="X29" s="16"/>
    </row>
    <row r="30" spans="1:24" ht="42.75" customHeight="1" x14ac:dyDescent="0.5">
      <c r="A30" s="14">
        <v>18</v>
      </c>
      <c r="B30" s="15" t="s">
        <v>37</v>
      </c>
      <c r="C30" s="75">
        <v>480.92399999999992</v>
      </c>
      <c r="D30" s="75">
        <v>13.35</v>
      </c>
      <c r="E30" s="75">
        <v>18.939999999999998</v>
      </c>
      <c r="F30" s="75">
        <v>0</v>
      </c>
      <c r="G30" s="75">
        <v>0</v>
      </c>
      <c r="H30" s="75">
        <v>494.27399999999994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6">
        <v>0.22</v>
      </c>
      <c r="P30" s="75">
        <v>0</v>
      </c>
      <c r="Q30" s="75">
        <v>0</v>
      </c>
      <c r="R30" s="75">
        <v>0</v>
      </c>
      <c r="S30" s="75">
        <v>0</v>
      </c>
      <c r="T30" s="76">
        <v>0.22</v>
      </c>
      <c r="U30" s="76">
        <v>494.49399999999997</v>
      </c>
      <c r="V30" s="16"/>
      <c r="W30" s="16"/>
      <c r="X30" s="16"/>
    </row>
    <row r="31" spans="1:24" ht="42.75" customHeight="1" x14ac:dyDescent="0.5">
      <c r="A31" s="14">
        <v>19</v>
      </c>
      <c r="B31" s="15" t="s">
        <v>38</v>
      </c>
      <c r="C31" s="75">
        <v>5470.2150000000001</v>
      </c>
      <c r="D31" s="75">
        <v>1.36</v>
      </c>
      <c r="E31" s="75">
        <v>1.82</v>
      </c>
      <c r="F31" s="75">
        <v>0</v>
      </c>
      <c r="G31" s="75">
        <v>0</v>
      </c>
      <c r="H31" s="75">
        <v>5471.5749999999998</v>
      </c>
      <c r="I31" s="75">
        <v>32.010000000000005</v>
      </c>
      <c r="J31" s="75">
        <v>0</v>
      </c>
      <c r="K31" s="75">
        <v>0</v>
      </c>
      <c r="L31" s="75">
        <v>0</v>
      </c>
      <c r="M31" s="75">
        <v>0</v>
      </c>
      <c r="N31" s="75">
        <v>32.010000000000005</v>
      </c>
      <c r="O31" s="76">
        <v>128.47999999999999</v>
      </c>
      <c r="P31" s="75">
        <v>0</v>
      </c>
      <c r="Q31" s="75">
        <v>80.19</v>
      </c>
      <c r="R31" s="75">
        <v>0</v>
      </c>
      <c r="S31" s="75">
        <v>0</v>
      </c>
      <c r="T31" s="76">
        <v>128.47999999999999</v>
      </c>
      <c r="U31" s="76">
        <v>5632.0649999999996</v>
      </c>
      <c r="V31" s="16"/>
      <c r="W31" s="16"/>
      <c r="X31" s="16"/>
    </row>
    <row r="32" spans="1:24" ht="42.75" customHeight="1" x14ac:dyDescent="0.5">
      <c r="A32" s="14">
        <v>20</v>
      </c>
      <c r="B32" s="15" t="s">
        <v>39</v>
      </c>
      <c r="C32" s="75">
        <v>4484.3379999999997</v>
      </c>
      <c r="D32" s="75">
        <v>3.02</v>
      </c>
      <c r="E32" s="75">
        <v>8.6199999999999992</v>
      </c>
      <c r="F32" s="75">
        <v>0</v>
      </c>
      <c r="G32" s="75">
        <v>0</v>
      </c>
      <c r="H32" s="75">
        <v>4487.3580000000002</v>
      </c>
      <c r="I32" s="75">
        <v>60.360000000000007</v>
      </c>
      <c r="J32" s="75">
        <v>0.13</v>
      </c>
      <c r="K32" s="75">
        <v>2.63</v>
      </c>
      <c r="L32" s="75">
        <v>0</v>
      </c>
      <c r="M32" s="75">
        <v>0</v>
      </c>
      <c r="N32" s="75">
        <v>60.490000000000009</v>
      </c>
      <c r="O32" s="76">
        <v>271.04999999999995</v>
      </c>
      <c r="P32" s="75">
        <v>0</v>
      </c>
      <c r="Q32" s="75">
        <v>4.5</v>
      </c>
      <c r="R32" s="75">
        <v>0</v>
      </c>
      <c r="S32" s="75">
        <v>0</v>
      </c>
      <c r="T32" s="76">
        <v>271.04999999999995</v>
      </c>
      <c r="U32" s="76">
        <v>4818.8980000000001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77">
        <v>17413.423999999999</v>
      </c>
      <c r="D33" s="77">
        <v>19.13</v>
      </c>
      <c r="E33" s="77">
        <v>37.639999999999993</v>
      </c>
      <c r="F33" s="77">
        <v>0</v>
      </c>
      <c r="G33" s="77">
        <v>0</v>
      </c>
      <c r="H33" s="77">
        <v>17432.554</v>
      </c>
      <c r="I33" s="77">
        <v>95.940000000000012</v>
      </c>
      <c r="J33" s="77">
        <v>0.13</v>
      </c>
      <c r="K33" s="77">
        <v>2.63</v>
      </c>
      <c r="L33" s="77">
        <v>0</v>
      </c>
      <c r="M33" s="77">
        <v>0</v>
      </c>
      <c r="N33" s="77">
        <v>96.070000000000022</v>
      </c>
      <c r="O33" s="77">
        <v>447.54999999999995</v>
      </c>
      <c r="P33" s="77">
        <v>0</v>
      </c>
      <c r="Q33" s="77">
        <v>84.69</v>
      </c>
      <c r="R33" s="77">
        <v>0</v>
      </c>
      <c r="S33" s="77">
        <v>0</v>
      </c>
      <c r="T33" s="77">
        <v>447.54999999999995</v>
      </c>
      <c r="U33" s="77">
        <v>17976.173999999999</v>
      </c>
      <c r="V33" s="98"/>
      <c r="W33" s="98"/>
      <c r="X33" s="98"/>
    </row>
    <row r="34" spans="1:24" ht="42.75" customHeight="1" x14ac:dyDescent="0.5">
      <c r="A34" s="14">
        <v>21</v>
      </c>
      <c r="B34" s="15" t="s">
        <v>41</v>
      </c>
      <c r="C34" s="75">
        <v>5801.75</v>
      </c>
      <c r="D34" s="75">
        <v>0</v>
      </c>
      <c r="E34" s="75">
        <v>0.32</v>
      </c>
      <c r="F34" s="75">
        <v>0</v>
      </c>
      <c r="G34" s="75">
        <v>0</v>
      </c>
      <c r="H34" s="75">
        <v>5801.75</v>
      </c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6">
        <v>0</v>
      </c>
      <c r="P34" s="75">
        <v>0</v>
      </c>
      <c r="Q34" s="75">
        <v>0</v>
      </c>
      <c r="R34" s="75">
        <v>0</v>
      </c>
      <c r="S34" s="75">
        <v>0</v>
      </c>
      <c r="T34" s="76">
        <v>0</v>
      </c>
      <c r="U34" s="76">
        <v>5801.75</v>
      </c>
      <c r="V34" s="22"/>
      <c r="W34" s="22"/>
      <c r="X34" s="22"/>
    </row>
    <row r="35" spans="1:24" ht="42.75" customHeight="1" x14ac:dyDescent="0.5">
      <c r="A35" s="14">
        <v>22</v>
      </c>
      <c r="B35" s="15" t="s">
        <v>42</v>
      </c>
      <c r="C35" s="75">
        <v>4509.4349999999995</v>
      </c>
      <c r="D35" s="75">
        <v>2.04</v>
      </c>
      <c r="E35" s="75">
        <v>3.04</v>
      </c>
      <c r="F35" s="75">
        <v>0</v>
      </c>
      <c r="G35" s="75">
        <v>0</v>
      </c>
      <c r="H35" s="75">
        <v>4511.4749999999995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6">
        <v>16.43</v>
      </c>
      <c r="P35" s="75">
        <v>0</v>
      </c>
      <c r="Q35" s="75">
        <v>0</v>
      </c>
      <c r="R35" s="75">
        <v>0</v>
      </c>
      <c r="S35" s="75">
        <v>0</v>
      </c>
      <c r="T35" s="76">
        <v>16.43</v>
      </c>
      <c r="U35" s="76">
        <v>4527.9049999999997</v>
      </c>
      <c r="V35" s="22"/>
      <c r="W35" s="22"/>
      <c r="X35" s="22"/>
    </row>
    <row r="36" spans="1:24" ht="42.75" customHeight="1" x14ac:dyDescent="0.5">
      <c r="A36" s="14">
        <v>23</v>
      </c>
      <c r="B36" s="15" t="s">
        <v>43</v>
      </c>
      <c r="C36" s="75">
        <v>5702.9499999999989</v>
      </c>
      <c r="D36" s="75">
        <v>0.19</v>
      </c>
      <c r="E36" s="75">
        <v>4.6700000000000008</v>
      </c>
      <c r="F36" s="75">
        <v>0</v>
      </c>
      <c r="G36" s="75">
        <v>0</v>
      </c>
      <c r="H36" s="75">
        <v>5703.1399999999985</v>
      </c>
      <c r="I36" s="75">
        <v>6.33</v>
      </c>
      <c r="J36" s="75">
        <v>0</v>
      </c>
      <c r="K36" s="75">
        <v>0</v>
      </c>
      <c r="L36" s="75">
        <v>0</v>
      </c>
      <c r="M36" s="75">
        <v>0</v>
      </c>
      <c r="N36" s="75">
        <v>6.33</v>
      </c>
      <c r="O36" s="76">
        <v>0</v>
      </c>
      <c r="P36" s="75">
        <v>0</v>
      </c>
      <c r="Q36" s="75">
        <v>0</v>
      </c>
      <c r="R36" s="75">
        <v>0</v>
      </c>
      <c r="S36" s="75">
        <v>0</v>
      </c>
      <c r="T36" s="76">
        <v>0</v>
      </c>
      <c r="U36" s="76">
        <v>5709.4699999999984</v>
      </c>
      <c r="V36" s="22"/>
      <c r="W36" s="22"/>
      <c r="X36" s="22"/>
    </row>
    <row r="37" spans="1:24" ht="42.75" customHeight="1" x14ac:dyDescent="0.5">
      <c r="A37" s="14">
        <v>24</v>
      </c>
      <c r="B37" s="15" t="s">
        <v>44</v>
      </c>
      <c r="C37" s="75">
        <v>6978.4499999999989</v>
      </c>
      <c r="D37" s="75">
        <v>0.21</v>
      </c>
      <c r="E37" s="75">
        <v>2.16</v>
      </c>
      <c r="F37" s="75">
        <v>0</v>
      </c>
      <c r="G37" s="75">
        <v>0</v>
      </c>
      <c r="H37" s="75">
        <v>6978.6599999999989</v>
      </c>
      <c r="I37" s="75">
        <v>0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6">
        <v>0</v>
      </c>
      <c r="P37" s="75">
        <v>0</v>
      </c>
      <c r="Q37" s="75">
        <v>0</v>
      </c>
      <c r="R37" s="75">
        <v>0</v>
      </c>
      <c r="S37" s="75">
        <v>0</v>
      </c>
      <c r="T37" s="76">
        <v>0</v>
      </c>
      <c r="U37" s="76">
        <v>6978.6599999999989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77">
        <v>22992.584999999999</v>
      </c>
      <c r="D38" s="77">
        <v>2.44</v>
      </c>
      <c r="E38" s="77">
        <v>10.190000000000001</v>
      </c>
      <c r="F38" s="77">
        <v>0</v>
      </c>
      <c r="G38" s="77">
        <v>0</v>
      </c>
      <c r="H38" s="77">
        <v>22995.024999999998</v>
      </c>
      <c r="I38" s="77">
        <v>6.33</v>
      </c>
      <c r="J38" s="77">
        <v>0</v>
      </c>
      <c r="K38" s="77">
        <v>0</v>
      </c>
      <c r="L38" s="77">
        <v>0</v>
      </c>
      <c r="M38" s="77">
        <v>0</v>
      </c>
      <c r="N38" s="77">
        <v>6.33</v>
      </c>
      <c r="O38" s="77">
        <v>16.43</v>
      </c>
      <c r="P38" s="77">
        <v>0</v>
      </c>
      <c r="Q38" s="77">
        <v>0</v>
      </c>
      <c r="R38" s="77">
        <v>0</v>
      </c>
      <c r="S38" s="77">
        <v>0</v>
      </c>
      <c r="T38" s="77">
        <v>16.43</v>
      </c>
      <c r="U38" s="77">
        <v>23017.784999999996</v>
      </c>
      <c r="V38" s="98"/>
      <c r="W38" s="98"/>
      <c r="X38" s="98"/>
    </row>
    <row r="39" spans="1:24" s="20" customFormat="1" ht="42.75" customHeight="1" x14ac:dyDescent="0.4">
      <c r="A39" s="17"/>
      <c r="B39" s="21" t="s">
        <v>46</v>
      </c>
      <c r="C39" s="77">
        <v>62138.332999999991</v>
      </c>
      <c r="D39" s="77">
        <v>26.565000000000001</v>
      </c>
      <c r="E39" s="77">
        <v>69.704999999999998</v>
      </c>
      <c r="F39" s="77">
        <v>0</v>
      </c>
      <c r="G39" s="77">
        <v>0</v>
      </c>
      <c r="H39" s="77">
        <v>62164.897999999986</v>
      </c>
      <c r="I39" s="77">
        <v>432.54499999999996</v>
      </c>
      <c r="J39" s="77">
        <v>0.13</v>
      </c>
      <c r="K39" s="77">
        <v>3.3499999999999996</v>
      </c>
      <c r="L39" s="77">
        <v>0</v>
      </c>
      <c r="M39" s="77">
        <v>0</v>
      </c>
      <c r="N39" s="77">
        <v>432.67500000000001</v>
      </c>
      <c r="O39" s="77">
        <v>538.93999999999994</v>
      </c>
      <c r="P39" s="77">
        <v>0</v>
      </c>
      <c r="Q39" s="77">
        <v>84.69</v>
      </c>
      <c r="R39" s="77">
        <v>0</v>
      </c>
      <c r="S39" s="77">
        <v>0</v>
      </c>
      <c r="T39" s="77">
        <v>538.93999999999994</v>
      </c>
      <c r="U39" s="77">
        <v>63136.512999999984</v>
      </c>
      <c r="V39" s="98"/>
      <c r="W39" s="98"/>
      <c r="X39" s="98"/>
    </row>
    <row r="40" spans="1:24" ht="42.75" customHeight="1" x14ac:dyDescent="0.5">
      <c r="A40" s="14">
        <v>25</v>
      </c>
      <c r="B40" s="15" t="s">
        <v>47</v>
      </c>
      <c r="C40" s="75">
        <v>14973.398000000003</v>
      </c>
      <c r="D40" s="75">
        <v>3.13</v>
      </c>
      <c r="E40" s="75">
        <v>22.023</v>
      </c>
      <c r="F40" s="75">
        <v>0</v>
      </c>
      <c r="G40" s="75">
        <v>0</v>
      </c>
      <c r="H40" s="75">
        <v>14976.528000000002</v>
      </c>
      <c r="I40" s="75">
        <v>0</v>
      </c>
      <c r="J40" s="75">
        <v>0</v>
      </c>
      <c r="K40" s="75">
        <v>0</v>
      </c>
      <c r="L40" s="75">
        <v>0</v>
      </c>
      <c r="M40" s="75">
        <v>0</v>
      </c>
      <c r="N40" s="75">
        <v>0</v>
      </c>
      <c r="O40" s="76">
        <v>0</v>
      </c>
      <c r="P40" s="75">
        <v>0</v>
      </c>
      <c r="Q40" s="75">
        <v>0</v>
      </c>
      <c r="R40" s="75">
        <v>0</v>
      </c>
      <c r="S40" s="75">
        <v>0</v>
      </c>
      <c r="T40" s="76">
        <v>0</v>
      </c>
      <c r="U40" s="76">
        <v>14976.528000000002</v>
      </c>
      <c r="V40" s="16"/>
      <c r="W40" s="16"/>
      <c r="X40" s="16"/>
    </row>
    <row r="41" spans="1:24" ht="42.75" customHeight="1" x14ac:dyDescent="0.5">
      <c r="A41" s="14">
        <v>26</v>
      </c>
      <c r="B41" s="15" t="s">
        <v>48</v>
      </c>
      <c r="C41" s="75">
        <v>9651.2309999999925</v>
      </c>
      <c r="D41" s="75">
        <v>1.02</v>
      </c>
      <c r="E41" s="75">
        <v>3.04</v>
      </c>
      <c r="F41" s="75">
        <v>0</v>
      </c>
      <c r="G41" s="75">
        <v>0</v>
      </c>
      <c r="H41" s="75">
        <v>9652.2509999999929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6">
        <v>0</v>
      </c>
      <c r="P41" s="75">
        <v>0</v>
      </c>
      <c r="Q41" s="75">
        <v>0</v>
      </c>
      <c r="R41" s="75">
        <v>0</v>
      </c>
      <c r="S41" s="75">
        <v>0</v>
      </c>
      <c r="T41" s="76">
        <v>0</v>
      </c>
      <c r="U41" s="76">
        <v>9652.2509999999929</v>
      </c>
      <c r="V41" s="16"/>
      <c r="W41" s="16"/>
      <c r="X41" s="16"/>
    </row>
    <row r="42" spans="1:24" ht="42.75" customHeight="1" x14ac:dyDescent="0.5">
      <c r="A42" s="14">
        <v>27</v>
      </c>
      <c r="B42" s="15" t="s">
        <v>49</v>
      </c>
      <c r="C42" s="75">
        <v>23522.840000000004</v>
      </c>
      <c r="D42" s="75">
        <v>6.25</v>
      </c>
      <c r="E42" s="75">
        <v>19.182000000000002</v>
      </c>
      <c r="F42" s="75">
        <v>0</v>
      </c>
      <c r="G42" s="75">
        <v>0</v>
      </c>
      <c r="H42" s="75">
        <v>23529.090000000004</v>
      </c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6">
        <v>0</v>
      </c>
      <c r="P42" s="75">
        <v>0</v>
      </c>
      <c r="Q42" s="75">
        <v>0</v>
      </c>
      <c r="R42" s="75">
        <v>0</v>
      </c>
      <c r="S42" s="75">
        <v>0</v>
      </c>
      <c r="T42" s="76">
        <v>0</v>
      </c>
      <c r="U42" s="76">
        <v>23529.090000000004</v>
      </c>
      <c r="V42" s="16"/>
      <c r="W42" s="16"/>
      <c r="X42" s="16"/>
    </row>
    <row r="43" spans="1:24" ht="42.75" customHeight="1" x14ac:dyDescent="0.5">
      <c r="A43" s="14">
        <v>28</v>
      </c>
      <c r="B43" s="15" t="s">
        <v>50</v>
      </c>
      <c r="C43" s="75">
        <v>364.86300000000006</v>
      </c>
      <c r="D43" s="75">
        <v>12.8</v>
      </c>
      <c r="E43" s="75">
        <v>26.094999999999999</v>
      </c>
      <c r="F43" s="75">
        <v>0</v>
      </c>
      <c r="G43" s="75">
        <v>0</v>
      </c>
      <c r="H43" s="75">
        <v>377.66300000000007</v>
      </c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6">
        <v>0</v>
      </c>
      <c r="P43" s="75">
        <v>0</v>
      </c>
      <c r="Q43" s="75">
        <v>0</v>
      </c>
      <c r="R43" s="75">
        <v>0</v>
      </c>
      <c r="S43" s="75">
        <v>0</v>
      </c>
      <c r="T43" s="76">
        <v>0</v>
      </c>
      <c r="U43" s="76">
        <v>377.66300000000007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77">
        <v>48512.331999999995</v>
      </c>
      <c r="D44" s="77">
        <v>23.200000000000003</v>
      </c>
      <c r="E44" s="77">
        <v>70.34</v>
      </c>
      <c r="F44" s="77">
        <v>0</v>
      </c>
      <c r="G44" s="77">
        <v>0</v>
      </c>
      <c r="H44" s="77">
        <v>48535.531999999999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  <c r="U44" s="77">
        <v>48535.531999999999</v>
      </c>
      <c r="V44" s="98"/>
      <c r="W44" s="98"/>
      <c r="X44" s="98"/>
    </row>
    <row r="45" spans="1:24" ht="42.75" customHeight="1" x14ac:dyDescent="0.5">
      <c r="A45" s="14">
        <v>29</v>
      </c>
      <c r="B45" s="15" t="s">
        <v>52</v>
      </c>
      <c r="C45" s="75">
        <v>14227.800000000001</v>
      </c>
      <c r="D45" s="75">
        <v>1.99</v>
      </c>
      <c r="E45" s="75">
        <v>2.86</v>
      </c>
      <c r="F45" s="75">
        <v>0</v>
      </c>
      <c r="G45" s="75">
        <v>0</v>
      </c>
      <c r="H45" s="75">
        <v>14229.79</v>
      </c>
      <c r="I45" s="75">
        <v>0.51</v>
      </c>
      <c r="J45" s="75">
        <v>0</v>
      </c>
      <c r="K45" s="75">
        <v>0</v>
      </c>
      <c r="L45" s="75">
        <v>0</v>
      </c>
      <c r="M45" s="75">
        <v>0</v>
      </c>
      <c r="N45" s="75">
        <v>0.51</v>
      </c>
      <c r="O45" s="76">
        <v>0</v>
      </c>
      <c r="P45" s="75">
        <v>0</v>
      </c>
      <c r="Q45" s="75">
        <v>0</v>
      </c>
      <c r="R45" s="75">
        <v>0</v>
      </c>
      <c r="S45" s="75">
        <v>0</v>
      </c>
      <c r="T45" s="76">
        <v>0</v>
      </c>
      <c r="U45" s="76">
        <v>14230.300000000001</v>
      </c>
      <c r="V45" s="16"/>
      <c r="W45" s="16"/>
      <c r="X45" s="16"/>
    </row>
    <row r="46" spans="1:24" ht="42.75" customHeight="1" x14ac:dyDescent="0.5">
      <c r="A46" s="14">
        <v>30</v>
      </c>
      <c r="B46" s="15" t="s">
        <v>53</v>
      </c>
      <c r="C46" s="75">
        <v>7182.0400000000018</v>
      </c>
      <c r="D46" s="75">
        <v>12.7</v>
      </c>
      <c r="E46" s="75">
        <v>27.009999999999998</v>
      </c>
      <c r="F46" s="75">
        <v>0</v>
      </c>
      <c r="G46" s="75">
        <v>0</v>
      </c>
      <c r="H46" s="75">
        <v>7194.7400000000016</v>
      </c>
      <c r="I46" s="75">
        <v>0.24</v>
      </c>
      <c r="J46" s="75">
        <v>0</v>
      </c>
      <c r="K46" s="75">
        <v>0</v>
      </c>
      <c r="L46" s="75">
        <v>0</v>
      </c>
      <c r="M46" s="75">
        <v>0</v>
      </c>
      <c r="N46" s="75">
        <v>0.24</v>
      </c>
      <c r="O46" s="76">
        <v>0</v>
      </c>
      <c r="P46" s="75">
        <v>0</v>
      </c>
      <c r="Q46" s="75">
        <v>0</v>
      </c>
      <c r="R46" s="75">
        <v>0</v>
      </c>
      <c r="S46" s="75">
        <v>0</v>
      </c>
      <c r="T46" s="76">
        <v>0</v>
      </c>
      <c r="U46" s="76">
        <v>7194.9800000000014</v>
      </c>
      <c r="V46" s="16"/>
      <c r="W46" s="16"/>
      <c r="X46" s="16"/>
    </row>
    <row r="47" spans="1:24" ht="42.75" customHeight="1" x14ac:dyDescent="0.5">
      <c r="A47" s="14">
        <v>31</v>
      </c>
      <c r="B47" s="15" t="s">
        <v>54</v>
      </c>
      <c r="C47" s="75">
        <v>12243.010000000004</v>
      </c>
      <c r="D47" s="75">
        <v>0</v>
      </c>
      <c r="E47" s="75">
        <v>2.4700000000000002</v>
      </c>
      <c r="F47" s="75">
        <v>0</v>
      </c>
      <c r="G47" s="75">
        <v>0</v>
      </c>
      <c r="H47" s="75">
        <v>12243.010000000004</v>
      </c>
      <c r="I47" s="75">
        <v>5.34</v>
      </c>
      <c r="J47" s="75">
        <v>0</v>
      </c>
      <c r="K47" s="75">
        <v>0</v>
      </c>
      <c r="L47" s="75">
        <v>0</v>
      </c>
      <c r="M47" s="75">
        <v>0</v>
      </c>
      <c r="N47" s="75">
        <v>5.34</v>
      </c>
      <c r="O47" s="76">
        <v>46.550000000000004</v>
      </c>
      <c r="P47" s="75">
        <v>0</v>
      </c>
      <c r="Q47" s="75">
        <v>0</v>
      </c>
      <c r="R47" s="75">
        <v>0</v>
      </c>
      <c r="S47" s="75">
        <v>0</v>
      </c>
      <c r="T47" s="76">
        <v>46.550000000000004</v>
      </c>
      <c r="U47" s="76">
        <v>12294.900000000003</v>
      </c>
      <c r="V47" s="16"/>
      <c r="W47" s="16"/>
      <c r="X47" s="16"/>
    </row>
    <row r="48" spans="1:24" ht="42.75" customHeight="1" x14ac:dyDescent="0.5">
      <c r="A48" s="14">
        <v>32</v>
      </c>
      <c r="B48" s="15" t="s">
        <v>55</v>
      </c>
      <c r="C48" s="75">
        <v>11095.082000000006</v>
      </c>
      <c r="D48" s="75">
        <v>0</v>
      </c>
      <c r="E48" s="75">
        <v>9.1649999999999991</v>
      </c>
      <c r="F48" s="75">
        <v>0</v>
      </c>
      <c r="G48" s="75">
        <v>0</v>
      </c>
      <c r="H48" s="75">
        <v>11095.082000000006</v>
      </c>
      <c r="I48" s="75">
        <v>6.2</v>
      </c>
      <c r="J48" s="75">
        <v>0</v>
      </c>
      <c r="K48" s="75">
        <v>0</v>
      </c>
      <c r="L48" s="75">
        <v>0</v>
      </c>
      <c r="M48" s="75">
        <v>0</v>
      </c>
      <c r="N48" s="75">
        <v>6.2</v>
      </c>
      <c r="O48" s="76">
        <v>0</v>
      </c>
      <c r="P48" s="75">
        <v>0</v>
      </c>
      <c r="Q48" s="75">
        <v>0</v>
      </c>
      <c r="R48" s="75">
        <v>0</v>
      </c>
      <c r="S48" s="75">
        <v>0</v>
      </c>
      <c r="T48" s="76">
        <v>0</v>
      </c>
      <c r="U48" s="76">
        <v>11101.282000000007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77">
        <v>44747.932000000015</v>
      </c>
      <c r="D49" s="77">
        <v>14.69</v>
      </c>
      <c r="E49" s="77">
        <v>41.504999999999995</v>
      </c>
      <c r="F49" s="77">
        <v>0</v>
      </c>
      <c r="G49" s="77">
        <v>0</v>
      </c>
      <c r="H49" s="77">
        <v>44762.622000000018</v>
      </c>
      <c r="I49" s="77">
        <v>12.29</v>
      </c>
      <c r="J49" s="77">
        <v>0</v>
      </c>
      <c r="K49" s="77">
        <v>0</v>
      </c>
      <c r="L49" s="77">
        <v>0</v>
      </c>
      <c r="M49" s="77">
        <v>0</v>
      </c>
      <c r="N49" s="77">
        <v>12.29</v>
      </c>
      <c r="O49" s="77">
        <v>46.550000000000004</v>
      </c>
      <c r="P49" s="77">
        <v>0</v>
      </c>
      <c r="Q49" s="77">
        <v>0</v>
      </c>
      <c r="R49" s="77">
        <v>0</v>
      </c>
      <c r="S49" s="77">
        <v>0</v>
      </c>
      <c r="T49" s="77">
        <v>46.550000000000004</v>
      </c>
      <c r="U49" s="77">
        <v>44821.462000000014</v>
      </c>
      <c r="V49" s="98"/>
      <c r="W49" s="98"/>
      <c r="X49" s="98"/>
    </row>
    <row r="50" spans="1:24" s="20" customFormat="1" ht="42.75" customHeight="1" x14ac:dyDescent="0.4">
      <c r="A50" s="17"/>
      <c r="B50" s="21" t="s">
        <v>57</v>
      </c>
      <c r="C50" s="77">
        <v>93260.26400000001</v>
      </c>
      <c r="D50" s="77">
        <v>37.89</v>
      </c>
      <c r="E50" s="77">
        <v>111.845</v>
      </c>
      <c r="F50" s="77">
        <v>0</v>
      </c>
      <c r="G50" s="77">
        <v>0</v>
      </c>
      <c r="H50" s="77">
        <v>93298.15400000001</v>
      </c>
      <c r="I50" s="77">
        <v>12.29</v>
      </c>
      <c r="J50" s="77">
        <v>0</v>
      </c>
      <c r="K50" s="77">
        <v>0</v>
      </c>
      <c r="L50" s="77">
        <v>0</v>
      </c>
      <c r="M50" s="77">
        <v>0</v>
      </c>
      <c r="N50" s="77">
        <v>12.29</v>
      </c>
      <c r="O50" s="77">
        <v>46.550000000000004</v>
      </c>
      <c r="P50" s="77">
        <v>0</v>
      </c>
      <c r="Q50" s="77">
        <v>0</v>
      </c>
      <c r="R50" s="77">
        <v>0</v>
      </c>
      <c r="S50" s="77">
        <v>0</v>
      </c>
      <c r="T50" s="77">
        <v>46.550000000000004</v>
      </c>
      <c r="U50" s="77">
        <v>93356.994000000006</v>
      </c>
      <c r="V50" s="98"/>
      <c r="W50" s="98"/>
      <c r="X50" s="98"/>
    </row>
    <row r="51" spans="1:24" s="20" customFormat="1" ht="42.75" customHeight="1" x14ac:dyDescent="0.4">
      <c r="A51" s="17"/>
      <c r="B51" s="21" t="s">
        <v>58</v>
      </c>
      <c r="C51" s="77">
        <v>171727.76</v>
      </c>
      <c r="D51" s="77">
        <v>66.414999999999992</v>
      </c>
      <c r="E51" s="77">
        <v>189.09700000000001</v>
      </c>
      <c r="F51" s="77">
        <v>76.61</v>
      </c>
      <c r="G51" s="77">
        <v>88.61</v>
      </c>
      <c r="H51" s="77">
        <v>171717.565</v>
      </c>
      <c r="I51" s="77">
        <v>1897.181</v>
      </c>
      <c r="J51" s="77">
        <v>8.8350000000000009</v>
      </c>
      <c r="K51" s="77">
        <v>17.548999999999999</v>
      </c>
      <c r="L51" s="77">
        <v>0</v>
      </c>
      <c r="M51" s="77">
        <v>0</v>
      </c>
      <c r="N51" s="77">
        <v>1906.0160000000001</v>
      </c>
      <c r="O51" s="77">
        <v>3529.8819999999996</v>
      </c>
      <c r="P51" s="77">
        <v>78.260000000000005</v>
      </c>
      <c r="Q51" s="77">
        <v>163.4</v>
      </c>
      <c r="R51" s="77">
        <v>0</v>
      </c>
      <c r="S51" s="77">
        <v>0</v>
      </c>
      <c r="T51" s="77">
        <v>3608.1419999999998</v>
      </c>
      <c r="U51" s="77">
        <v>177231.72299999997</v>
      </c>
      <c r="V51" s="98"/>
      <c r="W51" s="98"/>
      <c r="X51" s="98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#REF!+'May-2021'!D52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#REF!+'May-2021'!P52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#REF!+'May-2021'!D53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28" t="s">
        <v>63</v>
      </c>
      <c r="C56" s="128"/>
      <c r="D56" s="128"/>
      <c r="E56" s="128"/>
      <c r="F56" s="128"/>
      <c r="H56" s="70"/>
      <c r="I56" s="69" t="e">
        <f>#REF!+'May-2021'!#REF!</f>
        <v>#REF!</v>
      </c>
      <c r="J56" s="81" t="e">
        <f>#REF!+'May-2021'!#REF!</f>
        <v>#REF!</v>
      </c>
      <c r="K56" s="84"/>
      <c r="L56" s="84"/>
      <c r="M56" s="84"/>
      <c r="Q56" s="128" t="s">
        <v>64</v>
      </c>
      <c r="R56" s="128"/>
      <c r="S56" s="128"/>
      <c r="T56" s="128"/>
      <c r="U56" s="128"/>
    </row>
    <row r="57" spans="1:24" s="83" customFormat="1" ht="45.75" customHeight="1" x14ac:dyDescent="0.65">
      <c r="B57" s="128" t="s">
        <v>65</v>
      </c>
      <c r="C57" s="128"/>
      <c r="D57" s="128"/>
      <c r="E57" s="128"/>
      <c r="F57" s="128"/>
      <c r="G57" s="69"/>
      <c r="H57" s="70"/>
      <c r="I57" s="69"/>
      <c r="J57" s="85"/>
      <c r="K57" s="84"/>
      <c r="L57" s="84"/>
      <c r="M57" s="84"/>
      <c r="Q57" s="128" t="s">
        <v>65</v>
      </c>
      <c r="R57" s="128"/>
      <c r="S57" s="128"/>
      <c r="T57" s="128"/>
      <c r="U57" s="128"/>
    </row>
    <row r="58" spans="1:24" s="83" customFormat="1" ht="45" x14ac:dyDescent="0.6">
      <c r="B58" s="86"/>
      <c r="F58" s="87"/>
      <c r="I58" s="88"/>
      <c r="J58" s="87"/>
      <c r="Q58" s="99"/>
      <c r="R58" s="99"/>
      <c r="S58" s="89"/>
      <c r="T58" s="99"/>
      <c r="U58" s="99"/>
      <c r="V58" s="82">
        <f>Q51+K51+E51-S51-M51-G51</f>
        <v>281.43600000000004</v>
      </c>
      <c r="W58" s="99"/>
      <c r="X58" s="99"/>
    </row>
    <row r="59" spans="1:24" s="83" customFormat="1" ht="61.5" customHeight="1" x14ac:dyDescent="0.6">
      <c r="B59" s="86"/>
      <c r="G59" s="79" t="e">
        <f>#REF!+'May-2021'!#REF!</f>
        <v>#REF!</v>
      </c>
      <c r="J59" s="129" t="s">
        <v>66</v>
      </c>
      <c r="K59" s="129"/>
      <c r="L59" s="129"/>
      <c r="O59" s="99"/>
      <c r="S59" s="87"/>
      <c r="U59" s="99"/>
      <c r="V59" s="99"/>
      <c r="W59" s="99"/>
      <c r="X59" s="99"/>
    </row>
    <row r="60" spans="1:24" s="83" customFormat="1" ht="58.5" customHeight="1" x14ac:dyDescent="0.6">
      <c r="B60" s="86"/>
      <c r="H60" s="70"/>
      <c r="J60" s="129" t="s">
        <v>67</v>
      </c>
      <c r="K60" s="129"/>
      <c r="L60" s="129"/>
      <c r="O60" s="99"/>
      <c r="S60" s="87"/>
      <c r="U60" s="99"/>
      <c r="V60" s="99"/>
      <c r="W60" s="99"/>
      <c r="X60" s="99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topLeftCell="L1" zoomScale="36" zoomScaleNormal="50" zoomScaleSheetLayoutView="36" workbookViewId="0">
      <pane ySplit="6" topLeftCell="A37" activePane="bottomLeft" state="frozen"/>
      <selection pane="bottomLeft" activeCell="Z50" sqref="Z50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8"/>
      <c r="W1" s="8"/>
      <c r="X1" s="8"/>
    </row>
    <row r="2" spans="1:184" ht="7.5" customHeight="1" x14ac:dyDescent="0.4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8"/>
      <c r="W2" s="8"/>
      <c r="X2" s="8"/>
    </row>
    <row r="3" spans="1:184" ht="35.25" customHeight="1" x14ac:dyDescent="0.4">
      <c r="A3" s="130" t="s">
        <v>75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8"/>
      <c r="W3" s="8"/>
      <c r="X3" s="8"/>
    </row>
    <row r="4" spans="1:184" s="12" customFormat="1" ht="32.25" customHeight="1" x14ac:dyDescent="0.4">
      <c r="A4" s="121" t="s">
        <v>2</v>
      </c>
      <c r="B4" s="121" t="s">
        <v>3</v>
      </c>
      <c r="C4" s="131" t="s">
        <v>4</v>
      </c>
      <c r="D4" s="131"/>
      <c r="E4" s="131"/>
      <c r="F4" s="131"/>
      <c r="G4" s="131"/>
      <c r="H4" s="131"/>
      <c r="I4" s="131" t="s">
        <v>5</v>
      </c>
      <c r="J4" s="132"/>
      <c r="K4" s="132"/>
      <c r="L4" s="132"/>
      <c r="M4" s="132"/>
      <c r="N4" s="132"/>
      <c r="O4" s="131" t="s">
        <v>6</v>
      </c>
      <c r="P4" s="132"/>
      <c r="Q4" s="132"/>
      <c r="R4" s="132"/>
      <c r="S4" s="132"/>
      <c r="T4" s="132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21"/>
      <c r="B5" s="121"/>
      <c r="C5" s="121" t="s">
        <v>68</v>
      </c>
      <c r="D5" s="121" t="s">
        <v>8</v>
      </c>
      <c r="E5" s="121"/>
      <c r="F5" s="121" t="s">
        <v>9</v>
      </c>
      <c r="G5" s="121"/>
      <c r="H5" s="121" t="s">
        <v>10</v>
      </c>
      <c r="I5" s="121" t="s">
        <v>68</v>
      </c>
      <c r="J5" s="121" t="s">
        <v>8</v>
      </c>
      <c r="K5" s="121"/>
      <c r="L5" s="121" t="s">
        <v>9</v>
      </c>
      <c r="M5" s="121"/>
      <c r="N5" s="121" t="s">
        <v>10</v>
      </c>
      <c r="O5" s="121" t="s">
        <v>7</v>
      </c>
      <c r="P5" s="121" t="s">
        <v>8</v>
      </c>
      <c r="Q5" s="121"/>
      <c r="R5" s="121" t="s">
        <v>9</v>
      </c>
      <c r="S5" s="121"/>
      <c r="T5" s="121" t="s">
        <v>10</v>
      </c>
      <c r="U5" s="121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21"/>
      <c r="B6" s="121"/>
      <c r="C6" s="121"/>
      <c r="D6" s="100" t="s">
        <v>12</v>
      </c>
      <c r="E6" s="100" t="s">
        <v>13</v>
      </c>
      <c r="F6" s="100" t="s">
        <v>12</v>
      </c>
      <c r="G6" s="100" t="s">
        <v>13</v>
      </c>
      <c r="H6" s="121"/>
      <c r="I6" s="121"/>
      <c r="J6" s="13" t="s">
        <v>12</v>
      </c>
      <c r="K6" s="100" t="s">
        <v>13</v>
      </c>
      <c r="L6" s="100" t="s">
        <v>12</v>
      </c>
      <c r="M6" s="100" t="s">
        <v>13</v>
      </c>
      <c r="N6" s="121"/>
      <c r="O6" s="121"/>
      <c r="P6" s="100" t="s">
        <v>12</v>
      </c>
      <c r="Q6" s="100" t="s">
        <v>13</v>
      </c>
      <c r="R6" s="100" t="s">
        <v>12</v>
      </c>
      <c r="S6" s="100" t="s">
        <v>13</v>
      </c>
      <c r="T6" s="121"/>
      <c r="U6" s="121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f>'[5]May 2021'!H7</f>
        <v>2176.6200000000008</v>
      </c>
      <c r="D7" s="104">
        <v>0</v>
      </c>
      <c r="E7" s="104">
        <f>'[5]May 2021'!E7+D7</f>
        <v>0</v>
      </c>
      <c r="F7" s="104">
        <v>0</v>
      </c>
      <c r="G7" s="104">
        <f>'[5]May 2021'!G7+'[5]June 2021'!F7</f>
        <v>0</v>
      </c>
      <c r="H7" s="104">
        <f>C7+(D7-F7)</f>
        <v>2176.6200000000008</v>
      </c>
      <c r="I7" s="104">
        <f>'[5]May 2021'!N7</f>
        <v>297.59999999999991</v>
      </c>
      <c r="J7" s="104">
        <v>0</v>
      </c>
      <c r="K7" s="104">
        <f>'[5]May 2021'!K7+'[5]June 2021'!J7</f>
        <v>0.23</v>
      </c>
      <c r="L7" s="104">
        <v>0</v>
      </c>
      <c r="M7" s="104">
        <f>'[5]May 2021'!M7+'[5]June 2021'!L7</f>
        <v>0</v>
      </c>
      <c r="N7" s="104">
        <f>I7+J7-L7</f>
        <v>297.59999999999991</v>
      </c>
      <c r="O7" s="105">
        <f>'[5]May 2021'!T7</f>
        <v>207.97000000000006</v>
      </c>
      <c r="P7" s="104">
        <v>0</v>
      </c>
      <c r="Q7" s="104">
        <f>'[5]May 2021'!Q7+'[5]June 2021'!P7</f>
        <v>0.06</v>
      </c>
      <c r="R7" s="104">
        <v>0</v>
      </c>
      <c r="S7" s="104">
        <f>'[5]May 2021'!S7+'[5]June 2021'!R7</f>
        <v>0</v>
      </c>
      <c r="T7" s="105">
        <f>O7+P7-R7</f>
        <v>207.97000000000006</v>
      </c>
      <c r="U7" s="105">
        <f>H7+N7+T7</f>
        <v>2682.190000000001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f>'[5]May 2021'!H8</f>
        <v>10.324999999999999</v>
      </c>
      <c r="D8" s="104">
        <v>0</v>
      </c>
      <c r="E8" s="104">
        <f>'[5]May 2021'!E8+D8</f>
        <v>0</v>
      </c>
      <c r="F8" s="104">
        <v>0</v>
      </c>
      <c r="G8" s="104">
        <f>'[5]May 2021'!G8+'[5]June 2021'!F8</f>
        <v>0</v>
      </c>
      <c r="H8" s="104">
        <f t="shared" ref="H8:H48" si="0">C8+(D8-F8)</f>
        <v>10.324999999999999</v>
      </c>
      <c r="I8" s="104">
        <f>'[5]May 2021'!N8</f>
        <v>35.510000000000005</v>
      </c>
      <c r="J8" s="104">
        <v>0.47</v>
      </c>
      <c r="K8" s="104">
        <f>'[5]May 2021'!K8+'[5]June 2021'!J8</f>
        <v>4.7</v>
      </c>
      <c r="L8" s="104">
        <v>0</v>
      </c>
      <c r="M8" s="104">
        <f>'[5]May 2021'!M8+'[5]June 2021'!L8</f>
        <v>0</v>
      </c>
      <c r="N8" s="104">
        <f t="shared" ref="N8:N48" si="1">I8+J8-L8</f>
        <v>35.980000000000004</v>
      </c>
      <c r="O8" s="105">
        <f>'[5]May 2021'!T8</f>
        <v>164.56</v>
      </c>
      <c r="P8" s="104">
        <v>0</v>
      </c>
      <c r="Q8" s="104">
        <f>'[5]May 2021'!Q8+'[5]June 2021'!P8</f>
        <v>0</v>
      </c>
      <c r="R8" s="104">
        <v>0</v>
      </c>
      <c r="S8" s="104">
        <f>'[5]May 2021'!S8+'[5]June 2021'!R8</f>
        <v>0</v>
      </c>
      <c r="T8" s="105">
        <f t="shared" ref="T8:T48" si="2">O8+P8-R8</f>
        <v>164.56</v>
      </c>
      <c r="U8" s="105">
        <f t="shared" ref="U8:U48" si="3">H8+N8+T8</f>
        <v>210.86500000000001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f>'[5]May 2021'!H9</f>
        <v>1250.3299999999997</v>
      </c>
      <c r="D9" s="104">
        <v>0</v>
      </c>
      <c r="E9" s="104">
        <f>'[5]May 2021'!E9+D9</f>
        <v>0</v>
      </c>
      <c r="F9" s="104">
        <v>0</v>
      </c>
      <c r="G9" s="104">
        <f>'[5]May 2021'!G9+'[5]June 2021'!F9</f>
        <v>0</v>
      </c>
      <c r="H9" s="104">
        <f t="shared" si="0"/>
        <v>1250.3299999999997</v>
      </c>
      <c r="I9" s="104">
        <f>'[5]May 2021'!N9</f>
        <v>150.04600000000005</v>
      </c>
      <c r="J9" s="104">
        <v>0.4</v>
      </c>
      <c r="K9" s="104">
        <f>'[5]May 2021'!K9+'[5]June 2021'!J9</f>
        <v>1.4319999999999999</v>
      </c>
      <c r="L9" s="104">
        <v>0</v>
      </c>
      <c r="M9" s="104">
        <f>'[5]May 2021'!M9+'[5]June 2021'!L9</f>
        <v>0</v>
      </c>
      <c r="N9" s="104">
        <f t="shared" si="1"/>
        <v>150.44600000000005</v>
      </c>
      <c r="O9" s="105">
        <f>'[5]May 2021'!T9</f>
        <v>141.44</v>
      </c>
      <c r="P9" s="104">
        <v>0</v>
      </c>
      <c r="Q9" s="104">
        <f>'[5]May 2021'!Q9+'[5]June 2021'!P9</f>
        <v>0</v>
      </c>
      <c r="R9" s="104">
        <v>0</v>
      </c>
      <c r="S9" s="104">
        <f>'[5]May 2021'!S9+'[5]June 2021'!R9</f>
        <v>0</v>
      </c>
      <c r="T9" s="105">
        <f t="shared" si="2"/>
        <v>141.44</v>
      </c>
      <c r="U9" s="105">
        <f t="shared" si="3"/>
        <v>1542.2159999999999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f>'[5]May 2021'!H10</f>
        <v>183.93</v>
      </c>
      <c r="D10" s="104">
        <v>0</v>
      </c>
      <c r="E10" s="104">
        <f>'[5]May 2021'!E10+D10</f>
        <v>0</v>
      </c>
      <c r="F10" s="104">
        <v>0</v>
      </c>
      <c r="G10" s="104">
        <f>'[5]May 2021'!G10+'[5]June 2021'!F10</f>
        <v>0</v>
      </c>
      <c r="H10" s="104">
        <f t="shared" si="0"/>
        <v>183.93</v>
      </c>
      <c r="I10" s="104">
        <f>'[5]May 2021'!N10</f>
        <v>164.01500000000004</v>
      </c>
      <c r="J10" s="104">
        <v>0</v>
      </c>
      <c r="K10" s="104">
        <f>'[5]May 2021'!K10+'[5]June 2021'!J10</f>
        <v>2.2400000000000002</v>
      </c>
      <c r="L10" s="104">
        <v>0</v>
      </c>
      <c r="M10" s="104">
        <f>'[5]May 2021'!M10+'[5]June 2021'!L10</f>
        <v>0</v>
      </c>
      <c r="N10" s="104">
        <f t="shared" si="1"/>
        <v>164.01500000000004</v>
      </c>
      <c r="O10" s="105">
        <f>'[5]May 2021'!T10</f>
        <v>409.47999999999996</v>
      </c>
      <c r="P10" s="104">
        <v>0</v>
      </c>
      <c r="Q10" s="104">
        <f>'[5]May 2021'!Q10+'[5]June 2021'!P10</f>
        <v>0</v>
      </c>
      <c r="R10" s="104">
        <v>0</v>
      </c>
      <c r="S10" s="104">
        <f>'[5]May 2021'!S10+'[5]June 2021'!R10</f>
        <v>0</v>
      </c>
      <c r="T10" s="105">
        <f t="shared" si="2"/>
        <v>409.47999999999996</v>
      </c>
      <c r="U10" s="105">
        <f t="shared" si="3"/>
        <v>757.42499999999995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f>SUM(C7:C10)</f>
        <v>3621.2050000000004</v>
      </c>
      <c r="D11" s="106">
        <f t="shared" ref="D11:U11" si="4">SUM(D7:D10)</f>
        <v>0</v>
      </c>
      <c r="E11" s="106">
        <f t="shared" si="4"/>
        <v>0</v>
      </c>
      <c r="F11" s="106">
        <f t="shared" si="4"/>
        <v>0</v>
      </c>
      <c r="G11" s="106">
        <f t="shared" si="4"/>
        <v>0</v>
      </c>
      <c r="H11" s="106">
        <f t="shared" si="4"/>
        <v>3621.2050000000004</v>
      </c>
      <c r="I11" s="106">
        <f t="shared" si="4"/>
        <v>647.17100000000005</v>
      </c>
      <c r="J11" s="106">
        <f t="shared" si="4"/>
        <v>0.87</v>
      </c>
      <c r="K11" s="106">
        <f t="shared" si="4"/>
        <v>8.6020000000000003</v>
      </c>
      <c r="L11" s="106">
        <f t="shared" si="4"/>
        <v>0</v>
      </c>
      <c r="M11" s="106">
        <f t="shared" si="4"/>
        <v>0</v>
      </c>
      <c r="N11" s="106">
        <f t="shared" si="4"/>
        <v>648.04099999999994</v>
      </c>
      <c r="O11" s="106">
        <f t="shared" si="4"/>
        <v>923.45</v>
      </c>
      <c r="P11" s="106">
        <f t="shared" si="4"/>
        <v>0</v>
      </c>
      <c r="Q11" s="106">
        <f t="shared" si="4"/>
        <v>0.06</v>
      </c>
      <c r="R11" s="106">
        <f t="shared" si="4"/>
        <v>0</v>
      </c>
      <c r="S11" s="106">
        <f t="shared" si="4"/>
        <v>0</v>
      </c>
      <c r="T11" s="106">
        <f t="shared" si="4"/>
        <v>923.45</v>
      </c>
      <c r="U11" s="106">
        <f t="shared" si="4"/>
        <v>5192.6960000000008</v>
      </c>
      <c r="V11" s="101"/>
      <c r="W11" s="101"/>
      <c r="X11" s="101"/>
    </row>
    <row r="12" spans="1:184" ht="42.75" customHeight="1" x14ac:dyDescent="0.45">
      <c r="A12" s="14">
        <v>5</v>
      </c>
      <c r="B12" s="15" t="s">
        <v>19</v>
      </c>
      <c r="C12" s="104">
        <f>'[5]May 2021'!H12</f>
        <v>1909.589999999999</v>
      </c>
      <c r="D12" s="104">
        <v>0</v>
      </c>
      <c r="E12" s="104">
        <f>'[5]May 2021'!E12+D12</f>
        <v>0</v>
      </c>
      <c r="F12" s="104">
        <v>0</v>
      </c>
      <c r="G12" s="104">
        <f>'[5]May 2021'!G12+'[5]June 2021'!F12</f>
        <v>64.61</v>
      </c>
      <c r="H12" s="104">
        <f t="shared" si="0"/>
        <v>1909.589999999999</v>
      </c>
      <c r="I12" s="104">
        <f>'[5]May 2021'!N12</f>
        <v>122.61299999999999</v>
      </c>
      <c r="J12" s="107">
        <v>0.27</v>
      </c>
      <c r="K12" s="104">
        <f>'[5]May 2021'!K12+'[5]June 2021'!J12</f>
        <v>0.59000000000000008</v>
      </c>
      <c r="L12" s="104">
        <v>0</v>
      </c>
      <c r="M12" s="104">
        <f>'[5]May 2021'!M12+'[5]June 2021'!L12</f>
        <v>0</v>
      </c>
      <c r="N12" s="104">
        <f t="shared" si="1"/>
        <v>122.88299999999998</v>
      </c>
      <c r="O12" s="105">
        <f>'[5]May 2021'!T12</f>
        <v>326.75</v>
      </c>
      <c r="P12" s="104">
        <v>0</v>
      </c>
      <c r="Q12" s="104">
        <f>'[5]May 2021'!Q12+'[5]June 2021'!P12</f>
        <v>78.11</v>
      </c>
      <c r="R12" s="104">
        <v>0</v>
      </c>
      <c r="S12" s="104">
        <f>'[5]May 2021'!S12+'[5]June 2021'!R12</f>
        <v>0</v>
      </c>
      <c r="T12" s="105">
        <f t="shared" si="2"/>
        <v>326.75</v>
      </c>
      <c r="U12" s="105">
        <f t="shared" si="3"/>
        <v>2359.222999999999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f>'[5]May 2021'!H13</f>
        <v>1014.7699999999998</v>
      </c>
      <c r="D13" s="104">
        <v>0</v>
      </c>
      <c r="E13" s="104">
        <f>'[5]May 2021'!E13+D13</f>
        <v>0</v>
      </c>
      <c r="F13" s="104">
        <v>0</v>
      </c>
      <c r="G13" s="104">
        <f>'[5]May 2021'!G13+'[5]June 2021'!F13</f>
        <v>0</v>
      </c>
      <c r="H13" s="104">
        <f t="shared" si="0"/>
        <v>1014.7699999999998</v>
      </c>
      <c r="I13" s="104">
        <f>'[5]May 2021'!N13</f>
        <v>142.36400000000003</v>
      </c>
      <c r="J13" s="107">
        <v>0.1</v>
      </c>
      <c r="K13" s="104">
        <f>'[5]May 2021'!K13+'[5]June 2021'!J13</f>
        <v>1.53</v>
      </c>
      <c r="L13" s="104">
        <v>0</v>
      </c>
      <c r="M13" s="104">
        <f>'[5]May 2021'!M13+'[5]June 2021'!L13</f>
        <v>0</v>
      </c>
      <c r="N13" s="104">
        <f t="shared" si="1"/>
        <v>142.46400000000003</v>
      </c>
      <c r="O13" s="105">
        <f>'[5]May 2021'!T13</f>
        <v>85.32</v>
      </c>
      <c r="P13" s="104">
        <v>0</v>
      </c>
      <c r="Q13" s="104">
        <f>'[5]May 2021'!Q13+'[5]June 2021'!P13</f>
        <v>0</v>
      </c>
      <c r="R13" s="104">
        <v>0</v>
      </c>
      <c r="S13" s="104">
        <f>'[5]May 2021'!S13+'[5]June 2021'!R13</f>
        <v>0</v>
      </c>
      <c r="T13" s="105">
        <f t="shared" si="2"/>
        <v>85.32</v>
      </c>
      <c r="U13" s="105">
        <f t="shared" si="3"/>
        <v>1242.5539999999996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f>'[5]May 2021'!H14</f>
        <v>2182.1799999999994</v>
      </c>
      <c r="D14" s="104">
        <v>0.15</v>
      </c>
      <c r="E14" s="104">
        <f>'[5]May 2021'!E14+D14</f>
        <v>0.15</v>
      </c>
      <c r="F14" s="104">
        <v>0</v>
      </c>
      <c r="G14" s="104">
        <f>'[5]May 2021'!G14+'[5]June 2021'!F14</f>
        <v>0</v>
      </c>
      <c r="H14" s="104">
        <f t="shared" si="0"/>
        <v>2182.3299999999995</v>
      </c>
      <c r="I14" s="104">
        <f>'[5]May 2021'!N14</f>
        <v>194.31399999999996</v>
      </c>
      <c r="J14" s="108">
        <v>2.06</v>
      </c>
      <c r="K14" s="104">
        <f>'[5]May 2021'!K14+'[5]June 2021'!J14</f>
        <v>4.3970000000000002</v>
      </c>
      <c r="L14" s="104">
        <v>0</v>
      </c>
      <c r="M14" s="104">
        <f>'[5]May 2021'!M14+'[5]June 2021'!L14</f>
        <v>0</v>
      </c>
      <c r="N14" s="104">
        <f t="shared" si="1"/>
        <v>196.37399999999997</v>
      </c>
      <c r="O14" s="105">
        <f>'[5]May 2021'!T14</f>
        <v>318.15999999999997</v>
      </c>
      <c r="P14" s="104">
        <v>0</v>
      </c>
      <c r="Q14" s="104">
        <f>'[5]May 2021'!Q14+'[5]June 2021'!P14</f>
        <v>0</v>
      </c>
      <c r="R14" s="104">
        <v>0</v>
      </c>
      <c r="S14" s="104">
        <f>'[5]May 2021'!S14+'[5]June 2021'!R14</f>
        <v>0</v>
      </c>
      <c r="T14" s="105">
        <f t="shared" si="2"/>
        <v>318.15999999999997</v>
      </c>
      <c r="U14" s="105">
        <f t="shared" si="3"/>
        <v>2696.8639999999991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f>SUM(C12:C14)</f>
        <v>5106.5399999999981</v>
      </c>
      <c r="D15" s="106">
        <f t="shared" ref="D15:U15" si="5">SUM(D12:D14)</f>
        <v>0.15</v>
      </c>
      <c r="E15" s="106">
        <f t="shared" si="5"/>
        <v>0.15</v>
      </c>
      <c r="F15" s="106">
        <f t="shared" si="5"/>
        <v>0</v>
      </c>
      <c r="G15" s="106">
        <f t="shared" si="5"/>
        <v>64.61</v>
      </c>
      <c r="H15" s="106">
        <f t="shared" si="5"/>
        <v>5106.6899999999987</v>
      </c>
      <c r="I15" s="106">
        <f t="shared" si="5"/>
        <v>459.291</v>
      </c>
      <c r="J15" s="106">
        <f t="shared" si="5"/>
        <v>2.4300000000000002</v>
      </c>
      <c r="K15" s="106">
        <f t="shared" si="5"/>
        <v>6.5170000000000003</v>
      </c>
      <c r="L15" s="106">
        <f t="shared" si="5"/>
        <v>0</v>
      </c>
      <c r="M15" s="106">
        <f t="shared" si="5"/>
        <v>0</v>
      </c>
      <c r="N15" s="106">
        <f t="shared" si="5"/>
        <v>461.72099999999995</v>
      </c>
      <c r="O15" s="106">
        <f t="shared" si="5"/>
        <v>730.23</v>
      </c>
      <c r="P15" s="106">
        <f t="shared" si="5"/>
        <v>0</v>
      </c>
      <c r="Q15" s="106">
        <f t="shared" si="5"/>
        <v>78.11</v>
      </c>
      <c r="R15" s="106">
        <f t="shared" si="5"/>
        <v>0</v>
      </c>
      <c r="S15" s="106">
        <f t="shared" si="5"/>
        <v>0</v>
      </c>
      <c r="T15" s="106">
        <f t="shared" si="5"/>
        <v>730.23</v>
      </c>
      <c r="U15" s="106">
        <f t="shared" si="5"/>
        <v>6298.6409999999978</v>
      </c>
      <c r="V15" s="101"/>
      <c r="W15" s="101"/>
      <c r="X15" s="101"/>
    </row>
    <row r="16" spans="1:184" ht="42.75" customHeight="1" x14ac:dyDescent="0.45">
      <c r="A16" s="14">
        <v>8</v>
      </c>
      <c r="B16" s="15" t="s">
        <v>24</v>
      </c>
      <c r="C16" s="104">
        <f>'[5]May 2021'!H16</f>
        <v>1895.8719999999994</v>
      </c>
      <c r="D16" s="104">
        <v>0.39</v>
      </c>
      <c r="E16" s="104">
        <f>'[5]May 2021'!E16+D16</f>
        <v>2.266</v>
      </c>
      <c r="F16" s="104">
        <v>0.19</v>
      </c>
      <c r="G16" s="104">
        <f>'[5]May 2021'!G16+'[5]June 2021'!F16</f>
        <v>24.19</v>
      </c>
      <c r="H16" s="104">
        <f t="shared" si="0"/>
        <v>1896.0719999999994</v>
      </c>
      <c r="I16" s="104">
        <f>'[5]May 2021'!N16</f>
        <v>65.735000000000028</v>
      </c>
      <c r="J16" s="104">
        <v>0.03</v>
      </c>
      <c r="K16" s="104">
        <f>'[5]May 2021'!K16+'[5]June 2021'!J16</f>
        <v>0.28600000000000003</v>
      </c>
      <c r="L16" s="104">
        <v>0</v>
      </c>
      <c r="M16" s="104">
        <f>'[5]May 2021'!M16+'[5]June 2021'!L16</f>
        <v>0</v>
      </c>
      <c r="N16" s="104">
        <f t="shared" si="1"/>
        <v>65.765000000000029</v>
      </c>
      <c r="O16" s="105">
        <f>'[5]May 2021'!T16</f>
        <v>77.149000000000001</v>
      </c>
      <c r="P16" s="104">
        <v>0.74</v>
      </c>
      <c r="Q16" s="104">
        <f>'[5]May 2021'!Q16+'[5]June 2021'!P16</f>
        <v>1.1800000000000002</v>
      </c>
      <c r="R16" s="104">
        <v>0</v>
      </c>
      <c r="S16" s="104">
        <f>'[5]May 2021'!S16+'[5]June 2021'!R16</f>
        <v>0</v>
      </c>
      <c r="T16" s="105">
        <f t="shared" si="2"/>
        <v>77.888999999999996</v>
      </c>
      <c r="U16" s="105">
        <f t="shared" si="3"/>
        <v>2039.7259999999994</v>
      </c>
      <c r="V16" s="16"/>
      <c r="W16" s="16"/>
      <c r="X16" s="16"/>
    </row>
    <row r="17" spans="1:24" ht="57.75" customHeight="1" x14ac:dyDescent="0.45">
      <c r="A17" s="14">
        <v>9</v>
      </c>
      <c r="B17" s="15" t="s">
        <v>25</v>
      </c>
      <c r="C17" s="104">
        <f>'[5]May 2021'!H17</f>
        <v>734.11399999999981</v>
      </c>
      <c r="D17" s="104">
        <v>0</v>
      </c>
      <c r="E17" s="104">
        <f>'[5]May 2021'!E17+D17</f>
        <v>0</v>
      </c>
      <c r="F17" s="104">
        <v>77.06</v>
      </c>
      <c r="G17" s="104">
        <f>'[5]May 2021'!G17+'[5]June 2021'!F17</f>
        <v>77.06</v>
      </c>
      <c r="H17" s="104">
        <f t="shared" si="0"/>
        <v>657.05399999999986</v>
      </c>
      <c r="I17" s="104">
        <f>'[5]May 2021'!N17</f>
        <v>22.416999999999994</v>
      </c>
      <c r="J17" s="104">
        <v>1.03</v>
      </c>
      <c r="K17" s="104">
        <f>'[5]May 2021'!K17+'[5]June 2021'!J17</f>
        <v>1.1000000000000001</v>
      </c>
      <c r="L17" s="104">
        <v>4.09</v>
      </c>
      <c r="M17" s="104">
        <f>'[5]May 2021'!M17+'[5]June 2021'!L17</f>
        <v>4.09</v>
      </c>
      <c r="N17" s="104">
        <f t="shared" si="1"/>
        <v>19.356999999999996</v>
      </c>
      <c r="O17" s="105">
        <f>'[5]May 2021'!T17</f>
        <v>358.13099999999997</v>
      </c>
      <c r="P17" s="104">
        <v>49.84</v>
      </c>
      <c r="Q17" s="104">
        <f>'[5]May 2021'!Q17+'[5]June 2021'!P17</f>
        <v>49.940000000000005</v>
      </c>
      <c r="R17" s="104">
        <v>0</v>
      </c>
      <c r="S17" s="104">
        <f>'[5]May 2021'!S17+'[5]June 2021'!R17</f>
        <v>0</v>
      </c>
      <c r="T17" s="105">
        <f t="shared" si="2"/>
        <v>407.971</v>
      </c>
      <c r="U17" s="105">
        <f t="shared" si="3"/>
        <v>1084.3819999999998</v>
      </c>
      <c r="V17" s="16"/>
      <c r="W17" s="16"/>
      <c r="X17" s="16"/>
    </row>
    <row r="18" spans="1:24" ht="42.75" customHeight="1" x14ac:dyDescent="0.45">
      <c r="A18" s="14">
        <v>10</v>
      </c>
      <c r="B18" s="15" t="s">
        <v>26</v>
      </c>
      <c r="C18" s="104">
        <f>'[5]May 2021'!H18</f>
        <v>827.89499999999953</v>
      </c>
      <c r="D18" s="104">
        <v>0.06</v>
      </c>
      <c r="E18" s="104">
        <f>'[5]May 2021'!E18+D18</f>
        <v>0.75</v>
      </c>
      <c r="F18" s="104">
        <v>0</v>
      </c>
      <c r="G18" s="104">
        <f>'[5]May 2021'!G18+'[5]June 2021'!F18</f>
        <v>0</v>
      </c>
      <c r="H18" s="104">
        <f t="shared" si="0"/>
        <v>827.95499999999947</v>
      </c>
      <c r="I18" s="104">
        <f>'[5]May 2021'!N18</f>
        <v>36.084999999999987</v>
      </c>
      <c r="J18" s="104">
        <v>0.03</v>
      </c>
      <c r="K18" s="104">
        <f>'[5]May 2021'!K18+'[5]June 2021'!J18</f>
        <v>0.08</v>
      </c>
      <c r="L18" s="104">
        <v>0</v>
      </c>
      <c r="M18" s="104">
        <f>'[5]May 2021'!M18+'[5]June 2021'!L18</f>
        <v>0</v>
      </c>
      <c r="N18" s="104">
        <f t="shared" si="1"/>
        <v>36.114999999999988</v>
      </c>
      <c r="O18" s="105">
        <f>'[5]May 2021'!T18</f>
        <v>60.458000000000006</v>
      </c>
      <c r="P18" s="104">
        <v>1.6</v>
      </c>
      <c r="Q18" s="104">
        <f>'[5]May 2021'!Q18+'[5]June 2021'!P18</f>
        <v>1.6</v>
      </c>
      <c r="R18" s="104">
        <v>0</v>
      </c>
      <c r="S18" s="104">
        <f>'[5]May 2021'!S18+'[5]June 2021'!R18</f>
        <v>0</v>
      </c>
      <c r="T18" s="105">
        <f t="shared" si="2"/>
        <v>62.058000000000007</v>
      </c>
      <c r="U18" s="105">
        <f t="shared" si="3"/>
        <v>926.12799999999947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106">
        <f>SUM(C16:C18)</f>
        <v>3457.8809999999985</v>
      </c>
      <c r="D19" s="106">
        <f t="shared" ref="D19:U19" si="6">SUM(D16:D18)</f>
        <v>0.45</v>
      </c>
      <c r="E19" s="106">
        <f t="shared" si="6"/>
        <v>3.016</v>
      </c>
      <c r="F19" s="106">
        <f t="shared" si="6"/>
        <v>77.25</v>
      </c>
      <c r="G19" s="106">
        <f t="shared" si="6"/>
        <v>101.25</v>
      </c>
      <c r="H19" s="106">
        <f t="shared" si="6"/>
        <v>3381.0809999999988</v>
      </c>
      <c r="I19" s="106">
        <f t="shared" si="6"/>
        <v>124.23699999999999</v>
      </c>
      <c r="J19" s="106">
        <f t="shared" si="6"/>
        <v>1.0900000000000001</v>
      </c>
      <c r="K19" s="106">
        <f t="shared" si="6"/>
        <v>1.4660000000000002</v>
      </c>
      <c r="L19" s="106">
        <f t="shared" si="6"/>
        <v>4.09</v>
      </c>
      <c r="M19" s="106">
        <f t="shared" si="6"/>
        <v>4.09</v>
      </c>
      <c r="N19" s="106">
        <f t="shared" si="6"/>
        <v>121.23700000000002</v>
      </c>
      <c r="O19" s="106">
        <f t="shared" si="6"/>
        <v>495.738</v>
      </c>
      <c r="P19" s="106">
        <f t="shared" si="6"/>
        <v>52.180000000000007</v>
      </c>
      <c r="Q19" s="106">
        <f t="shared" si="6"/>
        <v>52.720000000000006</v>
      </c>
      <c r="R19" s="106">
        <f t="shared" si="6"/>
        <v>0</v>
      </c>
      <c r="S19" s="106">
        <f t="shared" si="6"/>
        <v>0</v>
      </c>
      <c r="T19" s="106">
        <f t="shared" si="6"/>
        <v>547.91800000000001</v>
      </c>
      <c r="U19" s="106">
        <f t="shared" si="6"/>
        <v>4050.235999999999</v>
      </c>
      <c r="V19" s="101"/>
      <c r="W19" s="101"/>
      <c r="X19" s="101"/>
    </row>
    <row r="20" spans="1:24" ht="42.75" customHeight="1" x14ac:dyDescent="0.45">
      <c r="A20" s="14">
        <v>11</v>
      </c>
      <c r="B20" s="15" t="s">
        <v>28</v>
      </c>
      <c r="C20" s="104">
        <f>'[5]May 2021'!H20</f>
        <v>1409.1349999999995</v>
      </c>
      <c r="D20" s="104">
        <v>1.02</v>
      </c>
      <c r="E20" s="104">
        <f>'[5]May 2021'!E20+D20</f>
        <v>1.5150000000000001</v>
      </c>
      <c r="F20" s="104">
        <v>56</v>
      </c>
      <c r="G20" s="104">
        <f>'[5]May 2021'!G20+'[5]June 2021'!F20</f>
        <v>56</v>
      </c>
      <c r="H20" s="104">
        <f t="shared" si="0"/>
        <v>1354.1549999999995</v>
      </c>
      <c r="I20" s="104">
        <f>'[5]May 2021'!N20</f>
        <v>144.94499999999999</v>
      </c>
      <c r="J20" s="104">
        <v>0.23</v>
      </c>
      <c r="K20" s="104">
        <f>'[5]May 2021'!K20+'[5]June 2021'!J20</f>
        <v>0.48</v>
      </c>
      <c r="L20" s="104">
        <v>0</v>
      </c>
      <c r="M20" s="104">
        <f>'[5]May 2021'!M20+'[5]June 2021'!L20</f>
        <v>0</v>
      </c>
      <c r="N20" s="104">
        <f t="shared" si="1"/>
        <v>145.17499999999998</v>
      </c>
      <c r="O20" s="105">
        <f>'[5]May 2021'!T20</f>
        <v>284.72399999999993</v>
      </c>
      <c r="P20" s="104">
        <v>56.07</v>
      </c>
      <c r="Q20" s="104">
        <f>'[5]May 2021'!Q20+'[5]June 2021'!P20</f>
        <v>56.07</v>
      </c>
      <c r="R20" s="104">
        <v>0</v>
      </c>
      <c r="S20" s="104">
        <f>'[5]May 2021'!S20+'[5]June 2021'!R20</f>
        <v>0</v>
      </c>
      <c r="T20" s="105">
        <f t="shared" si="2"/>
        <v>340.79399999999993</v>
      </c>
      <c r="U20" s="105">
        <f t="shared" si="3"/>
        <v>1840.1239999999993</v>
      </c>
      <c r="V20" s="16"/>
      <c r="W20" s="16"/>
      <c r="X20" s="16"/>
    </row>
    <row r="21" spans="1:24" ht="42.75" customHeight="1" x14ac:dyDescent="0.45">
      <c r="A21" s="14">
        <v>12</v>
      </c>
      <c r="B21" s="15" t="s">
        <v>29</v>
      </c>
      <c r="C21" s="104">
        <f>'[5]May 2021'!H21</f>
        <v>898.61999999999989</v>
      </c>
      <c r="D21" s="104">
        <v>0</v>
      </c>
      <c r="E21" s="104">
        <f>'[5]May 2021'!E21+D21</f>
        <v>0</v>
      </c>
      <c r="F21" s="104">
        <v>24.3</v>
      </c>
      <c r="G21" s="104">
        <f>'[5]May 2021'!G21+'[5]June 2021'!F21</f>
        <v>24.3</v>
      </c>
      <c r="H21" s="104">
        <f t="shared" si="0"/>
        <v>874.31999999999994</v>
      </c>
      <c r="I21" s="104">
        <f>'[5]May 2021'!N21</f>
        <v>46.483000000000004</v>
      </c>
      <c r="J21" s="104">
        <v>0</v>
      </c>
      <c r="K21" s="104">
        <f>'[5]May 2021'!K21+'[5]June 2021'!J21</f>
        <v>0.12</v>
      </c>
      <c r="L21" s="104">
        <v>0</v>
      </c>
      <c r="M21" s="104">
        <f>'[5]May 2021'!M21+'[5]June 2021'!L21</f>
        <v>0</v>
      </c>
      <c r="N21" s="104">
        <f t="shared" si="1"/>
        <v>46.483000000000004</v>
      </c>
      <c r="O21" s="105">
        <f>'[5]May 2021'!T21</f>
        <v>151.93</v>
      </c>
      <c r="P21" s="104">
        <v>24.3</v>
      </c>
      <c r="Q21" s="104">
        <f>'[5]May 2021'!Q21+'[5]June 2021'!P21</f>
        <v>24.3</v>
      </c>
      <c r="R21" s="104">
        <v>0</v>
      </c>
      <c r="S21" s="104">
        <f>'[5]May 2021'!S21+'[5]June 2021'!R21</f>
        <v>0</v>
      </c>
      <c r="T21" s="105">
        <f t="shared" si="2"/>
        <v>176.23000000000002</v>
      </c>
      <c r="U21" s="105">
        <f t="shared" si="3"/>
        <v>1097.0329999999999</v>
      </c>
      <c r="V21" s="16"/>
      <c r="W21" s="16"/>
      <c r="X21" s="16"/>
    </row>
    <row r="22" spans="1:24" ht="42.75" customHeight="1" x14ac:dyDescent="0.45">
      <c r="A22" s="14">
        <v>13</v>
      </c>
      <c r="B22" s="15" t="s">
        <v>30</v>
      </c>
      <c r="C22" s="104">
        <f>'[5]May 2021'!H22</f>
        <v>599.55999999999983</v>
      </c>
      <c r="D22" s="104">
        <v>0</v>
      </c>
      <c r="E22" s="104">
        <f>'[5]May 2021'!E22+D22</f>
        <v>0</v>
      </c>
      <c r="F22" s="104">
        <v>269.70999999999998</v>
      </c>
      <c r="G22" s="104">
        <f>'[5]May 2021'!G22+'[5]June 2021'!F22</f>
        <v>269.70999999999998</v>
      </c>
      <c r="H22" s="104">
        <f t="shared" si="0"/>
        <v>329.84999999999985</v>
      </c>
      <c r="I22" s="104">
        <f>'[5]May 2021'!N22</f>
        <v>28.630000000000006</v>
      </c>
      <c r="J22" s="104">
        <v>7.0000000000000007E-2</v>
      </c>
      <c r="K22" s="104">
        <f>'[5]May 2021'!K22+'[5]June 2021'!J22</f>
        <v>1.58</v>
      </c>
      <c r="L22" s="104">
        <v>12.74</v>
      </c>
      <c r="M22" s="104">
        <f>'[5]May 2021'!M22+'[5]June 2021'!L22</f>
        <v>12.74</v>
      </c>
      <c r="N22" s="104">
        <f t="shared" si="1"/>
        <v>15.960000000000006</v>
      </c>
      <c r="O22" s="105">
        <f>'[5]May 2021'!T22</f>
        <v>291.01</v>
      </c>
      <c r="P22" s="104">
        <v>300.51</v>
      </c>
      <c r="Q22" s="104">
        <f>'[5]May 2021'!Q22+'[5]June 2021'!P22</f>
        <v>300.51</v>
      </c>
      <c r="R22" s="104">
        <v>5.72</v>
      </c>
      <c r="S22" s="104">
        <f>'[5]May 2021'!S22+'[5]June 2021'!R22</f>
        <v>5.72</v>
      </c>
      <c r="T22" s="105">
        <f t="shared" si="2"/>
        <v>585.79999999999995</v>
      </c>
      <c r="U22" s="105">
        <f t="shared" si="3"/>
        <v>931.60999999999979</v>
      </c>
      <c r="V22" s="16"/>
      <c r="W22" s="16"/>
      <c r="X22" s="16"/>
    </row>
    <row r="23" spans="1:24" ht="42.75" customHeight="1" x14ac:dyDescent="0.45">
      <c r="A23" s="14">
        <v>14</v>
      </c>
      <c r="B23" s="15" t="s">
        <v>71</v>
      </c>
      <c r="C23" s="104">
        <f>'[5]May 2021'!H23</f>
        <v>1161.5720000000001</v>
      </c>
      <c r="D23" s="104">
        <v>2.25</v>
      </c>
      <c r="E23" s="104">
        <f>'[5]May 2021'!E23+D23</f>
        <v>6.7360000000000007</v>
      </c>
      <c r="F23" s="104">
        <v>0</v>
      </c>
      <c r="G23" s="104">
        <f>'[5]May 2021'!G23+'[5]June 2021'!F23</f>
        <v>0</v>
      </c>
      <c r="H23" s="104">
        <f t="shared" si="0"/>
        <v>1163.8220000000001</v>
      </c>
      <c r="I23" s="104">
        <f>'[5]May 2021'!N23</f>
        <v>10.293999999999997</v>
      </c>
      <c r="J23" s="104">
        <v>0.3</v>
      </c>
      <c r="K23" s="104">
        <f>'[5]May 2021'!K23+'[5]June 2021'!J23</f>
        <v>0.42399999999999999</v>
      </c>
      <c r="L23" s="104">
        <v>0</v>
      </c>
      <c r="M23" s="104">
        <f>'[5]May 2021'!M23+'[5]June 2021'!L23</f>
        <v>0</v>
      </c>
      <c r="N23" s="104">
        <f t="shared" si="1"/>
        <v>10.593999999999998</v>
      </c>
      <c r="O23" s="105">
        <f>'[5]May 2021'!T23</f>
        <v>145.57</v>
      </c>
      <c r="P23" s="104">
        <v>0</v>
      </c>
      <c r="Q23" s="104">
        <f>'[5]May 2021'!Q23+'[5]June 2021'!P23</f>
        <v>0</v>
      </c>
      <c r="R23" s="104">
        <v>0</v>
      </c>
      <c r="S23" s="104">
        <f>'[5]May 2021'!S23+'[5]June 2021'!R23</f>
        <v>0</v>
      </c>
      <c r="T23" s="105">
        <f t="shared" si="2"/>
        <v>145.57</v>
      </c>
      <c r="U23" s="105">
        <f t="shared" si="3"/>
        <v>1319.9860000000001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106">
        <f>SUM(C20:C23)</f>
        <v>4068.8869999999993</v>
      </c>
      <c r="D24" s="106">
        <f t="shared" ref="D24:U24" si="7">SUM(D20:D23)</f>
        <v>3.27</v>
      </c>
      <c r="E24" s="106">
        <f t="shared" si="7"/>
        <v>8.2510000000000012</v>
      </c>
      <c r="F24" s="106">
        <f t="shared" si="7"/>
        <v>350.01</v>
      </c>
      <c r="G24" s="106">
        <f t="shared" si="7"/>
        <v>350.01</v>
      </c>
      <c r="H24" s="106">
        <f t="shared" si="7"/>
        <v>3722.1469999999995</v>
      </c>
      <c r="I24" s="106">
        <f t="shared" si="7"/>
        <v>230.35199999999998</v>
      </c>
      <c r="J24" s="106">
        <f t="shared" si="7"/>
        <v>0.60000000000000009</v>
      </c>
      <c r="K24" s="106">
        <f t="shared" si="7"/>
        <v>2.6040000000000001</v>
      </c>
      <c r="L24" s="106">
        <f t="shared" si="7"/>
        <v>12.74</v>
      </c>
      <c r="M24" s="106">
        <f t="shared" si="7"/>
        <v>12.74</v>
      </c>
      <c r="N24" s="106">
        <f t="shared" si="7"/>
        <v>218.21199999999999</v>
      </c>
      <c r="O24" s="106">
        <f t="shared" si="7"/>
        <v>873.23399999999992</v>
      </c>
      <c r="P24" s="106">
        <f t="shared" si="7"/>
        <v>380.88</v>
      </c>
      <c r="Q24" s="106">
        <f t="shared" si="7"/>
        <v>380.88</v>
      </c>
      <c r="R24" s="106">
        <f t="shared" si="7"/>
        <v>5.72</v>
      </c>
      <c r="S24" s="106">
        <f t="shared" si="7"/>
        <v>5.72</v>
      </c>
      <c r="T24" s="106">
        <f t="shared" si="7"/>
        <v>1248.3939999999998</v>
      </c>
      <c r="U24" s="106">
        <f t="shared" si="7"/>
        <v>5188.7529999999988</v>
      </c>
      <c r="V24" s="101"/>
      <c r="W24" s="101"/>
      <c r="X24" s="101"/>
    </row>
    <row r="25" spans="1:24" s="20" customFormat="1" ht="42.75" customHeight="1" x14ac:dyDescent="0.4">
      <c r="A25" s="17"/>
      <c r="B25" s="21" t="s">
        <v>32</v>
      </c>
      <c r="C25" s="106">
        <f>C24+C19+C15+C11</f>
        <v>16254.512999999997</v>
      </c>
      <c r="D25" s="106">
        <f t="shared" ref="D25:U25" si="8">D24+D19+D15+D11</f>
        <v>3.87</v>
      </c>
      <c r="E25" s="106">
        <f t="shared" si="8"/>
        <v>11.417000000000002</v>
      </c>
      <c r="F25" s="106">
        <f t="shared" si="8"/>
        <v>427.26</v>
      </c>
      <c r="G25" s="106">
        <f t="shared" si="8"/>
        <v>515.87</v>
      </c>
      <c r="H25" s="106">
        <f t="shared" si="8"/>
        <v>15831.122999999998</v>
      </c>
      <c r="I25" s="106">
        <f t="shared" si="8"/>
        <v>1461.0509999999999</v>
      </c>
      <c r="J25" s="106">
        <f t="shared" si="8"/>
        <v>4.99</v>
      </c>
      <c r="K25" s="106">
        <f t="shared" si="8"/>
        <v>19.189</v>
      </c>
      <c r="L25" s="106">
        <f t="shared" si="8"/>
        <v>16.829999999999998</v>
      </c>
      <c r="M25" s="106">
        <f t="shared" si="8"/>
        <v>16.829999999999998</v>
      </c>
      <c r="N25" s="106">
        <f t="shared" si="8"/>
        <v>1449.2109999999998</v>
      </c>
      <c r="O25" s="106">
        <f t="shared" si="8"/>
        <v>3022.652</v>
      </c>
      <c r="P25" s="106">
        <f t="shared" si="8"/>
        <v>433.06</v>
      </c>
      <c r="Q25" s="106">
        <f t="shared" si="8"/>
        <v>511.77000000000004</v>
      </c>
      <c r="R25" s="106">
        <f t="shared" si="8"/>
        <v>5.72</v>
      </c>
      <c r="S25" s="106">
        <f t="shared" si="8"/>
        <v>5.72</v>
      </c>
      <c r="T25" s="106">
        <f t="shared" si="8"/>
        <v>3449.9920000000002</v>
      </c>
      <c r="U25" s="106">
        <f t="shared" si="8"/>
        <v>20730.325999999997</v>
      </c>
      <c r="V25" s="101"/>
      <c r="W25" s="101"/>
      <c r="X25" s="101"/>
    </row>
    <row r="26" spans="1:24" ht="42.75" customHeight="1" x14ac:dyDescent="0.45">
      <c r="A26" s="14">
        <v>15</v>
      </c>
      <c r="B26" s="15" t="s">
        <v>33</v>
      </c>
      <c r="C26" s="104">
        <f>'[5]May 2021'!H26</f>
        <v>11579.611999999999</v>
      </c>
      <c r="D26" s="104">
        <v>10.82</v>
      </c>
      <c r="E26" s="104">
        <f>'[5]May 2021'!E26+D26</f>
        <v>17.844999999999999</v>
      </c>
      <c r="F26" s="104">
        <v>0</v>
      </c>
      <c r="G26" s="104">
        <f>'[5]May 2021'!G26+'[5]June 2021'!F26</f>
        <v>0</v>
      </c>
      <c r="H26" s="104">
        <f t="shared" si="0"/>
        <v>11590.431999999999</v>
      </c>
      <c r="I26" s="104">
        <f>'[5]May 2021'!N26</f>
        <v>0</v>
      </c>
      <c r="J26" s="104">
        <v>0</v>
      </c>
      <c r="K26" s="104">
        <f>'[5]May 2021'!K26+'[5]June 2021'!J26</f>
        <v>0</v>
      </c>
      <c r="L26" s="104">
        <v>0</v>
      </c>
      <c r="M26" s="104">
        <f>'[5]May 2021'!M26+'[5]June 2021'!L26</f>
        <v>0</v>
      </c>
      <c r="N26" s="104">
        <f t="shared" si="1"/>
        <v>0</v>
      </c>
      <c r="O26" s="105">
        <f>'[5]May 2021'!T26</f>
        <v>0</v>
      </c>
      <c r="P26" s="104">
        <v>57.38</v>
      </c>
      <c r="Q26" s="104">
        <f>'[5]May 2021'!Q26+'[5]June 2021'!P26</f>
        <v>57.38</v>
      </c>
      <c r="R26" s="104">
        <v>0</v>
      </c>
      <c r="S26" s="104">
        <f>'[5]May 2021'!S26+'[5]June 2021'!R26</f>
        <v>0</v>
      </c>
      <c r="T26" s="105">
        <f t="shared" si="2"/>
        <v>57.38</v>
      </c>
      <c r="U26" s="105">
        <f t="shared" si="3"/>
        <v>11647.811999999998</v>
      </c>
      <c r="V26" s="16"/>
      <c r="W26" s="16"/>
      <c r="X26" s="16"/>
    </row>
    <row r="27" spans="1:24" ht="42.75" customHeight="1" x14ac:dyDescent="0.45">
      <c r="A27" s="14">
        <v>16</v>
      </c>
      <c r="B27" s="15" t="s">
        <v>72</v>
      </c>
      <c r="C27" s="104">
        <f>'[5]May 2021'!H27</f>
        <v>10157.706999999993</v>
      </c>
      <c r="D27" s="104">
        <v>10.3</v>
      </c>
      <c r="E27" s="104">
        <f>'[5]May 2021'!E27+D27</f>
        <v>25.15</v>
      </c>
      <c r="F27" s="104">
        <v>0</v>
      </c>
      <c r="G27" s="104">
        <f>'[5]May 2021'!G27+'[5]June 2021'!F27</f>
        <v>0</v>
      </c>
      <c r="H27" s="104">
        <f t="shared" si="0"/>
        <v>10168.006999999992</v>
      </c>
      <c r="I27" s="104">
        <f>'[5]May 2021'!N27</f>
        <v>330.27499999999998</v>
      </c>
      <c r="J27" s="104">
        <v>1.55</v>
      </c>
      <c r="K27" s="104">
        <f>'[5]May 2021'!K27+'[5]June 2021'!J27</f>
        <v>2.27</v>
      </c>
      <c r="L27" s="104">
        <v>0</v>
      </c>
      <c r="M27" s="104">
        <f>'[5]May 2021'!M27+'[5]June 2021'!L27</f>
        <v>0</v>
      </c>
      <c r="N27" s="104">
        <f t="shared" si="1"/>
        <v>331.82499999999999</v>
      </c>
      <c r="O27" s="105">
        <f>'[5]May 2021'!T27</f>
        <v>74.960000000000008</v>
      </c>
      <c r="P27" s="104">
        <v>0</v>
      </c>
      <c r="Q27" s="104">
        <f>'[5]May 2021'!Q27+'[5]June 2021'!P27</f>
        <v>0</v>
      </c>
      <c r="R27" s="104">
        <v>0</v>
      </c>
      <c r="S27" s="104">
        <f>'[5]May 2021'!S27+'[5]June 2021'!R27</f>
        <v>0</v>
      </c>
      <c r="T27" s="105">
        <f t="shared" si="2"/>
        <v>74.960000000000008</v>
      </c>
      <c r="U27" s="105">
        <f t="shared" si="3"/>
        <v>10574.791999999992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106">
        <f>SUM(C26:C27)</f>
        <v>21737.318999999992</v>
      </c>
      <c r="D28" s="106">
        <f t="shared" ref="D28:U28" si="9">SUM(D26:D27)</f>
        <v>21.12</v>
      </c>
      <c r="E28" s="106">
        <f t="shared" si="9"/>
        <v>42.994999999999997</v>
      </c>
      <c r="F28" s="106">
        <f t="shared" si="9"/>
        <v>0</v>
      </c>
      <c r="G28" s="106">
        <f t="shared" si="9"/>
        <v>0</v>
      </c>
      <c r="H28" s="106">
        <f t="shared" si="9"/>
        <v>21758.438999999991</v>
      </c>
      <c r="I28" s="106">
        <f t="shared" si="9"/>
        <v>330.27499999999998</v>
      </c>
      <c r="J28" s="106">
        <f t="shared" si="9"/>
        <v>1.55</v>
      </c>
      <c r="K28" s="106">
        <f t="shared" si="9"/>
        <v>2.27</v>
      </c>
      <c r="L28" s="106">
        <f t="shared" si="9"/>
        <v>0</v>
      </c>
      <c r="M28" s="106">
        <f t="shared" si="9"/>
        <v>0</v>
      </c>
      <c r="N28" s="106">
        <f t="shared" si="9"/>
        <v>331.82499999999999</v>
      </c>
      <c r="O28" s="106">
        <f t="shared" si="9"/>
        <v>74.960000000000008</v>
      </c>
      <c r="P28" s="106">
        <f t="shared" si="9"/>
        <v>57.38</v>
      </c>
      <c r="Q28" s="106">
        <f t="shared" si="9"/>
        <v>57.38</v>
      </c>
      <c r="R28" s="106">
        <f t="shared" si="9"/>
        <v>0</v>
      </c>
      <c r="S28" s="106">
        <f t="shared" si="9"/>
        <v>0</v>
      </c>
      <c r="T28" s="106">
        <f t="shared" si="9"/>
        <v>132.34</v>
      </c>
      <c r="U28" s="106">
        <f t="shared" si="9"/>
        <v>22222.603999999992</v>
      </c>
      <c r="V28" s="101"/>
      <c r="W28" s="101"/>
      <c r="X28" s="101"/>
    </row>
    <row r="29" spans="1:24" ht="42.75" customHeight="1" x14ac:dyDescent="0.45">
      <c r="A29" s="14">
        <v>17</v>
      </c>
      <c r="B29" s="15" t="s">
        <v>36</v>
      </c>
      <c r="C29" s="104">
        <f>'[5]May 2021'!H29</f>
        <v>6979.3469999999998</v>
      </c>
      <c r="D29" s="104">
        <v>4.54</v>
      </c>
      <c r="E29" s="104">
        <f>'[5]May 2021'!E29+D29</f>
        <v>12.8</v>
      </c>
      <c r="F29" s="104">
        <v>0</v>
      </c>
      <c r="G29" s="104">
        <f>'[5]May 2021'!G29+'[5]June 2021'!F29</f>
        <v>0</v>
      </c>
      <c r="H29" s="104">
        <f t="shared" si="0"/>
        <v>6983.8869999999997</v>
      </c>
      <c r="I29" s="104">
        <f>'[5]May 2021'!N29</f>
        <v>3.5700000000000003</v>
      </c>
      <c r="J29" s="104">
        <v>0</v>
      </c>
      <c r="K29" s="104">
        <f>'[5]May 2021'!K29+'[5]June 2021'!J29</f>
        <v>0</v>
      </c>
      <c r="L29" s="104">
        <v>0</v>
      </c>
      <c r="M29" s="104">
        <f>'[5]May 2021'!M29+'[5]June 2021'!L29</f>
        <v>0</v>
      </c>
      <c r="N29" s="104">
        <f t="shared" si="1"/>
        <v>3.5700000000000003</v>
      </c>
      <c r="O29" s="105">
        <f>'[5]May 2021'!T29</f>
        <v>47.8</v>
      </c>
      <c r="P29" s="104">
        <v>0</v>
      </c>
      <c r="Q29" s="104">
        <f>'[5]May 2021'!Q29+'[5]June 2021'!P29</f>
        <v>0</v>
      </c>
      <c r="R29" s="104">
        <v>0</v>
      </c>
      <c r="S29" s="104">
        <f>'[5]May 2021'!S29+'[5]June 2021'!R29</f>
        <v>0</v>
      </c>
      <c r="T29" s="105">
        <f t="shared" si="2"/>
        <v>47.8</v>
      </c>
      <c r="U29" s="105">
        <f t="shared" si="3"/>
        <v>7035.2569999999996</v>
      </c>
      <c r="V29" s="16"/>
      <c r="W29" s="16"/>
      <c r="X29" s="16"/>
    </row>
    <row r="30" spans="1:24" ht="42.75" customHeight="1" x14ac:dyDescent="0.45">
      <c r="A30" s="14">
        <v>18</v>
      </c>
      <c r="B30" s="15" t="s">
        <v>37</v>
      </c>
      <c r="C30" s="104">
        <f>'[5]May 2021'!H30</f>
        <v>494.27399999999994</v>
      </c>
      <c r="D30" s="104">
        <v>8.48</v>
      </c>
      <c r="E30" s="104">
        <f>'[5]May 2021'!E30+D30</f>
        <v>27.419999999999998</v>
      </c>
      <c r="F30" s="104">
        <v>0</v>
      </c>
      <c r="G30" s="104">
        <f>'[5]May 2021'!G30+'[5]June 2021'!F30</f>
        <v>0</v>
      </c>
      <c r="H30" s="104">
        <f t="shared" si="0"/>
        <v>502.75399999999996</v>
      </c>
      <c r="I30" s="104">
        <f>'[5]May 2021'!N30</f>
        <v>0</v>
      </c>
      <c r="J30" s="104">
        <v>0</v>
      </c>
      <c r="K30" s="104">
        <f>'[5]May 2021'!K30+'[5]June 2021'!J30</f>
        <v>0</v>
      </c>
      <c r="L30" s="104">
        <v>0</v>
      </c>
      <c r="M30" s="104">
        <f>'[5]May 2021'!M30+'[5]June 2021'!L30</f>
        <v>0</v>
      </c>
      <c r="N30" s="104">
        <f t="shared" si="1"/>
        <v>0</v>
      </c>
      <c r="O30" s="105">
        <f>'[5]May 2021'!T30</f>
        <v>0.22</v>
      </c>
      <c r="P30" s="104">
        <v>0</v>
      </c>
      <c r="Q30" s="104">
        <f>'[5]May 2021'!Q30+'[5]June 2021'!P30</f>
        <v>0</v>
      </c>
      <c r="R30" s="104">
        <v>0</v>
      </c>
      <c r="S30" s="104">
        <f>'[5]May 2021'!S30+'[5]June 2021'!R30</f>
        <v>0</v>
      </c>
      <c r="T30" s="105">
        <f t="shared" si="2"/>
        <v>0.22</v>
      </c>
      <c r="U30" s="105">
        <f t="shared" si="3"/>
        <v>502.97399999999999</v>
      </c>
      <c r="V30" s="16"/>
      <c r="W30" s="16"/>
      <c r="X30" s="16"/>
    </row>
    <row r="31" spans="1:24" ht="42.75" customHeight="1" x14ac:dyDescent="0.45">
      <c r="A31" s="14">
        <v>19</v>
      </c>
      <c r="B31" s="15" t="s">
        <v>38</v>
      </c>
      <c r="C31" s="104">
        <f>'[5]May 2021'!H31</f>
        <v>5471.5749999999998</v>
      </c>
      <c r="D31" s="104">
        <v>0.56000000000000005</v>
      </c>
      <c r="E31" s="104">
        <f>'[5]May 2021'!E31+D31</f>
        <v>2.38</v>
      </c>
      <c r="F31" s="104">
        <v>0</v>
      </c>
      <c r="G31" s="104">
        <f>'[5]May 2021'!G31+'[5]June 2021'!F31</f>
        <v>0</v>
      </c>
      <c r="H31" s="104">
        <f t="shared" si="0"/>
        <v>5472.1350000000002</v>
      </c>
      <c r="I31" s="104">
        <f>'[5]May 2021'!N31</f>
        <v>32.010000000000005</v>
      </c>
      <c r="J31" s="104">
        <v>0</v>
      </c>
      <c r="K31" s="104">
        <f>'[5]May 2021'!K31+'[5]June 2021'!J31</f>
        <v>0</v>
      </c>
      <c r="L31" s="104">
        <v>0</v>
      </c>
      <c r="M31" s="104">
        <f>'[5]May 2021'!M31+'[5]June 2021'!L31</f>
        <v>0</v>
      </c>
      <c r="N31" s="104">
        <f t="shared" si="1"/>
        <v>32.010000000000005</v>
      </c>
      <c r="O31" s="105">
        <f>'[5]May 2021'!T31</f>
        <v>128.47999999999999</v>
      </c>
      <c r="P31" s="104">
        <v>0</v>
      </c>
      <c r="Q31" s="104">
        <f>'[5]May 2021'!Q31+'[5]June 2021'!P31</f>
        <v>80.19</v>
      </c>
      <c r="R31" s="104">
        <v>0</v>
      </c>
      <c r="S31" s="104">
        <f>'[5]May 2021'!S31+'[5]June 2021'!R31</f>
        <v>0</v>
      </c>
      <c r="T31" s="105">
        <f t="shared" si="2"/>
        <v>128.47999999999999</v>
      </c>
      <c r="U31" s="105">
        <f t="shared" si="3"/>
        <v>5632.625</v>
      </c>
      <c r="V31" s="16"/>
      <c r="W31" s="16"/>
      <c r="X31" s="16"/>
    </row>
    <row r="32" spans="1:24" ht="42.75" customHeight="1" x14ac:dyDescent="0.45">
      <c r="A32" s="14">
        <v>20</v>
      </c>
      <c r="B32" s="15" t="s">
        <v>39</v>
      </c>
      <c r="C32" s="104">
        <f>'[5]May 2021'!H32</f>
        <v>4487.3580000000002</v>
      </c>
      <c r="D32" s="104">
        <v>14.97</v>
      </c>
      <c r="E32" s="104">
        <f>'[5]May 2021'!E32+D32</f>
        <v>23.59</v>
      </c>
      <c r="F32" s="104">
        <v>0</v>
      </c>
      <c r="G32" s="104">
        <f>'[5]May 2021'!G32+'[5]June 2021'!F32</f>
        <v>0</v>
      </c>
      <c r="H32" s="104">
        <f t="shared" si="0"/>
        <v>4502.3280000000004</v>
      </c>
      <c r="I32" s="104">
        <f>'[5]May 2021'!N32</f>
        <v>60.490000000000009</v>
      </c>
      <c r="J32" s="104">
        <v>2.0299999999999998</v>
      </c>
      <c r="K32" s="104">
        <f>'[5]May 2021'!K32+'[5]June 2021'!J32</f>
        <v>4.66</v>
      </c>
      <c r="L32" s="104">
        <v>0</v>
      </c>
      <c r="M32" s="104">
        <f>'[5]May 2021'!M32+'[5]June 2021'!L32</f>
        <v>0</v>
      </c>
      <c r="N32" s="104">
        <f t="shared" si="1"/>
        <v>62.52000000000001</v>
      </c>
      <c r="O32" s="105">
        <f>'[5]May 2021'!T32</f>
        <v>271.04999999999995</v>
      </c>
      <c r="P32" s="104">
        <v>0</v>
      </c>
      <c r="Q32" s="104">
        <f>'[5]May 2021'!Q32+'[5]June 2021'!P32</f>
        <v>4.5</v>
      </c>
      <c r="R32" s="104">
        <v>0</v>
      </c>
      <c r="S32" s="104">
        <f>'[5]May 2021'!S32+'[5]June 2021'!R32</f>
        <v>0</v>
      </c>
      <c r="T32" s="105">
        <f t="shared" si="2"/>
        <v>271.04999999999995</v>
      </c>
      <c r="U32" s="105">
        <f t="shared" si="3"/>
        <v>4835.898000000001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106">
        <f>SUM(C29:C32)</f>
        <v>17432.554</v>
      </c>
      <c r="D33" s="106">
        <f t="shared" ref="D33:U33" si="10">SUM(D29:D32)</f>
        <v>28.55</v>
      </c>
      <c r="E33" s="106">
        <f t="shared" si="10"/>
        <v>66.19</v>
      </c>
      <c r="F33" s="106">
        <f t="shared" si="10"/>
        <v>0</v>
      </c>
      <c r="G33" s="106">
        <f t="shared" si="10"/>
        <v>0</v>
      </c>
      <c r="H33" s="106">
        <f t="shared" si="10"/>
        <v>17461.103999999999</v>
      </c>
      <c r="I33" s="106">
        <f t="shared" si="10"/>
        <v>96.070000000000022</v>
      </c>
      <c r="J33" s="106">
        <f t="shared" si="10"/>
        <v>2.0299999999999998</v>
      </c>
      <c r="K33" s="106">
        <f t="shared" si="10"/>
        <v>4.66</v>
      </c>
      <c r="L33" s="106">
        <f t="shared" si="10"/>
        <v>0</v>
      </c>
      <c r="M33" s="106">
        <f t="shared" si="10"/>
        <v>0</v>
      </c>
      <c r="N33" s="106">
        <f t="shared" si="10"/>
        <v>98.100000000000023</v>
      </c>
      <c r="O33" s="106">
        <f t="shared" si="10"/>
        <v>447.54999999999995</v>
      </c>
      <c r="P33" s="106">
        <f t="shared" si="10"/>
        <v>0</v>
      </c>
      <c r="Q33" s="106">
        <f t="shared" si="10"/>
        <v>84.69</v>
      </c>
      <c r="R33" s="106">
        <f t="shared" si="10"/>
        <v>0</v>
      </c>
      <c r="S33" s="106">
        <f t="shared" si="10"/>
        <v>0</v>
      </c>
      <c r="T33" s="106">
        <f t="shared" si="10"/>
        <v>447.54999999999995</v>
      </c>
      <c r="U33" s="106">
        <f t="shared" si="10"/>
        <v>18006.754000000001</v>
      </c>
      <c r="V33" s="101"/>
      <c r="W33" s="101"/>
      <c r="X33" s="101"/>
    </row>
    <row r="34" spans="1:24" ht="42.75" customHeight="1" x14ac:dyDescent="0.45">
      <c r="A34" s="14">
        <v>21</v>
      </c>
      <c r="B34" s="15" t="s">
        <v>41</v>
      </c>
      <c r="C34" s="104">
        <f>'[5]May 2021'!H34</f>
        <v>5801.75</v>
      </c>
      <c r="D34" s="104">
        <v>7.47</v>
      </c>
      <c r="E34" s="104">
        <f>'[5]May 2021'!E34+D34</f>
        <v>7.79</v>
      </c>
      <c r="F34" s="104">
        <v>0</v>
      </c>
      <c r="G34" s="104">
        <f>'[5]May 2021'!G34+'[5]June 2021'!F34</f>
        <v>0</v>
      </c>
      <c r="H34" s="104">
        <f t="shared" si="0"/>
        <v>5809.22</v>
      </c>
      <c r="I34" s="104">
        <f>'[5]May 2021'!N34</f>
        <v>0</v>
      </c>
      <c r="J34" s="104">
        <v>0</v>
      </c>
      <c r="K34" s="104">
        <f>'[5]May 2021'!K34+'[5]June 2021'!J34</f>
        <v>0</v>
      </c>
      <c r="L34" s="104">
        <v>0</v>
      </c>
      <c r="M34" s="104">
        <f>'[5]May 2021'!M34+'[5]June 2021'!L34</f>
        <v>0</v>
      </c>
      <c r="N34" s="104">
        <f t="shared" si="1"/>
        <v>0</v>
      </c>
      <c r="O34" s="105">
        <f>'[5]May 2021'!T34</f>
        <v>0</v>
      </c>
      <c r="P34" s="104">
        <v>0</v>
      </c>
      <c r="Q34" s="104">
        <f>'[5]May 2021'!Q34+'[5]June 2021'!P34</f>
        <v>0</v>
      </c>
      <c r="R34" s="104">
        <v>0</v>
      </c>
      <c r="S34" s="104">
        <f>'[5]May 2021'!S34+'[5]June 2021'!R34</f>
        <v>0</v>
      </c>
      <c r="T34" s="105">
        <f t="shared" si="2"/>
        <v>0</v>
      </c>
      <c r="U34" s="105">
        <f t="shared" si="3"/>
        <v>5809.22</v>
      </c>
      <c r="V34" s="22"/>
      <c r="W34" s="22"/>
      <c r="X34" s="22"/>
    </row>
    <row r="35" spans="1:24" ht="42.75" customHeight="1" x14ac:dyDescent="0.45">
      <c r="A35" s="14">
        <v>22</v>
      </c>
      <c r="B35" s="15" t="s">
        <v>42</v>
      </c>
      <c r="C35" s="104">
        <f>'[5]May 2021'!H35</f>
        <v>4511.4749999999995</v>
      </c>
      <c r="D35" s="104">
        <v>0.68</v>
      </c>
      <c r="E35" s="104">
        <f>'[5]May 2021'!E35+D35</f>
        <v>3.72</v>
      </c>
      <c r="F35" s="104">
        <v>0</v>
      </c>
      <c r="G35" s="104">
        <f>'[5]May 2021'!G35+'[5]June 2021'!F35</f>
        <v>0</v>
      </c>
      <c r="H35" s="104">
        <f t="shared" si="0"/>
        <v>4512.1549999999997</v>
      </c>
      <c r="I35" s="104">
        <f>'[5]May 2021'!N35</f>
        <v>0</v>
      </c>
      <c r="J35" s="104">
        <v>0</v>
      </c>
      <c r="K35" s="104">
        <f>'[5]May 2021'!K35+'[5]June 2021'!J35</f>
        <v>0</v>
      </c>
      <c r="L35" s="104">
        <v>0</v>
      </c>
      <c r="M35" s="104">
        <f>'[5]May 2021'!M35+'[5]June 2021'!L35</f>
        <v>0</v>
      </c>
      <c r="N35" s="104">
        <f t="shared" si="1"/>
        <v>0</v>
      </c>
      <c r="O35" s="105">
        <f>'[5]May 2021'!T35</f>
        <v>16.43</v>
      </c>
      <c r="P35" s="104">
        <v>0</v>
      </c>
      <c r="Q35" s="104">
        <f>'[5]May 2021'!Q35+'[5]June 2021'!P35</f>
        <v>0</v>
      </c>
      <c r="R35" s="104">
        <v>0</v>
      </c>
      <c r="S35" s="104">
        <f>'[5]May 2021'!S35+'[5]June 2021'!R35</f>
        <v>0</v>
      </c>
      <c r="T35" s="105">
        <f t="shared" si="2"/>
        <v>16.43</v>
      </c>
      <c r="U35" s="105">
        <f t="shared" si="3"/>
        <v>4528.585</v>
      </c>
      <c r="V35" s="22"/>
      <c r="W35" s="22"/>
      <c r="X35" s="22"/>
    </row>
    <row r="36" spans="1:24" ht="42.75" customHeight="1" x14ac:dyDescent="0.45">
      <c r="A36" s="14">
        <v>23</v>
      </c>
      <c r="B36" s="15" t="s">
        <v>43</v>
      </c>
      <c r="C36" s="104">
        <f>'[5]May 2021'!H36</f>
        <v>5703.1399999999985</v>
      </c>
      <c r="D36" s="104">
        <v>0</v>
      </c>
      <c r="E36" s="104">
        <f>'[5]May 2021'!E36+D36</f>
        <v>4.6700000000000008</v>
      </c>
      <c r="F36" s="104">
        <v>0</v>
      </c>
      <c r="G36" s="104">
        <f>'[5]May 2021'!G36+'[5]June 2021'!F36</f>
        <v>0</v>
      </c>
      <c r="H36" s="104">
        <f t="shared" si="0"/>
        <v>5703.1399999999985</v>
      </c>
      <c r="I36" s="104">
        <f>'[5]May 2021'!N36</f>
        <v>6.33</v>
      </c>
      <c r="J36" s="104">
        <v>0</v>
      </c>
      <c r="K36" s="104">
        <f>'[5]May 2021'!K36+'[5]June 2021'!J36</f>
        <v>0</v>
      </c>
      <c r="L36" s="104">
        <v>0</v>
      </c>
      <c r="M36" s="104">
        <f>'[5]May 2021'!M36+'[5]June 2021'!L36</f>
        <v>0</v>
      </c>
      <c r="N36" s="104">
        <f t="shared" si="1"/>
        <v>6.33</v>
      </c>
      <c r="O36" s="105">
        <f>'[5]May 2021'!T36</f>
        <v>0</v>
      </c>
      <c r="P36" s="104">
        <v>0</v>
      </c>
      <c r="Q36" s="104">
        <f>'[5]May 2021'!Q36+'[5]June 2021'!P36</f>
        <v>0</v>
      </c>
      <c r="R36" s="104">
        <v>0</v>
      </c>
      <c r="S36" s="104">
        <f>'[5]May 2021'!S36+'[5]June 2021'!R36</f>
        <v>0</v>
      </c>
      <c r="T36" s="105">
        <f t="shared" si="2"/>
        <v>0</v>
      </c>
      <c r="U36" s="105">
        <f t="shared" si="3"/>
        <v>5709.4699999999984</v>
      </c>
      <c r="V36" s="22"/>
      <c r="W36" s="22"/>
      <c r="X36" s="22"/>
    </row>
    <row r="37" spans="1:24" ht="42.75" customHeight="1" x14ac:dyDescent="0.45">
      <c r="A37" s="14">
        <v>24</v>
      </c>
      <c r="B37" s="15" t="s">
        <v>44</v>
      </c>
      <c r="C37" s="104">
        <f>'[5]May 2021'!H37</f>
        <v>6978.6599999999989</v>
      </c>
      <c r="D37" s="104">
        <v>0.79</v>
      </c>
      <c r="E37" s="104">
        <f>'[5]May 2021'!E37+D37</f>
        <v>2.95</v>
      </c>
      <c r="F37" s="104">
        <v>0</v>
      </c>
      <c r="G37" s="104">
        <f>'[5]May 2021'!G37+'[5]June 2021'!F37</f>
        <v>0</v>
      </c>
      <c r="H37" s="104">
        <f t="shared" si="0"/>
        <v>6979.4499999999989</v>
      </c>
      <c r="I37" s="104">
        <f>'[5]May 2021'!N37</f>
        <v>0</v>
      </c>
      <c r="J37" s="104">
        <v>0</v>
      </c>
      <c r="K37" s="104">
        <f>'[5]May 2021'!K37+'[5]June 2021'!J37</f>
        <v>0</v>
      </c>
      <c r="L37" s="104">
        <v>0</v>
      </c>
      <c r="M37" s="104">
        <f>'[5]May 2021'!M37+'[5]June 2021'!L37</f>
        <v>0</v>
      </c>
      <c r="N37" s="104">
        <f t="shared" si="1"/>
        <v>0</v>
      </c>
      <c r="O37" s="105">
        <f>'[5]May 2021'!T37</f>
        <v>0</v>
      </c>
      <c r="P37" s="104">
        <v>0.17</v>
      </c>
      <c r="Q37" s="104">
        <f>'[5]May 2021'!Q37+'[5]June 2021'!P37</f>
        <v>0.17</v>
      </c>
      <c r="R37" s="104">
        <v>0</v>
      </c>
      <c r="S37" s="104">
        <f>'[5]May 2021'!S37+'[5]June 2021'!R37</f>
        <v>0</v>
      </c>
      <c r="T37" s="105">
        <f t="shared" si="2"/>
        <v>0.17</v>
      </c>
      <c r="U37" s="105">
        <f t="shared" si="3"/>
        <v>6979.619999999999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106">
        <f>SUM(C34:C37)</f>
        <v>22995.024999999998</v>
      </c>
      <c r="D38" s="106">
        <f t="shared" ref="D38:U38" si="11">SUM(D34:D37)</f>
        <v>8.9400000000000013</v>
      </c>
      <c r="E38" s="106">
        <f t="shared" si="11"/>
        <v>19.13</v>
      </c>
      <c r="F38" s="106">
        <f t="shared" si="11"/>
        <v>0</v>
      </c>
      <c r="G38" s="106">
        <f t="shared" si="11"/>
        <v>0</v>
      </c>
      <c r="H38" s="106">
        <f t="shared" si="11"/>
        <v>23003.964999999997</v>
      </c>
      <c r="I38" s="106">
        <f t="shared" si="11"/>
        <v>6.33</v>
      </c>
      <c r="J38" s="106">
        <f t="shared" si="11"/>
        <v>0</v>
      </c>
      <c r="K38" s="106">
        <f t="shared" si="11"/>
        <v>0</v>
      </c>
      <c r="L38" s="106">
        <f t="shared" si="11"/>
        <v>0</v>
      </c>
      <c r="M38" s="106">
        <f t="shared" si="11"/>
        <v>0</v>
      </c>
      <c r="N38" s="106">
        <f t="shared" si="11"/>
        <v>6.33</v>
      </c>
      <c r="O38" s="106">
        <f t="shared" si="11"/>
        <v>16.43</v>
      </c>
      <c r="P38" s="106">
        <f t="shared" si="11"/>
        <v>0.17</v>
      </c>
      <c r="Q38" s="106">
        <f t="shared" si="11"/>
        <v>0.17</v>
      </c>
      <c r="R38" s="106">
        <f t="shared" si="11"/>
        <v>0</v>
      </c>
      <c r="S38" s="106">
        <f t="shared" si="11"/>
        <v>0</v>
      </c>
      <c r="T38" s="106">
        <f t="shared" si="11"/>
        <v>16.600000000000001</v>
      </c>
      <c r="U38" s="106">
        <f t="shared" si="11"/>
        <v>23026.894999999997</v>
      </c>
      <c r="V38" s="101"/>
      <c r="W38" s="101"/>
      <c r="X38" s="101"/>
    </row>
    <row r="39" spans="1:24" s="20" customFormat="1" ht="42.75" customHeight="1" x14ac:dyDescent="0.4">
      <c r="A39" s="17"/>
      <c r="B39" s="21" t="s">
        <v>46</v>
      </c>
      <c r="C39" s="106">
        <f>C38+C33+C28</f>
        <v>62164.897999999986</v>
      </c>
      <c r="D39" s="106">
        <f t="shared" ref="D39:U39" si="12">D38+D33+D28</f>
        <v>58.61</v>
      </c>
      <c r="E39" s="106">
        <f t="shared" si="12"/>
        <v>128.315</v>
      </c>
      <c r="F39" s="106">
        <f t="shared" si="12"/>
        <v>0</v>
      </c>
      <c r="G39" s="106">
        <f t="shared" si="12"/>
        <v>0</v>
      </c>
      <c r="H39" s="106">
        <f t="shared" si="12"/>
        <v>62223.507999999987</v>
      </c>
      <c r="I39" s="106">
        <f t="shared" si="12"/>
        <v>432.67500000000001</v>
      </c>
      <c r="J39" s="106">
        <f t="shared" si="12"/>
        <v>3.58</v>
      </c>
      <c r="K39" s="106">
        <f t="shared" si="12"/>
        <v>6.93</v>
      </c>
      <c r="L39" s="106">
        <f t="shared" si="12"/>
        <v>0</v>
      </c>
      <c r="M39" s="106">
        <f t="shared" si="12"/>
        <v>0</v>
      </c>
      <c r="N39" s="106">
        <f t="shared" si="12"/>
        <v>436.255</v>
      </c>
      <c r="O39" s="106">
        <f t="shared" si="12"/>
        <v>538.93999999999994</v>
      </c>
      <c r="P39" s="106">
        <f t="shared" si="12"/>
        <v>57.550000000000004</v>
      </c>
      <c r="Q39" s="106">
        <f t="shared" si="12"/>
        <v>142.24</v>
      </c>
      <c r="R39" s="106">
        <f t="shared" si="12"/>
        <v>0</v>
      </c>
      <c r="S39" s="106">
        <f t="shared" si="12"/>
        <v>0</v>
      </c>
      <c r="T39" s="106">
        <f t="shared" si="12"/>
        <v>596.49</v>
      </c>
      <c r="U39" s="106">
        <f t="shared" si="12"/>
        <v>63256.25299999999</v>
      </c>
      <c r="V39" s="101"/>
      <c r="W39" s="101"/>
      <c r="X39" s="101"/>
    </row>
    <row r="40" spans="1:24" ht="42.75" customHeight="1" x14ac:dyDescent="0.45">
      <c r="A40" s="14">
        <v>25</v>
      </c>
      <c r="B40" s="15" t="s">
        <v>47</v>
      </c>
      <c r="C40" s="104">
        <f>'[5]May 2021'!H40</f>
        <v>14976.528000000002</v>
      </c>
      <c r="D40" s="104">
        <v>3.79</v>
      </c>
      <c r="E40" s="104">
        <f>'[5]May 2021'!E40+D40</f>
        <v>25.812999999999999</v>
      </c>
      <c r="F40" s="104">
        <v>0</v>
      </c>
      <c r="G40" s="104">
        <f>'[5]May 2021'!G40+'[5]June 2021'!F40</f>
        <v>0</v>
      </c>
      <c r="H40" s="104">
        <f t="shared" si="0"/>
        <v>14980.318000000003</v>
      </c>
      <c r="I40" s="104">
        <f>'[5]May 2021'!N40</f>
        <v>0</v>
      </c>
      <c r="J40" s="104">
        <v>0</v>
      </c>
      <c r="K40" s="104">
        <f>'[5]May 2021'!K40+'[5]June 2021'!J40</f>
        <v>0</v>
      </c>
      <c r="L40" s="104">
        <v>0</v>
      </c>
      <c r="M40" s="104">
        <f>'[5]May 2021'!M40+'[5]June 2021'!L40</f>
        <v>0</v>
      </c>
      <c r="N40" s="104">
        <f t="shared" si="1"/>
        <v>0</v>
      </c>
      <c r="O40" s="105">
        <f>'[5]May 2021'!T40</f>
        <v>0</v>
      </c>
      <c r="P40" s="104">
        <v>0</v>
      </c>
      <c r="Q40" s="104">
        <f>'[5]May 2021'!Q40+'[5]June 2021'!P40</f>
        <v>0</v>
      </c>
      <c r="R40" s="104">
        <v>0</v>
      </c>
      <c r="S40" s="104">
        <f>'[5]May 2021'!S40+'[5]June 2021'!R40</f>
        <v>0</v>
      </c>
      <c r="T40" s="105">
        <f t="shared" si="2"/>
        <v>0</v>
      </c>
      <c r="U40" s="105">
        <f t="shared" si="3"/>
        <v>14980.318000000003</v>
      </c>
      <c r="V40" s="16"/>
      <c r="W40" s="16"/>
      <c r="X40" s="16"/>
    </row>
    <row r="41" spans="1:24" ht="42.75" customHeight="1" x14ac:dyDescent="0.45">
      <c r="A41" s="14">
        <v>26</v>
      </c>
      <c r="B41" s="15" t="s">
        <v>48</v>
      </c>
      <c r="C41" s="104">
        <f>'[5]May 2021'!H41</f>
        <v>9652.2509999999929</v>
      </c>
      <c r="D41" s="104">
        <v>9.82</v>
      </c>
      <c r="E41" s="104">
        <f>'[5]May 2021'!E41+D41</f>
        <v>12.86</v>
      </c>
      <c r="F41" s="104">
        <v>0</v>
      </c>
      <c r="G41" s="104">
        <f>'[5]May 2021'!G41+'[5]June 2021'!F41</f>
        <v>0</v>
      </c>
      <c r="H41" s="104">
        <f t="shared" si="0"/>
        <v>9662.0709999999926</v>
      </c>
      <c r="I41" s="104">
        <f>'[5]May 2021'!N41</f>
        <v>0</v>
      </c>
      <c r="J41" s="104">
        <v>0</v>
      </c>
      <c r="K41" s="104">
        <f>'[5]May 2021'!K41+'[5]June 2021'!J41</f>
        <v>0</v>
      </c>
      <c r="L41" s="104">
        <v>0</v>
      </c>
      <c r="M41" s="104">
        <f>'[5]May 2021'!M41+'[5]June 2021'!L41</f>
        <v>0</v>
      </c>
      <c r="N41" s="104">
        <f t="shared" si="1"/>
        <v>0</v>
      </c>
      <c r="O41" s="105">
        <f>'[5]May 2021'!T41</f>
        <v>0</v>
      </c>
      <c r="P41" s="104">
        <v>0</v>
      </c>
      <c r="Q41" s="104">
        <f>'[5]May 2021'!Q41+'[5]June 2021'!P41</f>
        <v>0</v>
      </c>
      <c r="R41" s="104">
        <v>0</v>
      </c>
      <c r="S41" s="104">
        <f>'[5]May 2021'!S41+'[5]June 2021'!R41</f>
        <v>0</v>
      </c>
      <c r="T41" s="105">
        <f t="shared" si="2"/>
        <v>0</v>
      </c>
      <c r="U41" s="105">
        <f t="shared" si="3"/>
        <v>9662.0709999999926</v>
      </c>
      <c r="V41" s="16"/>
      <c r="W41" s="16"/>
      <c r="X41" s="16"/>
    </row>
    <row r="42" spans="1:24" ht="42.75" customHeight="1" x14ac:dyDescent="0.45">
      <c r="A42" s="14">
        <v>27</v>
      </c>
      <c r="B42" s="15" t="s">
        <v>49</v>
      </c>
      <c r="C42" s="104">
        <f>'[5]May 2021'!H42</f>
        <v>23529.090000000004</v>
      </c>
      <c r="D42" s="104">
        <v>24.01</v>
      </c>
      <c r="E42" s="104">
        <f>'[5]May 2021'!E42+D42</f>
        <v>43.192000000000007</v>
      </c>
      <c r="F42" s="104">
        <v>0</v>
      </c>
      <c r="G42" s="104">
        <f>'[5]May 2021'!G42+'[5]June 2021'!F42</f>
        <v>0</v>
      </c>
      <c r="H42" s="104">
        <f t="shared" si="0"/>
        <v>23553.100000000002</v>
      </c>
      <c r="I42" s="104">
        <f>'[5]May 2021'!N42</f>
        <v>0</v>
      </c>
      <c r="J42" s="104">
        <v>0</v>
      </c>
      <c r="K42" s="104">
        <f>'[5]May 2021'!K42+'[5]June 2021'!J42</f>
        <v>0</v>
      </c>
      <c r="L42" s="104">
        <v>0</v>
      </c>
      <c r="M42" s="104">
        <f>'[5]May 2021'!M42+'[5]June 2021'!L42</f>
        <v>0</v>
      </c>
      <c r="N42" s="104">
        <f t="shared" si="1"/>
        <v>0</v>
      </c>
      <c r="O42" s="105">
        <f>'[5]May 2021'!T42</f>
        <v>0</v>
      </c>
      <c r="P42" s="104">
        <v>0</v>
      </c>
      <c r="Q42" s="104">
        <f>'[5]May 2021'!Q42+'[5]June 2021'!P42</f>
        <v>0</v>
      </c>
      <c r="R42" s="104">
        <v>0</v>
      </c>
      <c r="S42" s="104">
        <f>'[5]May 2021'!S42+'[5]June 2021'!R42</f>
        <v>0</v>
      </c>
      <c r="T42" s="105">
        <f t="shared" si="2"/>
        <v>0</v>
      </c>
      <c r="U42" s="105">
        <f t="shared" si="3"/>
        <v>23553.100000000002</v>
      </c>
      <c r="V42" s="16"/>
      <c r="W42" s="16"/>
      <c r="X42" s="16"/>
    </row>
    <row r="43" spans="1:24" ht="42.75" customHeight="1" x14ac:dyDescent="0.45">
      <c r="A43" s="14">
        <v>28</v>
      </c>
      <c r="B43" s="15" t="s">
        <v>50</v>
      </c>
      <c r="C43" s="104">
        <f>'[5]May 2021'!H43</f>
        <v>377.66300000000007</v>
      </c>
      <c r="D43" s="104">
        <v>9.35</v>
      </c>
      <c r="E43" s="104">
        <f>'[5]May 2021'!E43+D43</f>
        <v>35.445</v>
      </c>
      <c r="F43" s="104">
        <v>0</v>
      </c>
      <c r="G43" s="104">
        <f>'[5]May 2021'!G43+'[5]June 2021'!F43</f>
        <v>0</v>
      </c>
      <c r="H43" s="104">
        <f t="shared" si="0"/>
        <v>387.01300000000009</v>
      </c>
      <c r="I43" s="104">
        <f>'[5]May 2021'!N43</f>
        <v>0</v>
      </c>
      <c r="J43" s="104">
        <v>0</v>
      </c>
      <c r="K43" s="104">
        <f>'[5]May 2021'!K43+'[5]June 2021'!J43</f>
        <v>0</v>
      </c>
      <c r="L43" s="104">
        <v>0</v>
      </c>
      <c r="M43" s="104">
        <f>'[5]May 2021'!M43+'[5]June 2021'!L43</f>
        <v>0</v>
      </c>
      <c r="N43" s="104">
        <f t="shared" si="1"/>
        <v>0</v>
      </c>
      <c r="O43" s="105">
        <f>'[5]May 2021'!T43</f>
        <v>0</v>
      </c>
      <c r="P43" s="104">
        <v>0</v>
      </c>
      <c r="Q43" s="104">
        <f>'[5]May 2021'!Q43+'[5]June 2021'!P43</f>
        <v>0</v>
      </c>
      <c r="R43" s="104">
        <v>0</v>
      </c>
      <c r="S43" s="104">
        <f>'[5]May 2021'!S43+'[5]June 2021'!R43</f>
        <v>0</v>
      </c>
      <c r="T43" s="105">
        <f t="shared" si="2"/>
        <v>0</v>
      </c>
      <c r="U43" s="105">
        <f t="shared" si="3"/>
        <v>387.01300000000009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106">
        <f>SUM(C40:C43)</f>
        <v>48535.531999999999</v>
      </c>
      <c r="D44" s="106">
        <f t="shared" ref="D44:U44" si="13">SUM(D40:D43)</f>
        <v>46.970000000000006</v>
      </c>
      <c r="E44" s="106">
        <f t="shared" si="13"/>
        <v>117.31</v>
      </c>
      <c r="F44" s="106">
        <f t="shared" si="13"/>
        <v>0</v>
      </c>
      <c r="G44" s="106">
        <f t="shared" si="13"/>
        <v>0</v>
      </c>
      <c r="H44" s="106">
        <f t="shared" si="13"/>
        <v>48582.502</v>
      </c>
      <c r="I44" s="106">
        <f t="shared" si="13"/>
        <v>0</v>
      </c>
      <c r="J44" s="106">
        <f t="shared" si="13"/>
        <v>0</v>
      </c>
      <c r="K44" s="106">
        <f t="shared" si="13"/>
        <v>0</v>
      </c>
      <c r="L44" s="106">
        <f t="shared" si="13"/>
        <v>0</v>
      </c>
      <c r="M44" s="106">
        <f t="shared" si="13"/>
        <v>0</v>
      </c>
      <c r="N44" s="106">
        <f t="shared" si="13"/>
        <v>0</v>
      </c>
      <c r="O44" s="106">
        <f t="shared" si="13"/>
        <v>0</v>
      </c>
      <c r="P44" s="106">
        <f t="shared" si="13"/>
        <v>0</v>
      </c>
      <c r="Q44" s="106">
        <f t="shared" si="13"/>
        <v>0</v>
      </c>
      <c r="R44" s="106">
        <f t="shared" si="13"/>
        <v>0</v>
      </c>
      <c r="S44" s="106">
        <f t="shared" si="13"/>
        <v>0</v>
      </c>
      <c r="T44" s="106">
        <f t="shared" si="13"/>
        <v>0</v>
      </c>
      <c r="U44" s="106">
        <f t="shared" si="13"/>
        <v>48582.502</v>
      </c>
      <c r="V44" s="101"/>
      <c r="W44" s="101"/>
      <c r="X44" s="101"/>
    </row>
    <row r="45" spans="1:24" ht="42.75" customHeight="1" x14ac:dyDescent="0.45">
      <c r="A45" s="14">
        <v>29</v>
      </c>
      <c r="B45" s="15" t="s">
        <v>52</v>
      </c>
      <c r="C45" s="104">
        <f>'[5]May 2021'!H45</f>
        <v>14229.79</v>
      </c>
      <c r="D45" s="104">
        <v>1.25</v>
      </c>
      <c r="E45" s="104">
        <f>'[5]May 2021'!E45+D45</f>
        <v>4.1099999999999994</v>
      </c>
      <c r="F45" s="104">
        <v>0</v>
      </c>
      <c r="G45" s="104">
        <f>'[5]May 2021'!G45+'[5]June 2021'!F45</f>
        <v>0</v>
      </c>
      <c r="H45" s="104">
        <f t="shared" si="0"/>
        <v>14231.04</v>
      </c>
      <c r="I45" s="104">
        <f>'[5]May 2021'!N45</f>
        <v>0.51</v>
      </c>
      <c r="J45" s="104">
        <v>0</v>
      </c>
      <c r="K45" s="104">
        <f>'[5]May 2021'!K45+'[5]June 2021'!J45</f>
        <v>0</v>
      </c>
      <c r="L45" s="104">
        <v>0</v>
      </c>
      <c r="M45" s="104">
        <f>'[5]May 2021'!M45+'[5]June 2021'!L45</f>
        <v>0</v>
      </c>
      <c r="N45" s="104">
        <f t="shared" si="1"/>
        <v>0.51</v>
      </c>
      <c r="O45" s="105">
        <f>'[5]May 2021'!T45</f>
        <v>0</v>
      </c>
      <c r="P45" s="104">
        <v>0</v>
      </c>
      <c r="Q45" s="104">
        <f>'[5]May 2021'!Q45+'[5]June 2021'!P45</f>
        <v>0</v>
      </c>
      <c r="R45" s="104">
        <v>0</v>
      </c>
      <c r="S45" s="104">
        <f>'[5]May 2021'!S45+'[5]June 2021'!R45</f>
        <v>0</v>
      </c>
      <c r="T45" s="105">
        <f t="shared" si="2"/>
        <v>0</v>
      </c>
      <c r="U45" s="105">
        <f t="shared" si="3"/>
        <v>14231.550000000001</v>
      </c>
      <c r="V45" s="16"/>
      <c r="W45" s="16"/>
      <c r="X45" s="16"/>
    </row>
    <row r="46" spans="1:24" ht="42.75" customHeight="1" x14ac:dyDescent="0.45">
      <c r="A46" s="14">
        <v>30</v>
      </c>
      <c r="B46" s="15" t="s">
        <v>53</v>
      </c>
      <c r="C46" s="104">
        <f>'[5]May 2021'!H46</f>
        <v>7194.7400000000016</v>
      </c>
      <c r="D46" s="104">
        <v>9.7799999999999994</v>
      </c>
      <c r="E46" s="104">
        <f>'[5]May 2021'!E46+D46</f>
        <v>36.79</v>
      </c>
      <c r="F46" s="104">
        <v>0</v>
      </c>
      <c r="G46" s="104">
        <f>'[5]May 2021'!G46+'[5]June 2021'!F46</f>
        <v>0</v>
      </c>
      <c r="H46" s="104">
        <f t="shared" si="0"/>
        <v>7204.5200000000013</v>
      </c>
      <c r="I46" s="104">
        <f>'[5]May 2021'!N46</f>
        <v>0.24</v>
      </c>
      <c r="J46" s="104">
        <v>0</v>
      </c>
      <c r="K46" s="104">
        <f>'[5]May 2021'!K46+'[5]June 2021'!J46</f>
        <v>0</v>
      </c>
      <c r="L46" s="104">
        <v>0</v>
      </c>
      <c r="M46" s="104">
        <f>'[5]May 2021'!M46+'[5]June 2021'!L46</f>
        <v>0</v>
      </c>
      <c r="N46" s="104">
        <f t="shared" si="1"/>
        <v>0.24</v>
      </c>
      <c r="O46" s="105">
        <f>'[5]May 2021'!T46</f>
        <v>0</v>
      </c>
      <c r="P46" s="104">
        <v>0</v>
      </c>
      <c r="Q46" s="104">
        <f>'[5]May 2021'!Q46+'[5]June 2021'!P46</f>
        <v>0</v>
      </c>
      <c r="R46" s="104">
        <v>0</v>
      </c>
      <c r="S46" s="104">
        <f>'[5]May 2021'!S46+'[5]June 2021'!R46</f>
        <v>0</v>
      </c>
      <c r="T46" s="105">
        <f t="shared" si="2"/>
        <v>0</v>
      </c>
      <c r="U46" s="105">
        <f t="shared" si="3"/>
        <v>7204.7600000000011</v>
      </c>
      <c r="V46" s="16"/>
      <c r="W46" s="16"/>
      <c r="X46" s="16"/>
    </row>
    <row r="47" spans="1:24" ht="42.75" customHeight="1" x14ac:dyDescent="0.45">
      <c r="A47" s="14">
        <v>31</v>
      </c>
      <c r="B47" s="15" t="s">
        <v>54</v>
      </c>
      <c r="C47" s="104">
        <f>'[5]May 2021'!H47</f>
        <v>12243.010000000004</v>
      </c>
      <c r="D47" s="104">
        <v>2.12</v>
      </c>
      <c r="E47" s="104">
        <f>'[5]May 2021'!E47+D47</f>
        <v>4.59</v>
      </c>
      <c r="F47" s="104">
        <v>0</v>
      </c>
      <c r="G47" s="104">
        <f>'[5]May 2021'!G47+'[5]June 2021'!F47</f>
        <v>0</v>
      </c>
      <c r="H47" s="104">
        <f t="shared" si="0"/>
        <v>12245.130000000005</v>
      </c>
      <c r="I47" s="104">
        <f>'[5]May 2021'!N47</f>
        <v>5.34</v>
      </c>
      <c r="J47" s="104">
        <v>0</v>
      </c>
      <c r="K47" s="104">
        <f>'[5]May 2021'!K47+'[5]June 2021'!J47</f>
        <v>0</v>
      </c>
      <c r="L47" s="104">
        <v>0</v>
      </c>
      <c r="M47" s="104">
        <f>'[5]May 2021'!M47+'[5]June 2021'!L47</f>
        <v>0</v>
      </c>
      <c r="N47" s="104">
        <f t="shared" si="1"/>
        <v>5.34</v>
      </c>
      <c r="O47" s="105">
        <f>'[5]May 2021'!T47</f>
        <v>46.550000000000004</v>
      </c>
      <c r="P47" s="104">
        <v>0</v>
      </c>
      <c r="Q47" s="104">
        <f>'[5]May 2021'!Q47+'[5]June 2021'!P47</f>
        <v>0</v>
      </c>
      <c r="R47" s="104">
        <v>0</v>
      </c>
      <c r="S47" s="104">
        <f>'[5]May 2021'!S47+'[5]June 2021'!R47</f>
        <v>0</v>
      </c>
      <c r="T47" s="105">
        <f t="shared" si="2"/>
        <v>46.550000000000004</v>
      </c>
      <c r="U47" s="105">
        <f t="shared" si="3"/>
        <v>12297.020000000004</v>
      </c>
      <c r="V47" s="16"/>
      <c r="W47" s="16"/>
      <c r="X47" s="16"/>
    </row>
    <row r="48" spans="1:24" ht="42.75" customHeight="1" x14ac:dyDescent="0.45">
      <c r="A48" s="14">
        <v>32</v>
      </c>
      <c r="B48" s="15" t="s">
        <v>55</v>
      </c>
      <c r="C48" s="104">
        <f>'[5]May 2021'!H48</f>
        <v>11095.082000000006</v>
      </c>
      <c r="D48" s="104">
        <v>0.1</v>
      </c>
      <c r="E48" s="104">
        <f>'[5]May 2021'!E48+D48</f>
        <v>9.2649999999999988</v>
      </c>
      <c r="F48" s="104">
        <v>0</v>
      </c>
      <c r="G48" s="104">
        <f>'[5]May 2021'!G48+'[5]June 2021'!F48</f>
        <v>0</v>
      </c>
      <c r="H48" s="104">
        <f t="shared" si="0"/>
        <v>11095.182000000006</v>
      </c>
      <c r="I48" s="104">
        <f>'[5]May 2021'!N48</f>
        <v>6.2</v>
      </c>
      <c r="J48" s="104">
        <v>0</v>
      </c>
      <c r="K48" s="104">
        <f>'[5]May 2021'!K48+'[5]June 2021'!J48</f>
        <v>0</v>
      </c>
      <c r="L48" s="104">
        <v>0</v>
      </c>
      <c r="M48" s="104">
        <f>'[5]May 2021'!M48+'[5]June 2021'!L48</f>
        <v>0</v>
      </c>
      <c r="N48" s="104">
        <f t="shared" si="1"/>
        <v>6.2</v>
      </c>
      <c r="O48" s="105">
        <f>'[5]May 2021'!T48</f>
        <v>0</v>
      </c>
      <c r="P48" s="104">
        <v>0</v>
      </c>
      <c r="Q48" s="104">
        <f>'[5]May 2021'!Q48+'[5]June 2021'!P48</f>
        <v>0</v>
      </c>
      <c r="R48" s="104">
        <v>0</v>
      </c>
      <c r="S48" s="104">
        <f>'[5]May 2021'!S48+'[5]June 2021'!R48</f>
        <v>0</v>
      </c>
      <c r="T48" s="105">
        <f t="shared" si="2"/>
        <v>0</v>
      </c>
      <c r="U48" s="105">
        <f t="shared" si="3"/>
        <v>11101.382000000007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106">
        <f>SUM(C45:C48)</f>
        <v>44762.622000000018</v>
      </c>
      <c r="D49" s="106">
        <f t="shared" ref="D49:U49" si="14">SUM(D45:D48)</f>
        <v>13.249999999999998</v>
      </c>
      <c r="E49" s="106">
        <f t="shared" si="14"/>
        <v>54.754999999999995</v>
      </c>
      <c r="F49" s="106">
        <f t="shared" si="14"/>
        <v>0</v>
      </c>
      <c r="G49" s="106">
        <f t="shared" si="14"/>
        <v>0</v>
      </c>
      <c r="H49" s="106">
        <f t="shared" si="14"/>
        <v>44775.87200000001</v>
      </c>
      <c r="I49" s="106">
        <f t="shared" si="14"/>
        <v>12.29</v>
      </c>
      <c r="J49" s="106">
        <f t="shared" si="14"/>
        <v>0</v>
      </c>
      <c r="K49" s="106">
        <f t="shared" si="14"/>
        <v>0</v>
      </c>
      <c r="L49" s="106">
        <f t="shared" si="14"/>
        <v>0</v>
      </c>
      <c r="M49" s="106">
        <f t="shared" si="14"/>
        <v>0</v>
      </c>
      <c r="N49" s="106">
        <f t="shared" si="14"/>
        <v>12.29</v>
      </c>
      <c r="O49" s="106">
        <f t="shared" si="14"/>
        <v>46.550000000000004</v>
      </c>
      <c r="P49" s="106">
        <f t="shared" si="14"/>
        <v>0</v>
      </c>
      <c r="Q49" s="106">
        <f t="shared" si="14"/>
        <v>0</v>
      </c>
      <c r="R49" s="106">
        <f t="shared" si="14"/>
        <v>0</v>
      </c>
      <c r="S49" s="106">
        <f t="shared" si="14"/>
        <v>0</v>
      </c>
      <c r="T49" s="106">
        <f t="shared" si="14"/>
        <v>46.550000000000004</v>
      </c>
      <c r="U49" s="106">
        <f t="shared" si="14"/>
        <v>44834.712000000007</v>
      </c>
      <c r="V49" s="101"/>
      <c r="W49" s="101"/>
      <c r="X49" s="101"/>
    </row>
    <row r="50" spans="1:24" s="20" customFormat="1" ht="42.75" customHeight="1" x14ac:dyDescent="0.4">
      <c r="A50" s="17"/>
      <c r="B50" s="21" t="s">
        <v>57</v>
      </c>
      <c r="C50" s="106">
        <f>C49+C44</f>
        <v>93298.15400000001</v>
      </c>
      <c r="D50" s="106">
        <f t="shared" ref="D50:U50" si="15">D49+D44</f>
        <v>60.220000000000006</v>
      </c>
      <c r="E50" s="106">
        <f t="shared" si="15"/>
        <v>172.065</v>
      </c>
      <c r="F50" s="106">
        <f t="shared" si="15"/>
        <v>0</v>
      </c>
      <c r="G50" s="106">
        <f t="shared" si="15"/>
        <v>0</v>
      </c>
      <c r="H50" s="106">
        <f t="shared" si="15"/>
        <v>93358.374000000011</v>
      </c>
      <c r="I50" s="106">
        <f t="shared" si="15"/>
        <v>12.29</v>
      </c>
      <c r="J50" s="106">
        <f t="shared" si="15"/>
        <v>0</v>
      </c>
      <c r="K50" s="106">
        <f t="shared" si="15"/>
        <v>0</v>
      </c>
      <c r="L50" s="106">
        <f t="shared" si="15"/>
        <v>0</v>
      </c>
      <c r="M50" s="106">
        <f t="shared" si="15"/>
        <v>0</v>
      </c>
      <c r="N50" s="106">
        <f t="shared" si="15"/>
        <v>12.29</v>
      </c>
      <c r="O50" s="106">
        <f t="shared" si="15"/>
        <v>46.550000000000004</v>
      </c>
      <c r="P50" s="106">
        <f t="shared" si="15"/>
        <v>0</v>
      </c>
      <c r="Q50" s="106">
        <f t="shared" si="15"/>
        <v>0</v>
      </c>
      <c r="R50" s="106">
        <f t="shared" si="15"/>
        <v>0</v>
      </c>
      <c r="S50" s="106">
        <f t="shared" si="15"/>
        <v>0</v>
      </c>
      <c r="T50" s="106">
        <f t="shared" si="15"/>
        <v>46.550000000000004</v>
      </c>
      <c r="U50" s="106">
        <f t="shared" si="15"/>
        <v>93417.214000000007</v>
      </c>
      <c r="V50" s="101"/>
      <c r="W50" s="101"/>
      <c r="X50" s="101"/>
    </row>
    <row r="51" spans="1:24" s="20" customFormat="1" ht="42.75" customHeight="1" x14ac:dyDescent="0.4">
      <c r="A51" s="17"/>
      <c r="B51" s="21" t="s">
        <v>58</v>
      </c>
      <c r="C51" s="106">
        <f>C50+C39+C25</f>
        <v>171717.565</v>
      </c>
      <c r="D51" s="106">
        <f t="shared" ref="D51:U51" si="16">D50+D39+D25</f>
        <v>122.70000000000002</v>
      </c>
      <c r="E51" s="106">
        <f t="shared" si="16"/>
        <v>311.79700000000003</v>
      </c>
      <c r="F51" s="106">
        <f t="shared" si="16"/>
        <v>427.26</v>
      </c>
      <c r="G51" s="106">
        <f t="shared" si="16"/>
        <v>515.87</v>
      </c>
      <c r="H51" s="106">
        <f t="shared" si="16"/>
        <v>171413.00499999998</v>
      </c>
      <c r="I51" s="106">
        <f t="shared" si="16"/>
        <v>1906.0160000000001</v>
      </c>
      <c r="J51" s="106">
        <f t="shared" si="16"/>
        <v>8.57</v>
      </c>
      <c r="K51" s="106">
        <f t="shared" si="16"/>
        <v>26.119</v>
      </c>
      <c r="L51" s="106">
        <f t="shared" si="16"/>
        <v>16.829999999999998</v>
      </c>
      <c r="M51" s="106">
        <f t="shared" si="16"/>
        <v>16.829999999999998</v>
      </c>
      <c r="N51" s="106">
        <f t="shared" si="16"/>
        <v>1897.7559999999999</v>
      </c>
      <c r="O51" s="106">
        <f t="shared" si="16"/>
        <v>3608.1419999999998</v>
      </c>
      <c r="P51" s="106">
        <f t="shared" si="16"/>
        <v>490.61</v>
      </c>
      <c r="Q51" s="106">
        <f t="shared" si="16"/>
        <v>654.01</v>
      </c>
      <c r="R51" s="106">
        <f t="shared" si="16"/>
        <v>5.72</v>
      </c>
      <c r="S51" s="106">
        <f t="shared" si="16"/>
        <v>5.72</v>
      </c>
      <c r="T51" s="106">
        <f t="shared" si="16"/>
        <v>4093.0320000000002</v>
      </c>
      <c r="U51" s="106">
        <f t="shared" si="16"/>
        <v>177403.79300000001</v>
      </c>
      <c r="V51" s="101"/>
      <c r="W51" s="101"/>
      <c r="X51" s="101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#REF!+'June-2021'!D52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#REF!+'June-2021'!P52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#REF!+'June-2021'!D53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28" t="s">
        <v>63</v>
      </c>
      <c r="C56" s="128"/>
      <c r="D56" s="128"/>
      <c r="E56" s="128"/>
      <c r="F56" s="128"/>
      <c r="H56" s="70"/>
      <c r="I56" s="69" t="e">
        <f>#REF!+'June-2021'!#REF!</f>
        <v>#REF!</v>
      </c>
      <c r="J56" s="81" t="e">
        <f>#REF!+'June-2021'!#REF!</f>
        <v>#REF!</v>
      </c>
      <c r="K56" s="84"/>
      <c r="L56" s="84"/>
      <c r="M56" s="84"/>
      <c r="Q56" s="128" t="s">
        <v>64</v>
      </c>
      <c r="R56" s="128"/>
      <c r="S56" s="128"/>
      <c r="T56" s="128"/>
      <c r="U56" s="128"/>
    </row>
    <row r="57" spans="1:24" s="83" customFormat="1" ht="45.75" customHeight="1" x14ac:dyDescent="0.65">
      <c r="B57" s="128" t="s">
        <v>65</v>
      </c>
      <c r="C57" s="128"/>
      <c r="D57" s="128"/>
      <c r="E57" s="128"/>
      <c r="F57" s="128"/>
      <c r="G57" s="69"/>
      <c r="H57" s="70"/>
      <c r="I57" s="69"/>
      <c r="J57" s="85"/>
      <c r="K57" s="84"/>
      <c r="L57" s="84"/>
      <c r="M57" s="84"/>
      <c r="Q57" s="128" t="s">
        <v>65</v>
      </c>
      <c r="R57" s="128"/>
      <c r="S57" s="128"/>
      <c r="T57" s="128"/>
      <c r="U57" s="128"/>
    </row>
    <row r="58" spans="1:24" s="83" customFormat="1" ht="45" x14ac:dyDescent="0.6">
      <c r="B58" s="86"/>
      <c r="F58" s="87"/>
      <c r="I58" s="88"/>
      <c r="J58" s="87"/>
      <c r="Q58" s="102"/>
      <c r="R58" s="102"/>
      <c r="S58" s="89"/>
      <c r="T58" s="102"/>
      <c r="U58" s="102"/>
      <c r="V58" s="82">
        <f>Q51+K51+E51-S51-M51-G51</f>
        <v>453.50599999999997</v>
      </c>
      <c r="W58" s="102"/>
      <c r="X58" s="102"/>
    </row>
    <row r="59" spans="1:24" s="83" customFormat="1" ht="61.5" customHeight="1" x14ac:dyDescent="0.6">
      <c r="B59" s="86"/>
      <c r="G59" s="79" t="e">
        <f>#REF!+'June-2021'!#REF!</f>
        <v>#REF!</v>
      </c>
      <c r="J59" s="129" t="s">
        <v>66</v>
      </c>
      <c r="K59" s="129"/>
      <c r="L59" s="129"/>
      <c r="O59" s="102"/>
      <c r="S59" s="87"/>
      <c r="U59" s="102"/>
      <c r="V59" s="102"/>
      <c r="W59" s="102"/>
      <c r="X59" s="102"/>
    </row>
    <row r="60" spans="1:24" s="83" customFormat="1" ht="58.5" customHeight="1" x14ac:dyDescent="0.6">
      <c r="B60" s="86"/>
      <c r="H60" s="70"/>
      <c r="J60" s="129" t="s">
        <v>67</v>
      </c>
      <c r="K60" s="129"/>
      <c r="L60" s="129"/>
      <c r="O60" s="102"/>
      <c r="S60" s="87"/>
      <c r="U60" s="102"/>
      <c r="V60" s="102"/>
      <c r="W60" s="102"/>
      <c r="X60" s="102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topLeftCell="H1" zoomScale="36" zoomScaleNormal="50" zoomScaleSheetLayoutView="36" workbookViewId="0">
      <pane ySplit="6" topLeftCell="A35" activePane="bottomLeft" state="frozen"/>
      <selection pane="bottomLeft" activeCell="M54" sqref="M54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8"/>
      <c r="W1" s="8"/>
      <c r="X1" s="8"/>
    </row>
    <row r="2" spans="1:184" ht="7.5" customHeight="1" x14ac:dyDescent="0.4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8"/>
      <c r="W2" s="8"/>
      <c r="X2" s="8"/>
    </row>
    <row r="3" spans="1:184" ht="35.25" customHeight="1" x14ac:dyDescent="0.4">
      <c r="A3" s="130" t="s">
        <v>76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8"/>
      <c r="W3" s="8"/>
      <c r="X3" s="8"/>
    </row>
    <row r="4" spans="1:184" s="12" customFormat="1" ht="32.25" customHeight="1" x14ac:dyDescent="0.4">
      <c r="A4" s="121" t="s">
        <v>2</v>
      </c>
      <c r="B4" s="121" t="s">
        <v>3</v>
      </c>
      <c r="C4" s="131" t="s">
        <v>4</v>
      </c>
      <c r="D4" s="131"/>
      <c r="E4" s="131"/>
      <c r="F4" s="131"/>
      <c r="G4" s="131"/>
      <c r="H4" s="131"/>
      <c r="I4" s="131" t="s">
        <v>5</v>
      </c>
      <c r="J4" s="132"/>
      <c r="K4" s="132"/>
      <c r="L4" s="132"/>
      <c r="M4" s="132"/>
      <c r="N4" s="132"/>
      <c r="O4" s="131" t="s">
        <v>6</v>
      </c>
      <c r="P4" s="132"/>
      <c r="Q4" s="132"/>
      <c r="R4" s="132"/>
      <c r="S4" s="132"/>
      <c r="T4" s="132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21"/>
      <c r="B5" s="121"/>
      <c r="C5" s="121" t="s">
        <v>68</v>
      </c>
      <c r="D5" s="121" t="s">
        <v>8</v>
      </c>
      <c r="E5" s="121"/>
      <c r="F5" s="121" t="s">
        <v>9</v>
      </c>
      <c r="G5" s="121"/>
      <c r="H5" s="121" t="s">
        <v>10</v>
      </c>
      <c r="I5" s="121" t="s">
        <v>68</v>
      </c>
      <c r="J5" s="121" t="s">
        <v>8</v>
      </c>
      <c r="K5" s="121"/>
      <c r="L5" s="121" t="s">
        <v>9</v>
      </c>
      <c r="M5" s="121"/>
      <c r="N5" s="121" t="s">
        <v>10</v>
      </c>
      <c r="O5" s="121" t="s">
        <v>7</v>
      </c>
      <c r="P5" s="121" t="s">
        <v>8</v>
      </c>
      <c r="Q5" s="121"/>
      <c r="R5" s="121" t="s">
        <v>9</v>
      </c>
      <c r="S5" s="121"/>
      <c r="T5" s="121" t="s">
        <v>10</v>
      </c>
      <c r="U5" s="121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21"/>
      <c r="B6" s="121"/>
      <c r="C6" s="121"/>
      <c r="D6" s="109" t="s">
        <v>12</v>
      </c>
      <c r="E6" s="109" t="s">
        <v>13</v>
      </c>
      <c r="F6" s="109" t="s">
        <v>12</v>
      </c>
      <c r="G6" s="109" t="s">
        <v>13</v>
      </c>
      <c r="H6" s="121"/>
      <c r="I6" s="121"/>
      <c r="J6" s="13" t="s">
        <v>12</v>
      </c>
      <c r="K6" s="109" t="s">
        <v>13</v>
      </c>
      <c r="L6" s="109" t="s">
        <v>12</v>
      </c>
      <c r="M6" s="109" t="s">
        <v>13</v>
      </c>
      <c r="N6" s="121"/>
      <c r="O6" s="121"/>
      <c r="P6" s="109" t="s">
        <v>12</v>
      </c>
      <c r="Q6" s="109" t="s">
        <v>13</v>
      </c>
      <c r="R6" s="109" t="s">
        <v>12</v>
      </c>
      <c r="S6" s="109" t="s">
        <v>13</v>
      </c>
      <c r="T6" s="121"/>
      <c r="U6" s="121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v>2176.6200000000008</v>
      </c>
      <c r="D7" s="104">
        <v>0</v>
      </c>
      <c r="E7" s="104">
        <v>0</v>
      </c>
      <c r="F7" s="104">
        <v>14.3</v>
      </c>
      <c r="G7" s="104">
        <v>14.3</v>
      </c>
      <c r="H7" s="104">
        <v>2162.3200000000006</v>
      </c>
      <c r="I7" s="104">
        <v>297.59999999999991</v>
      </c>
      <c r="J7" s="104">
        <v>3.4</v>
      </c>
      <c r="K7" s="104">
        <v>3.63</v>
      </c>
      <c r="L7" s="104">
        <v>0</v>
      </c>
      <c r="M7" s="104">
        <v>0</v>
      </c>
      <c r="N7" s="104">
        <v>300.99999999999989</v>
      </c>
      <c r="O7" s="105">
        <v>207.97000000000006</v>
      </c>
      <c r="P7" s="104">
        <v>0</v>
      </c>
      <c r="Q7" s="104">
        <v>0.06</v>
      </c>
      <c r="R7" s="104">
        <v>0</v>
      </c>
      <c r="S7" s="104">
        <v>0</v>
      </c>
      <c r="T7" s="105">
        <v>207.97000000000006</v>
      </c>
      <c r="U7" s="105">
        <v>2671.2900000000009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v>10.324999999999999</v>
      </c>
      <c r="D8" s="104">
        <v>0</v>
      </c>
      <c r="E8" s="104">
        <v>0</v>
      </c>
      <c r="F8" s="104">
        <v>0</v>
      </c>
      <c r="G8" s="104">
        <v>0</v>
      </c>
      <c r="H8" s="104">
        <v>10.324999999999999</v>
      </c>
      <c r="I8" s="104">
        <v>35.980000000000004</v>
      </c>
      <c r="J8" s="104">
        <v>2.34</v>
      </c>
      <c r="K8" s="104">
        <v>7.04</v>
      </c>
      <c r="L8" s="104">
        <v>0</v>
      </c>
      <c r="M8" s="104">
        <v>0</v>
      </c>
      <c r="N8" s="104">
        <v>38.320000000000007</v>
      </c>
      <c r="O8" s="105">
        <v>164.56</v>
      </c>
      <c r="P8" s="104">
        <v>0</v>
      </c>
      <c r="Q8" s="104">
        <v>0</v>
      </c>
      <c r="R8" s="104">
        <v>0</v>
      </c>
      <c r="S8" s="104">
        <v>0</v>
      </c>
      <c r="T8" s="105">
        <v>164.56</v>
      </c>
      <c r="U8" s="105">
        <v>213.20500000000001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v>1250.3299999999997</v>
      </c>
      <c r="D9" s="104">
        <v>0</v>
      </c>
      <c r="E9" s="104">
        <v>0</v>
      </c>
      <c r="F9" s="104">
        <v>0</v>
      </c>
      <c r="G9" s="104">
        <v>0</v>
      </c>
      <c r="H9" s="104">
        <v>1250.3299999999997</v>
      </c>
      <c r="I9" s="104">
        <v>150.44600000000005</v>
      </c>
      <c r="J9" s="104">
        <v>0.58499999999999996</v>
      </c>
      <c r="K9" s="104">
        <v>2.0169999999999999</v>
      </c>
      <c r="L9" s="104">
        <v>0</v>
      </c>
      <c r="M9" s="104">
        <v>0</v>
      </c>
      <c r="N9" s="104">
        <v>151.03100000000006</v>
      </c>
      <c r="O9" s="105">
        <v>141.44</v>
      </c>
      <c r="P9" s="104">
        <v>0</v>
      </c>
      <c r="Q9" s="104">
        <v>0</v>
      </c>
      <c r="R9" s="104">
        <v>0</v>
      </c>
      <c r="S9" s="104">
        <v>0</v>
      </c>
      <c r="T9" s="105">
        <v>141.44</v>
      </c>
      <c r="U9" s="105">
        <v>1542.8009999999999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v>183.93</v>
      </c>
      <c r="D10" s="104">
        <v>0</v>
      </c>
      <c r="E10" s="104">
        <v>0</v>
      </c>
      <c r="F10" s="104">
        <v>0</v>
      </c>
      <c r="G10" s="104">
        <v>0</v>
      </c>
      <c r="H10" s="104">
        <v>183.93</v>
      </c>
      <c r="I10" s="104">
        <v>164.01500000000004</v>
      </c>
      <c r="J10" s="104">
        <v>0.02</v>
      </c>
      <c r="K10" s="104">
        <v>2.2600000000000002</v>
      </c>
      <c r="L10" s="104">
        <v>0</v>
      </c>
      <c r="M10" s="104">
        <v>0</v>
      </c>
      <c r="N10" s="104">
        <v>164.03500000000005</v>
      </c>
      <c r="O10" s="105">
        <v>409.47999999999996</v>
      </c>
      <c r="P10" s="104">
        <v>0</v>
      </c>
      <c r="Q10" s="104">
        <v>0</v>
      </c>
      <c r="R10" s="104">
        <v>0</v>
      </c>
      <c r="S10" s="104">
        <v>0</v>
      </c>
      <c r="T10" s="105">
        <v>409.47999999999996</v>
      </c>
      <c r="U10" s="105">
        <v>757.44499999999994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v>3621.2050000000004</v>
      </c>
      <c r="D11" s="106">
        <v>0</v>
      </c>
      <c r="E11" s="106">
        <v>0</v>
      </c>
      <c r="F11" s="106">
        <v>14.3</v>
      </c>
      <c r="G11" s="106">
        <v>14.3</v>
      </c>
      <c r="H11" s="106">
        <v>3606.9050000000002</v>
      </c>
      <c r="I11" s="106">
        <v>648.04099999999994</v>
      </c>
      <c r="J11" s="106">
        <v>6.3449999999999998</v>
      </c>
      <c r="K11" s="106">
        <v>14.946999999999999</v>
      </c>
      <c r="L11" s="106">
        <v>0</v>
      </c>
      <c r="M11" s="106">
        <v>0</v>
      </c>
      <c r="N11" s="106">
        <v>654.38599999999997</v>
      </c>
      <c r="O11" s="106">
        <v>923.45</v>
      </c>
      <c r="P11" s="106">
        <v>0</v>
      </c>
      <c r="Q11" s="106">
        <v>0.06</v>
      </c>
      <c r="R11" s="106">
        <v>0</v>
      </c>
      <c r="S11" s="106">
        <v>0</v>
      </c>
      <c r="T11" s="106">
        <v>923.45</v>
      </c>
      <c r="U11" s="106">
        <v>5184.741</v>
      </c>
      <c r="V11" s="110"/>
      <c r="W11" s="110"/>
      <c r="X11" s="110"/>
    </row>
    <row r="12" spans="1:184" ht="42.75" customHeight="1" x14ac:dyDescent="0.45">
      <c r="A12" s="14">
        <v>5</v>
      </c>
      <c r="B12" s="15" t="s">
        <v>19</v>
      </c>
      <c r="C12" s="104">
        <v>1909.589999999999</v>
      </c>
      <c r="D12" s="104">
        <v>0</v>
      </c>
      <c r="E12" s="104">
        <v>0</v>
      </c>
      <c r="F12" s="104">
        <v>0</v>
      </c>
      <c r="G12" s="104">
        <v>64.61</v>
      </c>
      <c r="H12" s="104">
        <v>1909.589999999999</v>
      </c>
      <c r="I12" s="104">
        <v>122.88299999999998</v>
      </c>
      <c r="J12" s="107">
        <v>0.16</v>
      </c>
      <c r="K12" s="104">
        <v>0.75000000000000011</v>
      </c>
      <c r="L12" s="104">
        <v>0</v>
      </c>
      <c r="M12" s="104">
        <v>0</v>
      </c>
      <c r="N12" s="104">
        <v>123.04299999999998</v>
      </c>
      <c r="O12" s="105">
        <v>326.75</v>
      </c>
      <c r="P12" s="104">
        <v>0</v>
      </c>
      <c r="Q12" s="104">
        <v>78.11</v>
      </c>
      <c r="R12" s="104">
        <v>0</v>
      </c>
      <c r="S12" s="104">
        <v>0</v>
      </c>
      <c r="T12" s="105">
        <v>326.75</v>
      </c>
      <c r="U12" s="105">
        <v>2359.3829999999989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v>1014.7699999999998</v>
      </c>
      <c r="D13" s="104">
        <v>0</v>
      </c>
      <c r="E13" s="104">
        <v>0</v>
      </c>
      <c r="F13" s="104">
        <v>0</v>
      </c>
      <c r="G13" s="104">
        <v>0</v>
      </c>
      <c r="H13" s="104">
        <v>1014.7699999999998</v>
      </c>
      <c r="I13" s="104">
        <v>142.46400000000003</v>
      </c>
      <c r="J13" s="107">
        <v>0.82</v>
      </c>
      <c r="K13" s="104">
        <v>2.35</v>
      </c>
      <c r="L13" s="104">
        <v>0</v>
      </c>
      <c r="M13" s="104">
        <v>0</v>
      </c>
      <c r="N13" s="104">
        <v>143.28400000000002</v>
      </c>
      <c r="O13" s="105">
        <v>85.32</v>
      </c>
      <c r="P13" s="104">
        <v>0</v>
      </c>
      <c r="Q13" s="104">
        <v>0</v>
      </c>
      <c r="R13" s="104">
        <v>0</v>
      </c>
      <c r="S13" s="104">
        <v>0</v>
      </c>
      <c r="T13" s="105">
        <v>85.32</v>
      </c>
      <c r="U13" s="105">
        <v>1243.3739999999998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v>2182.3299999999995</v>
      </c>
      <c r="D14" s="104">
        <v>0</v>
      </c>
      <c r="E14" s="104">
        <v>0.15</v>
      </c>
      <c r="F14" s="104">
        <v>0</v>
      </c>
      <c r="G14" s="104">
        <v>0</v>
      </c>
      <c r="H14" s="104">
        <v>2182.3299999999995</v>
      </c>
      <c r="I14" s="104">
        <v>196.37399999999997</v>
      </c>
      <c r="J14" s="108">
        <v>1.75</v>
      </c>
      <c r="K14" s="104">
        <v>6.1470000000000002</v>
      </c>
      <c r="L14" s="104">
        <v>0</v>
      </c>
      <c r="M14" s="104">
        <v>0</v>
      </c>
      <c r="N14" s="104">
        <v>198.12399999999997</v>
      </c>
      <c r="O14" s="105">
        <v>318.15999999999997</v>
      </c>
      <c r="P14" s="104">
        <v>0</v>
      </c>
      <c r="Q14" s="104">
        <v>0</v>
      </c>
      <c r="R14" s="104">
        <v>0</v>
      </c>
      <c r="S14" s="104">
        <v>0</v>
      </c>
      <c r="T14" s="105">
        <v>318.15999999999997</v>
      </c>
      <c r="U14" s="105">
        <v>2698.6139999999991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v>5106.6899999999987</v>
      </c>
      <c r="D15" s="106">
        <v>0</v>
      </c>
      <c r="E15" s="106">
        <v>0.15</v>
      </c>
      <c r="F15" s="106">
        <v>0</v>
      </c>
      <c r="G15" s="106">
        <v>64.61</v>
      </c>
      <c r="H15" s="106">
        <v>5106.6899999999987</v>
      </c>
      <c r="I15" s="106">
        <v>461.72099999999995</v>
      </c>
      <c r="J15" s="106">
        <v>2.73</v>
      </c>
      <c r="K15" s="106">
        <v>9.2469999999999999</v>
      </c>
      <c r="L15" s="106">
        <v>0</v>
      </c>
      <c r="M15" s="106">
        <v>0</v>
      </c>
      <c r="N15" s="106">
        <v>464.45099999999996</v>
      </c>
      <c r="O15" s="106">
        <v>730.23</v>
      </c>
      <c r="P15" s="106">
        <v>0</v>
      </c>
      <c r="Q15" s="106">
        <v>78.11</v>
      </c>
      <c r="R15" s="106">
        <v>0</v>
      </c>
      <c r="S15" s="106">
        <v>0</v>
      </c>
      <c r="T15" s="106">
        <v>730.23</v>
      </c>
      <c r="U15" s="106">
        <v>6301.3709999999974</v>
      </c>
      <c r="V15" s="110"/>
      <c r="W15" s="110"/>
      <c r="X15" s="110"/>
    </row>
    <row r="16" spans="1:184" ht="42.75" customHeight="1" x14ac:dyDescent="0.45">
      <c r="A16" s="14">
        <v>8</v>
      </c>
      <c r="B16" s="15" t="s">
        <v>24</v>
      </c>
      <c r="C16" s="104">
        <v>1896.0719999999994</v>
      </c>
      <c r="D16" s="104">
        <v>1.52</v>
      </c>
      <c r="E16" s="104">
        <v>3.786</v>
      </c>
      <c r="F16" s="104">
        <v>4.91</v>
      </c>
      <c r="G16" s="104">
        <v>29.1</v>
      </c>
      <c r="H16" s="104">
        <v>1892.6819999999993</v>
      </c>
      <c r="I16" s="104">
        <v>65.765000000000029</v>
      </c>
      <c r="J16" s="104">
        <v>0.2</v>
      </c>
      <c r="K16" s="104">
        <v>0.48600000000000004</v>
      </c>
      <c r="L16" s="104">
        <v>0</v>
      </c>
      <c r="M16" s="104">
        <v>0</v>
      </c>
      <c r="N16" s="104">
        <v>65.965000000000032</v>
      </c>
      <c r="O16" s="105">
        <v>77.888999999999996</v>
      </c>
      <c r="P16" s="104">
        <v>9.89</v>
      </c>
      <c r="Q16" s="104">
        <v>11.07</v>
      </c>
      <c r="R16" s="104">
        <v>0</v>
      </c>
      <c r="S16" s="104">
        <v>0</v>
      </c>
      <c r="T16" s="105">
        <v>87.778999999999996</v>
      </c>
      <c r="U16" s="105">
        <v>2046.4259999999995</v>
      </c>
      <c r="V16" s="16"/>
      <c r="W16" s="16"/>
      <c r="X16" s="16"/>
    </row>
    <row r="17" spans="1:24" ht="57.75" customHeight="1" x14ac:dyDescent="0.45">
      <c r="A17" s="14">
        <v>9</v>
      </c>
      <c r="B17" s="15" t="s">
        <v>25</v>
      </c>
      <c r="C17" s="104">
        <v>657.05399999999986</v>
      </c>
      <c r="D17" s="104">
        <v>0</v>
      </c>
      <c r="E17" s="104">
        <v>0</v>
      </c>
      <c r="F17" s="104">
        <v>0</v>
      </c>
      <c r="G17" s="104">
        <v>77.06</v>
      </c>
      <c r="H17" s="104">
        <v>657.05399999999986</v>
      </c>
      <c r="I17" s="104">
        <v>19.356999999999996</v>
      </c>
      <c r="J17" s="104">
        <v>0.05</v>
      </c>
      <c r="K17" s="104">
        <v>1.1500000000000001</v>
      </c>
      <c r="L17" s="104">
        <v>0</v>
      </c>
      <c r="M17" s="104">
        <v>4.09</v>
      </c>
      <c r="N17" s="104">
        <v>19.406999999999996</v>
      </c>
      <c r="O17" s="105">
        <v>407.971</v>
      </c>
      <c r="P17" s="104">
        <v>0</v>
      </c>
      <c r="Q17" s="104">
        <v>49.940000000000005</v>
      </c>
      <c r="R17" s="104">
        <v>0</v>
      </c>
      <c r="S17" s="104">
        <v>0</v>
      </c>
      <c r="T17" s="105">
        <v>407.971</v>
      </c>
      <c r="U17" s="105">
        <v>1084.4319999999998</v>
      </c>
      <c r="V17" s="16"/>
      <c r="W17" s="16"/>
      <c r="X17" s="16"/>
    </row>
    <row r="18" spans="1:24" ht="42.75" customHeight="1" x14ac:dyDescent="0.45">
      <c r="A18" s="14">
        <v>10</v>
      </c>
      <c r="B18" s="15" t="s">
        <v>26</v>
      </c>
      <c r="C18" s="104">
        <v>827.95499999999947</v>
      </c>
      <c r="D18" s="104">
        <v>0.3</v>
      </c>
      <c r="E18" s="104">
        <v>1.05</v>
      </c>
      <c r="F18" s="104">
        <v>0</v>
      </c>
      <c r="G18" s="104">
        <v>0</v>
      </c>
      <c r="H18" s="104">
        <v>828.25499999999943</v>
      </c>
      <c r="I18" s="104">
        <v>36.114999999999988</v>
      </c>
      <c r="J18" s="104">
        <v>0</v>
      </c>
      <c r="K18" s="104">
        <v>0.08</v>
      </c>
      <c r="L18" s="104">
        <v>0</v>
      </c>
      <c r="M18" s="104">
        <v>0</v>
      </c>
      <c r="N18" s="104">
        <v>36.114999999999988</v>
      </c>
      <c r="O18" s="105">
        <v>62.058000000000007</v>
      </c>
      <c r="P18" s="104">
        <v>0.22</v>
      </c>
      <c r="Q18" s="104">
        <v>1.82</v>
      </c>
      <c r="R18" s="104">
        <v>0</v>
      </c>
      <c r="S18" s="104">
        <v>0</v>
      </c>
      <c r="T18" s="105">
        <v>62.278000000000006</v>
      </c>
      <c r="U18" s="105">
        <v>926.64799999999946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106">
        <v>3381.0809999999988</v>
      </c>
      <c r="D19" s="106">
        <v>1.82</v>
      </c>
      <c r="E19" s="106">
        <v>4.8360000000000003</v>
      </c>
      <c r="F19" s="106">
        <v>4.91</v>
      </c>
      <c r="G19" s="106">
        <v>106.16</v>
      </c>
      <c r="H19" s="106">
        <v>3377.9909999999982</v>
      </c>
      <c r="I19" s="106">
        <v>121.23700000000002</v>
      </c>
      <c r="J19" s="106">
        <v>0.25</v>
      </c>
      <c r="K19" s="106">
        <v>1.7160000000000002</v>
      </c>
      <c r="L19" s="106">
        <v>0</v>
      </c>
      <c r="M19" s="106">
        <v>4.09</v>
      </c>
      <c r="N19" s="106">
        <v>121.48700000000002</v>
      </c>
      <c r="O19" s="106">
        <v>547.91800000000001</v>
      </c>
      <c r="P19" s="106">
        <v>10.110000000000001</v>
      </c>
      <c r="Q19" s="106">
        <v>62.830000000000005</v>
      </c>
      <c r="R19" s="106">
        <v>0</v>
      </c>
      <c r="S19" s="106">
        <v>0</v>
      </c>
      <c r="T19" s="106">
        <v>558.02800000000002</v>
      </c>
      <c r="U19" s="106">
        <v>4057.5059999999985</v>
      </c>
      <c r="V19" s="110"/>
      <c r="W19" s="110"/>
      <c r="X19" s="110"/>
    </row>
    <row r="20" spans="1:24" ht="42.75" customHeight="1" x14ac:dyDescent="0.45">
      <c r="A20" s="14">
        <v>11</v>
      </c>
      <c r="B20" s="15" t="s">
        <v>28</v>
      </c>
      <c r="C20" s="104">
        <v>1354.1549999999995</v>
      </c>
      <c r="D20" s="104">
        <v>1.48</v>
      </c>
      <c r="E20" s="104">
        <v>2.9950000000000001</v>
      </c>
      <c r="F20" s="104">
        <v>0</v>
      </c>
      <c r="G20" s="104">
        <v>56</v>
      </c>
      <c r="H20" s="104">
        <v>1355.6349999999995</v>
      </c>
      <c r="I20" s="104">
        <v>145.17499999999998</v>
      </c>
      <c r="J20" s="104">
        <v>0.16</v>
      </c>
      <c r="K20" s="104">
        <v>0.64</v>
      </c>
      <c r="L20" s="104">
        <v>0</v>
      </c>
      <c r="M20" s="104">
        <v>0</v>
      </c>
      <c r="N20" s="104">
        <v>145.33499999999998</v>
      </c>
      <c r="O20" s="105">
        <v>340.79399999999993</v>
      </c>
      <c r="P20" s="104">
        <v>0</v>
      </c>
      <c r="Q20" s="104">
        <v>56.07</v>
      </c>
      <c r="R20" s="104">
        <v>0</v>
      </c>
      <c r="S20" s="104">
        <v>0</v>
      </c>
      <c r="T20" s="105">
        <v>340.79399999999993</v>
      </c>
      <c r="U20" s="105">
        <v>1841.7639999999994</v>
      </c>
      <c r="V20" s="16"/>
      <c r="W20" s="16"/>
      <c r="X20" s="16"/>
    </row>
    <row r="21" spans="1:24" ht="42.75" customHeight="1" x14ac:dyDescent="0.45">
      <c r="A21" s="14">
        <v>12</v>
      </c>
      <c r="B21" s="15" t="s">
        <v>29</v>
      </c>
      <c r="C21" s="104">
        <v>874.31999999999994</v>
      </c>
      <c r="D21" s="104">
        <v>0.05</v>
      </c>
      <c r="E21" s="104">
        <v>0.05</v>
      </c>
      <c r="F21" s="104">
        <v>10</v>
      </c>
      <c r="G21" s="104">
        <v>34.299999999999997</v>
      </c>
      <c r="H21" s="104">
        <v>864.36999999999989</v>
      </c>
      <c r="I21" s="104">
        <v>46.483000000000004</v>
      </c>
      <c r="J21" s="104">
        <v>0.09</v>
      </c>
      <c r="K21" s="104">
        <v>0.21</v>
      </c>
      <c r="L21" s="104">
        <v>0</v>
      </c>
      <c r="M21" s="104">
        <v>0</v>
      </c>
      <c r="N21" s="104">
        <v>46.573000000000008</v>
      </c>
      <c r="O21" s="105">
        <v>176.23000000000002</v>
      </c>
      <c r="P21" s="104">
        <v>10</v>
      </c>
      <c r="Q21" s="104">
        <v>34.299999999999997</v>
      </c>
      <c r="R21" s="104">
        <v>0</v>
      </c>
      <c r="S21" s="104">
        <v>0</v>
      </c>
      <c r="T21" s="105">
        <v>186.23000000000002</v>
      </c>
      <c r="U21" s="105">
        <v>1097.1729999999998</v>
      </c>
      <c r="V21" s="16"/>
      <c r="W21" s="16"/>
      <c r="X21" s="16"/>
    </row>
    <row r="22" spans="1:24" ht="42.75" customHeight="1" x14ac:dyDescent="0.45">
      <c r="A22" s="14">
        <v>13</v>
      </c>
      <c r="B22" s="15" t="s">
        <v>30</v>
      </c>
      <c r="C22" s="104">
        <v>329.84999999999985</v>
      </c>
      <c r="D22" s="104">
        <v>0</v>
      </c>
      <c r="E22" s="104">
        <v>0</v>
      </c>
      <c r="F22" s="104">
        <v>0</v>
      </c>
      <c r="G22" s="104">
        <v>269.70999999999998</v>
      </c>
      <c r="H22" s="104">
        <v>329.84999999999985</v>
      </c>
      <c r="I22" s="104">
        <v>15.960000000000006</v>
      </c>
      <c r="J22" s="104">
        <v>0.03</v>
      </c>
      <c r="K22" s="104">
        <v>1.61</v>
      </c>
      <c r="L22" s="104">
        <v>0</v>
      </c>
      <c r="M22" s="104">
        <v>12.74</v>
      </c>
      <c r="N22" s="104">
        <v>15.990000000000006</v>
      </c>
      <c r="O22" s="105">
        <v>585.79999999999995</v>
      </c>
      <c r="P22" s="104">
        <v>0</v>
      </c>
      <c r="Q22" s="104">
        <v>300.51</v>
      </c>
      <c r="R22" s="104">
        <v>0</v>
      </c>
      <c r="S22" s="104">
        <v>5.72</v>
      </c>
      <c r="T22" s="105">
        <v>585.79999999999995</v>
      </c>
      <c r="U22" s="105">
        <v>931.63999999999987</v>
      </c>
      <c r="V22" s="16"/>
      <c r="W22" s="16"/>
      <c r="X22" s="16"/>
    </row>
    <row r="23" spans="1:24" ht="42.75" customHeight="1" x14ac:dyDescent="0.45">
      <c r="A23" s="14">
        <v>14</v>
      </c>
      <c r="B23" s="15" t="s">
        <v>71</v>
      </c>
      <c r="C23" s="104">
        <v>1163.8220000000001</v>
      </c>
      <c r="D23" s="104">
        <v>3.79</v>
      </c>
      <c r="E23" s="104">
        <v>10.526</v>
      </c>
      <c r="F23" s="104">
        <v>0</v>
      </c>
      <c r="G23" s="104">
        <v>0</v>
      </c>
      <c r="H23" s="104">
        <v>1167.6120000000001</v>
      </c>
      <c r="I23" s="104">
        <v>10.593999999999998</v>
      </c>
      <c r="J23" s="104">
        <v>0</v>
      </c>
      <c r="K23" s="104">
        <v>0.42399999999999999</v>
      </c>
      <c r="L23" s="104">
        <v>0</v>
      </c>
      <c r="M23" s="104">
        <v>0</v>
      </c>
      <c r="N23" s="104">
        <v>10.593999999999998</v>
      </c>
      <c r="O23" s="105">
        <v>145.57</v>
      </c>
      <c r="P23" s="104">
        <v>0.06</v>
      </c>
      <c r="Q23" s="104">
        <v>0.06</v>
      </c>
      <c r="R23" s="104">
        <v>0</v>
      </c>
      <c r="S23" s="104">
        <v>0</v>
      </c>
      <c r="T23" s="105">
        <v>145.63</v>
      </c>
      <c r="U23" s="105">
        <v>1323.8360000000002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106">
        <v>3722.1469999999995</v>
      </c>
      <c r="D24" s="106">
        <v>5.32</v>
      </c>
      <c r="E24" s="106">
        <v>13.571</v>
      </c>
      <c r="F24" s="106">
        <v>10</v>
      </c>
      <c r="G24" s="106">
        <v>360.01</v>
      </c>
      <c r="H24" s="106">
        <v>3717.4669999999992</v>
      </c>
      <c r="I24" s="106">
        <v>218.21199999999999</v>
      </c>
      <c r="J24" s="106">
        <v>0.28000000000000003</v>
      </c>
      <c r="K24" s="106">
        <v>2.8839999999999999</v>
      </c>
      <c r="L24" s="106">
        <v>0</v>
      </c>
      <c r="M24" s="106">
        <v>12.74</v>
      </c>
      <c r="N24" s="106">
        <v>218.49199999999999</v>
      </c>
      <c r="O24" s="106">
        <v>1248.3939999999998</v>
      </c>
      <c r="P24" s="106">
        <v>10.06</v>
      </c>
      <c r="Q24" s="106">
        <v>390.94</v>
      </c>
      <c r="R24" s="106">
        <v>0</v>
      </c>
      <c r="S24" s="106">
        <v>5.72</v>
      </c>
      <c r="T24" s="106">
        <v>1258.4539999999997</v>
      </c>
      <c r="U24" s="106">
        <v>5194.4129999999986</v>
      </c>
      <c r="V24" s="110"/>
      <c r="W24" s="110"/>
      <c r="X24" s="110"/>
    </row>
    <row r="25" spans="1:24" s="20" customFormat="1" ht="42.75" customHeight="1" x14ac:dyDescent="0.4">
      <c r="A25" s="17"/>
      <c r="B25" s="21" t="s">
        <v>32</v>
      </c>
      <c r="C25" s="106">
        <v>15831.122999999998</v>
      </c>
      <c r="D25" s="106">
        <v>7.1400000000000006</v>
      </c>
      <c r="E25" s="106">
        <v>18.556999999999999</v>
      </c>
      <c r="F25" s="106">
        <v>29.21</v>
      </c>
      <c r="G25" s="106">
        <v>545.07999999999993</v>
      </c>
      <c r="H25" s="106">
        <v>15809.052999999996</v>
      </c>
      <c r="I25" s="106">
        <v>1449.2109999999998</v>
      </c>
      <c r="J25" s="106">
        <v>9.6050000000000004</v>
      </c>
      <c r="K25" s="106">
        <v>28.793999999999997</v>
      </c>
      <c r="L25" s="106">
        <v>0</v>
      </c>
      <c r="M25" s="106">
        <v>16.829999999999998</v>
      </c>
      <c r="N25" s="106">
        <v>1458.816</v>
      </c>
      <c r="O25" s="106">
        <v>3449.9920000000002</v>
      </c>
      <c r="P25" s="106">
        <v>20.170000000000002</v>
      </c>
      <c r="Q25" s="106">
        <v>531.93999999999994</v>
      </c>
      <c r="R25" s="106">
        <v>0</v>
      </c>
      <c r="S25" s="106">
        <v>5.72</v>
      </c>
      <c r="T25" s="106">
        <v>3470.1619999999994</v>
      </c>
      <c r="U25" s="106">
        <v>20738.030999999995</v>
      </c>
      <c r="V25" s="110"/>
      <c r="W25" s="110"/>
      <c r="X25" s="110"/>
    </row>
    <row r="26" spans="1:24" ht="42.75" customHeight="1" x14ac:dyDescent="0.45">
      <c r="A26" s="14">
        <v>15</v>
      </c>
      <c r="B26" s="15" t="s">
        <v>33</v>
      </c>
      <c r="C26" s="104">
        <v>11590.431999999999</v>
      </c>
      <c r="D26" s="104">
        <v>11.04</v>
      </c>
      <c r="E26" s="104">
        <v>28.884999999999998</v>
      </c>
      <c r="F26" s="104">
        <v>0</v>
      </c>
      <c r="G26" s="104">
        <v>0</v>
      </c>
      <c r="H26" s="104">
        <v>11601.472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5">
        <v>57.38</v>
      </c>
      <c r="P26" s="104">
        <v>0.18</v>
      </c>
      <c r="Q26" s="104">
        <v>57.56</v>
      </c>
      <c r="R26" s="104">
        <v>0</v>
      </c>
      <c r="S26" s="104">
        <v>0</v>
      </c>
      <c r="T26" s="105">
        <v>57.56</v>
      </c>
      <c r="U26" s="105">
        <v>11659.031999999999</v>
      </c>
      <c r="V26" s="16"/>
      <c r="W26" s="16"/>
      <c r="X26" s="16"/>
    </row>
    <row r="27" spans="1:24" ht="42.75" customHeight="1" x14ac:dyDescent="0.45">
      <c r="A27" s="14">
        <v>16</v>
      </c>
      <c r="B27" s="15" t="s">
        <v>72</v>
      </c>
      <c r="C27" s="104">
        <v>10168.006999999992</v>
      </c>
      <c r="D27" s="104">
        <v>13.81</v>
      </c>
      <c r="E27" s="104">
        <v>38.96</v>
      </c>
      <c r="F27" s="104">
        <v>0</v>
      </c>
      <c r="G27" s="104">
        <v>0</v>
      </c>
      <c r="H27" s="104">
        <v>10181.816999999992</v>
      </c>
      <c r="I27" s="104">
        <v>331.82499999999999</v>
      </c>
      <c r="J27" s="104">
        <v>0.43</v>
      </c>
      <c r="K27" s="104">
        <v>2.7</v>
      </c>
      <c r="L27" s="104">
        <v>0</v>
      </c>
      <c r="M27" s="104">
        <v>0</v>
      </c>
      <c r="N27" s="104">
        <v>332.255</v>
      </c>
      <c r="O27" s="105">
        <v>74.960000000000008</v>
      </c>
      <c r="P27" s="104">
        <v>0</v>
      </c>
      <c r="Q27" s="104">
        <v>0</v>
      </c>
      <c r="R27" s="104">
        <v>0</v>
      </c>
      <c r="S27" s="104">
        <v>0</v>
      </c>
      <c r="T27" s="105">
        <v>74.960000000000008</v>
      </c>
      <c r="U27" s="105">
        <v>10589.03199999999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106">
        <v>21758.438999999991</v>
      </c>
      <c r="D28" s="106">
        <v>24.85</v>
      </c>
      <c r="E28" s="106">
        <v>67.844999999999999</v>
      </c>
      <c r="F28" s="106">
        <v>0</v>
      </c>
      <c r="G28" s="106">
        <v>0</v>
      </c>
      <c r="H28" s="106">
        <v>21783.28899999999</v>
      </c>
      <c r="I28" s="106">
        <v>331.82499999999999</v>
      </c>
      <c r="J28" s="106">
        <v>0.43</v>
      </c>
      <c r="K28" s="106">
        <v>2.7</v>
      </c>
      <c r="L28" s="106">
        <v>0</v>
      </c>
      <c r="M28" s="106">
        <v>0</v>
      </c>
      <c r="N28" s="106">
        <v>332.255</v>
      </c>
      <c r="O28" s="106">
        <v>132.34</v>
      </c>
      <c r="P28" s="106">
        <v>0.18</v>
      </c>
      <c r="Q28" s="106">
        <v>57.56</v>
      </c>
      <c r="R28" s="106">
        <v>0</v>
      </c>
      <c r="S28" s="106">
        <v>0</v>
      </c>
      <c r="T28" s="106">
        <v>132.52000000000001</v>
      </c>
      <c r="U28" s="106">
        <v>22248.063999999991</v>
      </c>
      <c r="V28" s="110"/>
      <c r="W28" s="110"/>
      <c r="X28" s="110"/>
    </row>
    <row r="29" spans="1:24" ht="42.75" customHeight="1" x14ac:dyDescent="0.45">
      <c r="A29" s="14">
        <v>17</v>
      </c>
      <c r="B29" s="15" t="s">
        <v>36</v>
      </c>
      <c r="C29" s="104">
        <v>6983.8869999999997</v>
      </c>
      <c r="D29" s="104">
        <v>4.72</v>
      </c>
      <c r="E29" s="104">
        <v>17.52</v>
      </c>
      <c r="F29" s="104">
        <v>0</v>
      </c>
      <c r="G29" s="104">
        <v>0</v>
      </c>
      <c r="H29" s="104">
        <v>6988.607</v>
      </c>
      <c r="I29" s="104">
        <v>3.5700000000000003</v>
      </c>
      <c r="J29" s="104">
        <v>36.92</v>
      </c>
      <c r="K29" s="104">
        <v>36.92</v>
      </c>
      <c r="L29" s="104">
        <v>0</v>
      </c>
      <c r="M29" s="104">
        <v>0</v>
      </c>
      <c r="N29" s="104">
        <v>40.49</v>
      </c>
      <c r="O29" s="105">
        <v>47.8</v>
      </c>
      <c r="P29" s="104">
        <v>87.38</v>
      </c>
      <c r="Q29" s="104">
        <v>87.38</v>
      </c>
      <c r="R29" s="104">
        <v>0</v>
      </c>
      <c r="S29" s="104">
        <v>0</v>
      </c>
      <c r="T29" s="105">
        <v>135.18</v>
      </c>
      <c r="U29" s="105">
        <v>7164.277</v>
      </c>
      <c r="V29" s="16"/>
      <c r="W29" s="16"/>
      <c r="X29" s="16"/>
    </row>
    <row r="30" spans="1:24" ht="42.75" customHeight="1" x14ac:dyDescent="0.45">
      <c r="A30" s="14">
        <v>18</v>
      </c>
      <c r="B30" s="15" t="s">
        <v>37</v>
      </c>
      <c r="C30" s="104">
        <v>502.75399999999996</v>
      </c>
      <c r="D30" s="104">
        <v>6.71</v>
      </c>
      <c r="E30" s="104">
        <v>34.129999999999995</v>
      </c>
      <c r="F30" s="104">
        <v>0</v>
      </c>
      <c r="G30" s="104">
        <v>0</v>
      </c>
      <c r="H30" s="104">
        <v>509.46399999999994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5">
        <v>0.22</v>
      </c>
      <c r="P30" s="104">
        <v>0</v>
      </c>
      <c r="Q30" s="104">
        <v>0</v>
      </c>
      <c r="R30" s="104">
        <v>0</v>
      </c>
      <c r="S30" s="104">
        <v>0</v>
      </c>
      <c r="T30" s="105">
        <v>0.22</v>
      </c>
      <c r="U30" s="105">
        <v>509.68399999999997</v>
      </c>
      <c r="V30" s="16"/>
      <c r="W30" s="16"/>
      <c r="X30" s="16"/>
    </row>
    <row r="31" spans="1:24" ht="42.75" customHeight="1" x14ac:dyDescent="0.45">
      <c r="A31" s="14">
        <v>19</v>
      </c>
      <c r="B31" s="15" t="s">
        <v>38</v>
      </c>
      <c r="C31" s="104">
        <v>5472.1350000000002</v>
      </c>
      <c r="D31" s="104">
        <v>1.98</v>
      </c>
      <c r="E31" s="104">
        <v>4.3599999999999994</v>
      </c>
      <c r="F31" s="104">
        <v>0</v>
      </c>
      <c r="G31" s="104">
        <v>0</v>
      </c>
      <c r="H31" s="104">
        <v>5474.1149999999998</v>
      </c>
      <c r="I31" s="104">
        <v>32.010000000000005</v>
      </c>
      <c r="J31" s="104">
        <v>0</v>
      </c>
      <c r="K31" s="104">
        <v>0</v>
      </c>
      <c r="L31" s="104">
        <v>0</v>
      </c>
      <c r="M31" s="104">
        <v>0</v>
      </c>
      <c r="N31" s="104">
        <v>32.010000000000005</v>
      </c>
      <c r="O31" s="105">
        <v>128.47999999999999</v>
      </c>
      <c r="P31" s="104">
        <v>0</v>
      </c>
      <c r="Q31" s="104">
        <v>80.19</v>
      </c>
      <c r="R31" s="104">
        <v>0</v>
      </c>
      <c r="S31" s="104">
        <v>0</v>
      </c>
      <c r="T31" s="105">
        <v>128.47999999999999</v>
      </c>
      <c r="U31" s="105">
        <v>5634.6049999999996</v>
      </c>
      <c r="V31" s="16"/>
      <c r="W31" s="16"/>
      <c r="X31" s="16"/>
    </row>
    <row r="32" spans="1:24" ht="42.75" customHeight="1" x14ac:dyDescent="0.45">
      <c r="A32" s="14">
        <v>20</v>
      </c>
      <c r="B32" s="15" t="s">
        <v>39</v>
      </c>
      <c r="C32" s="104">
        <v>4502.3280000000004</v>
      </c>
      <c r="D32" s="104">
        <v>14.97</v>
      </c>
      <c r="E32" s="104">
        <v>38.56</v>
      </c>
      <c r="F32" s="104">
        <v>0</v>
      </c>
      <c r="G32" s="104">
        <v>0</v>
      </c>
      <c r="H32" s="104">
        <v>4517.2980000000007</v>
      </c>
      <c r="I32" s="104">
        <v>62.52000000000001</v>
      </c>
      <c r="J32" s="104">
        <v>2.0299999999999998</v>
      </c>
      <c r="K32" s="104">
        <v>6.6899999999999995</v>
      </c>
      <c r="L32" s="104">
        <v>0</v>
      </c>
      <c r="M32" s="104">
        <v>0</v>
      </c>
      <c r="N32" s="104">
        <v>64.550000000000011</v>
      </c>
      <c r="O32" s="105">
        <v>271.04999999999995</v>
      </c>
      <c r="P32" s="104">
        <v>0</v>
      </c>
      <c r="Q32" s="104">
        <v>4.5</v>
      </c>
      <c r="R32" s="104">
        <v>0</v>
      </c>
      <c r="S32" s="104">
        <v>0</v>
      </c>
      <c r="T32" s="105">
        <v>271.04999999999995</v>
      </c>
      <c r="U32" s="105">
        <v>4852.898000000001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106">
        <v>17461.103999999999</v>
      </c>
      <c r="D33" s="106">
        <v>28.380000000000003</v>
      </c>
      <c r="E33" s="106">
        <v>94.57</v>
      </c>
      <c r="F33" s="106">
        <v>0</v>
      </c>
      <c r="G33" s="106">
        <v>0</v>
      </c>
      <c r="H33" s="106">
        <v>17489.484</v>
      </c>
      <c r="I33" s="106">
        <v>98.100000000000023</v>
      </c>
      <c r="J33" s="106">
        <v>38.950000000000003</v>
      </c>
      <c r="K33" s="106">
        <v>43.61</v>
      </c>
      <c r="L33" s="106">
        <v>0</v>
      </c>
      <c r="M33" s="106">
        <v>0</v>
      </c>
      <c r="N33" s="106">
        <v>137.05000000000001</v>
      </c>
      <c r="O33" s="106">
        <v>447.54999999999995</v>
      </c>
      <c r="P33" s="106">
        <v>87.38</v>
      </c>
      <c r="Q33" s="106">
        <v>172.07</v>
      </c>
      <c r="R33" s="106">
        <v>0</v>
      </c>
      <c r="S33" s="106">
        <v>0</v>
      </c>
      <c r="T33" s="106">
        <v>534.92999999999995</v>
      </c>
      <c r="U33" s="106">
        <v>18161.464</v>
      </c>
      <c r="V33" s="110"/>
      <c r="W33" s="110"/>
      <c r="X33" s="110"/>
    </row>
    <row r="34" spans="1:24" ht="42.75" customHeight="1" x14ac:dyDescent="0.45">
      <c r="A34" s="14">
        <v>21</v>
      </c>
      <c r="B34" s="15" t="s">
        <v>41</v>
      </c>
      <c r="C34" s="104">
        <v>5809.22</v>
      </c>
      <c r="D34" s="104">
        <v>8.51</v>
      </c>
      <c r="E34" s="104">
        <v>16.3</v>
      </c>
      <c r="F34" s="104">
        <v>0</v>
      </c>
      <c r="G34" s="104">
        <v>0</v>
      </c>
      <c r="H34" s="104">
        <v>5817.7300000000005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5">
        <v>0</v>
      </c>
      <c r="P34" s="104">
        <v>0</v>
      </c>
      <c r="Q34" s="104">
        <v>0</v>
      </c>
      <c r="R34" s="104">
        <v>0</v>
      </c>
      <c r="S34" s="104">
        <v>0</v>
      </c>
      <c r="T34" s="105">
        <v>0</v>
      </c>
      <c r="U34" s="105">
        <v>5817.7300000000005</v>
      </c>
      <c r="V34" s="22"/>
      <c r="W34" s="22"/>
      <c r="X34" s="22"/>
    </row>
    <row r="35" spans="1:24" ht="42.75" customHeight="1" x14ac:dyDescent="0.45">
      <c r="A35" s="14">
        <v>22</v>
      </c>
      <c r="B35" s="15" t="s">
        <v>42</v>
      </c>
      <c r="C35" s="104">
        <v>4512.1549999999997</v>
      </c>
      <c r="D35" s="104">
        <v>15.66</v>
      </c>
      <c r="E35" s="104">
        <v>19.38</v>
      </c>
      <c r="F35" s="104">
        <v>0</v>
      </c>
      <c r="G35" s="104">
        <v>0</v>
      </c>
      <c r="H35" s="104">
        <v>4527.8149999999996</v>
      </c>
      <c r="I35" s="104">
        <v>0</v>
      </c>
      <c r="J35" s="104">
        <v>0.1</v>
      </c>
      <c r="K35" s="104">
        <v>0.1</v>
      </c>
      <c r="L35" s="104">
        <v>0</v>
      </c>
      <c r="M35" s="104">
        <v>0</v>
      </c>
      <c r="N35" s="104">
        <v>0.1</v>
      </c>
      <c r="O35" s="105">
        <v>16.43</v>
      </c>
      <c r="P35" s="104">
        <v>0</v>
      </c>
      <c r="Q35" s="104">
        <v>0</v>
      </c>
      <c r="R35" s="104">
        <v>0</v>
      </c>
      <c r="S35" s="104">
        <v>0</v>
      </c>
      <c r="T35" s="105">
        <v>16.43</v>
      </c>
      <c r="U35" s="105">
        <v>4544.3450000000003</v>
      </c>
      <c r="V35" s="22"/>
      <c r="W35" s="22"/>
      <c r="X35" s="22"/>
    </row>
    <row r="36" spans="1:24" ht="42.75" customHeight="1" x14ac:dyDescent="0.45">
      <c r="A36" s="14">
        <v>23</v>
      </c>
      <c r="B36" s="15" t="s">
        <v>43</v>
      </c>
      <c r="C36" s="104">
        <v>5703.1399999999985</v>
      </c>
      <c r="D36" s="104">
        <v>0</v>
      </c>
      <c r="E36" s="104">
        <v>4.6700000000000008</v>
      </c>
      <c r="F36" s="104">
        <v>0</v>
      </c>
      <c r="G36" s="104">
        <v>0</v>
      </c>
      <c r="H36" s="104">
        <v>5703.1399999999985</v>
      </c>
      <c r="I36" s="104">
        <v>6.33</v>
      </c>
      <c r="J36" s="104">
        <v>0.85</v>
      </c>
      <c r="K36" s="104">
        <v>0.85</v>
      </c>
      <c r="L36" s="104">
        <v>0</v>
      </c>
      <c r="M36" s="104">
        <v>0</v>
      </c>
      <c r="N36" s="104">
        <v>7.18</v>
      </c>
      <c r="O36" s="105">
        <v>0</v>
      </c>
      <c r="P36" s="104">
        <v>0</v>
      </c>
      <c r="Q36" s="104">
        <v>0</v>
      </c>
      <c r="R36" s="104">
        <v>0</v>
      </c>
      <c r="S36" s="104">
        <v>0</v>
      </c>
      <c r="T36" s="105">
        <v>0</v>
      </c>
      <c r="U36" s="105">
        <v>5710.3199999999988</v>
      </c>
      <c r="V36" s="22"/>
      <c r="W36" s="22"/>
      <c r="X36" s="22"/>
    </row>
    <row r="37" spans="1:24" ht="42.75" customHeight="1" x14ac:dyDescent="0.45">
      <c r="A37" s="14">
        <v>24</v>
      </c>
      <c r="B37" s="15" t="s">
        <v>44</v>
      </c>
      <c r="C37" s="104">
        <v>6979.4499999999989</v>
      </c>
      <c r="D37" s="104">
        <v>0.49</v>
      </c>
      <c r="E37" s="104">
        <v>3.4400000000000004</v>
      </c>
      <c r="F37" s="104">
        <v>0</v>
      </c>
      <c r="G37" s="104">
        <v>0</v>
      </c>
      <c r="H37" s="104">
        <v>6979.9399999999987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5">
        <v>0.17</v>
      </c>
      <c r="P37" s="104">
        <v>0.17</v>
      </c>
      <c r="Q37" s="104">
        <v>0.34</v>
      </c>
      <c r="R37" s="104">
        <v>0</v>
      </c>
      <c r="S37" s="104">
        <v>0</v>
      </c>
      <c r="T37" s="105">
        <v>0.34</v>
      </c>
      <c r="U37" s="105">
        <v>6980.2799999999988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106">
        <v>23003.964999999997</v>
      </c>
      <c r="D38" s="106">
        <v>24.66</v>
      </c>
      <c r="E38" s="106">
        <v>43.79</v>
      </c>
      <c r="F38" s="106">
        <v>0</v>
      </c>
      <c r="G38" s="106">
        <v>0</v>
      </c>
      <c r="H38" s="106">
        <v>23028.624999999996</v>
      </c>
      <c r="I38" s="106">
        <v>6.33</v>
      </c>
      <c r="J38" s="106">
        <v>0.95</v>
      </c>
      <c r="K38" s="106">
        <v>0.95</v>
      </c>
      <c r="L38" s="106">
        <v>0</v>
      </c>
      <c r="M38" s="106">
        <v>0</v>
      </c>
      <c r="N38" s="106">
        <v>7.2799999999999994</v>
      </c>
      <c r="O38" s="106">
        <v>16.600000000000001</v>
      </c>
      <c r="P38" s="106">
        <v>0.17</v>
      </c>
      <c r="Q38" s="106">
        <v>0.34</v>
      </c>
      <c r="R38" s="106">
        <v>0</v>
      </c>
      <c r="S38" s="106">
        <v>0</v>
      </c>
      <c r="T38" s="106">
        <v>16.77</v>
      </c>
      <c r="U38" s="106">
        <v>23052.674999999999</v>
      </c>
      <c r="V38" s="110"/>
      <c r="W38" s="110"/>
      <c r="X38" s="110"/>
    </row>
    <row r="39" spans="1:24" s="20" customFormat="1" ht="42.75" customHeight="1" x14ac:dyDescent="0.4">
      <c r="A39" s="17"/>
      <c r="B39" s="21" t="s">
        <v>46</v>
      </c>
      <c r="C39" s="106">
        <v>62223.507999999987</v>
      </c>
      <c r="D39" s="106">
        <v>77.890000000000015</v>
      </c>
      <c r="E39" s="106">
        <v>206.20499999999998</v>
      </c>
      <c r="F39" s="106">
        <v>0</v>
      </c>
      <c r="G39" s="106">
        <v>0</v>
      </c>
      <c r="H39" s="106">
        <v>62301.397999999986</v>
      </c>
      <c r="I39" s="106">
        <v>436.255</v>
      </c>
      <c r="J39" s="106">
        <v>40.330000000000005</v>
      </c>
      <c r="K39" s="106">
        <v>47.260000000000005</v>
      </c>
      <c r="L39" s="106">
        <v>0</v>
      </c>
      <c r="M39" s="106">
        <v>0</v>
      </c>
      <c r="N39" s="106">
        <v>476.58500000000004</v>
      </c>
      <c r="O39" s="106">
        <v>596.49</v>
      </c>
      <c r="P39" s="106">
        <v>87.73</v>
      </c>
      <c r="Q39" s="106">
        <v>229.97</v>
      </c>
      <c r="R39" s="106">
        <v>0</v>
      </c>
      <c r="S39" s="106">
        <v>0</v>
      </c>
      <c r="T39" s="106">
        <v>684.21999999999991</v>
      </c>
      <c r="U39" s="106">
        <v>63462.202999999987</v>
      </c>
      <c r="V39" s="110"/>
      <c r="W39" s="110"/>
      <c r="X39" s="110"/>
    </row>
    <row r="40" spans="1:24" ht="42.75" customHeight="1" x14ac:dyDescent="0.45">
      <c r="A40" s="14">
        <v>25</v>
      </c>
      <c r="B40" s="15" t="s">
        <v>47</v>
      </c>
      <c r="C40" s="104">
        <v>14980.318000000003</v>
      </c>
      <c r="D40" s="104">
        <v>12.82</v>
      </c>
      <c r="E40" s="104">
        <v>38.632999999999996</v>
      </c>
      <c r="F40" s="104">
        <v>0</v>
      </c>
      <c r="G40" s="104">
        <v>0</v>
      </c>
      <c r="H40" s="104">
        <v>14993.138000000003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5">
        <v>0</v>
      </c>
      <c r="P40" s="104">
        <v>0</v>
      </c>
      <c r="Q40" s="104">
        <v>0</v>
      </c>
      <c r="R40" s="104">
        <v>0</v>
      </c>
      <c r="S40" s="104">
        <v>0</v>
      </c>
      <c r="T40" s="105">
        <v>0</v>
      </c>
      <c r="U40" s="105">
        <v>14993.138000000003</v>
      </c>
      <c r="V40" s="16"/>
      <c r="W40" s="16"/>
      <c r="X40" s="16"/>
    </row>
    <row r="41" spans="1:24" ht="42.75" customHeight="1" x14ac:dyDescent="0.45">
      <c r="A41" s="14">
        <v>26</v>
      </c>
      <c r="B41" s="15" t="s">
        <v>48</v>
      </c>
      <c r="C41" s="104">
        <v>9662.0709999999926</v>
      </c>
      <c r="D41" s="104">
        <v>6.11</v>
      </c>
      <c r="E41" s="104">
        <v>18.97</v>
      </c>
      <c r="F41" s="104">
        <v>0</v>
      </c>
      <c r="G41" s="104">
        <v>0</v>
      </c>
      <c r="H41" s="104">
        <v>9668.1809999999932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5">
        <v>0</v>
      </c>
      <c r="P41" s="104">
        <v>0</v>
      </c>
      <c r="Q41" s="104">
        <v>0</v>
      </c>
      <c r="R41" s="104">
        <v>0</v>
      </c>
      <c r="S41" s="104">
        <v>0</v>
      </c>
      <c r="T41" s="105">
        <v>0</v>
      </c>
      <c r="U41" s="105">
        <v>9668.1809999999932</v>
      </c>
      <c r="V41" s="16"/>
      <c r="W41" s="16"/>
      <c r="X41" s="16"/>
    </row>
    <row r="42" spans="1:24" ht="42.75" customHeight="1" x14ac:dyDescent="0.45">
      <c r="A42" s="14">
        <v>27</v>
      </c>
      <c r="B42" s="15" t="s">
        <v>49</v>
      </c>
      <c r="C42" s="104">
        <v>23553.100000000002</v>
      </c>
      <c r="D42" s="104">
        <v>10.01</v>
      </c>
      <c r="E42" s="104">
        <v>53.202000000000005</v>
      </c>
      <c r="F42" s="104">
        <v>0</v>
      </c>
      <c r="G42" s="104">
        <v>0</v>
      </c>
      <c r="H42" s="104">
        <v>23563.11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5">
        <v>0</v>
      </c>
      <c r="P42" s="104">
        <v>0</v>
      </c>
      <c r="Q42" s="104">
        <v>0</v>
      </c>
      <c r="R42" s="104">
        <v>0</v>
      </c>
      <c r="S42" s="104">
        <v>0</v>
      </c>
      <c r="T42" s="105">
        <v>0</v>
      </c>
      <c r="U42" s="105">
        <v>23563.11</v>
      </c>
      <c r="V42" s="16"/>
      <c r="W42" s="16"/>
      <c r="X42" s="16"/>
    </row>
    <row r="43" spans="1:24" ht="42.75" customHeight="1" x14ac:dyDescent="0.45">
      <c r="A43" s="14">
        <v>28</v>
      </c>
      <c r="B43" s="15" t="s">
        <v>50</v>
      </c>
      <c r="C43" s="104">
        <v>387.01300000000009</v>
      </c>
      <c r="D43" s="104">
        <v>4.63</v>
      </c>
      <c r="E43" s="104">
        <v>40.075000000000003</v>
      </c>
      <c r="F43" s="104">
        <v>0</v>
      </c>
      <c r="G43" s="104">
        <v>0</v>
      </c>
      <c r="H43" s="104">
        <v>391.64300000000009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5">
        <v>0</v>
      </c>
      <c r="P43" s="104">
        <v>0</v>
      </c>
      <c r="Q43" s="104">
        <v>0</v>
      </c>
      <c r="R43" s="104">
        <v>0</v>
      </c>
      <c r="S43" s="104">
        <v>0</v>
      </c>
      <c r="T43" s="105">
        <v>0</v>
      </c>
      <c r="U43" s="105">
        <v>391.64300000000009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106">
        <v>48582.502</v>
      </c>
      <c r="D44" s="106">
        <v>33.57</v>
      </c>
      <c r="E44" s="106">
        <v>150.88</v>
      </c>
      <c r="F44" s="106">
        <v>0</v>
      </c>
      <c r="G44" s="106">
        <v>0</v>
      </c>
      <c r="H44" s="106">
        <v>48616.072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48616.072</v>
      </c>
      <c r="V44" s="110"/>
      <c r="W44" s="110"/>
      <c r="X44" s="110"/>
    </row>
    <row r="45" spans="1:24" ht="42.75" customHeight="1" x14ac:dyDescent="0.45">
      <c r="A45" s="14">
        <v>29</v>
      </c>
      <c r="B45" s="15" t="s">
        <v>52</v>
      </c>
      <c r="C45" s="104">
        <v>14231.04</v>
      </c>
      <c r="D45" s="104">
        <v>8.48</v>
      </c>
      <c r="E45" s="104">
        <v>12.59</v>
      </c>
      <c r="F45" s="104">
        <v>0</v>
      </c>
      <c r="G45" s="104">
        <v>0</v>
      </c>
      <c r="H45" s="104">
        <v>14239.52</v>
      </c>
      <c r="I45" s="104">
        <v>0.51</v>
      </c>
      <c r="J45" s="104">
        <v>0</v>
      </c>
      <c r="K45" s="104">
        <v>0</v>
      </c>
      <c r="L45" s="104">
        <v>0</v>
      </c>
      <c r="M45" s="104">
        <v>0</v>
      </c>
      <c r="N45" s="104">
        <v>0.51</v>
      </c>
      <c r="O45" s="105">
        <v>0</v>
      </c>
      <c r="P45" s="104">
        <v>0</v>
      </c>
      <c r="Q45" s="104">
        <v>0</v>
      </c>
      <c r="R45" s="104">
        <v>0</v>
      </c>
      <c r="S45" s="104">
        <v>0</v>
      </c>
      <c r="T45" s="105">
        <v>0</v>
      </c>
      <c r="U45" s="105">
        <v>14240.03</v>
      </c>
      <c r="V45" s="16"/>
      <c r="W45" s="16"/>
      <c r="X45" s="16"/>
    </row>
    <row r="46" spans="1:24" ht="42.75" customHeight="1" x14ac:dyDescent="0.45">
      <c r="A46" s="14">
        <v>30</v>
      </c>
      <c r="B46" s="15" t="s">
        <v>53</v>
      </c>
      <c r="C46" s="104">
        <v>7204.5200000000013</v>
      </c>
      <c r="D46" s="104">
        <v>7.7</v>
      </c>
      <c r="E46" s="104">
        <v>44.49</v>
      </c>
      <c r="F46" s="104">
        <v>0</v>
      </c>
      <c r="G46" s="104">
        <v>0</v>
      </c>
      <c r="H46" s="104">
        <v>7212.2200000000012</v>
      </c>
      <c r="I46" s="104">
        <v>0.24</v>
      </c>
      <c r="J46" s="104">
        <v>0</v>
      </c>
      <c r="K46" s="104">
        <v>0</v>
      </c>
      <c r="L46" s="104">
        <v>0</v>
      </c>
      <c r="M46" s="104">
        <v>0</v>
      </c>
      <c r="N46" s="104">
        <v>0.24</v>
      </c>
      <c r="O46" s="105">
        <v>0</v>
      </c>
      <c r="P46" s="104">
        <v>0</v>
      </c>
      <c r="Q46" s="104">
        <v>0</v>
      </c>
      <c r="R46" s="104">
        <v>0</v>
      </c>
      <c r="S46" s="104">
        <v>0</v>
      </c>
      <c r="T46" s="105">
        <v>0</v>
      </c>
      <c r="U46" s="105">
        <v>7212.4600000000009</v>
      </c>
      <c r="V46" s="16"/>
      <c r="W46" s="16"/>
      <c r="X46" s="16"/>
    </row>
    <row r="47" spans="1:24" ht="42.75" customHeight="1" x14ac:dyDescent="0.45">
      <c r="A47" s="14">
        <v>31</v>
      </c>
      <c r="B47" s="15" t="s">
        <v>54</v>
      </c>
      <c r="C47" s="104">
        <v>12245.130000000005</v>
      </c>
      <c r="D47" s="104">
        <v>5.58</v>
      </c>
      <c r="E47" s="104">
        <v>10.17</v>
      </c>
      <c r="F47" s="104">
        <v>0</v>
      </c>
      <c r="G47" s="104">
        <v>0</v>
      </c>
      <c r="H47" s="104">
        <v>12250.710000000005</v>
      </c>
      <c r="I47" s="104">
        <v>5.34</v>
      </c>
      <c r="J47" s="104">
        <v>0</v>
      </c>
      <c r="K47" s="104">
        <v>0</v>
      </c>
      <c r="L47" s="104">
        <v>0</v>
      </c>
      <c r="M47" s="104">
        <v>0</v>
      </c>
      <c r="N47" s="104">
        <v>5.34</v>
      </c>
      <c r="O47" s="105">
        <v>46.550000000000004</v>
      </c>
      <c r="P47" s="104">
        <v>0</v>
      </c>
      <c r="Q47" s="104">
        <v>0</v>
      </c>
      <c r="R47" s="104">
        <v>0</v>
      </c>
      <c r="S47" s="104">
        <v>0</v>
      </c>
      <c r="T47" s="105">
        <v>46.550000000000004</v>
      </c>
      <c r="U47" s="105">
        <v>12302.600000000004</v>
      </c>
      <c r="V47" s="16"/>
      <c r="W47" s="16"/>
      <c r="X47" s="16"/>
    </row>
    <row r="48" spans="1:24" ht="42.75" customHeight="1" x14ac:dyDescent="0.45">
      <c r="A48" s="14">
        <v>32</v>
      </c>
      <c r="B48" s="15" t="s">
        <v>55</v>
      </c>
      <c r="C48" s="104">
        <v>11095.182000000006</v>
      </c>
      <c r="D48" s="104">
        <v>1.7</v>
      </c>
      <c r="E48" s="104">
        <v>10.964999999999998</v>
      </c>
      <c r="F48" s="104">
        <v>0</v>
      </c>
      <c r="G48" s="104">
        <v>0</v>
      </c>
      <c r="H48" s="104">
        <v>11096.882000000007</v>
      </c>
      <c r="I48" s="104">
        <v>6.2</v>
      </c>
      <c r="J48" s="104">
        <v>0</v>
      </c>
      <c r="K48" s="104">
        <v>0</v>
      </c>
      <c r="L48" s="104">
        <v>0</v>
      </c>
      <c r="M48" s="104">
        <v>0</v>
      </c>
      <c r="N48" s="104">
        <v>6.2</v>
      </c>
      <c r="O48" s="105">
        <v>0</v>
      </c>
      <c r="P48" s="104">
        <v>0</v>
      </c>
      <c r="Q48" s="104">
        <v>0</v>
      </c>
      <c r="R48" s="104">
        <v>0</v>
      </c>
      <c r="S48" s="104">
        <v>0</v>
      </c>
      <c r="T48" s="105">
        <v>0</v>
      </c>
      <c r="U48" s="105">
        <v>11103.082000000008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106">
        <v>44775.87200000001</v>
      </c>
      <c r="D49" s="106">
        <v>23.459999999999997</v>
      </c>
      <c r="E49" s="106">
        <v>78.215000000000003</v>
      </c>
      <c r="F49" s="106">
        <v>0</v>
      </c>
      <c r="G49" s="106">
        <v>0</v>
      </c>
      <c r="H49" s="106">
        <v>44799.332000000009</v>
      </c>
      <c r="I49" s="106">
        <v>12.29</v>
      </c>
      <c r="J49" s="106">
        <v>0</v>
      </c>
      <c r="K49" s="106">
        <v>0</v>
      </c>
      <c r="L49" s="106">
        <v>0</v>
      </c>
      <c r="M49" s="106">
        <v>0</v>
      </c>
      <c r="N49" s="106">
        <v>12.29</v>
      </c>
      <c r="O49" s="106">
        <v>46.550000000000004</v>
      </c>
      <c r="P49" s="106">
        <v>0</v>
      </c>
      <c r="Q49" s="106">
        <v>0</v>
      </c>
      <c r="R49" s="106">
        <v>0</v>
      </c>
      <c r="S49" s="106">
        <v>0</v>
      </c>
      <c r="T49" s="106">
        <v>46.550000000000004</v>
      </c>
      <c r="U49" s="106">
        <v>44858.172000000013</v>
      </c>
      <c r="V49" s="110"/>
      <c r="W49" s="110"/>
      <c r="X49" s="110"/>
    </row>
    <row r="50" spans="1:24" s="20" customFormat="1" ht="42.75" customHeight="1" x14ac:dyDescent="0.4">
      <c r="A50" s="17"/>
      <c r="B50" s="21" t="s">
        <v>57</v>
      </c>
      <c r="C50" s="106">
        <v>93358.374000000011</v>
      </c>
      <c r="D50" s="106">
        <v>57.03</v>
      </c>
      <c r="E50" s="106">
        <v>229.095</v>
      </c>
      <c r="F50" s="106">
        <v>0</v>
      </c>
      <c r="G50" s="106">
        <v>0</v>
      </c>
      <c r="H50" s="106">
        <v>93415.40400000001</v>
      </c>
      <c r="I50" s="106">
        <v>12.29</v>
      </c>
      <c r="J50" s="106">
        <v>0</v>
      </c>
      <c r="K50" s="106">
        <v>0</v>
      </c>
      <c r="L50" s="106">
        <v>0</v>
      </c>
      <c r="M50" s="106">
        <v>0</v>
      </c>
      <c r="N50" s="106">
        <v>12.29</v>
      </c>
      <c r="O50" s="106">
        <v>46.550000000000004</v>
      </c>
      <c r="P50" s="106">
        <v>0</v>
      </c>
      <c r="Q50" s="106">
        <v>0</v>
      </c>
      <c r="R50" s="106">
        <v>0</v>
      </c>
      <c r="S50" s="106">
        <v>0</v>
      </c>
      <c r="T50" s="106">
        <v>46.550000000000004</v>
      </c>
      <c r="U50" s="106">
        <v>93474.244000000006</v>
      </c>
      <c r="V50" s="110"/>
      <c r="W50" s="110"/>
      <c r="X50" s="110"/>
    </row>
    <row r="51" spans="1:24" s="20" customFormat="1" ht="42.75" customHeight="1" x14ac:dyDescent="0.4">
      <c r="A51" s="17"/>
      <c r="B51" s="21" t="s">
        <v>58</v>
      </c>
      <c r="C51" s="106">
        <f>C50+C39+C25</f>
        <v>171413.00499999998</v>
      </c>
      <c r="D51" s="106">
        <f t="shared" ref="D51:U51" si="0">D50+D39+D25</f>
        <v>142.06</v>
      </c>
      <c r="E51" s="106">
        <f t="shared" si="0"/>
        <v>453.85699999999997</v>
      </c>
      <c r="F51" s="106">
        <f t="shared" si="0"/>
        <v>29.21</v>
      </c>
      <c r="G51" s="106">
        <f t="shared" si="0"/>
        <v>545.07999999999993</v>
      </c>
      <c r="H51" s="106">
        <f t="shared" si="0"/>
        <v>171525.85499999998</v>
      </c>
      <c r="I51" s="106">
        <f t="shared" si="0"/>
        <v>1897.7559999999999</v>
      </c>
      <c r="J51" s="106">
        <f t="shared" si="0"/>
        <v>49.935000000000002</v>
      </c>
      <c r="K51" s="106">
        <f t="shared" si="0"/>
        <v>76.054000000000002</v>
      </c>
      <c r="L51" s="106">
        <f t="shared" si="0"/>
        <v>0</v>
      </c>
      <c r="M51" s="106">
        <f t="shared" si="0"/>
        <v>16.829999999999998</v>
      </c>
      <c r="N51" s="106">
        <f t="shared" si="0"/>
        <v>1947.691</v>
      </c>
      <c r="O51" s="106">
        <f t="shared" si="0"/>
        <v>4093.0320000000002</v>
      </c>
      <c r="P51" s="106">
        <f t="shared" si="0"/>
        <v>107.9</v>
      </c>
      <c r="Q51" s="106">
        <f t="shared" si="0"/>
        <v>761.91</v>
      </c>
      <c r="R51" s="106">
        <f t="shared" si="0"/>
        <v>0</v>
      </c>
      <c r="S51" s="106">
        <f t="shared" si="0"/>
        <v>5.72</v>
      </c>
      <c r="T51" s="106">
        <f t="shared" si="0"/>
        <v>4200.9319999999989</v>
      </c>
      <c r="U51" s="106">
        <f t="shared" si="0"/>
        <v>177674.47799999997</v>
      </c>
      <c r="V51" s="110"/>
      <c r="W51" s="110"/>
      <c r="X51" s="110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#REF!+'July-2021'!D52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#REF!+'July-2021'!P52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#REF!+'July-2021'!D53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28" t="s">
        <v>63</v>
      </c>
      <c r="C56" s="128"/>
      <c r="D56" s="128"/>
      <c r="E56" s="128"/>
      <c r="F56" s="128"/>
      <c r="H56" s="70"/>
      <c r="I56" s="69" t="e">
        <f>#REF!+'July-2021'!#REF!</f>
        <v>#REF!</v>
      </c>
      <c r="J56" s="81" t="e">
        <f>#REF!+'July-2021'!#REF!</f>
        <v>#REF!</v>
      </c>
      <c r="K56" s="84"/>
      <c r="L56" s="84"/>
      <c r="M56" s="84"/>
      <c r="Q56" s="128" t="s">
        <v>64</v>
      </c>
      <c r="R56" s="128"/>
      <c r="S56" s="128"/>
      <c r="T56" s="128"/>
      <c r="U56" s="128"/>
    </row>
    <row r="57" spans="1:24" s="83" customFormat="1" ht="45.75" customHeight="1" x14ac:dyDescent="0.65">
      <c r="B57" s="128" t="s">
        <v>65</v>
      </c>
      <c r="C57" s="128"/>
      <c r="D57" s="128"/>
      <c r="E57" s="128"/>
      <c r="F57" s="128"/>
      <c r="G57" s="69"/>
      <c r="H57" s="70"/>
      <c r="I57" s="69"/>
      <c r="J57" s="85"/>
      <c r="K57" s="84"/>
      <c r="L57" s="84"/>
      <c r="M57" s="84"/>
      <c r="Q57" s="128" t="s">
        <v>65</v>
      </c>
      <c r="R57" s="128"/>
      <c r="S57" s="128"/>
      <c r="T57" s="128"/>
      <c r="U57" s="128"/>
    </row>
    <row r="58" spans="1:24" s="83" customFormat="1" ht="45" x14ac:dyDescent="0.6">
      <c r="B58" s="86"/>
      <c r="F58" s="87"/>
      <c r="I58" s="88"/>
      <c r="J58" s="87"/>
      <c r="Q58" s="111"/>
      <c r="R58" s="111"/>
      <c r="S58" s="89"/>
      <c r="T58" s="111"/>
      <c r="U58" s="111"/>
      <c r="V58" s="82">
        <f>Q51+K51+E51-S51-M51-G51</f>
        <v>724.19100000000003</v>
      </c>
      <c r="W58" s="111"/>
      <c r="X58" s="111"/>
    </row>
    <row r="59" spans="1:24" s="83" customFormat="1" ht="61.5" customHeight="1" x14ac:dyDescent="0.6">
      <c r="B59" s="86"/>
      <c r="G59" s="79" t="e">
        <f>#REF!+'July-2021'!#REF!</f>
        <v>#REF!</v>
      </c>
      <c r="J59" s="129" t="s">
        <v>66</v>
      </c>
      <c r="K59" s="129"/>
      <c r="L59" s="129"/>
      <c r="O59" s="111"/>
      <c r="S59" s="87"/>
      <c r="U59" s="111"/>
      <c r="V59" s="111"/>
      <c r="W59" s="111"/>
      <c r="X59" s="111"/>
    </row>
    <row r="60" spans="1:24" s="83" customFormat="1" ht="58.5" customHeight="1" x14ac:dyDescent="0.6">
      <c r="B60" s="86"/>
      <c r="H60" s="70"/>
      <c r="J60" s="129" t="s">
        <v>67</v>
      </c>
      <c r="K60" s="129"/>
      <c r="L60" s="129"/>
      <c r="O60" s="111"/>
      <c r="S60" s="87"/>
      <c r="U60" s="111"/>
      <c r="V60" s="111"/>
      <c r="W60" s="111"/>
      <c r="X60" s="111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zoomScale="36" zoomScaleNormal="50" zoomScaleSheetLayoutView="36" workbookViewId="0">
      <pane ySplit="6" topLeftCell="A7" activePane="bottomLeft" state="frozen"/>
      <selection pane="bottomLeft" activeCell="A3" sqref="A3:U3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8"/>
      <c r="W1" s="8"/>
      <c r="X1" s="8"/>
    </row>
    <row r="2" spans="1:184" ht="7.5" customHeight="1" x14ac:dyDescent="0.4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8"/>
      <c r="W2" s="8"/>
      <c r="X2" s="8"/>
    </row>
    <row r="3" spans="1:184" ht="35.25" customHeight="1" x14ac:dyDescent="0.4">
      <c r="A3" s="130" t="s">
        <v>77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8"/>
      <c r="W3" s="8"/>
      <c r="X3" s="8"/>
    </row>
    <row r="4" spans="1:184" s="12" customFormat="1" ht="32.25" customHeight="1" x14ac:dyDescent="0.4">
      <c r="A4" s="121" t="s">
        <v>2</v>
      </c>
      <c r="B4" s="121" t="s">
        <v>3</v>
      </c>
      <c r="C4" s="131" t="s">
        <v>4</v>
      </c>
      <c r="D4" s="131"/>
      <c r="E4" s="131"/>
      <c r="F4" s="131"/>
      <c r="G4" s="131"/>
      <c r="H4" s="131"/>
      <c r="I4" s="131" t="s">
        <v>5</v>
      </c>
      <c r="J4" s="132"/>
      <c r="K4" s="132"/>
      <c r="L4" s="132"/>
      <c r="M4" s="132"/>
      <c r="N4" s="132"/>
      <c r="O4" s="131" t="s">
        <v>6</v>
      </c>
      <c r="P4" s="132"/>
      <c r="Q4" s="132"/>
      <c r="R4" s="132"/>
      <c r="S4" s="132"/>
      <c r="T4" s="132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21"/>
      <c r="B5" s="121"/>
      <c r="C5" s="121" t="s">
        <v>68</v>
      </c>
      <c r="D5" s="121" t="s">
        <v>8</v>
      </c>
      <c r="E5" s="121"/>
      <c r="F5" s="121" t="s">
        <v>9</v>
      </c>
      <c r="G5" s="121"/>
      <c r="H5" s="121" t="s">
        <v>10</v>
      </c>
      <c r="I5" s="121" t="s">
        <v>68</v>
      </c>
      <c r="J5" s="121" t="s">
        <v>8</v>
      </c>
      <c r="K5" s="121"/>
      <c r="L5" s="121" t="s">
        <v>9</v>
      </c>
      <c r="M5" s="121"/>
      <c r="N5" s="121" t="s">
        <v>10</v>
      </c>
      <c r="O5" s="121" t="s">
        <v>7</v>
      </c>
      <c r="P5" s="121" t="s">
        <v>8</v>
      </c>
      <c r="Q5" s="121"/>
      <c r="R5" s="121" t="s">
        <v>9</v>
      </c>
      <c r="S5" s="121"/>
      <c r="T5" s="121" t="s">
        <v>10</v>
      </c>
      <c r="U5" s="121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21"/>
      <c r="B6" s="121"/>
      <c r="C6" s="121"/>
      <c r="D6" s="112" t="s">
        <v>12</v>
      </c>
      <c r="E6" s="112" t="s">
        <v>13</v>
      </c>
      <c r="F6" s="112" t="s">
        <v>12</v>
      </c>
      <c r="G6" s="112" t="s">
        <v>13</v>
      </c>
      <c r="H6" s="121"/>
      <c r="I6" s="121"/>
      <c r="J6" s="13" t="s">
        <v>12</v>
      </c>
      <c r="K6" s="112" t="s">
        <v>13</v>
      </c>
      <c r="L6" s="112" t="s">
        <v>12</v>
      </c>
      <c r="M6" s="112" t="s">
        <v>13</v>
      </c>
      <c r="N6" s="121"/>
      <c r="O6" s="121"/>
      <c r="P6" s="112" t="s">
        <v>12</v>
      </c>
      <c r="Q6" s="112" t="s">
        <v>13</v>
      </c>
      <c r="R6" s="112" t="s">
        <v>12</v>
      </c>
      <c r="S6" s="112" t="s">
        <v>13</v>
      </c>
      <c r="T6" s="121"/>
      <c r="U6" s="121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v>2162.3200000000006</v>
      </c>
      <c r="D7" s="104">
        <v>0</v>
      </c>
      <c r="E7" s="104">
        <v>0</v>
      </c>
      <c r="F7" s="104">
        <v>12</v>
      </c>
      <c r="G7" s="104">
        <v>26.3</v>
      </c>
      <c r="H7" s="104">
        <v>2150.3200000000006</v>
      </c>
      <c r="I7" s="104">
        <v>300.99999999999989</v>
      </c>
      <c r="J7" s="104">
        <v>0.04</v>
      </c>
      <c r="K7" s="104">
        <v>3.67</v>
      </c>
      <c r="L7" s="104">
        <v>0</v>
      </c>
      <c r="M7" s="104">
        <v>0</v>
      </c>
      <c r="N7" s="104">
        <v>301.03999999999991</v>
      </c>
      <c r="O7" s="105">
        <v>207.97000000000006</v>
      </c>
      <c r="P7" s="104">
        <v>0.05</v>
      </c>
      <c r="Q7" s="104">
        <v>0.11</v>
      </c>
      <c r="R7" s="104">
        <v>23</v>
      </c>
      <c r="S7" s="104">
        <v>23</v>
      </c>
      <c r="T7" s="105">
        <v>185.02000000000007</v>
      </c>
      <c r="U7" s="105">
        <v>2636.3800000000006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v>10.324999999999999</v>
      </c>
      <c r="D8" s="104">
        <v>0</v>
      </c>
      <c r="E8" s="104">
        <v>0</v>
      </c>
      <c r="F8" s="104">
        <v>0</v>
      </c>
      <c r="G8" s="104">
        <v>0</v>
      </c>
      <c r="H8" s="104">
        <v>10.324999999999999</v>
      </c>
      <c r="I8" s="104">
        <v>38.320000000000007</v>
      </c>
      <c r="J8" s="104">
        <v>0.192</v>
      </c>
      <c r="K8" s="104">
        <v>7.2320000000000002</v>
      </c>
      <c r="L8" s="104">
        <v>0</v>
      </c>
      <c r="M8" s="104">
        <v>0</v>
      </c>
      <c r="N8" s="104">
        <v>38.512000000000008</v>
      </c>
      <c r="O8" s="105">
        <v>164.56</v>
      </c>
      <c r="P8" s="104">
        <v>0</v>
      </c>
      <c r="Q8" s="104">
        <v>0</v>
      </c>
      <c r="R8" s="104">
        <v>0</v>
      </c>
      <c r="S8" s="104">
        <v>0</v>
      </c>
      <c r="T8" s="105">
        <v>164.56</v>
      </c>
      <c r="U8" s="105">
        <v>213.39699999999999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v>1250.3299999999997</v>
      </c>
      <c r="D9" s="104">
        <v>0</v>
      </c>
      <c r="E9" s="104">
        <v>0</v>
      </c>
      <c r="F9" s="104">
        <v>0</v>
      </c>
      <c r="G9" s="104">
        <v>0</v>
      </c>
      <c r="H9" s="104">
        <v>1250.3299999999997</v>
      </c>
      <c r="I9" s="104">
        <v>151.03100000000006</v>
      </c>
      <c r="J9" s="104">
        <v>0.73</v>
      </c>
      <c r="K9" s="104">
        <v>2.7469999999999999</v>
      </c>
      <c r="L9" s="104">
        <v>0</v>
      </c>
      <c r="M9" s="104">
        <v>0</v>
      </c>
      <c r="N9" s="104">
        <v>151.76100000000005</v>
      </c>
      <c r="O9" s="105">
        <v>141.44</v>
      </c>
      <c r="P9" s="104">
        <v>0</v>
      </c>
      <c r="Q9" s="104">
        <v>0</v>
      </c>
      <c r="R9" s="104">
        <v>0</v>
      </c>
      <c r="S9" s="104">
        <v>0</v>
      </c>
      <c r="T9" s="105">
        <v>141.44</v>
      </c>
      <c r="U9" s="105">
        <v>1543.5309999999997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v>183.93</v>
      </c>
      <c r="D10" s="104">
        <v>0</v>
      </c>
      <c r="E10" s="104">
        <v>0</v>
      </c>
      <c r="F10" s="104">
        <v>0</v>
      </c>
      <c r="G10" s="104">
        <v>0</v>
      </c>
      <c r="H10" s="104">
        <v>183.93</v>
      </c>
      <c r="I10" s="104">
        <v>164.03500000000005</v>
      </c>
      <c r="J10" s="104">
        <v>0.192</v>
      </c>
      <c r="K10" s="104">
        <v>2.4520000000000004</v>
      </c>
      <c r="L10" s="104">
        <v>0</v>
      </c>
      <c r="M10" s="104">
        <v>0</v>
      </c>
      <c r="N10" s="104">
        <v>164.22700000000006</v>
      </c>
      <c r="O10" s="105">
        <v>409.47999999999996</v>
      </c>
      <c r="P10" s="104">
        <v>0</v>
      </c>
      <c r="Q10" s="104">
        <v>0</v>
      </c>
      <c r="R10" s="104">
        <v>0</v>
      </c>
      <c r="S10" s="104">
        <v>0</v>
      </c>
      <c r="T10" s="105">
        <v>409.47999999999996</v>
      </c>
      <c r="U10" s="105">
        <v>757.63699999999994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v>3606.9050000000002</v>
      </c>
      <c r="D11" s="106">
        <v>0</v>
      </c>
      <c r="E11" s="106">
        <v>0</v>
      </c>
      <c r="F11" s="106">
        <v>12</v>
      </c>
      <c r="G11" s="106">
        <v>26.3</v>
      </c>
      <c r="H11" s="106">
        <v>3594.9050000000002</v>
      </c>
      <c r="I11" s="106">
        <v>654.38599999999997</v>
      </c>
      <c r="J11" s="106">
        <v>1.1539999999999999</v>
      </c>
      <c r="K11" s="106">
        <v>16.101000000000003</v>
      </c>
      <c r="L11" s="106">
        <v>0</v>
      </c>
      <c r="M11" s="106">
        <v>0</v>
      </c>
      <c r="N11" s="106">
        <v>655.54000000000008</v>
      </c>
      <c r="O11" s="106">
        <v>923.45</v>
      </c>
      <c r="P11" s="106">
        <v>0.05</v>
      </c>
      <c r="Q11" s="106">
        <v>0.11</v>
      </c>
      <c r="R11" s="106">
        <v>23</v>
      </c>
      <c r="S11" s="106">
        <v>23</v>
      </c>
      <c r="T11" s="106">
        <v>900.5</v>
      </c>
      <c r="U11" s="106">
        <v>5150.9450000000006</v>
      </c>
      <c r="V11" s="113"/>
      <c r="W11" s="113"/>
      <c r="X11" s="113"/>
    </row>
    <row r="12" spans="1:184" ht="42.75" customHeight="1" x14ac:dyDescent="0.45">
      <c r="A12" s="14">
        <v>5</v>
      </c>
      <c r="B12" s="15" t="s">
        <v>19</v>
      </c>
      <c r="C12" s="104">
        <v>1909.589999999999</v>
      </c>
      <c r="D12" s="104">
        <v>0</v>
      </c>
      <c r="E12" s="104">
        <v>0</v>
      </c>
      <c r="F12" s="104">
        <v>0</v>
      </c>
      <c r="G12" s="104">
        <v>64.61</v>
      </c>
      <c r="H12" s="104">
        <v>1909.589999999999</v>
      </c>
      <c r="I12" s="104">
        <v>123.04299999999998</v>
      </c>
      <c r="J12" s="107">
        <v>0.04</v>
      </c>
      <c r="K12" s="104">
        <v>0.79000000000000015</v>
      </c>
      <c r="L12" s="104">
        <v>0</v>
      </c>
      <c r="M12" s="104">
        <v>0</v>
      </c>
      <c r="N12" s="104">
        <v>123.08299999999998</v>
      </c>
      <c r="O12" s="105">
        <v>326.75</v>
      </c>
      <c r="P12" s="104">
        <v>0</v>
      </c>
      <c r="Q12" s="104">
        <v>78.11</v>
      </c>
      <c r="R12" s="104">
        <v>0.25</v>
      </c>
      <c r="S12" s="104">
        <v>0.25</v>
      </c>
      <c r="T12" s="105">
        <v>326.5</v>
      </c>
      <c r="U12" s="105">
        <v>2359.1729999999989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v>1014.7699999999998</v>
      </c>
      <c r="D13" s="104">
        <v>0</v>
      </c>
      <c r="E13" s="104">
        <v>0</v>
      </c>
      <c r="F13" s="104">
        <v>0</v>
      </c>
      <c r="G13" s="104">
        <v>0</v>
      </c>
      <c r="H13" s="104">
        <v>1014.7699999999998</v>
      </c>
      <c r="I13" s="104">
        <v>143.28400000000002</v>
      </c>
      <c r="J13" s="107">
        <v>0.46</v>
      </c>
      <c r="K13" s="104">
        <v>2.81</v>
      </c>
      <c r="L13" s="104">
        <v>0</v>
      </c>
      <c r="M13" s="104">
        <v>0</v>
      </c>
      <c r="N13" s="104">
        <v>143.74400000000003</v>
      </c>
      <c r="O13" s="105">
        <v>85.32</v>
      </c>
      <c r="P13" s="104">
        <v>0</v>
      </c>
      <c r="Q13" s="104">
        <v>0</v>
      </c>
      <c r="R13" s="104">
        <v>0</v>
      </c>
      <c r="S13" s="104">
        <v>0</v>
      </c>
      <c r="T13" s="105">
        <v>85.32</v>
      </c>
      <c r="U13" s="105">
        <v>1243.8339999999996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v>2182.3299999999995</v>
      </c>
      <c r="D14" s="104">
        <v>0</v>
      </c>
      <c r="E14" s="104">
        <v>0.15</v>
      </c>
      <c r="F14" s="104">
        <v>0</v>
      </c>
      <c r="G14" s="104">
        <v>0</v>
      </c>
      <c r="H14" s="104">
        <v>2182.3299999999995</v>
      </c>
      <c r="I14" s="104">
        <v>198.12399999999997</v>
      </c>
      <c r="J14" s="108">
        <v>2.16</v>
      </c>
      <c r="K14" s="104">
        <v>8.3070000000000004</v>
      </c>
      <c r="L14" s="104">
        <v>0</v>
      </c>
      <c r="M14" s="104">
        <v>0</v>
      </c>
      <c r="N14" s="104">
        <v>200.28399999999996</v>
      </c>
      <c r="O14" s="105">
        <v>318.15999999999997</v>
      </c>
      <c r="P14" s="104">
        <v>0</v>
      </c>
      <c r="Q14" s="104">
        <v>0</v>
      </c>
      <c r="R14" s="104">
        <v>0</v>
      </c>
      <c r="S14" s="104">
        <v>0</v>
      </c>
      <c r="T14" s="105">
        <v>318.15999999999997</v>
      </c>
      <c r="U14" s="105">
        <v>2700.7739999999994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v>5106.6899999999987</v>
      </c>
      <c r="D15" s="106">
        <v>0</v>
      </c>
      <c r="E15" s="106">
        <v>0.15</v>
      </c>
      <c r="F15" s="106">
        <v>0</v>
      </c>
      <c r="G15" s="106">
        <v>64.61</v>
      </c>
      <c r="H15" s="106">
        <v>5106.6899999999987</v>
      </c>
      <c r="I15" s="106">
        <v>464.45099999999996</v>
      </c>
      <c r="J15" s="106">
        <v>2.66</v>
      </c>
      <c r="K15" s="106">
        <v>11.907</v>
      </c>
      <c r="L15" s="106">
        <v>0</v>
      </c>
      <c r="M15" s="106">
        <v>0</v>
      </c>
      <c r="N15" s="106">
        <v>467.11099999999999</v>
      </c>
      <c r="O15" s="106">
        <v>730.23</v>
      </c>
      <c r="P15" s="106">
        <v>0</v>
      </c>
      <c r="Q15" s="106">
        <v>78.11</v>
      </c>
      <c r="R15" s="106">
        <v>0.25</v>
      </c>
      <c r="S15" s="106">
        <v>0.25</v>
      </c>
      <c r="T15" s="106">
        <v>729.98</v>
      </c>
      <c r="U15" s="106">
        <v>6303.780999999999</v>
      </c>
      <c r="V15" s="113"/>
      <c r="W15" s="113"/>
      <c r="X15" s="113"/>
    </row>
    <row r="16" spans="1:184" ht="42.75" customHeight="1" x14ac:dyDescent="0.45">
      <c r="A16" s="14">
        <v>8</v>
      </c>
      <c r="B16" s="15" t="s">
        <v>24</v>
      </c>
      <c r="C16" s="104">
        <v>1892.6819999999993</v>
      </c>
      <c r="D16" s="104">
        <v>0.94</v>
      </c>
      <c r="E16" s="104">
        <v>4.726</v>
      </c>
      <c r="F16" s="104">
        <v>0.44</v>
      </c>
      <c r="G16" s="104">
        <v>29.540000000000003</v>
      </c>
      <c r="H16" s="104">
        <v>1893.1819999999993</v>
      </c>
      <c r="I16" s="104">
        <v>65.965000000000032</v>
      </c>
      <c r="J16" s="104">
        <v>0.28999999999999998</v>
      </c>
      <c r="K16" s="104">
        <v>0.77600000000000002</v>
      </c>
      <c r="L16" s="104">
        <v>0</v>
      </c>
      <c r="M16" s="104">
        <v>0</v>
      </c>
      <c r="N16" s="104">
        <v>66.255000000000038</v>
      </c>
      <c r="O16" s="105">
        <v>87.778999999999996</v>
      </c>
      <c r="P16" s="104">
        <v>1.57</v>
      </c>
      <c r="Q16" s="104">
        <v>12.64</v>
      </c>
      <c r="R16" s="104">
        <v>0</v>
      </c>
      <c r="S16" s="104">
        <v>0</v>
      </c>
      <c r="T16" s="105">
        <v>89.34899999999999</v>
      </c>
      <c r="U16" s="105">
        <v>2048.7859999999996</v>
      </c>
      <c r="V16" s="16"/>
      <c r="W16" s="16"/>
      <c r="X16" s="16"/>
    </row>
    <row r="17" spans="1:24" ht="57.75" customHeight="1" x14ac:dyDescent="0.45">
      <c r="A17" s="14">
        <v>9</v>
      </c>
      <c r="B17" s="15" t="s">
        <v>25</v>
      </c>
      <c r="C17" s="104">
        <v>657.05399999999986</v>
      </c>
      <c r="D17" s="104">
        <v>0</v>
      </c>
      <c r="E17" s="104">
        <v>0</v>
      </c>
      <c r="F17" s="104">
        <v>0</v>
      </c>
      <c r="G17" s="104">
        <v>77.06</v>
      </c>
      <c r="H17" s="104">
        <v>657.05399999999986</v>
      </c>
      <c r="I17" s="104">
        <v>19.406999999999996</v>
      </c>
      <c r="J17" s="104">
        <v>0.02</v>
      </c>
      <c r="K17" s="104">
        <v>1.1700000000000002</v>
      </c>
      <c r="L17" s="104">
        <v>0</v>
      </c>
      <c r="M17" s="104">
        <v>4.09</v>
      </c>
      <c r="N17" s="104">
        <v>19.426999999999996</v>
      </c>
      <c r="O17" s="105">
        <v>407.971</v>
      </c>
      <c r="P17" s="104">
        <v>0</v>
      </c>
      <c r="Q17" s="104">
        <v>49.940000000000005</v>
      </c>
      <c r="R17" s="104">
        <v>0</v>
      </c>
      <c r="S17" s="104">
        <v>0</v>
      </c>
      <c r="T17" s="105">
        <v>407.971</v>
      </c>
      <c r="U17" s="105">
        <v>1084.4519999999998</v>
      </c>
      <c r="V17" s="16"/>
      <c r="W17" s="16"/>
      <c r="X17" s="16"/>
    </row>
    <row r="18" spans="1:24" ht="42.75" customHeight="1" x14ac:dyDescent="0.45">
      <c r="A18" s="14">
        <v>10</v>
      </c>
      <c r="B18" s="15" t="s">
        <v>26</v>
      </c>
      <c r="C18" s="104">
        <v>828.25499999999943</v>
      </c>
      <c r="D18" s="104">
        <v>0.06</v>
      </c>
      <c r="E18" s="104">
        <v>1.1100000000000001</v>
      </c>
      <c r="F18" s="104">
        <v>0</v>
      </c>
      <c r="G18" s="104">
        <v>0</v>
      </c>
      <c r="H18" s="104">
        <v>828.31499999999937</v>
      </c>
      <c r="I18" s="104">
        <v>36.114999999999988</v>
      </c>
      <c r="J18" s="104">
        <v>0.03</v>
      </c>
      <c r="K18" s="104">
        <v>0.11</v>
      </c>
      <c r="L18" s="104">
        <v>0</v>
      </c>
      <c r="M18" s="104">
        <v>0</v>
      </c>
      <c r="N18" s="104">
        <v>36.144999999999989</v>
      </c>
      <c r="O18" s="105">
        <v>62.278000000000006</v>
      </c>
      <c r="P18" s="104">
        <v>0.42</v>
      </c>
      <c r="Q18" s="104">
        <v>2.2400000000000002</v>
      </c>
      <c r="R18" s="104">
        <v>0</v>
      </c>
      <c r="S18" s="104">
        <v>0</v>
      </c>
      <c r="T18" s="105">
        <v>62.698000000000008</v>
      </c>
      <c r="U18" s="105">
        <v>927.15799999999933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106">
        <v>3377.9909999999982</v>
      </c>
      <c r="D19" s="106">
        <v>1</v>
      </c>
      <c r="E19" s="106">
        <v>5.8360000000000003</v>
      </c>
      <c r="F19" s="106">
        <v>0.44</v>
      </c>
      <c r="G19" s="106">
        <v>106.60000000000001</v>
      </c>
      <c r="H19" s="106">
        <v>3378.5509999999986</v>
      </c>
      <c r="I19" s="106">
        <v>121.48700000000002</v>
      </c>
      <c r="J19" s="106">
        <v>0.33999999999999997</v>
      </c>
      <c r="K19" s="106">
        <v>2.056</v>
      </c>
      <c r="L19" s="106">
        <v>0</v>
      </c>
      <c r="M19" s="106">
        <v>4.09</v>
      </c>
      <c r="N19" s="106">
        <v>121.82700000000003</v>
      </c>
      <c r="O19" s="106">
        <v>558.02800000000002</v>
      </c>
      <c r="P19" s="106">
        <v>1.99</v>
      </c>
      <c r="Q19" s="106">
        <v>64.820000000000007</v>
      </c>
      <c r="R19" s="106">
        <v>0</v>
      </c>
      <c r="S19" s="106">
        <v>0</v>
      </c>
      <c r="T19" s="106">
        <v>560.01800000000003</v>
      </c>
      <c r="U19" s="106">
        <v>4060.3959999999988</v>
      </c>
      <c r="V19" s="113"/>
      <c r="W19" s="113"/>
      <c r="X19" s="113"/>
    </row>
    <row r="20" spans="1:24" ht="42.75" customHeight="1" x14ac:dyDescent="0.45">
      <c r="A20" s="14">
        <v>11</v>
      </c>
      <c r="B20" s="15" t="s">
        <v>28</v>
      </c>
      <c r="C20" s="104">
        <v>1355.6349999999995</v>
      </c>
      <c r="D20" s="104">
        <v>0</v>
      </c>
      <c r="E20" s="104">
        <v>2.9950000000000001</v>
      </c>
      <c r="F20" s="104">
        <v>0</v>
      </c>
      <c r="G20" s="104">
        <v>56</v>
      </c>
      <c r="H20" s="104">
        <v>1355.6349999999995</v>
      </c>
      <c r="I20" s="104">
        <v>145.33499999999998</v>
      </c>
      <c r="J20" s="104">
        <v>0.126</v>
      </c>
      <c r="K20" s="104">
        <v>0.76600000000000001</v>
      </c>
      <c r="L20" s="104">
        <v>0</v>
      </c>
      <c r="M20" s="104">
        <v>0</v>
      </c>
      <c r="N20" s="104">
        <v>145.46099999999998</v>
      </c>
      <c r="O20" s="105">
        <v>340.79399999999993</v>
      </c>
      <c r="P20" s="104">
        <v>7.6999999999999999E-2</v>
      </c>
      <c r="Q20" s="104">
        <v>56.146999999999998</v>
      </c>
      <c r="R20" s="104">
        <v>0</v>
      </c>
      <c r="S20" s="104">
        <v>0</v>
      </c>
      <c r="T20" s="105">
        <v>340.87099999999992</v>
      </c>
      <c r="U20" s="105">
        <v>1841.9669999999994</v>
      </c>
      <c r="V20" s="16"/>
      <c r="W20" s="16"/>
      <c r="X20" s="16"/>
    </row>
    <row r="21" spans="1:24" ht="42.75" customHeight="1" x14ac:dyDescent="0.45">
      <c r="A21" s="14">
        <v>12</v>
      </c>
      <c r="B21" s="15" t="s">
        <v>29</v>
      </c>
      <c r="C21" s="104">
        <v>864.36999999999989</v>
      </c>
      <c r="D21" s="104">
        <v>0</v>
      </c>
      <c r="E21" s="104">
        <v>0.05</v>
      </c>
      <c r="F21" s="104">
        <v>5</v>
      </c>
      <c r="G21" s="104">
        <v>39.299999999999997</v>
      </c>
      <c r="H21" s="104">
        <v>859.36999999999989</v>
      </c>
      <c r="I21" s="104">
        <v>46.573000000000008</v>
      </c>
      <c r="J21" s="104">
        <v>0.03</v>
      </c>
      <c r="K21" s="104">
        <v>0.24</v>
      </c>
      <c r="L21" s="104">
        <v>0</v>
      </c>
      <c r="M21" s="104">
        <v>0</v>
      </c>
      <c r="N21" s="104">
        <v>46.603000000000009</v>
      </c>
      <c r="O21" s="105">
        <v>186.23000000000002</v>
      </c>
      <c r="P21" s="104">
        <v>5</v>
      </c>
      <c r="Q21" s="104">
        <v>39.299999999999997</v>
      </c>
      <c r="R21" s="104">
        <v>0</v>
      </c>
      <c r="S21" s="104">
        <v>0</v>
      </c>
      <c r="T21" s="105">
        <v>191.23000000000002</v>
      </c>
      <c r="U21" s="105">
        <v>1097.203</v>
      </c>
      <c r="V21" s="16"/>
      <c r="W21" s="16"/>
      <c r="X21" s="16"/>
    </row>
    <row r="22" spans="1:24" ht="42.75" customHeight="1" x14ac:dyDescent="0.45">
      <c r="A22" s="14">
        <v>13</v>
      </c>
      <c r="B22" s="15" t="s">
        <v>30</v>
      </c>
      <c r="C22" s="104">
        <v>329.84999999999985</v>
      </c>
      <c r="D22" s="104">
        <v>0</v>
      </c>
      <c r="E22" s="104">
        <v>0</v>
      </c>
      <c r="F22" s="104">
        <v>0</v>
      </c>
      <c r="G22" s="104">
        <v>269.70999999999998</v>
      </c>
      <c r="H22" s="104">
        <v>329.84999999999985</v>
      </c>
      <c r="I22" s="104">
        <v>15.990000000000006</v>
      </c>
      <c r="J22" s="104">
        <v>0.05</v>
      </c>
      <c r="K22" s="104">
        <v>1.6600000000000001</v>
      </c>
      <c r="L22" s="104">
        <v>0</v>
      </c>
      <c r="M22" s="104">
        <v>12.74</v>
      </c>
      <c r="N22" s="104">
        <v>16.040000000000006</v>
      </c>
      <c r="O22" s="105">
        <v>585.79999999999995</v>
      </c>
      <c r="P22" s="104">
        <v>0.06</v>
      </c>
      <c r="Q22" s="104">
        <v>300.57</v>
      </c>
      <c r="R22" s="104">
        <v>0</v>
      </c>
      <c r="S22" s="104">
        <v>5.72</v>
      </c>
      <c r="T22" s="105">
        <v>585.8599999999999</v>
      </c>
      <c r="U22" s="105">
        <v>931.74999999999977</v>
      </c>
      <c r="V22" s="16"/>
      <c r="W22" s="16"/>
      <c r="X22" s="16"/>
    </row>
    <row r="23" spans="1:24" ht="42.75" customHeight="1" x14ac:dyDescent="0.45">
      <c r="A23" s="14">
        <v>14</v>
      </c>
      <c r="B23" s="15" t="s">
        <v>71</v>
      </c>
      <c r="C23" s="104">
        <v>1167.6120000000001</v>
      </c>
      <c r="D23" s="104">
        <v>2.1</v>
      </c>
      <c r="E23" s="104">
        <v>12.625999999999999</v>
      </c>
      <c r="F23" s="104">
        <v>0</v>
      </c>
      <c r="G23" s="104">
        <v>0</v>
      </c>
      <c r="H23" s="104">
        <v>1169.712</v>
      </c>
      <c r="I23" s="104">
        <v>10.593999999999998</v>
      </c>
      <c r="J23" s="104">
        <v>0</v>
      </c>
      <c r="K23" s="104">
        <v>0.42399999999999999</v>
      </c>
      <c r="L23" s="104">
        <v>0</v>
      </c>
      <c r="M23" s="104">
        <v>0</v>
      </c>
      <c r="N23" s="104">
        <v>10.593999999999998</v>
      </c>
      <c r="O23" s="105">
        <v>145.63</v>
      </c>
      <c r="P23" s="104">
        <v>99.605000000000004</v>
      </c>
      <c r="Q23" s="104">
        <v>99.665000000000006</v>
      </c>
      <c r="R23" s="104">
        <v>89.99</v>
      </c>
      <c r="S23" s="104">
        <v>89.99</v>
      </c>
      <c r="T23" s="105">
        <v>155.245</v>
      </c>
      <c r="U23" s="105">
        <v>1335.5509999999999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106">
        <v>3717.4669999999992</v>
      </c>
      <c r="D24" s="106">
        <v>2.1</v>
      </c>
      <c r="E24" s="106">
        <v>15.670999999999999</v>
      </c>
      <c r="F24" s="106">
        <v>5</v>
      </c>
      <c r="G24" s="106">
        <v>365.01</v>
      </c>
      <c r="H24" s="106">
        <v>3714.5669999999991</v>
      </c>
      <c r="I24" s="106">
        <v>218.49199999999999</v>
      </c>
      <c r="J24" s="106">
        <v>0.20600000000000002</v>
      </c>
      <c r="K24" s="106">
        <v>3.0900000000000003</v>
      </c>
      <c r="L24" s="106">
        <v>0</v>
      </c>
      <c r="M24" s="106">
        <v>12.74</v>
      </c>
      <c r="N24" s="106">
        <v>218.69799999999998</v>
      </c>
      <c r="O24" s="106">
        <v>1258.4539999999997</v>
      </c>
      <c r="P24" s="106">
        <v>104.742</v>
      </c>
      <c r="Q24" s="106">
        <v>495.68200000000002</v>
      </c>
      <c r="R24" s="106">
        <v>89.99</v>
      </c>
      <c r="S24" s="106">
        <v>95.71</v>
      </c>
      <c r="T24" s="106">
        <v>1273.2059999999997</v>
      </c>
      <c r="U24" s="106">
        <v>5206.4709999999986</v>
      </c>
      <c r="V24" s="113"/>
      <c r="W24" s="113"/>
      <c r="X24" s="113"/>
    </row>
    <row r="25" spans="1:24" s="20" customFormat="1" ht="42.75" customHeight="1" x14ac:dyDescent="0.4">
      <c r="A25" s="17"/>
      <c r="B25" s="21" t="s">
        <v>32</v>
      </c>
      <c r="C25" s="106">
        <v>15809.052999999996</v>
      </c>
      <c r="D25" s="106">
        <v>3.1</v>
      </c>
      <c r="E25" s="106">
        <v>21.656999999999996</v>
      </c>
      <c r="F25" s="106">
        <v>17.440000000000001</v>
      </c>
      <c r="G25" s="106">
        <v>562.52</v>
      </c>
      <c r="H25" s="106">
        <v>15794.712999999998</v>
      </c>
      <c r="I25" s="106">
        <v>1458.816</v>
      </c>
      <c r="J25" s="106">
        <v>4.3600000000000003</v>
      </c>
      <c r="K25" s="106">
        <v>33.154000000000003</v>
      </c>
      <c r="L25" s="106">
        <v>0</v>
      </c>
      <c r="M25" s="106">
        <v>16.829999999999998</v>
      </c>
      <c r="N25" s="106">
        <v>1463.1759999999999</v>
      </c>
      <c r="O25" s="106">
        <v>3470.1619999999994</v>
      </c>
      <c r="P25" s="106">
        <v>106.782</v>
      </c>
      <c r="Q25" s="106">
        <v>638.72200000000009</v>
      </c>
      <c r="R25" s="106">
        <v>113.24</v>
      </c>
      <c r="S25" s="106">
        <v>118.96</v>
      </c>
      <c r="T25" s="106">
        <v>3463.7039999999997</v>
      </c>
      <c r="U25" s="106">
        <v>20721.593000000001</v>
      </c>
      <c r="V25" s="113"/>
      <c r="W25" s="113"/>
      <c r="X25" s="113"/>
    </row>
    <row r="26" spans="1:24" ht="42.75" customHeight="1" x14ac:dyDescent="0.45">
      <c r="A26" s="14">
        <v>15</v>
      </c>
      <c r="B26" s="15" t="s">
        <v>33</v>
      </c>
      <c r="C26" s="104">
        <v>11601.472</v>
      </c>
      <c r="D26" s="104">
        <v>14.26</v>
      </c>
      <c r="E26" s="104">
        <v>43.144999999999996</v>
      </c>
      <c r="F26" s="104">
        <v>0</v>
      </c>
      <c r="G26" s="104">
        <v>0</v>
      </c>
      <c r="H26" s="104">
        <v>11615.732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5">
        <v>57.56</v>
      </c>
      <c r="P26" s="104">
        <v>0</v>
      </c>
      <c r="Q26" s="104">
        <v>57.56</v>
      </c>
      <c r="R26" s="104">
        <v>0</v>
      </c>
      <c r="S26" s="104">
        <v>0</v>
      </c>
      <c r="T26" s="105">
        <v>57.56</v>
      </c>
      <c r="U26" s="105">
        <v>11673.291999999999</v>
      </c>
      <c r="V26" s="16"/>
      <c r="W26" s="16"/>
      <c r="X26" s="16"/>
    </row>
    <row r="27" spans="1:24" ht="42.75" customHeight="1" x14ac:dyDescent="0.45">
      <c r="A27" s="14">
        <v>16</v>
      </c>
      <c r="B27" s="15" t="s">
        <v>72</v>
      </c>
      <c r="C27" s="104">
        <v>10181.816999999992</v>
      </c>
      <c r="D27" s="104">
        <v>13.69</v>
      </c>
      <c r="E27" s="104">
        <v>52.65</v>
      </c>
      <c r="F27" s="104">
        <v>0</v>
      </c>
      <c r="G27" s="104">
        <v>0</v>
      </c>
      <c r="H27" s="104">
        <v>10195.506999999992</v>
      </c>
      <c r="I27" s="104">
        <v>332.255</v>
      </c>
      <c r="J27" s="104">
        <v>0.43</v>
      </c>
      <c r="K27" s="104">
        <v>3.1300000000000003</v>
      </c>
      <c r="L27" s="104">
        <v>0</v>
      </c>
      <c r="M27" s="104">
        <v>0</v>
      </c>
      <c r="N27" s="104">
        <v>332.685</v>
      </c>
      <c r="O27" s="105">
        <v>74.960000000000008</v>
      </c>
      <c r="P27" s="104">
        <v>0</v>
      </c>
      <c r="Q27" s="104">
        <v>0</v>
      </c>
      <c r="R27" s="104">
        <v>0</v>
      </c>
      <c r="S27" s="104">
        <v>0</v>
      </c>
      <c r="T27" s="105">
        <v>74.960000000000008</v>
      </c>
      <c r="U27" s="105">
        <v>10603.151999999991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106">
        <v>21783.28899999999</v>
      </c>
      <c r="D28" s="106">
        <v>27.95</v>
      </c>
      <c r="E28" s="106">
        <v>95.794999999999987</v>
      </c>
      <c r="F28" s="106">
        <v>0</v>
      </c>
      <c r="G28" s="106">
        <v>0</v>
      </c>
      <c r="H28" s="106">
        <v>21811.238999999994</v>
      </c>
      <c r="I28" s="106">
        <v>332.255</v>
      </c>
      <c r="J28" s="106">
        <v>0.43</v>
      </c>
      <c r="K28" s="106">
        <v>3.1300000000000003</v>
      </c>
      <c r="L28" s="106">
        <v>0</v>
      </c>
      <c r="M28" s="106">
        <v>0</v>
      </c>
      <c r="N28" s="106">
        <v>332.685</v>
      </c>
      <c r="O28" s="106">
        <v>132.52000000000001</v>
      </c>
      <c r="P28" s="106">
        <v>0</v>
      </c>
      <c r="Q28" s="106">
        <v>57.56</v>
      </c>
      <c r="R28" s="106">
        <v>0</v>
      </c>
      <c r="S28" s="106">
        <v>0</v>
      </c>
      <c r="T28" s="106">
        <v>132.52000000000001</v>
      </c>
      <c r="U28" s="106">
        <v>22276.443999999996</v>
      </c>
      <c r="V28" s="113"/>
      <c r="W28" s="113"/>
      <c r="X28" s="113"/>
    </row>
    <row r="29" spans="1:24" ht="42.75" customHeight="1" x14ac:dyDescent="0.45">
      <c r="A29" s="14">
        <v>17</v>
      </c>
      <c r="B29" s="15" t="s">
        <v>36</v>
      </c>
      <c r="C29" s="104">
        <v>6988.607</v>
      </c>
      <c r="D29" s="104">
        <v>5.81</v>
      </c>
      <c r="E29" s="104">
        <v>23.33</v>
      </c>
      <c r="F29" s="104">
        <v>0</v>
      </c>
      <c r="G29" s="104">
        <v>0</v>
      </c>
      <c r="H29" s="104">
        <v>6994.4170000000004</v>
      </c>
      <c r="I29" s="104">
        <v>40.49</v>
      </c>
      <c r="J29" s="104">
        <v>0</v>
      </c>
      <c r="K29" s="104">
        <v>36.92</v>
      </c>
      <c r="L29" s="104">
        <v>0</v>
      </c>
      <c r="M29" s="104">
        <v>0</v>
      </c>
      <c r="N29" s="104">
        <v>40.49</v>
      </c>
      <c r="O29" s="105">
        <v>135.18</v>
      </c>
      <c r="P29" s="104">
        <v>0</v>
      </c>
      <c r="Q29" s="104">
        <v>87.38</v>
      </c>
      <c r="R29" s="104">
        <v>0</v>
      </c>
      <c r="S29" s="104">
        <v>0</v>
      </c>
      <c r="T29" s="105">
        <v>135.18</v>
      </c>
      <c r="U29" s="105">
        <v>7170.0870000000004</v>
      </c>
      <c r="V29" s="16"/>
      <c r="W29" s="16"/>
      <c r="X29" s="16"/>
    </row>
    <row r="30" spans="1:24" ht="42.75" customHeight="1" x14ac:dyDescent="0.45">
      <c r="A30" s="14">
        <v>18</v>
      </c>
      <c r="B30" s="15" t="s">
        <v>37</v>
      </c>
      <c r="C30" s="104">
        <v>509.46399999999994</v>
      </c>
      <c r="D30" s="104">
        <v>12.28</v>
      </c>
      <c r="E30" s="104">
        <v>46.41</v>
      </c>
      <c r="F30" s="104">
        <v>0</v>
      </c>
      <c r="G30" s="104">
        <v>0</v>
      </c>
      <c r="H30" s="104">
        <v>521.74399999999991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5">
        <v>0.22</v>
      </c>
      <c r="P30" s="104">
        <v>0</v>
      </c>
      <c r="Q30" s="104">
        <v>0</v>
      </c>
      <c r="R30" s="104">
        <v>0</v>
      </c>
      <c r="S30" s="104">
        <v>0</v>
      </c>
      <c r="T30" s="105">
        <v>0.22</v>
      </c>
      <c r="U30" s="105">
        <v>521.96399999999994</v>
      </c>
      <c r="V30" s="16"/>
      <c r="W30" s="16"/>
      <c r="X30" s="16"/>
    </row>
    <row r="31" spans="1:24" ht="42.75" customHeight="1" x14ac:dyDescent="0.45">
      <c r="A31" s="14">
        <v>19</v>
      </c>
      <c r="B31" s="15" t="s">
        <v>38</v>
      </c>
      <c r="C31" s="104">
        <v>5474.1149999999998</v>
      </c>
      <c r="D31" s="104">
        <v>4.5</v>
      </c>
      <c r="E31" s="104">
        <v>8.86</v>
      </c>
      <c r="F31" s="104">
        <v>0</v>
      </c>
      <c r="G31" s="104">
        <v>0</v>
      </c>
      <c r="H31" s="104">
        <v>5478.6149999999998</v>
      </c>
      <c r="I31" s="104">
        <v>32.010000000000005</v>
      </c>
      <c r="J31" s="104">
        <v>0</v>
      </c>
      <c r="K31" s="104">
        <v>0</v>
      </c>
      <c r="L31" s="104">
        <v>0</v>
      </c>
      <c r="M31" s="104">
        <v>0</v>
      </c>
      <c r="N31" s="104">
        <v>32.010000000000005</v>
      </c>
      <c r="O31" s="105">
        <v>128.47999999999999</v>
      </c>
      <c r="P31" s="104">
        <v>0</v>
      </c>
      <c r="Q31" s="104">
        <v>80.19</v>
      </c>
      <c r="R31" s="104">
        <v>0</v>
      </c>
      <c r="S31" s="104">
        <v>0</v>
      </c>
      <c r="T31" s="105">
        <v>128.47999999999999</v>
      </c>
      <c r="U31" s="105">
        <v>5639.1049999999996</v>
      </c>
      <c r="V31" s="16"/>
      <c r="W31" s="16"/>
      <c r="X31" s="16"/>
    </row>
    <row r="32" spans="1:24" ht="42.75" customHeight="1" x14ac:dyDescent="0.45">
      <c r="A32" s="14">
        <v>20</v>
      </c>
      <c r="B32" s="15" t="s">
        <v>39</v>
      </c>
      <c r="C32" s="104">
        <v>4517.2980000000007</v>
      </c>
      <c r="D32" s="104">
        <v>4.04</v>
      </c>
      <c r="E32" s="104">
        <v>42.6</v>
      </c>
      <c r="F32" s="104">
        <v>0</v>
      </c>
      <c r="G32" s="104">
        <v>0</v>
      </c>
      <c r="H32" s="104">
        <v>4521.3380000000006</v>
      </c>
      <c r="I32" s="104">
        <v>64.550000000000011</v>
      </c>
      <c r="J32" s="104">
        <v>0</v>
      </c>
      <c r="K32" s="104">
        <v>6.6899999999999995</v>
      </c>
      <c r="L32" s="104">
        <v>0</v>
      </c>
      <c r="M32" s="104">
        <v>0</v>
      </c>
      <c r="N32" s="104">
        <v>64.550000000000011</v>
      </c>
      <c r="O32" s="105">
        <v>271.04999999999995</v>
      </c>
      <c r="P32" s="104">
        <v>0</v>
      </c>
      <c r="Q32" s="104">
        <v>4.5</v>
      </c>
      <c r="R32" s="104">
        <v>0</v>
      </c>
      <c r="S32" s="104">
        <v>0</v>
      </c>
      <c r="T32" s="105">
        <v>271.04999999999995</v>
      </c>
      <c r="U32" s="105">
        <v>4856.938000000001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106">
        <v>17489.484</v>
      </c>
      <c r="D33" s="106">
        <v>26.63</v>
      </c>
      <c r="E33" s="106">
        <v>121.19999999999999</v>
      </c>
      <c r="F33" s="106">
        <v>0</v>
      </c>
      <c r="G33" s="106">
        <v>0</v>
      </c>
      <c r="H33" s="106">
        <v>17516.114000000001</v>
      </c>
      <c r="I33" s="106">
        <v>137.05000000000001</v>
      </c>
      <c r="J33" s="106">
        <v>0</v>
      </c>
      <c r="K33" s="106">
        <v>43.61</v>
      </c>
      <c r="L33" s="106">
        <v>0</v>
      </c>
      <c r="M33" s="106">
        <v>0</v>
      </c>
      <c r="N33" s="106">
        <v>137.05000000000001</v>
      </c>
      <c r="O33" s="106">
        <v>534.92999999999995</v>
      </c>
      <c r="P33" s="106">
        <v>0</v>
      </c>
      <c r="Q33" s="106">
        <v>172.07</v>
      </c>
      <c r="R33" s="106">
        <v>0</v>
      </c>
      <c r="S33" s="106">
        <v>0</v>
      </c>
      <c r="T33" s="106">
        <v>534.92999999999995</v>
      </c>
      <c r="U33" s="106">
        <v>18188.094000000001</v>
      </c>
      <c r="V33" s="113"/>
      <c r="W33" s="113"/>
      <c r="X33" s="113"/>
    </row>
    <row r="34" spans="1:24" ht="42.75" customHeight="1" x14ac:dyDescent="0.45">
      <c r="A34" s="14">
        <v>21</v>
      </c>
      <c r="B34" s="15" t="s">
        <v>41</v>
      </c>
      <c r="C34" s="104">
        <v>5817.7300000000005</v>
      </c>
      <c r="D34" s="104">
        <v>9.35</v>
      </c>
      <c r="E34" s="104">
        <v>25.65</v>
      </c>
      <c r="F34" s="104">
        <v>0</v>
      </c>
      <c r="G34" s="104">
        <v>0</v>
      </c>
      <c r="H34" s="104">
        <v>5827.0800000000008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5">
        <v>0</v>
      </c>
      <c r="P34" s="104">
        <v>0</v>
      </c>
      <c r="Q34" s="104">
        <v>0</v>
      </c>
      <c r="R34" s="104">
        <v>0</v>
      </c>
      <c r="S34" s="104">
        <v>0</v>
      </c>
      <c r="T34" s="105">
        <v>0</v>
      </c>
      <c r="U34" s="105">
        <v>5827.0800000000008</v>
      </c>
      <c r="V34" s="22"/>
      <c r="W34" s="22"/>
      <c r="X34" s="22"/>
    </row>
    <row r="35" spans="1:24" ht="42.75" customHeight="1" x14ac:dyDescent="0.45">
      <c r="A35" s="14">
        <v>22</v>
      </c>
      <c r="B35" s="15" t="s">
        <v>42</v>
      </c>
      <c r="C35" s="104">
        <v>4527.8149999999996</v>
      </c>
      <c r="D35" s="104">
        <v>5.47</v>
      </c>
      <c r="E35" s="104">
        <v>24.849999999999998</v>
      </c>
      <c r="F35" s="104">
        <v>0</v>
      </c>
      <c r="G35" s="104">
        <v>0</v>
      </c>
      <c r="H35" s="104">
        <v>4533.2849999999999</v>
      </c>
      <c r="I35" s="104">
        <v>0.1</v>
      </c>
      <c r="J35" s="104">
        <v>0</v>
      </c>
      <c r="K35" s="104">
        <v>0.1</v>
      </c>
      <c r="L35" s="104">
        <v>0</v>
      </c>
      <c r="M35" s="104">
        <v>0</v>
      </c>
      <c r="N35" s="104">
        <v>0.1</v>
      </c>
      <c r="O35" s="105">
        <v>16.43</v>
      </c>
      <c r="P35" s="104">
        <v>0</v>
      </c>
      <c r="Q35" s="104">
        <v>0</v>
      </c>
      <c r="R35" s="104">
        <v>0</v>
      </c>
      <c r="S35" s="104">
        <v>0</v>
      </c>
      <c r="T35" s="105">
        <v>16.43</v>
      </c>
      <c r="U35" s="105">
        <v>4549.8150000000005</v>
      </c>
      <c r="V35" s="22"/>
      <c r="W35" s="22"/>
      <c r="X35" s="22"/>
    </row>
    <row r="36" spans="1:24" ht="42.75" customHeight="1" x14ac:dyDescent="0.45">
      <c r="A36" s="14">
        <v>23</v>
      </c>
      <c r="B36" s="15" t="s">
        <v>43</v>
      </c>
      <c r="C36" s="104">
        <v>5703.1399999999985</v>
      </c>
      <c r="D36" s="104">
        <v>0</v>
      </c>
      <c r="E36" s="104">
        <v>4.6700000000000008</v>
      </c>
      <c r="F36" s="104">
        <v>0</v>
      </c>
      <c r="G36" s="104">
        <v>0</v>
      </c>
      <c r="H36" s="104">
        <v>5703.1399999999985</v>
      </c>
      <c r="I36" s="104">
        <v>7.18</v>
      </c>
      <c r="J36" s="104">
        <v>0</v>
      </c>
      <c r="K36" s="104">
        <v>0.85</v>
      </c>
      <c r="L36" s="104">
        <v>0</v>
      </c>
      <c r="M36" s="104">
        <v>0</v>
      </c>
      <c r="N36" s="104">
        <v>7.18</v>
      </c>
      <c r="O36" s="105">
        <v>0</v>
      </c>
      <c r="P36" s="104">
        <v>0</v>
      </c>
      <c r="Q36" s="104">
        <v>0</v>
      </c>
      <c r="R36" s="104">
        <v>0</v>
      </c>
      <c r="S36" s="104">
        <v>0</v>
      </c>
      <c r="T36" s="105">
        <v>0</v>
      </c>
      <c r="U36" s="105">
        <v>5710.3199999999988</v>
      </c>
      <c r="V36" s="22"/>
      <c r="W36" s="22"/>
      <c r="X36" s="22"/>
    </row>
    <row r="37" spans="1:24" ht="42.75" customHeight="1" x14ac:dyDescent="0.45">
      <c r="A37" s="14">
        <v>24</v>
      </c>
      <c r="B37" s="15" t="s">
        <v>44</v>
      </c>
      <c r="C37" s="104">
        <v>6979.9399999999987</v>
      </c>
      <c r="D37" s="104">
        <v>0.51</v>
      </c>
      <c r="E37" s="104">
        <v>3.95</v>
      </c>
      <c r="F37" s="104">
        <v>0</v>
      </c>
      <c r="G37" s="104">
        <v>0</v>
      </c>
      <c r="H37" s="104">
        <v>6980.4499999999989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5">
        <v>0.34</v>
      </c>
      <c r="P37" s="104">
        <v>0.17</v>
      </c>
      <c r="Q37" s="104">
        <v>0.51</v>
      </c>
      <c r="R37" s="104">
        <v>0</v>
      </c>
      <c r="S37" s="104">
        <v>0</v>
      </c>
      <c r="T37" s="105">
        <v>0.51</v>
      </c>
      <c r="U37" s="105">
        <v>6980.9599999999991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106">
        <v>23028.624999999996</v>
      </c>
      <c r="D38" s="106">
        <v>15.33</v>
      </c>
      <c r="E38" s="106">
        <v>59.120000000000005</v>
      </c>
      <c r="F38" s="106">
        <v>0</v>
      </c>
      <c r="G38" s="106">
        <v>0</v>
      </c>
      <c r="H38" s="106">
        <v>23043.955000000002</v>
      </c>
      <c r="I38" s="106">
        <v>7.2799999999999994</v>
      </c>
      <c r="J38" s="106">
        <v>0</v>
      </c>
      <c r="K38" s="106">
        <v>0.95</v>
      </c>
      <c r="L38" s="106">
        <v>0</v>
      </c>
      <c r="M38" s="106">
        <v>0</v>
      </c>
      <c r="N38" s="106">
        <v>7.2799999999999994</v>
      </c>
      <c r="O38" s="106">
        <v>16.77</v>
      </c>
      <c r="P38" s="106">
        <v>0.17</v>
      </c>
      <c r="Q38" s="106">
        <v>0.51</v>
      </c>
      <c r="R38" s="106">
        <v>0</v>
      </c>
      <c r="S38" s="106">
        <v>0</v>
      </c>
      <c r="T38" s="106">
        <v>16.940000000000001</v>
      </c>
      <c r="U38" s="106">
        <v>23068.174999999999</v>
      </c>
      <c r="V38" s="113"/>
      <c r="W38" s="113"/>
      <c r="X38" s="113"/>
    </row>
    <row r="39" spans="1:24" s="20" customFormat="1" ht="42.75" customHeight="1" x14ac:dyDescent="0.4">
      <c r="A39" s="17"/>
      <c r="B39" s="21" t="s">
        <v>46</v>
      </c>
      <c r="C39" s="106">
        <v>62301.397999999986</v>
      </c>
      <c r="D39" s="106">
        <v>69.91</v>
      </c>
      <c r="E39" s="106">
        <v>276.11500000000001</v>
      </c>
      <c r="F39" s="106">
        <v>0</v>
      </c>
      <c r="G39" s="106">
        <v>0</v>
      </c>
      <c r="H39" s="106">
        <v>62371.307999999997</v>
      </c>
      <c r="I39" s="106">
        <v>476.58500000000004</v>
      </c>
      <c r="J39" s="106">
        <v>0.43</v>
      </c>
      <c r="K39" s="106">
        <v>47.690000000000005</v>
      </c>
      <c r="L39" s="106">
        <v>0</v>
      </c>
      <c r="M39" s="106">
        <v>0</v>
      </c>
      <c r="N39" s="106">
        <v>477.01499999999999</v>
      </c>
      <c r="O39" s="106">
        <v>684.21999999999991</v>
      </c>
      <c r="P39" s="106">
        <v>0.17</v>
      </c>
      <c r="Q39" s="106">
        <v>230.14</v>
      </c>
      <c r="R39" s="106">
        <v>0</v>
      </c>
      <c r="S39" s="106">
        <v>0</v>
      </c>
      <c r="T39" s="106">
        <v>684.39</v>
      </c>
      <c r="U39" s="106">
        <v>63532.712999999996</v>
      </c>
      <c r="V39" s="113"/>
      <c r="W39" s="113"/>
      <c r="X39" s="113"/>
    </row>
    <row r="40" spans="1:24" ht="42.75" customHeight="1" x14ac:dyDescent="0.45">
      <c r="A40" s="14">
        <v>25</v>
      </c>
      <c r="B40" s="15" t="s">
        <v>47</v>
      </c>
      <c r="C40" s="104">
        <v>14993.138000000003</v>
      </c>
      <c r="D40" s="104">
        <v>10.07</v>
      </c>
      <c r="E40" s="104">
        <v>48.702999999999996</v>
      </c>
      <c r="F40" s="104">
        <v>0</v>
      </c>
      <c r="G40" s="104">
        <v>0</v>
      </c>
      <c r="H40" s="104">
        <v>15003.208000000002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5">
        <v>0</v>
      </c>
      <c r="P40" s="104">
        <v>0</v>
      </c>
      <c r="Q40" s="104">
        <v>0</v>
      </c>
      <c r="R40" s="104">
        <v>0</v>
      </c>
      <c r="S40" s="104">
        <v>0</v>
      </c>
      <c r="T40" s="105">
        <v>0</v>
      </c>
      <c r="U40" s="105">
        <v>15003.208000000002</v>
      </c>
      <c r="V40" s="16"/>
      <c r="W40" s="16"/>
      <c r="X40" s="16"/>
    </row>
    <row r="41" spans="1:24" ht="42.75" customHeight="1" x14ac:dyDescent="0.45">
      <c r="A41" s="14">
        <v>26</v>
      </c>
      <c r="B41" s="15" t="s">
        <v>48</v>
      </c>
      <c r="C41" s="104">
        <v>9668.1809999999932</v>
      </c>
      <c r="D41" s="104">
        <v>35.96</v>
      </c>
      <c r="E41" s="104">
        <v>54.93</v>
      </c>
      <c r="F41" s="104">
        <v>0</v>
      </c>
      <c r="G41" s="104">
        <v>0</v>
      </c>
      <c r="H41" s="104">
        <v>9704.1409999999923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5">
        <v>0</v>
      </c>
      <c r="P41" s="104">
        <v>0</v>
      </c>
      <c r="Q41" s="104">
        <v>0</v>
      </c>
      <c r="R41" s="104">
        <v>0</v>
      </c>
      <c r="S41" s="104">
        <v>0</v>
      </c>
      <c r="T41" s="105">
        <v>0</v>
      </c>
      <c r="U41" s="105">
        <v>9704.1409999999923</v>
      </c>
      <c r="V41" s="16"/>
      <c r="W41" s="16"/>
      <c r="X41" s="16"/>
    </row>
    <row r="42" spans="1:24" ht="42.75" customHeight="1" x14ac:dyDescent="0.45">
      <c r="A42" s="14">
        <v>27</v>
      </c>
      <c r="B42" s="15" t="s">
        <v>49</v>
      </c>
      <c r="C42" s="104">
        <v>23563.11</v>
      </c>
      <c r="D42" s="104">
        <v>12.834</v>
      </c>
      <c r="E42" s="104">
        <v>66.036000000000001</v>
      </c>
      <c r="F42" s="104">
        <v>0</v>
      </c>
      <c r="G42" s="104">
        <v>0</v>
      </c>
      <c r="H42" s="104">
        <v>23575.944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5">
        <v>0</v>
      </c>
      <c r="P42" s="104">
        <v>0</v>
      </c>
      <c r="Q42" s="104">
        <v>0</v>
      </c>
      <c r="R42" s="104">
        <v>0</v>
      </c>
      <c r="S42" s="104">
        <v>0</v>
      </c>
      <c r="T42" s="105">
        <v>0</v>
      </c>
      <c r="U42" s="105">
        <v>23575.944</v>
      </c>
      <c r="V42" s="16"/>
      <c r="W42" s="16"/>
      <c r="X42" s="16"/>
    </row>
    <row r="43" spans="1:24" ht="42.75" customHeight="1" x14ac:dyDescent="0.45">
      <c r="A43" s="14">
        <v>28</v>
      </c>
      <c r="B43" s="15" t="s">
        <v>50</v>
      </c>
      <c r="C43" s="104">
        <v>391.64300000000009</v>
      </c>
      <c r="D43" s="104">
        <v>11.63</v>
      </c>
      <c r="E43" s="104">
        <v>51.705000000000005</v>
      </c>
      <c r="F43" s="104">
        <v>0</v>
      </c>
      <c r="G43" s="104">
        <v>0</v>
      </c>
      <c r="H43" s="104">
        <v>403.27300000000008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5">
        <v>0</v>
      </c>
      <c r="P43" s="104">
        <v>0</v>
      </c>
      <c r="Q43" s="104">
        <v>0</v>
      </c>
      <c r="R43" s="104">
        <v>0</v>
      </c>
      <c r="S43" s="104">
        <v>0</v>
      </c>
      <c r="T43" s="105">
        <v>0</v>
      </c>
      <c r="U43" s="105">
        <v>403.27300000000008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106">
        <v>48616.072</v>
      </c>
      <c r="D44" s="106">
        <v>70.494</v>
      </c>
      <c r="E44" s="106">
        <v>221.374</v>
      </c>
      <c r="F44" s="106">
        <v>0</v>
      </c>
      <c r="G44" s="106">
        <v>0</v>
      </c>
      <c r="H44" s="106">
        <v>48686.565999999992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48686.565999999992</v>
      </c>
      <c r="V44" s="113"/>
      <c r="W44" s="113"/>
      <c r="X44" s="113"/>
    </row>
    <row r="45" spans="1:24" ht="42.75" customHeight="1" x14ac:dyDescent="0.45">
      <c r="A45" s="14">
        <v>29</v>
      </c>
      <c r="B45" s="15" t="s">
        <v>52</v>
      </c>
      <c r="C45" s="104">
        <v>14239.52</v>
      </c>
      <c r="D45" s="104">
        <v>1.56</v>
      </c>
      <c r="E45" s="104">
        <v>14.15</v>
      </c>
      <c r="F45" s="104">
        <v>0</v>
      </c>
      <c r="G45" s="104">
        <v>0</v>
      </c>
      <c r="H45" s="104">
        <v>14241.08</v>
      </c>
      <c r="I45" s="104">
        <v>0.51</v>
      </c>
      <c r="J45" s="104">
        <v>0</v>
      </c>
      <c r="K45" s="104">
        <v>0</v>
      </c>
      <c r="L45" s="104">
        <v>0</v>
      </c>
      <c r="M45" s="104">
        <v>0</v>
      </c>
      <c r="N45" s="104">
        <v>0.51</v>
      </c>
      <c r="O45" s="105">
        <v>0</v>
      </c>
      <c r="P45" s="104">
        <v>0</v>
      </c>
      <c r="Q45" s="104">
        <v>0</v>
      </c>
      <c r="R45" s="104">
        <v>0</v>
      </c>
      <c r="S45" s="104">
        <v>0</v>
      </c>
      <c r="T45" s="105">
        <v>0</v>
      </c>
      <c r="U45" s="105">
        <v>14241.59</v>
      </c>
      <c r="V45" s="16"/>
      <c r="W45" s="16"/>
      <c r="X45" s="16"/>
    </row>
    <row r="46" spans="1:24" ht="42.75" customHeight="1" x14ac:dyDescent="0.45">
      <c r="A46" s="14">
        <v>30</v>
      </c>
      <c r="B46" s="15" t="s">
        <v>53</v>
      </c>
      <c r="C46" s="104">
        <v>7212.2200000000012</v>
      </c>
      <c r="D46" s="104">
        <v>6.87</v>
      </c>
      <c r="E46" s="104">
        <v>51.36</v>
      </c>
      <c r="F46" s="104">
        <v>0</v>
      </c>
      <c r="G46" s="104">
        <v>0</v>
      </c>
      <c r="H46" s="104">
        <v>7219.0900000000011</v>
      </c>
      <c r="I46" s="104">
        <v>0.24</v>
      </c>
      <c r="J46" s="104">
        <v>0</v>
      </c>
      <c r="K46" s="104">
        <v>0</v>
      </c>
      <c r="L46" s="104">
        <v>0</v>
      </c>
      <c r="M46" s="104">
        <v>0</v>
      </c>
      <c r="N46" s="104">
        <v>0.24</v>
      </c>
      <c r="O46" s="105">
        <v>0</v>
      </c>
      <c r="P46" s="104">
        <v>0</v>
      </c>
      <c r="Q46" s="104">
        <v>0</v>
      </c>
      <c r="R46" s="104">
        <v>0</v>
      </c>
      <c r="S46" s="104">
        <v>0</v>
      </c>
      <c r="T46" s="105">
        <v>0</v>
      </c>
      <c r="U46" s="105">
        <v>7219.3300000000008</v>
      </c>
      <c r="V46" s="16"/>
      <c r="W46" s="16"/>
      <c r="X46" s="16"/>
    </row>
    <row r="47" spans="1:24" ht="42.75" customHeight="1" x14ac:dyDescent="0.45">
      <c r="A47" s="14">
        <v>31</v>
      </c>
      <c r="B47" s="15" t="s">
        <v>54</v>
      </c>
      <c r="C47" s="104">
        <v>12250.710000000005</v>
      </c>
      <c r="D47" s="104">
        <v>0.73</v>
      </c>
      <c r="E47" s="104">
        <v>10.9</v>
      </c>
      <c r="F47" s="104">
        <v>0</v>
      </c>
      <c r="G47" s="104">
        <v>0</v>
      </c>
      <c r="H47" s="104">
        <v>12251.440000000004</v>
      </c>
      <c r="I47" s="104">
        <v>5.34</v>
      </c>
      <c r="J47" s="104">
        <v>0</v>
      </c>
      <c r="K47" s="104">
        <v>0</v>
      </c>
      <c r="L47" s="104">
        <v>0</v>
      </c>
      <c r="M47" s="104">
        <v>0</v>
      </c>
      <c r="N47" s="104">
        <v>5.34</v>
      </c>
      <c r="O47" s="105">
        <v>46.550000000000004</v>
      </c>
      <c r="P47" s="104">
        <v>0</v>
      </c>
      <c r="Q47" s="104">
        <v>0</v>
      </c>
      <c r="R47" s="104">
        <v>0</v>
      </c>
      <c r="S47" s="104">
        <v>0</v>
      </c>
      <c r="T47" s="105">
        <v>46.550000000000004</v>
      </c>
      <c r="U47" s="105">
        <v>12303.330000000004</v>
      </c>
      <c r="V47" s="16"/>
      <c r="W47" s="16"/>
      <c r="X47" s="16"/>
    </row>
    <row r="48" spans="1:24" ht="42.75" customHeight="1" x14ac:dyDescent="0.45">
      <c r="A48" s="14">
        <v>32</v>
      </c>
      <c r="B48" s="15" t="s">
        <v>55</v>
      </c>
      <c r="C48" s="104">
        <v>11096.882000000007</v>
      </c>
      <c r="D48" s="104">
        <v>4.57</v>
      </c>
      <c r="E48" s="104">
        <v>15.534999999999998</v>
      </c>
      <c r="F48" s="104">
        <v>0</v>
      </c>
      <c r="G48" s="104">
        <v>0</v>
      </c>
      <c r="H48" s="104">
        <v>11101.452000000007</v>
      </c>
      <c r="I48" s="104">
        <v>6.2</v>
      </c>
      <c r="J48" s="104">
        <v>0</v>
      </c>
      <c r="K48" s="104">
        <v>0</v>
      </c>
      <c r="L48" s="104">
        <v>0</v>
      </c>
      <c r="M48" s="104">
        <v>0</v>
      </c>
      <c r="N48" s="104">
        <v>6.2</v>
      </c>
      <c r="O48" s="105">
        <v>0</v>
      </c>
      <c r="P48" s="104">
        <v>0</v>
      </c>
      <c r="Q48" s="104">
        <v>0</v>
      </c>
      <c r="R48" s="104">
        <v>0</v>
      </c>
      <c r="S48" s="104">
        <v>0</v>
      </c>
      <c r="T48" s="105">
        <v>0</v>
      </c>
      <c r="U48" s="105">
        <v>11107.652000000007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106">
        <v>44799.332000000009</v>
      </c>
      <c r="D49" s="106">
        <v>13.73</v>
      </c>
      <c r="E49" s="106">
        <v>91.945000000000007</v>
      </c>
      <c r="F49" s="106">
        <v>0</v>
      </c>
      <c r="G49" s="106">
        <v>0</v>
      </c>
      <c r="H49" s="106">
        <v>44813.062000000013</v>
      </c>
      <c r="I49" s="106">
        <v>12.29</v>
      </c>
      <c r="J49" s="106">
        <v>0</v>
      </c>
      <c r="K49" s="106">
        <v>0</v>
      </c>
      <c r="L49" s="106">
        <v>0</v>
      </c>
      <c r="M49" s="106">
        <v>0</v>
      </c>
      <c r="N49" s="106">
        <v>12.29</v>
      </c>
      <c r="O49" s="106">
        <v>46.550000000000004</v>
      </c>
      <c r="P49" s="106">
        <v>0</v>
      </c>
      <c r="Q49" s="106">
        <v>0</v>
      </c>
      <c r="R49" s="106">
        <v>0</v>
      </c>
      <c r="S49" s="106">
        <v>0</v>
      </c>
      <c r="T49" s="106">
        <v>46.550000000000004</v>
      </c>
      <c r="U49" s="106">
        <v>44871.902000000016</v>
      </c>
      <c r="V49" s="113"/>
      <c r="W49" s="113"/>
      <c r="X49" s="113"/>
    </row>
    <row r="50" spans="1:24" s="20" customFormat="1" ht="42.75" customHeight="1" x14ac:dyDescent="0.4">
      <c r="A50" s="17"/>
      <c r="B50" s="21" t="s">
        <v>57</v>
      </c>
      <c r="C50" s="106">
        <v>93415.40400000001</v>
      </c>
      <c r="D50" s="106">
        <v>84.224000000000004</v>
      </c>
      <c r="E50" s="106">
        <v>313.31900000000002</v>
      </c>
      <c r="F50" s="106">
        <v>0</v>
      </c>
      <c r="G50" s="106">
        <v>0</v>
      </c>
      <c r="H50" s="106">
        <v>93499.627999999997</v>
      </c>
      <c r="I50" s="106">
        <v>12.29</v>
      </c>
      <c r="J50" s="106">
        <v>0</v>
      </c>
      <c r="K50" s="106">
        <v>0</v>
      </c>
      <c r="L50" s="106">
        <v>0</v>
      </c>
      <c r="M50" s="106">
        <v>0</v>
      </c>
      <c r="N50" s="106">
        <v>12.29</v>
      </c>
      <c r="O50" s="106">
        <v>46.550000000000004</v>
      </c>
      <c r="P50" s="106">
        <v>0</v>
      </c>
      <c r="Q50" s="106">
        <v>0</v>
      </c>
      <c r="R50" s="106">
        <v>0</v>
      </c>
      <c r="S50" s="106">
        <v>0</v>
      </c>
      <c r="T50" s="106">
        <v>46.550000000000004</v>
      </c>
      <c r="U50" s="106">
        <v>93558.467999999993</v>
      </c>
      <c r="V50" s="113"/>
      <c r="W50" s="113"/>
      <c r="X50" s="113"/>
    </row>
    <row r="51" spans="1:24" s="20" customFormat="1" ht="42.75" customHeight="1" x14ac:dyDescent="0.4">
      <c r="A51" s="17"/>
      <c r="B51" s="21" t="s">
        <v>58</v>
      </c>
      <c r="C51" s="106">
        <v>171525.85499999998</v>
      </c>
      <c r="D51" s="106">
        <v>157.23400000000001</v>
      </c>
      <c r="E51" s="106">
        <v>611.09100000000001</v>
      </c>
      <c r="F51" s="106">
        <v>17.440000000000001</v>
      </c>
      <c r="G51" s="106">
        <v>562.52</v>
      </c>
      <c r="H51" s="106">
        <v>171665.64899999998</v>
      </c>
      <c r="I51" s="106">
        <v>1947.691</v>
      </c>
      <c r="J51" s="106">
        <v>4.79</v>
      </c>
      <c r="K51" s="106">
        <v>80.844000000000008</v>
      </c>
      <c r="L51" s="106">
        <v>0</v>
      </c>
      <c r="M51" s="106">
        <v>16.829999999999998</v>
      </c>
      <c r="N51" s="106">
        <v>1952.481</v>
      </c>
      <c r="O51" s="106">
        <v>4200.9319999999989</v>
      </c>
      <c r="P51" s="106">
        <v>106.952</v>
      </c>
      <c r="Q51" s="106">
        <v>868.86200000000008</v>
      </c>
      <c r="R51" s="106">
        <v>113.24</v>
      </c>
      <c r="S51" s="106">
        <v>118.96</v>
      </c>
      <c r="T51" s="106">
        <v>4194.6439999999993</v>
      </c>
      <c r="U51" s="106">
        <v>177812.77399999998</v>
      </c>
      <c r="V51" s="113"/>
      <c r="W51" s="113"/>
      <c r="X51" s="113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#REF!+'Aug-2021'!D52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#REF!+'Aug-2021'!P52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#REF!+'Aug-2021'!D53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28" t="s">
        <v>63</v>
      </c>
      <c r="C56" s="128"/>
      <c r="D56" s="128"/>
      <c r="E56" s="128"/>
      <c r="F56" s="128"/>
      <c r="H56" s="70"/>
      <c r="I56" s="69" t="e">
        <f>#REF!+'Aug-2021'!#REF!</f>
        <v>#REF!</v>
      </c>
      <c r="J56" s="81" t="e">
        <f>#REF!+'Aug-2021'!#REF!</f>
        <v>#REF!</v>
      </c>
      <c r="K56" s="84"/>
      <c r="L56" s="84"/>
      <c r="M56" s="84"/>
      <c r="Q56" s="128" t="s">
        <v>64</v>
      </c>
      <c r="R56" s="128"/>
      <c r="S56" s="128"/>
      <c r="T56" s="128"/>
      <c r="U56" s="128"/>
    </row>
    <row r="57" spans="1:24" s="83" customFormat="1" ht="45.75" customHeight="1" x14ac:dyDescent="0.65">
      <c r="B57" s="128" t="s">
        <v>65</v>
      </c>
      <c r="C57" s="128"/>
      <c r="D57" s="128"/>
      <c r="E57" s="128"/>
      <c r="F57" s="128"/>
      <c r="G57" s="69"/>
      <c r="H57" s="70"/>
      <c r="I57" s="69"/>
      <c r="J57" s="85"/>
      <c r="K57" s="84"/>
      <c r="L57" s="84"/>
      <c r="M57" s="84"/>
      <c r="Q57" s="128" t="s">
        <v>65</v>
      </c>
      <c r="R57" s="128"/>
      <c r="S57" s="128"/>
      <c r="T57" s="128"/>
      <c r="U57" s="128"/>
    </row>
    <row r="58" spans="1:24" s="83" customFormat="1" ht="45" x14ac:dyDescent="0.6">
      <c r="B58" s="86"/>
      <c r="F58" s="87"/>
      <c r="I58" s="88"/>
      <c r="J58" s="87"/>
      <c r="Q58" s="114"/>
      <c r="R58" s="114"/>
      <c r="S58" s="89"/>
      <c r="T58" s="114"/>
      <c r="U58" s="114"/>
      <c r="V58" s="82">
        <f>Q51+K51+E51-S51-M51-G51</f>
        <v>862.48700000000008</v>
      </c>
      <c r="W58" s="114"/>
      <c r="X58" s="114"/>
    </row>
    <row r="59" spans="1:24" s="83" customFormat="1" ht="61.5" customHeight="1" x14ac:dyDescent="0.6">
      <c r="B59" s="86"/>
      <c r="G59" s="79" t="e">
        <f>#REF!+'Aug-2021'!#REF!</f>
        <v>#REF!</v>
      </c>
      <c r="J59" s="129" t="s">
        <v>66</v>
      </c>
      <c r="K59" s="129"/>
      <c r="L59" s="129"/>
      <c r="O59" s="114"/>
      <c r="S59" s="87"/>
      <c r="U59" s="114"/>
      <c r="V59" s="114"/>
      <c r="W59" s="114"/>
      <c r="X59" s="114"/>
    </row>
    <row r="60" spans="1:24" s="83" customFormat="1" ht="58.5" customHeight="1" x14ac:dyDescent="0.6">
      <c r="B60" s="86"/>
      <c r="H60" s="70"/>
      <c r="J60" s="129" t="s">
        <v>67</v>
      </c>
      <c r="K60" s="129"/>
      <c r="L60" s="129"/>
      <c r="O60" s="114"/>
      <c r="S60" s="87"/>
      <c r="U60" s="114"/>
      <c r="V60" s="114"/>
      <c r="W60" s="114"/>
      <c r="X60" s="114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B65"/>
  <sheetViews>
    <sheetView view="pageBreakPreview" zoomScale="36" zoomScaleNormal="50" zoomScaleSheetLayoutView="36" workbookViewId="0">
      <pane ySplit="6" topLeftCell="A33" activePane="bottomLeft" state="frozen"/>
      <selection pane="bottomLeft" activeCell="A3" sqref="A3:U3"/>
    </sheetView>
  </sheetViews>
  <sheetFormatPr defaultRowHeight="27.75" x14ac:dyDescent="0.4"/>
  <cols>
    <col min="1" max="1" width="16.7109375" style="9" customWidth="1"/>
    <col min="2" max="2" width="42.7109375" style="33" customWidth="1"/>
    <col min="3" max="3" width="36.5703125" style="9" customWidth="1"/>
    <col min="4" max="4" width="28.140625" style="9" customWidth="1"/>
    <col min="5" max="5" width="40.28515625" style="9" customWidth="1"/>
    <col min="6" max="6" width="32.42578125" style="9" customWidth="1"/>
    <col min="7" max="7" width="28.140625" style="9" customWidth="1"/>
    <col min="8" max="8" width="41.85546875" style="9" customWidth="1"/>
    <col min="9" max="9" width="29.5703125" style="9" customWidth="1"/>
    <col min="10" max="10" width="39.42578125" style="9" customWidth="1"/>
    <col min="11" max="11" width="28.140625" style="9" customWidth="1"/>
    <col min="12" max="12" width="36.7109375" style="9" customWidth="1"/>
    <col min="13" max="13" width="30.140625" style="9" customWidth="1"/>
    <col min="14" max="14" width="28.140625" style="9" customWidth="1"/>
    <col min="15" max="15" width="47.28515625" style="11" customWidth="1"/>
    <col min="16" max="16" width="32.7109375" style="9" customWidth="1"/>
    <col min="17" max="17" width="34.5703125" style="9" customWidth="1"/>
    <col min="18" max="18" width="36" style="9" customWidth="1"/>
    <col min="19" max="19" width="28.140625" style="12" customWidth="1"/>
    <col min="20" max="20" width="28.140625" style="9" customWidth="1"/>
    <col min="21" max="21" width="36.7109375" style="11" customWidth="1"/>
    <col min="22" max="24" width="26" style="11" customWidth="1"/>
    <col min="25" max="16384" width="9.140625" style="9"/>
  </cols>
  <sheetData>
    <row r="1" spans="1:184" x14ac:dyDescent="0.4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8"/>
      <c r="W1" s="8"/>
      <c r="X1" s="8"/>
    </row>
    <row r="2" spans="1:184" ht="7.5" customHeight="1" x14ac:dyDescent="0.4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8"/>
      <c r="W2" s="8"/>
      <c r="X2" s="8"/>
    </row>
    <row r="3" spans="1:184" ht="35.25" customHeight="1" x14ac:dyDescent="0.4">
      <c r="A3" s="130" t="s">
        <v>79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8"/>
      <c r="W3" s="8"/>
      <c r="X3" s="8"/>
    </row>
    <row r="4" spans="1:184" s="12" customFormat="1" ht="32.25" customHeight="1" x14ac:dyDescent="0.4">
      <c r="A4" s="121" t="s">
        <v>2</v>
      </c>
      <c r="B4" s="121" t="s">
        <v>3</v>
      </c>
      <c r="C4" s="131" t="s">
        <v>4</v>
      </c>
      <c r="D4" s="131"/>
      <c r="E4" s="131"/>
      <c r="F4" s="131"/>
      <c r="G4" s="131"/>
      <c r="H4" s="131"/>
      <c r="I4" s="131" t="s">
        <v>5</v>
      </c>
      <c r="J4" s="132"/>
      <c r="K4" s="132"/>
      <c r="L4" s="132"/>
      <c r="M4" s="132"/>
      <c r="N4" s="132"/>
      <c r="O4" s="131" t="s">
        <v>6</v>
      </c>
      <c r="P4" s="132"/>
      <c r="Q4" s="132"/>
      <c r="R4" s="132"/>
      <c r="S4" s="132"/>
      <c r="T4" s="132"/>
      <c r="U4" s="10"/>
      <c r="V4" s="11"/>
      <c r="W4" s="11"/>
      <c r="X4" s="11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</row>
    <row r="5" spans="1:184" s="12" customFormat="1" ht="41.25" customHeight="1" x14ac:dyDescent="0.4">
      <c r="A5" s="121"/>
      <c r="B5" s="121"/>
      <c r="C5" s="121" t="s">
        <v>68</v>
      </c>
      <c r="D5" s="121" t="s">
        <v>8</v>
      </c>
      <c r="E5" s="121"/>
      <c r="F5" s="121" t="s">
        <v>9</v>
      </c>
      <c r="G5" s="121"/>
      <c r="H5" s="121" t="s">
        <v>10</v>
      </c>
      <c r="I5" s="121" t="s">
        <v>68</v>
      </c>
      <c r="J5" s="121" t="s">
        <v>8</v>
      </c>
      <c r="K5" s="121"/>
      <c r="L5" s="121" t="s">
        <v>9</v>
      </c>
      <c r="M5" s="121"/>
      <c r="N5" s="121" t="s">
        <v>10</v>
      </c>
      <c r="O5" s="121" t="s">
        <v>7</v>
      </c>
      <c r="P5" s="121" t="s">
        <v>8</v>
      </c>
      <c r="Q5" s="121"/>
      <c r="R5" s="121" t="s">
        <v>9</v>
      </c>
      <c r="S5" s="121"/>
      <c r="T5" s="121" t="s">
        <v>10</v>
      </c>
      <c r="U5" s="121" t="s">
        <v>11</v>
      </c>
      <c r="V5" s="8"/>
      <c r="W5" s="8"/>
      <c r="X5" s="8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</row>
    <row r="6" spans="1:184" s="12" customFormat="1" ht="60" customHeight="1" x14ac:dyDescent="0.4">
      <c r="A6" s="121"/>
      <c r="B6" s="121"/>
      <c r="C6" s="121"/>
      <c r="D6" s="115" t="s">
        <v>12</v>
      </c>
      <c r="E6" s="115" t="s">
        <v>13</v>
      </c>
      <c r="F6" s="115" t="s">
        <v>12</v>
      </c>
      <c r="G6" s="115" t="s">
        <v>13</v>
      </c>
      <c r="H6" s="121"/>
      <c r="I6" s="121"/>
      <c r="J6" s="13" t="s">
        <v>12</v>
      </c>
      <c r="K6" s="115" t="s">
        <v>13</v>
      </c>
      <c r="L6" s="115" t="s">
        <v>12</v>
      </c>
      <c r="M6" s="115" t="s">
        <v>13</v>
      </c>
      <c r="N6" s="121"/>
      <c r="O6" s="121"/>
      <c r="P6" s="115" t="s">
        <v>12</v>
      </c>
      <c r="Q6" s="115" t="s">
        <v>13</v>
      </c>
      <c r="R6" s="115" t="s">
        <v>12</v>
      </c>
      <c r="S6" s="115" t="s">
        <v>13</v>
      </c>
      <c r="T6" s="121"/>
      <c r="U6" s="121"/>
      <c r="V6" s="8"/>
      <c r="W6" s="8"/>
      <c r="X6" s="8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</row>
    <row r="7" spans="1:184" ht="42.75" customHeight="1" x14ac:dyDescent="0.45">
      <c r="A7" s="14">
        <v>1</v>
      </c>
      <c r="B7" s="15" t="s">
        <v>14</v>
      </c>
      <c r="C7" s="104">
        <v>2150.3200000000006</v>
      </c>
      <c r="D7" s="104">
        <v>0</v>
      </c>
      <c r="E7" s="104">
        <v>0</v>
      </c>
      <c r="F7" s="104">
        <v>12</v>
      </c>
      <c r="G7" s="104">
        <v>38.299999999999997</v>
      </c>
      <c r="H7" s="104">
        <v>2138.3200000000006</v>
      </c>
      <c r="I7" s="104">
        <v>301.03999999999991</v>
      </c>
      <c r="J7" s="104">
        <v>0.04</v>
      </c>
      <c r="K7" s="104">
        <v>3.71</v>
      </c>
      <c r="L7" s="104">
        <v>0</v>
      </c>
      <c r="M7" s="104">
        <v>0</v>
      </c>
      <c r="N7" s="104">
        <v>301.07999999999993</v>
      </c>
      <c r="O7" s="105">
        <v>185.02000000000007</v>
      </c>
      <c r="P7" s="104">
        <v>0.05</v>
      </c>
      <c r="Q7" s="104">
        <v>0.16</v>
      </c>
      <c r="R7" s="104">
        <v>23</v>
      </c>
      <c r="S7" s="104">
        <v>46</v>
      </c>
      <c r="T7" s="105">
        <v>162.07000000000008</v>
      </c>
      <c r="U7" s="105">
        <v>2601.4700000000007</v>
      </c>
      <c r="V7" s="16"/>
      <c r="W7" s="16"/>
      <c r="X7" s="16"/>
    </row>
    <row r="8" spans="1:184" ht="42.75" customHeight="1" x14ac:dyDescent="0.45">
      <c r="A8" s="14">
        <v>2</v>
      </c>
      <c r="B8" s="15" t="s">
        <v>15</v>
      </c>
      <c r="C8" s="104">
        <v>10.324999999999999</v>
      </c>
      <c r="D8" s="104">
        <v>0</v>
      </c>
      <c r="E8" s="104">
        <v>0</v>
      </c>
      <c r="F8" s="104">
        <v>0</v>
      </c>
      <c r="G8" s="104">
        <v>0</v>
      </c>
      <c r="H8" s="104">
        <v>10.324999999999999</v>
      </c>
      <c r="I8" s="104">
        <v>38.512000000000008</v>
      </c>
      <c r="J8" s="104">
        <v>0.192</v>
      </c>
      <c r="K8" s="104">
        <v>7.4240000000000004</v>
      </c>
      <c r="L8" s="104">
        <v>0</v>
      </c>
      <c r="M8" s="104">
        <v>0</v>
      </c>
      <c r="N8" s="104">
        <v>38.704000000000008</v>
      </c>
      <c r="O8" s="105">
        <v>164.56</v>
      </c>
      <c r="P8" s="104">
        <v>0</v>
      </c>
      <c r="Q8" s="104">
        <v>0</v>
      </c>
      <c r="R8" s="104">
        <v>0</v>
      </c>
      <c r="S8" s="104">
        <v>0</v>
      </c>
      <c r="T8" s="105">
        <v>164.56</v>
      </c>
      <c r="U8" s="105">
        <v>213.589</v>
      </c>
      <c r="V8" s="16"/>
      <c r="W8" s="16"/>
      <c r="X8" s="16"/>
    </row>
    <row r="9" spans="1:184" ht="42.75" customHeight="1" x14ac:dyDescent="0.45">
      <c r="A9" s="14">
        <v>3</v>
      </c>
      <c r="B9" s="15" t="s">
        <v>16</v>
      </c>
      <c r="C9" s="104">
        <v>1250.3299999999997</v>
      </c>
      <c r="D9" s="104">
        <v>0</v>
      </c>
      <c r="E9" s="104">
        <v>0</v>
      </c>
      <c r="F9" s="104">
        <v>0</v>
      </c>
      <c r="G9" s="104">
        <v>0</v>
      </c>
      <c r="H9" s="104">
        <v>1250.3299999999997</v>
      </c>
      <c r="I9" s="104">
        <v>151.76100000000005</v>
      </c>
      <c r="J9" s="104">
        <v>0.73</v>
      </c>
      <c r="K9" s="104">
        <v>3.4769999999999999</v>
      </c>
      <c r="L9" s="104">
        <v>0</v>
      </c>
      <c r="M9" s="104">
        <v>0</v>
      </c>
      <c r="N9" s="104">
        <v>152.49100000000004</v>
      </c>
      <c r="O9" s="105">
        <v>141.44</v>
      </c>
      <c r="P9" s="104">
        <v>0</v>
      </c>
      <c r="Q9" s="104">
        <v>0</v>
      </c>
      <c r="R9" s="104">
        <v>0</v>
      </c>
      <c r="S9" s="104">
        <v>0</v>
      </c>
      <c r="T9" s="105">
        <v>141.44</v>
      </c>
      <c r="U9" s="105">
        <v>1544.2609999999997</v>
      </c>
      <c r="V9" s="16"/>
      <c r="W9" s="16"/>
      <c r="X9" s="16"/>
    </row>
    <row r="10" spans="1:184" ht="42.75" customHeight="1" x14ac:dyDescent="0.45">
      <c r="A10" s="14">
        <v>4</v>
      </c>
      <c r="B10" s="63" t="s">
        <v>17</v>
      </c>
      <c r="C10" s="104">
        <v>183.93</v>
      </c>
      <c r="D10" s="104">
        <v>0</v>
      </c>
      <c r="E10" s="104">
        <v>0</v>
      </c>
      <c r="F10" s="104">
        <v>0</v>
      </c>
      <c r="G10" s="104">
        <v>0</v>
      </c>
      <c r="H10" s="104">
        <v>183.93</v>
      </c>
      <c r="I10" s="104">
        <v>164.22700000000006</v>
      </c>
      <c r="J10" s="104">
        <v>0.192</v>
      </c>
      <c r="K10" s="104">
        <v>2.6440000000000006</v>
      </c>
      <c r="L10" s="104">
        <v>0</v>
      </c>
      <c r="M10" s="104">
        <v>0</v>
      </c>
      <c r="N10" s="104">
        <v>164.41900000000007</v>
      </c>
      <c r="O10" s="105">
        <v>409.47999999999996</v>
      </c>
      <c r="P10" s="104">
        <v>0</v>
      </c>
      <c r="Q10" s="104">
        <v>0</v>
      </c>
      <c r="R10" s="104">
        <v>0</v>
      </c>
      <c r="S10" s="104">
        <v>0</v>
      </c>
      <c r="T10" s="105">
        <v>409.47999999999996</v>
      </c>
      <c r="U10" s="105">
        <v>757.82899999999995</v>
      </c>
      <c r="V10" s="16"/>
      <c r="W10" s="16"/>
      <c r="X10" s="16"/>
    </row>
    <row r="11" spans="1:184" s="20" customFormat="1" ht="42.75" customHeight="1" x14ac:dyDescent="0.4">
      <c r="A11" s="17"/>
      <c r="B11" s="21" t="s">
        <v>18</v>
      </c>
      <c r="C11" s="106">
        <v>3594.9050000000002</v>
      </c>
      <c r="D11" s="106">
        <v>0</v>
      </c>
      <c r="E11" s="106">
        <v>0</v>
      </c>
      <c r="F11" s="106">
        <v>12</v>
      </c>
      <c r="G11" s="106">
        <v>38.299999999999997</v>
      </c>
      <c r="H11" s="106">
        <v>3582.9050000000002</v>
      </c>
      <c r="I11" s="106">
        <v>655.54000000000008</v>
      </c>
      <c r="J11" s="106">
        <v>1.1539999999999999</v>
      </c>
      <c r="K11" s="106">
        <v>17.255000000000003</v>
      </c>
      <c r="L11" s="106">
        <v>0</v>
      </c>
      <c r="M11" s="106">
        <v>0</v>
      </c>
      <c r="N11" s="106">
        <v>656.69400000000007</v>
      </c>
      <c r="O11" s="106">
        <v>900.5</v>
      </c>
      <c r="P11" s="106">
        <v>0.05</v>
      </c>
      <c r="Q11" s="106">
        <v>0.16</v>
      </c>
      <c r="R11" s="106">
        <v>23</v>
      </c>
      <c r="S11" s="106">
        <v>46</v>
      </c>
      <c r="T11" s="106">
        <v>877.55000000000007</v>
      </c>
      <c r="U11" s="106">
        <v>5117.1490000000003</v>
      </c>
      <c r="V11" s="116"/>
      <c r="W11" s="116"/>
      <c r="X11" s="116"/>
    </row>
    <row r="12" spans="1:184" ht="42.75" customHeight="1" x14ac:dyDescent="0.45">
      <c r="A12" s="14">
        <v>5</v>
      </c>
      <c r="B12" s="15" t="s">
        <v>19</v>
      </c>
      <c r="C12" s="104">
        <v>1909.589999999999</v>
      </c>
      <c r="D12" s="104">
        <v>0</v>
      </c>
      <c r="E12" s="104">
        <v>0</v>
      </c>
      <c r="F12" s="104">
        <v>0</v>
      </c>
      <c r="G12" s="104">
        <v>64.61</v>
      </c>
      <c r="H12" s="104">
        <v>1909.589999999999</v>
      </c>
      <c r="I12" s="104">
        <v>123.08299999999998</v>
      </c>
      <c r="J12" s="107">
        <v>0.12</v>
      </c>
      <c r="K12" s="104">
        <v>0.91000000000000014</v>
      </c>
      <c r="L12" s="104">
        <v>0</v>
      </c>
      <c r="M12" s="104">
        <v>0</v>
      </c>
      <c r="N12" s="104">
        <v>123.20299999999999</v>
      </c>
      <c r="O12" s="105">
        <v>326.5</v>
      </c>
      <c r="P12" s="104">
        <v>0.25</v>
      </c>
      <c r="Q12" s="104">
        <v>78.36</v>
      </c>
      <c r="R12" s="104">
        <v>0.25</v>
      </c>
      <c r="S12" s="104">
        <v>0.5</v>
      </c>
      <c r="T12" s="105">
        <v>326.5</v>
      </c>
      <c r="U12" s="105">
        <v>2359.2929999999988</v>
      </c>
      <c r="V12" s="16"/>
      <c r="W12" s="16"/>
      <c r="X12" s="16"/>
    </row>
    <row r="13" spans="1:184" ht="42.75" customHeight="1" x14ac:dyDescent="0.45">
      <c r="A13" s="14">
        <v>6</v>
      </c>
      <c r="B13" s="15" t="s">
        <v>20</v>
      </c>
      <c r="C13" s="104">
        <v>1014.7699999999998</v>
      </c>
      <c r="D13" s="104">
        <v>0</v>
      </c>
      <c r="E13" s="104">
        <v>0</v>
      </c>
      <c r="F13" s="104">
        <v>0</v>
      </c>
      <c r="G13" s="104">
        <v>0</v>
      </c>
      <c r="H13" s="104">
        <v>1014.7699999999998</v>
      </c>
      <c r="I13" s="104">
        <v>143.74400000000003</v>
      </c>
      <c r="J13" s="107">
        <v>0.28000000000000003</v>
      </c>
      <c r="K13" s="104">
        <v>3.09</v>
      </c>
      <c r="L13" s="104">
        <v>0</v>
      </c>
      <c r="M13" s="104">
        <v>0</v>
      </c>
      <c r="N13" s="104">
        <v>144.02400000000003</v>
      </c>
      <c r="O13" s="105">
        <v>85.32</v>
      </c>
      <c r="P13" s="104">
        <v>0</v>
      </c>
      <c r="Q13" s="104">
        <v>0</v>
      </c>
      <c r="R13" s="104">
        <v>0</v>
      </c>
      <c r="S13" s="104">
        <v>0</v>
      </c>
      <c r="T13" s="105">
        <v>85.32</v>
      </c>
      <c r="U13" s="105">
        <v>1244.1139999999998</v>
      </c>
      <c r="V13" s="16"/>
      <c r="W13" s="16"/>
      <c r="X13" s="16"/>
    </row>
    <row r="14" spans="1:184" ht="42.75" customHeight="1" x14ac:dyDescent="0.45">
      <c r="A14" s="14">
        <v>7</v>
      </c>
      <c r="B14" s="15" t="s">
        <v>21</v>
      </c>
      <c r="C14" s="104">
        <v>2182.3299999999995</v>
      </c>
      <c r="D14" s="104">
        <v>0</v>
      </c>
      <c r="E14" s="104">
        <v>0.15</v>
      </c>
      <c r="F14" s="104">
        <v>0</v>
      </c>
      <c r="G14" s="104">
        <v>0</v>
      </c>
      <c r="H14" s="104">
        <v>2182.3299999999995</v>
      </c>
      <c r="I14" s="104">
        <v>200.28399999999996</v>
      </c>
      <c r="J14" s="108">
        <v>0.28999999999999998</v>
      </c>
      <c r="K14" s="104">
        <v>8.5969999999999995</v>
      </c>
      <c r="L14" s="104">
        <v>0</v>
      </c>
      <c r="M14" s="104">
        <v>0</v>
      </c>
      <c r="N14" s="104">
        <v>200.57399999999996</v>
      </c>
      <c r="O14" s="105">
        <v>318.15999999999997</v>
      </c>
      <c r="P14" s="104">
        <v>0</v>
      </c>
      <c r="Q14" s="104">
        <v>0</v>
      </c>
      <c r="R14" s="104">
        <v>0</v>
      </c>
      <c r="S14" s="104">
        <v>0</v>
      </c>
      <c r="T14" s="105">
        <v>318.15999999999997</v>
      </c>
      <c r="U14" s="105">
        <v>2701.0639999999994</v>
      </c>
      <c r="V14" s="16"/>
      <c r="W14" s="16"/>
      <c r="X14" s="16"/>
    </row>
    <row r="15" spans="1:184" s="20" customFormat="1" ht="42.75" customHeight="1" x14ac:dyDescent="0.4">
      <c r="A15" s="17" t="s">
        <v>22</v>
      </c>
      <c r="B15" s="21" t="s">
        <v>23</v>
      </c>
      <c r="C15" s="106">
        <v>5106.6899999999987</v>
      </c>
      <c r="D15" s="106">
        <v>0</v>
      </c>
      <c r="E15" s="106">
        <v>0.15</v>
      </c>
      <c r="F15" s="106">
        <v>0</v>
      </c>
      <c r="G15" s="106">
        <v>64.61</v>
      </c>
      <c r="H15" s="106">
        <v>5106.6899999999987</v>
      </c>
      <c r="I15" s="106">
        <v>467.11099999999999</v>
      </c>
      <c r="J15" s="106">
        <v>0.69</v>
      </c>
      <c r="K15" s="106">
        <v>12.597</v>
      </c>
      <c r="L15" s="106">
        <v>0</v>
      </c>
      <c r="M15" s="106">
        <v>0</v>
      </c>
      <c r="N15" s="106">
        <v>467.80099999999999</v>
      </c>
      <c r="O15" s="106">
        <v>729.98</v>
      </c>
      <c r="P15" s="106">
        <v>0.25</v>
      </c>
      <c r="Q15" s="106">
        <v>78.36</v>
      </c>
      <c r="R15" s="106">
        <v>0.25</v>
      </c>
      <c r="S15" s="106">
        <v>0.5</v>
      </c>
      <c r="T15" s="106">
        <v>729.98</v>
      </c>
      <c r="U15" s="106">
        <v>6304.4709999999977</v>
      </c>
      <c r="V15" s="116"/>
      <c r="W15" s="116"/>
      <c r="X15" s="116"/>
    </row>
    <row r="16" spans="1:184" ht="42.75" customHeight="1" x14ac:dyDescent="0.45">
      <c r="A16" s="14">
        <v>8</v>
      </c>
      <c r="B16" s="15" t="s">
        <v>24</v>
      </c>
      <c r="C16" s="104">
        <v>1893.1819999999993</v>
      </c>
      <c r="D16" s="104">
        <v>2.11</v>
      </c>
      <c r="E16" s="104">
        <v>6.8360000000000003</v>
      </c>
      <c r="F16" s="104">
        <v>2.02</v>
      </c>
      <c r="G16" s="104">
        <v>31.560000000000002</v>
      </c>
      <c r="H16" s="104">
        <v>1893.2719999999993</v>
      </c>
      <c r="I16" s="104">
        <v>66.255000000000038</v>
      </c>
      <c r="J16" s="104">
        <v>0.13</v>
      </c>
      <c r="K16" s="104">
        <v>0.90600000000000003</v>
      </c>
      <c r="L16" s="104">
        <v>0</v>
      </c>
      <c r="M16" s="104">
        <v>0</v>
      </c>
      <c r="N16" s="104">
        <v>66.385000000000034</v>
      </c>
      <c r="O16" s="105">
        <v>89.34899999999999</v>
      </c>
      <c r="P16" s="104">
        <v>0.66</v>
      </c>
      <c r="Q16" s="104">
        <v>13.3</v>
      </c>
      <c r="R16" s="104">
        <v>0</v>
      </c>
      <c r="S16" s="104">
        <v>0</v>
      </c>
      <c r="T16" s="105">
        <v>90.008999999999986</v>
      </c>
      <c r="U16" s="105">
        <v>2049.6659999999993</v>
      </c>
      <c r="V16" s="16"/>
      <c r="W16" s="16"/>
      <c r="X16" s="16"/>
    </row>
    <row r="17" spans="1:24" ht="57.75" customHeight="1" x14ac:dyDescent="0.45">
      <c r="A17" s="14">
        <v>9</v>
      </c>
      <c r="B17" s="15" t="s">
        <v>25</v>
      </c>
      <c r="C17" s="104">
        <v>657.05399999999986</v>
      </c>
      <c r="D17" s="104">
        <v>0</v>
      </c>
      <c r="E17" s="104">
        <v>0</v>
      </c>
      <c r="F17" s="104">
        <v>0</v>
      </c>
      <c r="G17" s="104">
        <v>77.06</v>
      </c>
      <c r="H17" s="104">
        <v>657.05399999999986</v>
      </c>
      <c r="I17" s="104">
        <v>19.426999999999996</v>
      </c>
      <c r="J17" s="104">
        <v>0.02</v>
      </c>
      <c r="K17" s="104">
        <v>1.1900000000000002</v>
      </c>
      <c r="L17" s="104">
        <v>0</v>
      </c>
      <c r="M17" s="104">
        <v>4.09</v>
      </c>
      <c r="N17" s="104">
        <v>19.446999999999996</v>
      </c>
      <c r="O17" s="105">
        <v>407.971</v>
      </c>
      <c r="P17" s="104">
        <v>0</v>
      </c>
      <c r="Q17" s="104">
        <v>49.940000000000005</v>
      </c>
      <c r="R17" s="104">
        <v>0</v>
      </c>
      <c r="S17" s="104">
        <v>0</v>
      </c>
      <c r="T17" s="105">
        <v>407.971</v>
      </c>
      <c r="U17" s="105">
        <v>1084.4719999999998</v>
      </c>
      <c r="V17" s="16"/>
      <c r="W17" s="16"/>
      <c r="X17" s="16"/>
    </row>
    <row r="18" spans="1:24" ht="42.75" customHeight="1" x14ac:dyDescent="0.45">
      <c r="A18" s="14">
        <v>10</v>
      </c>
      <c r="B18" s="15" t="s">
        <v>26</v>
      </c>
      <c r="C18" s="104">
        <v>828.31499999999937</v>
      </c>
      <c r="D18" s="104">
        <v>0.3</v>
      </c>
      <c r="E18" s="104">
        <v>1.4100000000000001</v>
      </c>
      <c r="F18" s="104">
        <v>0</v>
      </c>
      <c r="G18" s="104">
        <v>0</v>
      </c>
      <c r="H18" s="104">
        <v>828.61499999999933</v>
      </c>
      <c r="I18" s="104">
        <v>36.144999999999989</v>
      </c>
      <c r="J18" s="104">
        <v>0</v>
      </c>
      <c r="K18" s="104">
        <v>0.11</v>
      </c>
      <c r="L18" s="104">
        <v>0</v>
      </c>
      <c r="M18" s="104">
        <v>0</v>
      </c>
      <c r="N18" s="104">
        <v>36.144999999999989</v>
      </c>
      <c r="O18" s="105">
        <v>62.698000000000008</v>
      </c>
      <c r="P18" s="104">
        <v>0.1</v>
      </c>
      <c r="Q18" s="104">
        <v>2.3400000000000003</v>
      </c>
      <c r="R18" s="104">
        <v>0</v>
      </c>
      <c r="S18" s="104">
        <v>0</v>
      </c>
      <c r="T18" s="105">
        <v>62.798000000000009</v>
      </c>
      <c r="U18" s="105">
        <v>927.55799999999931</v>
      </c>
      <c r="V18" s="16"/>
      <c r="W18" s="16"/>
      <c r="X18" s="16"/>
    </row>
    <row r="19" spans="1:24" s="20" customFormat="1" ht="42.75" customHeight="1" x14ac:dyDescent="0.4">
      <c r="A19" s="17"/>
      <c r="B19" s="21" t="s">
        <v>27</v>
      </c>
      <c r="C19" s="106">
        <v>3378.5509999999986</v>
      </c>
      <c r="D19" s="106">
        <v>2.4099999999999997</v>
      </c>
      <c r="E19" s="106">
        <v>8.2460000000000004</v>
      </c>
      <c r="F19" s="106">
        <v>2.02</v>
      </c>
      <c r="G19" s="106">
        <v>108.62</v>
      </c>
      <c r="H19" s="106">
        <v>3378.9409999999984</v>
      </c>
      <c r="I19" s="106">
        <v>121.82700000000003</v>
      </c>
      <c r="J19" s="106">
        <v>0.15</v>
      </c>
      <c r="K19" s="106">
        <v>2.206</v>
      </c>
      <c r="L19" s="106">
        <v>0</v>
      </c>
      <c r="M19" s="106">
        <v>4.09</v>
      </c>
      <c r="N19" s="106">
        <v>121.977</v>
      </c>
      <c r="O19" s="106">
        <v>560.01800000000003</v>
      </c>
      <c r="P19" s="106">
        <v>0.76</v>
      </c>
      <c r="Q19" s="106">
        <v>65.580000000000013</v>
      </c>
      <c r="R19" s="106">
        <v>0</v>
      </c>
      <c r="S19" s="106">
        <v>0</v>
      </c>
      <c r="T19" s="106">
        <v>560.77800000000002</v>
      </c>
      <c r="U19" s="106">
        <v>4061.6959999999981</v>
      </c>
      <c r="V19" s="116"/>
      <c r="W19" s="116"/>
      <c r="X19" s="116"/>
    </row>
    <row r="20" spans="1:24" ht="42.75" customHeight="1" x14ac:dyDescent="0.45">
      <c r="A20" s="14">
        <v>11</v>
      </c>
      <c r="B20" s="15" t="s">
        <v>28</v>
      </c>
      <c r="C20" s="104">
        <v>1355.6349999999995</v>
      </c>
      <c r="D20" s="104">
        <v>0.37</v>
      </c>
      <c r="E20" s="104">
        <v>3.3650000000000002</v>
      </c>
      <c r="F20" s="104">
        <v>0</v>
      </c>
      <c r="G20" s="104">
        <v>56</v>
      </c>
      <c r="H20" s="104">
        <v>1356.0049999999994</v>
      </c>
      <c r="I20" s="104">
        <v>145.46099999999998</v>
      </c>
      <c r="J20" s="104">
        <v>2.5000000000000001E-2</v>
      </c>
      <c r="K20" s="104">
        <v>0.79100000000000004</v>
      </c>
      <c r="L20" s="104">
        <v>0</v>
      </c>
      <c r="M20" s="104">
        <v>0</v>
      </c>
      <c r="N20" s="104">
        <v>145.48599999999999</v>
      </c>
      <c r="O20" s="105">
        <v>340.87099999999992</v>
      </c>
      <c r="P20" s="104">
        <v>0.3</v>
      </c>
      <c r="Q20" s="104">
        <v>56.446999999999996</v>
      </c>
      <c r="R20" s="104">
        <v>0</v>
      </c>
      <c r="S20" s="104">
        <v>0</v>
      </c>
      <c r="T20" s="105">
        <v>341.17099999999994</v>
      </c>
      <c r="U20" s="105">
        <v>1842.6619999999994</v>
      </c>
      <c r="V20" s="16"/>
      <c r="W20" s="16"/>
      <c r="X20" s="16"/>
    </row>
    <row r="21" spans="1:24" ht="42.75" customHeight="1" x14ac:dyDescent="0.45">
      <c r="A21" s="14">
        <v>12</v>
      </c>
      <c r="B21" s="15" t="s">
        <v>29</v>
      </c>
      <c r="C21" s="104">
        <v>859.36999999999989</v>
      </c>
      <c r="D21" s="104">
        <v>0</v>
      </c>
      <c r="E21" s="104">
        <v>0.05</v>
      </c>
      <c r="F21" s="104">
        <v>0</v>
      </c>
      <c r="G21" s="104">
        <v>39.299999999999997</v>
      </c>
      <c r="H21" s="104">
        <v>859.36999999999989</v>
      </c>
      <c r="I21" s="104">
        <v>46.603000000000009</v>
      </c>
      <c r="J21" s="104">
        <v>19.5</v>
      </c>
      <c r="K21" s="104">
        <v>19.739999999999998</v>
      </c>
      <c r="L21" s="104">
        <v>0</v>
      </c>
      <c r="M21" s="104">
        <v>0</v>
      </c>
      <c r="N21" s="104">
        <v>66.103000000000009</v>
      </c>
      <c r="O21" s="105">
        <v>191.23000000000002</v>
      </c>
      <c r="P21" s="104">
        <v>32.74</v>
      </c>
      <c r="Q21" s="104">
        <v>72.039999999999992</v>
      </c>
      <c r="R21" s="104">
        <v>0</v>
      </c>
      <c r="S21" s="104">
        <v>0</v>
      </c>
      <c r="T21" s="105">
        <v>223.97000000000003</v>
      </c>
      <c r="U21" s="105">
        <v>1149.443</v>
      </c>
      <c r="V21" s="16"/>
      <c r="W21" s="16"/>
      <c r="X21" s="16"/>
    </row>
    <row r="22" spans="1:24" ht="42.75" customHeight="1" x14ac:dyDescent="0.45">
      <c r="A22" s="14">
        <v>13</v>
      </c>
      <c r="B22" s="15" t="s">
        <v>30</v>
      </c>
      <c r="C22" s="104">
        <v>329.84999999999985</v>
      </c>
      <c r="D22" s="104">
        <v>0</v>
      </c>
      <c r="E22" s="104">
        <v>0</v>
      </c>
      <c r="F22" s="104">
        <v>0</v>
      </c>
      <c r="G22" s="104">
        <v>269.70999999999998</v>
      </c>
      <c r="H22" s="104">
        <v>329.84999999999985</v>
      </c>
      <c r="I22" s="104">
        <v>16.040000000000006</v>
      </c>
      <c r="J22" s="104">
        <v>0.03</v>
      </c>
      <c r="K22" s="104">
        <v>1.6900000000000002</v>
      </c>
      <c r="L22" s="104">
        <v>0</v>
      </c>
      <c r="M22" s="104">
        <v>12.74</v>
      </c>
      <c r="N22" s="104">
        <v>16.070000000000007</v>
      </c>
      <c r="O22" s="105">
        <v>585.8599999999999</v>
      </c>
      <c r="P22" s="104">
        <v>0</v>
      </c>
      <c r="Q22" s="104">
        <v>300.57</v>
      </c>
      <c r="R22" s="104">
        <v>0</v>
      </c>
      <c r="S22" s="104">
        <v>5.72</v>
      </c>
      <c r="T22" s="105">
        <v>585.8599999999999</v>
      </c>
      <c r="U22" s="105">
        <v>931.77999999999975</v>
      </c>
      <c r="V22" s="16"/>
      <c r="W22" s="16"/>
      <c r="X22" s="16"/>
    </row>
    <row r="23" spans="1:24" ht="42.75" customHeight="1" x14ac:dyDescent="0.45">
      <c r="A23" s="14">
        <v>14</v>
      </c>
      <c r="B23" s="15" t="s">
        <v>71</v>
      </c>
      <c r="C23" s="104">
        <v>1169.712</v>
      </c>
      <c r="D23" s="104">
        <v>3</v>
      </c>
      <c r="E23" s="104">
        <v>15.625999999999999</v>
      </c>
      <c r="F23" s="104">
        <v>0</v>
      </c>
      <c r="G23" s="104">
        <v>0</v>
      </c>
      <c r="H23" s="104">
        <v>1172.712</v>
      </c>
      <c r="I23" s="104">
        <v>10.593999999999998</v>
      </c>
      <c r="J23" s="104">
        <v>0.37</v>
      </c>
      <c r="K23" s="104">
        <v>0.79400000000000004</v>
      </c>
      <c r="L23" s="104">
        <v>0</v>
      </c>
      <c r="M23" s="104">
        <v>0</v>
      </c>
      <c r="N23" s="104">
        <v>10.963999999999997</v>
      </c>
      <c r="O23" s="105">
        <v>155.245</v>
      </c>
      <c r="P23" s="104">
        <v>0.06</v>
      </c>
      <c r="Q23" s="104">
        <v>99.725000000000009</v>
      </c>
      <c r="R23" s="104">
        <v>0</v>
      </c>
      <c r="S23" s="104">
        <v>89.99</v>
      </c>
      <c r="T23" s="105">
        <v>155.30500000000001</v>
      </c>
      <c r="U23" s="105">
        <v>1338.981</v>
      </c>
      <c r="V23" s="16"/>
      <c r="W23" s="16"/>
      <c r="X23" s="16"/>
    </row>
    <row r="24" spans="1:24" s="20" customFormat="1" ht="42.75" customHeight="1" x14ac:dyDescent="0.4">
      <c r="A24" s="17"/>
      <c r="B24" s="21" t="s">
        <v>31</v>
      </c>
      <c r="C24" s="106">
        <v>3714.5669999999991</v>
      </c>
      <c r="D24" s="106">
        <v>3.37</v>
      </c>
      <c r="E24" s="106">
        <v>19.041</v>
      </c>
      <c r="F24" s="106">
        <v>0</v>
      </c>
      <c r="G24" s="106">
        <v>365.01</v>
      </c>
      <c r="H24" s="106">
        <v>3717.936999999999</v>
      </c>
      <c r="I24" s="106">
        <v>218.69799999999998</v>
      </c>
      <c r="J24" s="106">
        <v>19.925000000000001</v>
      </c>
      <c r="K24" s="106">
        <v>23.015000000000001</v>
      </c>
      <c r="L24" s="106">
        <v>0</v>
      </c>
      <c r="M24" s="106">
        <v>12.74</v>
      </c>
      <c r="N24" s="106">
        <v>238.62299999999999</v>
      </c>
      <c r="O24" s="106">
        <v>1273.2059999999997</v>
      </c>
      <c r="P24" s="106">
        <v>33.1</v>
      </c>
      <c r="Q24" s="106">
        <v>528.78200000000004</v>
      </c>
      <c r="R24" s="106">
        <v>0</v>
      </c>
      <c r="S24" s="106">
        <v>95.71</v>
      </c>
      <c r="T24" s="106">
        <v>1306.3059999999998</v>
      </c>
      <c r="U24" s="106">
        <v>5262.8659999999991</v>
      </c>
      <c r="V24" s="116"/>
      <c r="W24" s="116"/>
      <c r="X24" s="116"/>
    </row>
    <row r="25" spans="1:24" s="20" customFormat="1" ht="42.75" customHeight="1" x14ac:dyDescent="0.4">
      <c r="A25" s="17"/>
      <c r="B25" s="21" t="s">
        <v>32</v>
      </c>
      <c r="C25" s="106">
        <v>15794.712999999998</v>
      </c>
      <c r="D25" s="106">
        <v>5.7799999999999994</v>
      </c>
      <c r="E25" s="106">
        <v>27.436999999999998</v>
      </c>
      <c r="F25" s="106">
        <v>14.02</v>
      </c>
      <c r="G25" s="106">
        <v>576.54</v>
      </c>
      <c r="H25" s="106">
        <v>15786.472999999996</v>
      </c>
      <c r="I25" s="106">
        <v>1463.1759999999999</v>
      </c>
      <c r="J25" s="106">
        <v>21.919</v>
      </c>
      <c r="K25" s="106">
        <v>55.073</v>
      </c>
      <c r="L25" s="106">
        <v>0</v>
      </c>
      <c r="M25" s="106">
        <v>16.829999999999998</v>
      </c>
      <c r="N25" s="106">
        <v>1485.0950000000003</v>
      </c>
      <c r="O25" s="106">
        <v>3463.7039999999997</v>
      </c>
      <c r="P25" s="106">
        <v>34.159999999999997</v>
      </c>
      <c r="Q25" s="106">
        <v>672.88200000000006</v>
      </c>
      <c r="R25" s="106">
        <v>23.25</v>
      </c>
      <c r="S25" s="106">
        <v>142.20999999999998</v>
      </c>
      <c r="T25" s="106">
        <v>3474.614</v>
      </c>
      <c r="U25" s="106">
        <v>20746.181999999997</v>
      </c>
      <c r="V25" s="116"/>
      <c r="W25" s="116"/>
      <c r="X25" s="116"/>
    </row>
    <row r="26" spans="1:24" ht="42.75" customHeight="1" x14ac:dyDescent="0.45">
      <c r="A26" s="14">
        <v>15</v>
      </c>
      <c r="B26" s="15" t="s">
        <v>33</v>
      </c>
      <c r="C26" s="104">
        <v>11615.732</v>
      </c>
      <c r="D26" s="104">
        <v>11.2</v>
      </c>
      <c r="E26" s="104">
        <v>54.344999999999999</v>
      </c>
      <c r="F26" s="104">
        <v>0</v>
      </c>
      <c r="G26" s="104">
        <v>0</v>
      </c>
      <c r="H26" s="104">
        <v>11626.932000000001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5">
        <v>57.56</v>
      </c>
      <c r="P26" s="104">
        <v>0</v>
      </c>
      <c r="Q26" s="104">
        <v>57.56</v>
      </c>
      <c r="R26" s="104">
        <v>0</v>
      </c>
      <c r="S26" s="104">
        <v>0</v>
      </c>
      <c r="T26" s="105">
        <v>57.56</v>
      </c>
      <c r="U26" s="105">
        <v>11684.492</v>
      </c>
      <c r="V26" s="16"/>
      <c r="W26" s="16"/>
      <c r="X26" s="16"/>
    </row>
    <row r="27" spans="1:24" ht="42.75" customHeight="1" x14ac:dyDescent="0.45">
      <c r="A27" s="14">
        <v>16</v>
      </c>
      <c r="B27" s="15" t="s">
        <v>72</v>
      </c>
      <c r="C27" s="104">
        <v>10195.506999999992</v>
      </c>
      <c r="D27" s="104">
        <v>12.39</v>
      </c>
      <c r="E27" s="104">
        <v>65.039999999999992</v>
      </c>
      <c r="F27" s="104">
        <v>0</v>
      </c>
      <c r="G27" s="104">
        <v>0</v>
      </c>
      <c r="H27" s="104">
        <v>10207.896999999992</v>
      </c>
      <c r="I27" s="104">
        <v>332.685</v>
      </c>
      <c r="J27" s="104">
        <v>4.12</v>
      </c>
      <c r="K27" s="104">
        <v>7.25</v>
      </c>
      <c r="L27" s="104">
        <v>0</v>
      </c>
      <c r="M27" s="104">
        <v>0</v>
      </c>
      <c r="N27" s="104">
        <v>336.80500000000001</v>
      </c>
      <c r="O27" s="105">
        <v>74.960000000000008</v>
      </c>
      <c r="P27" s="104">
        <v>0</v>
      </c>
      <c r="Q27" s="104">
        <v>0</v>
      </c>
      <c r="R27" s="104">
        <v>0</v>
      </c>
      <c r="S27" s="104">
        <v>0</v>
      </c>
      <c r="T27" s="105">
        <v>74.960000000000008</v>
      </c>
      <c r="U27" s="105">
        <v>10619.661999999991</v>
      </c>
      <c r="V27" s="16"/>
      <c r="W27" s="16"/>
      <c r="X27" s="16"/>
    </row>
    <row r="28" spans="1:24" s="20" customFormat="1" ht="42.75" customHeight="1" x14ac:dyDescent="0.4">
      <c r="A28" s="17"/>
      <c r="B28" s="21" t="s">
        <v>35</v>
      </c>
      <c r="C28" s="106">
        <v>21811.238999999994</v>
      </c>
      <c r="D28" s="106">
        <v>23.59</v>
      </c>
      <c r="E28" s="106">
        <v>119.38499999999999</v>
      </c>
      <c r="F28" s="106">
        <v>0</v>
      </c>
      <c r="G28" s="106">
        <v>0</v>
      </c>
      <c r="H28" s="106">
        <v>21834.828999999991</v>
      </c>
      <c r="I28" s="106">
        <v>332.685</v>
      </c>
      <c r="J28" s="106">
        <v>4.12</v>
      </c>
      <c r="K28" s="106">
        <v>7.25</v>
      </c>
      <c r="L28" s="106">
        <v>0</v>
      </c>
      <c r="M28" s="106">
        <v>0</v>
      </c>
      <c r="N28" s="106">
        <v>336.80500000000001</v>
      </c>
      <c r="O28" s="106">
        <v>132.52000000000001</v>
      </c>
      <c r="P28" s="106">
        <v>0</v>
      </c>
      <c r="Q28" s="106">
        <v>57.56</v>
      </c>
      <c r="R28" s="106">
        <v>0</v>
      </c>
      <c r="S28" s="106">
        <v>0</v>
      </c>
      <c r="T28" s="106">
        <v>132.52000000000001</v>
      </c>
      <c r="U28" s="106">
        <v>22304.153999999991</v>
      </c>
      <c r="V28" s="116"/>
      <c r="W28" s="116"/>
      <c r="X28" s="116"/>
    </row>
    <row r="29" spans="1:24" ht="42.75" customHeight="1" x14ac:dyDescent="0.45">
      <c r="A29" s="14">
        <v>17</v>
      </c>
      <c r="B29" s="15" t="s">
        <v>36</v>
      </c>
      <c r="C29" s="104">
        <v>6994.4170000000004</v>
      </c>
      <c r="D29" s="104">
        <v>6.5259999999999998</v>
      </c>
      <c r="E29" s="104">
        <v>29.855999999999998</v>
      </c>
      <c r="F29" s="104">
        <v>0</v>
      </c>
      <c r="G29" s="104">
        <v>0</v>
      </c>
      <c r="H29" s="104">
        <v>7000.9430000000002</v>
      </c>
      <c r="I29" s="104">
        <v>40.49</v>
      </c>
      <c r="J29" s="104">
        <v>0</v>
      </c>
      <c r="K29" s="104">
        <v>36.92</v>
      </c>
      <c r="L29" s="104">
        <v>0</v>
      </c>
      <c r="M29" s="104">
        <v>0</v>
      </c>
      <c r="N29" s="104">
        <v>40.49</v>
      </c>
      <c r="O29" s="105">
        <v>135.18</v>
      </c>
      <c r="P29" s="104">
        <v>0</v>
      </c>
      <c r="Q29" s="104">
        <v>87.38</v>
      </c>
      <c r="R29" s="104">
        <v>0</v>
      </c>
      <c r="S29" s="104">
        <v>0</v>
      </c>
      <c r="T29" s="105">
        <v>135.18</v>
      </c>
      <c r="U29" s="105">
        <v>7176.6130000000003</v>
      </c>
      <c r="V29" s="16"/>
      <c r="W29" s="16"/>
      <c r="X29" s="16"/>
    </row>
    <row r="30" spans="1:24" ht="42.75" customHeight="1" x14ac:dyDescent="0.45">
      <c r="A30" s="14">
        <v>18</v>
      </c>
      <c r="B30" s="15" t="s">
        <v>37</v>
      </c>
      <c r="C30" s="104">
        <v>521.74399999999991</v>
      </c>
      <c r="D30" s="104">
        <v>8.9550000000000001</v>
      </c>
      <c r="E30" s="104">
        <v>55.364999999999995</v>
      </c>
      <c r="F30" s="104">
        <v>0</v>
      </c>
      <c r="G30" s="104">
        <v>0</v>
      </c>
      <c r="H30" s="104">
        <v>530.69899999999996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5">
        <v>0.22</v>
      </c>
      <c r="P30" s="104">
        <v>0</v>
      </c>
      <c r="Q30" s="104">
        <v>0</v>
      </c>
      <c r="R30" s="104">
        <v>0</v>
      </c>
      <c r="S30" s="104">
        <v>0</v>
      </c>
      <c r="T30" s="105">
        <v>0.22</v>
      </c>
      <c r="U30" s="105">
        <v>530.91899999999998</v>
      </c>
      <c r="V30" s="16"/>
      <c r="W30" s="16"/>
      <c r="X30" s="16"/>
    </row>
    <row r="31" spans="1:24" ht="42.75" customHeight="1" x14ac:dyDescent="0.45">
      <c r="A31" s="14">
        <v>19</v>
      </c>
      <c r="B31" s="15" t="s">
        <v>38</v>
      </c>
      <c r="C31" s="104">
        <v>5478.6149999999998</v>
      </c>
      <c r="D31" s="104">
        <v>5.7480000000000002</v>
      </c>
      <c r="E31" s="104">
        <v>14.608000000000001</v>
      </c>
      <c r="F31" s="104">
        <v>0</v>
      </c>
      <c r="G31" s="104">
        <v>0</v>
      </c>
      <c r="H31" s="104">
        <v>5484.3629999999994</v>
      </c>
      <c r="I31" s="104">
        <v>32.010000000000005</v>
      </c>
      <c r="J31" s="104">
        <v>0</v>
      </c>
      <c r="K31" s="104">
        <v>0</v>
      </c>
      <c r="L31" s="104">
        <v>0</v>
      </c>
      <c r="M31" s="104">
        <v>0</v>
      </c>
      <c r="N31" s="104">
        <v>32.010000000000005</v>
      </c>
      <c r="O31" s="105">
        <v>128.47999999999999</v>
      </c>
      <c r="P31" s="104">
        <v>0</v>
      </c>
      <c r="Q31" s="104">
        <v>80.19</v>
      </c>
      <c r="R31" s="104">
        <v>0</v>
      </c>
      <c r="S31" s="104">
        <v>0</v>
      </c>
      <c r="T31" s="105">
        <v>128.47999999999999</v>
      </c>
      <c r="U31" s="105">
        <v>5644.8529999999992</v>
      </c>
      <c r="V31" s="16"/>
      <c r="W31" s="16"/>
      <c r="X31" s="16"/>
    </row>
    <row r="32" spans="1:24" ht="42.75" customHeight="1" x14ac:dyDescent="0.45">
      <c r="A32" s="14">
        <v>20</v>
      </c>
      <c r="B32" s="15" t="s">
        <v>39</v>
      </c>
      <c r="C32" s="104">
        <v>4521.3380000000006</v>
      </c>
      <c r="D32" s="104">
        <v>5.3170000000000002</v>
      </c>
      <c r="E32" s="104">
        <v>47.917000000000002</v>
      </c>
      <c r="F32" s="104">
        <v>0</v>
      </c>
      <c r="G32" s="104">
        <v>0</v>
      </c>
      <c r="H32" s="104">
        <v>4526.6550000000007</v>
      </c>
      <c r="I32" s="104">
        <v>64.550000000000011</v>
      </c>
      <c r="J32" s="104">
        <v>0.23</v>
      </c>
      <c r="K32" s="104">
        <v>6.92</v>
      </c>
      <c r="L32" s="104">
        <v>0</v>
      </c>
      <c r="M32" s="104">
        <v>0</v>
      </c>
      <c r="N32" s="104">
        <v>64.780000000000015</v>
      </c>
      <c r="O32" s="105">
        <v>271.04999999999995</v>
      </c>
      <c r="P32" s="104">
        <v>0</v>
      </c>
      <c r="Q32" s="104">
        <v>4.5</v>
      </c>
      <c r="R32" s="104">
        <v>0</v>
      </c>
      <c r="S32" s="104">
        <v>0</v>
      </c>
      <c r="T32" s="105">
        <v>271.04999999999995</v>
      </c>
      <c r="U32" s="105">
        <v>4862.4850000000006</v>
      </c>
      <c r="V32" s="16"/>
      <c r="W32" s="16"/>
      <c r="X32" s="16"/>
    </row>
    <row r="33" spans="1:24" s="20" customFormat="1" ht="42.75" customHeight="1" x14ac:dyDescent="0.4">
      <c r="A33" s="17"/>
      <c r="B33" s="21" t="s">
        <v>40</v>
      </c>
      <c r="C33" s="106">
        <v>17516.114000000001</v>
      </c>
      <c r="D33" s="106">
        <v>26.545999999999999</v>
      </c>
      <c r="E33" s="106">
        <v>147.74599999999998</v>
      </c>
      <c r="F33" s="106">
        <v>0</v>
      </c>
      <c r="G33" s="106">
        <v>0</v>
      </c>
      <c r="H33" s="106">
        <v>17542.66</v>
      </c>
      <c r="I33" s="106">
        <v>137.05000000000001</v>
      </c>
      <c r="J33" s="106">
        <v>0.23</v>
      </c>
      <c r="K33" s="106">
        <v>43.84</v>
      </c>
      <c r="L33" s="106">
        <v>0</v>
      </c>
      <c r="M33" s="106">
        <v>0</v>
      </c>
      <c r="N33" s="106">
        <v>137.28000000000003</v>
      </c>
      <c r="O33" s="106">
        <v>534.92999999999995</v>
      </c>
      <c r="P33" s="106">
        <v>0</v>
      </c>
      <c r="Q33" s="106">
        <v>172.07</v>
      </c>
      <c r="R33" s="106">
        <v>0</v>
      </c>
      <c r="S33" s="106">
        <v>0</v>
      </c>
      <c r="T33" s="106">
        <v>534.92999999999995</v>
      </c>
      <c r="U33" s="106">
        <v>18214.87</v>
      </c>
      <c r="V33" s="116"/>
      <c r="W33" s="116"/>
      <c r="X33" s="116"/>
    </row>
    <row r="34" spans="1:24" ht="42.75" customHeight="1" x14ac:dyDescent="0.45">
      <c r="A34" s="14">
        <v>21</v>
      </c>
      <c r="B34" s="15" t="s">
        <v>41</v>
      </c>
      <c r="C34" s="104">
        <v>5827.0800000000008</v>
      </c>
      <c r="D34" s="104">
        <v>4.38</v>
      </c>
      <c r="E34" s="104">
        <v>30.029999999999998</v>
      </c>
      <c r="F34" s="104">
        <v>0</v>
      </c>
      <c r="G34" s="104">
        <v>0</v>
      </c>
      <c r="H34" s="104">
        <v>5831.4600000000009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5">
        <v>0</v>
      </c>
      <c r="P34" s="104">
        <v>0</v>
      </c>
      <c r="Q34" s="104">
        <v>0</v>
      </c>
      <c r="R34" s="104">
        <v>0</v>
      </c>
      <c r="S34" s="104">
        <v>0</v>
      </c>
      <c r="T34" s="105">
        <v>0</v>
      </c>
      <c r="U34" s="105">
        <v>5831.4600000000009</v>
      </c>
      <c r="V34" s="22"/>
      <c r="W34" s="22"/>
      <c r="X34" s="22"/>
    </row>
    <row r="35" spans="1:24" ht="42.75" customHeight="1" x14ac:dyDescent="0.45">
      <c r="A35" s="14">
        <v>22</v>
      </c>
      <c r="B35" s="15" t="s">
        <v>42</v>
      </c>
      <c r="C35" s="104">
        <v>4533.2849999999999</v>
      </c>
      <c r="D35" s="104">
        <v>2.89</v>
      </c>
      <c r="E35" s="104">
        <v>27.74</v>
      </c>
      <c r="F35" s="104">
        <v>0</v>
      </c>
      <c r="G35" s="104">
        <v>0</v>
      </c>
      <c r="H35" s="104">
        <v>4536.1750000000002</v>
      </c>
      <c r="I35" s="104">
        <v>0.1</v>
      </c>
      <c r="J35" s="104">
        <v>0</v>
      </c>
      <c r="K35" s="104">
        <v>0.1</v>
      </c>
      <c r="L35" s="104">
        <v>0</v>
      </c>
      <c r="M35" s="104">
        <v>0</v>
      </c>
      <c r="N35" s="104">
        <v>0.1</v>
      </c>
      <c r="O35" s="105">
        <v>16.43</v>
      </c>
      <c r="P35" s="104">
        <v>0</v>
      </c>
      <c r="Q35" s="104">
        <v>0</v>
      </c>
      <c r="R35" s="104">
        <v>0</v>
      </c>
      <c r="S35" s="104">
        <v>0</v>
      </c>
      <c r="T35" s="105">
        <v>16.43</v>
      </c>
      <c r="U35" s="105">
        <v>4552.7050000000008</v>
      </c>
      <c r="V35" s="22"/>
      <c r="W35" s="22"/>
      <c r="X35" s="22"/>
    </row>
    <row r="36" spans="1:24" ht="42.75" customHeight="1" x14ac:dyDescent="0.45">
      <c r="A36" s="14">
        <v>23</v>
      </c>
      <c r="B36" s="15" t="s">
        <v>43</v>
      </c>
      <c r="C36" s="104">
        <v>5703.1399999999985</v>
      </c>
      <c r="D36" s="104">
        <v>0</v>
      </c>
      <c r="E36" s="104">
        <v>4.6700000000000008</v>
      </c>
      <c r="F36" s="104">
        <v>0</v>
      </c>
      <c r="G36" s="104">
        <v>0</v>
      </c>
      <c r="H36" s="104">
        <v>5703.1399999999985</v>
      </c>
      <c r="I36" s="104">
        <v>7.18</v>
      </c>
      <c r="J36" s="104">
        <v>0</v>
      </c>
      <c r="K36" s="104">
        <v>0.85</v>
      </c>
      <c r="L36" s="104">
        <v>0</v>
      </c>
      <c r="M36" s="104">
        <v>0</v>
      </c>
      <c r="N36" s="104">
        <v>7.18</v>
      </c>
      <c r="O36" s="105">
        <v>0</v>
      </c>
      <c r="P36" s="104">
        <v>0</v>
      </c>
      <c r="Q36" s="104">
        <v>0</v>
      </c>
      <c r="R36" s="104">
        <v>0</v>
      </c>
      <c r="S36" s="104">
        <v>0</v>
      </c>
      <c r="T36" s="105">
        <v>0</v>
      </c>
      <c r="U36" s="105">
        <v>5710.3199999999988</v>
      </c>
      <c r="V36" s="22"/>
      <c r="W36" s="22"/>
      <c r="X36" s="22"/>
    </row>
    <row r="37" spans="1:24" ht="42.75" customHeight="1" x14ac:dyDescent="0.45">
      <c r="A37" s="14">
        <v>24</v>
      </c>
      <c r="B37" s="15" t="s">
        <v>44</v>
      </c>
      <c r="C37" s="104">
        <v>6980.4499999999989</v>
      </c>
      <c r="D37" s="104">
        <v>1.78</v>
      </c>
      <c r="E37" s="104">
        <v>5.73</v>
      </c>
      <c r="F37" s="104">
        <v>0</v>
      </c>
      <c r="G37" s="104">
        <v>0</v>
      </c>
      <c r="H37" s="104">
        <v>6982.2299999999987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5">
        <v>0.51</v>
      </c>
      <c r="P37" s="104">
        <v>0.17</v>
      </c>
      <c r="Q37" s="104">
        <v>0.68</v>
      </c>
      <c r="R37" s="104">
        <v>0</v>
      </c>
      <c r="S37" s="104">
        <v>0</v>
      </c>
      <c r="T37" s="105">
        <v>0.68</v>
      </c>
      <c r="U37" s="105">
        <v>6982.9099999999989</v>
      </c>
      <c r="V37" s="22"/>
      <c r="W37" s="22"/>
      <c r="X37" s="22"/>
    </row>
    <row r="38" spans="1:24" s="20" customFormat="1" ht="42.75" customHeight="1" x14ac:dyDescent="0.4">
      <c r="A38" s="17"/>
      <c r="B38" s="21" t="s">
        <v>45</v>
      </c>
      <c r="C38" s="106">
        <v>23043.955000000002</v>
      </c>
      <c r="D38" s="106">
        <v>9.0499999999999989</v>
      </c>
      <c r="E38" s="106">
        <v>68.17</v>
      </c>
      <c r="F38" s="106">
        <v>0</v>
      </c>
      <c r="G38" s="106">
        <v>0</v>
      </c>
      <c r="H38" s="106">
        <v>23053.005000000001</v>
      </c>
      <c r="I38" s="106">
        <v>7.2799999999999994</v>
      </c>
      <c r="J38" s="106">
        <v>0</v>
      </c>
      <c r="K38" s="106">
        <v>0.95</v>
      </c>
      <c r="L38" s="106">
        <v>0</v>
      </c>
      <c r="M38" s="106">
        <v>0</v>
      </c>
      <c r="N38" s="106">
        <v>7.2799999999999994</v>
      </c>
      <c r="O38" s="106">
        <v>16.940000000000001</v>
      </c>
      <c r="P38" s="106">
        <v>0.17</v>
      </c>
      <c r="Q38" s="106">
        <v>0.68</v>
      </c>
      <c r="R38" s="106">
        <v>0</v>
      </c>
      <c r="S38" s="106">
        <v>0</v>
      </c>
      <c r="T38" s="106">
        <v>17.11</v>
      </c>
      <c r="U38" s="106">
        <v>23077.395</v>
      </c>
      <c r="V38" s="116"/>
      <c r="W38" s="116"/>
      <c r="X38" s="116"/>
    </row>
    <row r="39" spans="1:24" s="20" customFormat="1" ht="42.75" customHeight="1" x14ac:dyDescent="0.4">
      <c r="A39" s="17"/>
      <c r="B39" s="21" t="s">
        <v>46</v>
      </c>
      <c r="C39" s="106">
        <v>62371.307999999997</v>
      </c>
      <c r="D39" s="106">
        <v>59.185999999999993</v>
      </c>
      <c r="E39" s="106">
        <v>335.30099999999999</v>
      </c>
      <c r="F39" s="106">
        <v>0</v>
      </c>
      <c r="G39" s="106">
        <v>0</v>
      </c>
      <c r="H39" s="106">
        <v>62430.493999999992</v>
      </c>
      <c r="I39" s="106">
        <v>477.01499999999999</v>
      </c>
      <c r="J39" s="106">
        <v>4.3500000000000005</v>
      </c>
      <c r="K39" s="106">
        <v>52.040000000000006</v>
      </c>
      <c r="L39" s="106">
        <v>0</v>
      </c>
      <c r="M39" s="106">
        <v>0</v>
      </c>
      <c r="N39" s="106">
        <v>481.36500000000001</v>
      </c>
      <c r="O39" s="106">
        <v>684.39</v>
      </c>
      <c r="P39" s="106">
        <v>0.17</v>
      </c>
      <c r="Q39" s="106">
        <v>230.31</v>
      </c>
      <c r="R39" s="106">
        <v>0</v>
      </c>
      <c r="S39" s="106">
        <v>0</v>
      </c>
      <c r="T39" s="106">
        <v>684.56</v>
      </c>
      <c r="U39" s="106">
        <v>63596.418999999994</v>
      </c>
      <c r="V39" s="116"/>
      <c r="W39" s="116"/>
      <c r="X39" s="116"/>
    </row>
    <row r="40" spans="1:24" ht="42.75" customHeight="1" x14ac:dyDescent="0.45">
      <c r="A40" s="14">
        <v>25</v>
      </c>
      <c r="B40" s="15" t="s">
        <v>47</v>
      </c>
      <c r="C40" s="104">
        <v>15003.208000000002</v>
      </c>
      <c r="D40" s="104">
        <v>11.8</v>
      </c>
      <c r="E40" s="104">
        <v>60.503</v>
      </c>
      <c r="F40" s="104">
        <v>0</v>
      </c>
      <c r="G40" s="104">
        <v>0</v>
      </c>
      <c r="H40" s="104">
        <v>15015.008000000002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5">
        <v>0</v>
      </c>
      <c r="P40" s="104">
        <v>0</v>
      </c>
      <c r="Q40" s="104">
        <v>0</v>
      </c>
      <c r="R40" s="104">
        <v>0</v>
      </c>
      <c r="S40" s="104">
        <v>0</v>
      </c>
      <c r="T40" s="105">
        <v>0</v>
      </c>
      <c r="U40" s="105">
        <v>15015.008000000002</v>
      </c>
      <c r="V40" s="16"/>
      <c r="W40" s="16"/>
      <c r="X40" s="16"/>
    </row>
    <row r="41" spans="1:24" ht="42.75" customHeight="1" x14ac:dyDescent="0.45">
      <c r="A41" s="14">
        <v>26</v>
      </c>
      <c r="B41" s="15" t="s">
        <v>48</v>
      </c>
      <c r="C41" s="104">
        <v>9704.1409999999923</v>
      </c>
      <c r="D41" s="104">
        <v>118.84</v>
      </c>
      <c r="E41" s="104">
        <v>173.77</v>
      </c>
      <c r="F41" s="104">
        <v>0</v>
      </c>
      <c r="G41" s="104">
        <v>0</v>
      </c>
      <c r="H41" s="104">
        <v>9822.9809999999925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5">
        <v>0</v>
      </c>
      <c r="P41" s="104">
        <v>0</v>
      </c>
      <c r="Q41" s="104">
        <v>0</v>
      </c>
      <c r="R41" s="104">
        <v>0</v>
      </c>
      <c r="S41" s="104">
        <v>0</v>
      </c>
      <c r="T41" s="105">
        <v>0</v>
      </c>
      <c r="U41" s="105">
        <v>9822.9809999999925</v>
      </c>
      <c r="V41" s="16"/>
      <c r="W41" s="16"/>
      <c r="X41" s="16"/>
    </row>
    <row r="42" spans="1:24" ht="42.75" customHeight="1" x14ac:dyDescent="0.45">
      <c r="A42" s="14">
        <v>27</v>
      </c>
      <c r="B42" s="15" t="s">
        <v>49</v>
      </c>
      <c r="C42" s="104">
        <v>23575.944</v>
      </c>
      <c r="D42" s="104">
        <v>5.5350000000000001</v>
      </c>
      <c r="E42" s="104">
        <v>71.570999999999998</v>
      </c>
      <c r="F42" s="104">
        <v>0</v>
      </c>
      <c r="G42" s="104">
        <v>0</v>
      </c>
      <c r="H42" s="104">
        <v>23581.478999999999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5">
        <v>0</v>
      </c>
      <c r="P42" s="104">
        <v>0</v>
      </c>
      <c r="Q42" s="104">
        <v>0</v>
      </c>
      <c r="R42" s="104">
        <v>0</v>
      </c>
      <c r="S42" s="104">
        <v>0</v>
      </c>
      <c r="T42" s="105">
        <v>0</v>
      </c>
      <c r="U42" s="105">
        <v>23581.478999999999</v>
      </c>
      <c r="V42" s="16"/>
      <c r="W42" s="16"/>
      <c r="X42" s="16"/>
    </row>
    <row r="43" spans="1:24" ht="42.75" customHeight="1" x14ac:dyDescent="0.45">
      <c r="A43" s="14">
        <v>28</v>
      </c>
      <c r="B43" s="15" t="s">
        <v>50</v>
      </c>
      <c r="C43" s="104">
        <v>403.27300000000008</v>
      </c>
      <c r="D43" s="104">
        <v>9.65</v>
      </c>
      <c r="E43" s="104">
        <v>61.355000000000004</v>
      </c>
      <c r="F43" s="104">
        <v>0</v>
      </c>
      <c r="G43" s="104">
        <v>0</v>
      </c>
      <c r="H43" s="104">
        <v>412.92300000000006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5">
        <v>0</v>
      </c>
      <c r="P43" s="104">
        <v>0</v>
      </c>
      <c r="Q43" s="104">
        <v>0</v>
      </c>
      <c r="R43" s="104">
        <v>0</v>
      </c>
      <c r="S43" s="104">
        <v>0</v>
      </c>
      <c r="T43" s="105">
        <v>0</v>
      </c>
      <c r="U43" s="105">
        <v>412.92300000000006</v>
      </c>
      <c r="V43" s="16"/>
      <c r="W43" s="16"/>
      <c r="X43" s="16"/>
    </row>
    <row r="44" spans="1:24" s="20" customFormat="1" ht="42.75" customHeight="1" x14ac:dyDescent="0.4">
      <c r="A44" s="17"/>
      <c r="B44" s="21" t="s">
        <v>51</v>
      </c>
      <c r="C44" s="106">
        <v>48686.565999999992</v>
      </c>
      <c r="D44" s="106">
        <v>145.82500000000002</v>
      </c>
      <c r="E44" s="106">
        <v>367.19900000000007</v>
      </c>
      <c r="F44" s="106">
        <v>0</v>
      </c>
      <c r="G44" s="106">
        <v>0</v>
      </c>
      <c r="H44" s="106">
        <v>48832.390999999996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48832.390999999996</v>
      </c>
      <c r="V44" s="116"/>
      <c r="W44" s="116"/>
      <c r="X44" s="116"/>
    </row>
    <row r="45" spans="1:24" ht="42.75" customHeight="1" x14ac:dyDescent="0.45">
      <c r="A45" s="14">
        <v>29</v>
      </c>
      <c r="B45" s="15" t="s">
        <v>52</v>
      </c>
      <c r="C45" s="104">
        <v>14241.08</v>
      </c>
      <c r="D45" s="104">
        <v>1.56</v>
      </c>
      <c r="E45" s="104">
        <v>15.71</v>
      </c>
      <c r="F45" s="104">
        <v>0</v>
      </c>
      <c r="G45" s="104">
        <v>0</v>
      </c>
      <c r="H45" s="104">
        <v>14242.64</v>
      </c>
      <c r="I45" s="104">
        <v>0.51</v>
      </c>
      <c r="J45" s="104">
        <v>0</v>
      </c>
      <c r="K45" s="104">
        <v>0</v>
      </c>
      <c r="L45" s="104">
        <v>0</v>
      </c>
      <c r="M45" s="104">
        <v>0</v>
      </c>
      <c r="N45" s="104">
        <v>0.51</v>
      </c>
      <c r="O45" s="105">
        <v>0</v>
      </c>
      <c r="P45" s="104">
        <v>0</v>
      </c>
      <c r="Q45" s="104">
        <v>0</v>
      </c>
      <c r="R45" s="104">
        <v>0</v>
      </c>
      <c r="S45" s="104">
        <v>0</v>
      </c>
      <c r="T45" s="105">
        <v>0</v>
      </c>
      <c r="U45" s="105">
        <v>14243.15</v>
      </c>
      <c r="V45" s="16"/>
      <c r="W45" s="16"/>
      <c r="X45" s="16"/>
    </row>
    <row r="46" spans="1:24" ht="42.75" customHeight="1" x14ac:dyDescent="0.45">
      <c r="A46" s="14">
        <v>30</v>
      </c>
      <c r="B46" s="15" t="s">
        <v>53</v>
      </c>
      <c r="C46" s="104">
        <v>7219.0900000000011</v>
      </c>
      <c r="D46" s="104">
        <v>4.51</v>
      </c>
      <c r="E46" s="104">
        <v>55.87</v>
      </c>
      <c r="F46" s="104">
        <v>0</v>
      </c>
      <c r="G46" s="104">
        <v>0</v>
      </c>
      <c r="H46" s="104">
        <v>7223.6000000000013</v>
      </c>
      <c r="I46" s="104">
        <v>0.24</v>
      </c>
      <c r="J46" s="104">
        <v>0</v>
      </c>
      <c r="K46" s="104">
        <v>0</v>
      </c>
      <c r="L46" s="104">
        <v>0</v>
      </c>
      <c r="M46" s="104">
        <v>0</v>
      </c>
      <c r="N46" s="104">
        <v>0.24</v>
      </c>
      <c r="O46" s="105">
        <v>0</v>
      </c>
      <c r="P46" s="104">
        <v>0</v>
      </c>
      <c r="Q46" s="104">
        <v>0</v>
      </c>
      <c r="R46" s="104">
        <v>0</v>
      </c>
      <c r="S46" s="104">
        <v>0</v>
      </c>
      <c r="T46" s="105">
        <v>0</v>
      </c>
      <c r="U46" s="105">
        <v>7223.8400000000011</v>
      </c>
      <c r="V46" s="16"/>
      <c r="W46" s="16"/>
      <c r="X46" s="16"/>
    </row>
    <row r="47" spans="1:24" ht="42.75" customHeight="1" x14ac:dyDescent="0.45">
      <c r="A47" s="14">
        <v>31</v>
      </c>
      <c r="B47" s="15" t="s">
        <v>54</v>
      </c>
      <c r="C47" s="104">
        <v>12251.440000000004</v>
      </c>
      <c r="D47" s="104">
        <v>3.96</v>
      </c>
      <c r="E47" s="104">
        <v>14.86</v>
      </c>
      <c r="F47" s="104">
        <v>0</v>
      </c>
      <c r="G47" s="104">
        <v>0</v>
      </c>
      <c r="H47" s="104">
        <v>12255.400000000003</v>
      </c>
      <c r="I47" s="104">
        <v>5.34</v>
      </c>
      <c r="J47" s="104">
        <v>0</v>
      </c>
      <c r="K47" s="104">
        <v>0</v>
      </c>
      <c r="L47" s="104">
        <v>0</v>
      </c>
      <c r="M47" s="104">
        <v>0</v>
      </c>
      <c r="N47" s="104">
        <v>5.34</v>
      </c>
      <c r="O47" s="105">
        <v>46.550000000000004</v>
      </c>
      <c r="P47" s="104">
        <v>0</v>
      </c>
      <c r="Q47" s="104">
        <v>0</v>
      </c>
      <c r="R47" s="104">
        <v>0</v>
      </c>
      <c r="S47" s="104">
        <v>0</v>
      </c>
      <c r="T47" s="105">
        <v>46.550000000000004</v>
      </c>
      <c r="U47" s="105">
        <v>12307.290000000003</v>
      </c>
      <c r="V47" s="16"/>
      <c r="W47" s="16"/>
      <c r="X47" s="16"/>
    </row>
    <row r="48" spans="1:24" ht="42.75" customHeight="1" x14ac:dyDescent="0.45">
      <c r="A48" s="14">
        <v>32</v>
      </c>
      <c r="B48" s="15" t="s">
        <v>55</v>
      </c>
      <c r="C48" s="104">
        <v>11101.452000000007</v>
      </c>
      <c r="D48" s="104">
        <v>6.15</v>
      </c>
      <c r="E48" s="104">
        <v>21.684999999999999</v>
      </c>
      <c r="F48" s="104">
        <v>0</v>
      </c>
      <c r="G48" s="104">
        <v>0</v>
      </c>
      <c r="H48" s="104">
        <v>11107.602000000006</v>
      </c>
      <c r="I48" s="104">
        <v>6.2</v>
      </c>
      <c r="J48" s="104">
        <v>0</v>
      </c>
      <c r="K48" s="104">
        <v>0</v>
      </c>
      <c r="L48" s="104">
        <v>0</v>
      </c>
      <c r="M48" s="104">
        <v>0</v>
      </c>
      <c r="N48" s="104">
        <v>6.2</v>
      </c>
      <c r="O48" s="105">
        <v>0</v>
      </c>
      <c r="P48" s="104">
        <v>0</v>
      </c>
      <c r="Q48" s="104">
        <v>0</v>
      </c>
      <c r="R48" s="104">
        <v>0</v>
      </c>
      <c r="S48" s="104">
        <v>0</v>
      </c>
      <c r="T48" s="105">
        <v>0</v>
      </c>
      <c r="U48" s="105">
        <v>11113.802000000007</v>
      </c>
      <c r="V48" s="16"/>
      <c r="W48" s="16"/>
      <c r="X48" s="16"/>
    </row>
    <row r="49" spans="1:24" s="20" customFormat="1" ht="42.75" customHeight="1" x14ac:dyDescent="0.4">
      <c r="A49" s="17"/>
      <c r="B49" s="21" t="s">
        <v>56</v>
      </c>
      <c r="C49" s="106">
        <v>44813.062000000013</v>
      </c>
      <c r="D49" s="106">
        <v>16.18</v>
      </c>
      <c r="E49" s="106">
        <v>108.125</v>
      </c>
      <c r="F49" s="106">
        <v>0</v>
      </c>
      <c r="G49" s="106">
        <v>0</v>
      </c>
      <c r="H49" s="106">
        <v>44829.242000000013</v>
      </c>
      <c r="I49" s="106">
        <v>12.29</v>
      </c>
      <c r="J49" s="106">
        <v>0</v>
      </c>
      <c r="K49" s="106">
        <v>0</v>
      </c>
      <c r="L49" s="106">
        <v>0</v>
      </c>
      <c r="M49" s="106">
        <v>0</v>
      </c>
      <c r="N49" s="106">
        <v>12.29</v>
      </c>
      <c r="O49" s="106">
        <v>46.550000000000004</v>
      </c>
      <c r="P49" s="106">
        <v>0</v>
      </c>
      <c r="Q49" s="106">
        <v>0</v>
      </c>
      <c r="R49" s="106">
        <v>0</v>
      </c>
      <c r="S49" s="106">
        <v>0</v>
      </c>
      <c r="T49" s="106">
        <v>46.550000000000004</v>
      </c>
      <c r="U49" s="106">
        <v>44888.082000000009</v>
      </c>
      <c r="V49" s="116"/>
      <c r="W49" s="116"/>
      <c r="X49" s="116"/>
    </row>
    <row r="50" spans="1:24" s="20" customFormat="1" ht="42.75" customHeight="1" x14ac:dyDescent="0.4">
      <c r="A50" s="17"/>
      <c r="B50" s="21" t="s">
        <v>57</v>
      </c>
      <c r="C50" s="106">
        <v>93499.627999999997</v>
      </c>
      <c r="D50" s="106">
        <v>162.00500000000002</v>
      </c>
      <c r="E50" s="106">
        <v>475.32400000000007</v>
      </c>
      <c r="F50" s="106">
        <v>0</v>
      </c>
      <c r="G50" s="106">
        <v>0</v>
      </c>
      <c r="H50" s="106">
        <v>93661.633000000002</v>
      </c>
      <c r="I50" s="106">
        <v>12.29</v>
      </c>
      <c r="J50" s="106">
        <v>0</v>
      </c>
      <c r="K50" s="106">
        <v>0</v>
      </c>
      <c r="L50" s="106">
        <v>0</v>
      </c>
      <c r="M50" s="106">
        <v>0</v>
      </c>
      <c r="N50" s="106">
        <v>12.29</v>
      </c>
      <c r="O50" s="106">
        <v>46.550000000000004</v>
      </c>
      <c r="P50" s="106">
        <v>0</v>
      </c>
      <c r="Q50" s="106">
        <v>0</v>
      </c>
      <c r="R50" s="106">
        <v>0</v>
      </c>
      <c r="S50" s="106">
        <v>0</v>
      </c>
      <c r="T50" s="106">
        <v>46.550000000000004</v>
      </c>
      <c r="U50" s="106">
        <v>93720.472999999998</v>
      </c>
      <c r="V50" s="116"/>
      <c r="W50" s="116"/>
      <c r="X50" s="116"/>
    </row>
    <row r="51" spans="1:24" s="20" customFormat="1" ht="42.75" customHeight="1" x14ac:dyDescent="0.4">
      <c r="A51" s="17"/>
      <c r="B51" s="21" t="s">
        <v>58</v>
      </c>
      <c r="C51" s="106">
        <v>171665.64899999998</v>
      </c>
      <c r="D51" s="106">
        <v>226.97100000000003</v>
      </c>
      <c r="E51" s="106">
        <v>838.06200000000001</v>
      </c>
      <c r="F51" s="106">
        <v>14.02</v>
      </c>
      <c r="G51" s="106">
        <v>576.54</v>
      </c>
      <c r="H51" s="106">
        <v>171878.59999999998</v>
      </c>
      <c r="I51" s="106">
        <v>1952.481</v>
      </c>
      <c r="J51" s="106">
        <v>26.269000000000002</v>
      </c>
      <c r="K51" s="106">
        <v>107.113</v>
      </c>
      <c r="L51" s="106">
        <v>0</v>
      </c>
      <c r="M51" s="106">
        <v>16.829999999999998</v>
      </c>
      <c r="N51" s="106">
        <v>1978.7500000000002</v>
      </c>
      <c r="O51" s="106">
        <v>4194.6439999999993</v>
      </c>
      <c r="P51" s="106">
        <v>34.33</v>
      </c>
      <c r="Q51" s="106">
        <v>903.19200000000001</v>
      </c>
      <c r="R51" s="106">
        <v>23.25</v>
      </c>
      <c r="S51" s="106">
        <v>142.20999999999998</v>
      </c>
      <c r="T51" s="106">
        <v>4205.7240000000002</v>
      </c>
      <c r="U51" s="106">
        <v>178063.07399999999</v>
      </c>
      <c r="V51" s="116"/>
      <c r="W51" s="116"/>
      <c r="X51" s="116"/>
    </row>
    <row r="52" spans="1:24" s="28" customFormat="1" ht="42.75" hidden="1" customHeight="1" x14ac:dyDescent="0.4">
      <c r="A52" s="23"/>
      <c r="B52" s="24"/>
      <c r="C52" s="25"/>
      <c r="D52" s="25"/>
      <c r="E52" s="75" t="e">
        <f>#REF!+'Sep-2021'!D52</f>
        <v>#REF!</v>
      </c>
      <c r="F52" s="25"/>
      <c r="G52" s="25"/>
      <c r="H52" s="25"/>
      <c r="I52" s="25"/>
      <c r="J52" s="25"/>
      <c r="K52" s="65"/>
      <c r="L52" s="25"/>
      <c r="M52" s="25"/>
      <c r="N52" s="25"/>
      <c r="O52" s="25"/>
      <c r="P52" s="25"/>
      <c r="Q52" s="75" t="e">
        <f>#REF!+'Sep-2021'!P52</f>
        <v>#REF!</v>
      </c>
      <c r="R52" s="25"/>
      <c r="S52" s="25"/>
      <c r="T52" s="25"/>
      <c r="U52" s="25"/>
      <c r="V52" s="25"/>
      <c r="W52" s="25"/>
      <c r="X52" s="25"/>
    </row>
    <row r="53" spans="1:24" s="28" customFormat="1" ht="35.25" hidden="1" x14ac:dyDescent="0.4">
      <c r="A53" s="23"/>
      <c r="B53" s="24"/>
      <c r="C53" s="25"/>
      <c r="D53" s="25"/>
      <c r="E53" s="75" t="e">
        <f>#REF!+'Sep-2021'!D53</f>
        <v>#REF!</v>
      </c>
      <c r="F53" s="25"/>
      <c r="G53" s="25"/>
      <c r="H53" s="25"/>
      <c r="I53" s="26"/>
      <c r="J53" s="25"/>
      <c r="K53" s="65"/>
      <c r="L53" s="25"/>
      <c r="M53" s="26"/>
      <c r="N53" s="25"/>
      <c r="O53" s="25"/>
      <c r="P53" s="26"/>
      <c r="Q53" s="65"/>
      <c r="R53" s="25"/>
      <c r="S53" s="26"/>
      <c r="T53" s="27"/>
      <c r="U53" s="25"/>
      <c r="V53" s="25"/>
      <c r="W53" s="25"/>
      <c r="X53" s="25"/>
    </row>
    <row r="54" spans="1:24" s="28" customFormat="1" x14ac:dyDescent="0.4">
      <c r="A54" s="23"/>
      <c r="B54" s="24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25"/>
      <c r="W54" s="25"/>
      <c r="X54" s="25"/>
    </row>
    <row r="55" spans="1:24" s="28" customFormat="1" ht="35.25" x14ac:dyDescent="0.4">
      <c r="A55" s="23"/>
      <c r="B55" s="24"/>
      <c r="C55" s="25"/>
      <c r="D55" s="25"/>
      <c r="E55" s="80"/>
      <c r="F55" s="25"/>
      <c r="G55" s="25"/>
      <c r="H55" s="25"/>
      <c r="I55" s="26"/>
      <c r="J55" s="25"/>
      <c r="K55" s="65"/>
      <c r="L55" s="25"/>
      <c r="M55" s="26"/>
      <c r="N55" s="25"/>
      <c r="O55" s="25"/>
      <c r="P55" s="26"/>
      <c r="Q55" s="65"/>
      <c r="R55" s="25"/>
      <c r="S55" s="26"/>
      <c r="T55" s="27"/>
      <c r="U55" s="25"/>
      <c r="V55" s="25"/>
      <c r="W55" s="25"/>
      <c r="X55" s="25"/>
    </row>
    <row r="56" spans="1:24" s="83" customFormat="1" ht="78.75" customHeight="1" x14ac:dyDescent="0.65">
      <c r="B56" s="128" t="s">
        <v>63</v>
      </c>
      <c r="C56" s="128"/>
      <c r="D56" s="128"/>
      <c r="E56" s="128"/>
      <c r="F56" s="128"/>
      <c r="H56" s="70"/>
      <c r="I56" s="69" t="e">
        <f>#REF!+'Sep-2021'!#REF!</f>
        <v>#REF!</v>
      </c>
      <c r="J56" s="81" t="e">
        <f>#REF!+'Sep-2021'!#REF!</f>
        <v>#REF!</v>
      </c>
      <c r="K56" s="84"/>
      <c r="L56" s="84"/>
      <c r="M56" s="84"/>
      <c r="Q56" s="128" t="s">
        <v>64</v>
      </c>
      <c r="R56" s="128"/>
      <c r="S56" s="128"/>
      <c r="T56" s="128"/>
      <c r="U56" s="128"/>
    </row>
    <row r="57" spans="1:24" s="83" customFormat="1" ht="45.75" customHeight="1" x14ac:dyDescent="0.65">
      <c r="B57" s="128" t="s">
        <v>65</v>
      </c>
      <c r="C57" s="128"/>
      <c r="D57" s="128"/>
      <c r="E57" s="128"/>
      <c r="F57" s="128"/>
      <c r="G57" s="69"/>
      <c r="H57" s="70"/>
      <c r="I57" s="69"/>
      <c r="J57" s="85"/>
      <c r="K57" s="84"/>
      <c r="L57" s="84"/>
      <c r="M57" s="84"/>
      <c r="Q57" s="128" t="s">
        <v>65</v>
      </c>
      <c r="R57" s="128"/>
      <c r="S57" s="128"/>
      <c r="T57" s="128"/>
      <c r="U57" s="128"/>
    </row>
    <row r="58" spans="1:24" s="83" customFormat="1" ht="45" x14ac:dyDescent="0.6">
      <c r="B58" s="86"/>
      <c r="F58" s="87"/>
      <c r="I58" s="88"/>
      <c r="J58" s="87"/>
      <c r="Q58" s="117"/>
      <c r="R58" s="117"/>
      <c r="S58" s="89"/>
      <c r="T58" s="117"/>
      <c r="U58" s="117"/>
      <c r="V58" s="82">
        <f>Q51+K51+E51-S51-M51-G51</f>
        <v>1112.7870000000003</v>
      </c>
      <c r="W58" s="117"/>
      <c r="X58" s="117"/>
    </row>
    <row r="59" spans="1:24" s="83" customFormat="1" ht="61.5" customHeight="1" x14ac:dyDescent="0.6">
      <c r="B59" s="86"/>
      <c r="G59" s="79" t="e">
        <f>#REF!+'Sep-2021'!#REF!</f>
        <v>#REF!</v>
      </c>
      <c r="J59" s="129" t="s">
        <v>66</v>
      </c>
      <c r="K59" s="129"/>
      <c r="L59" s="129"/>
      <c r="O59" s="117"/>
      <c r="S59" s="87"/>
      <c r="U59" s="117"/>
      <c r="V59" s="117"/>
      <c r="W59" s="117"/>
      <c r="X59" s="117"/>
    </row>
    <row r="60" spans="1:24" s="83" customFormat="1" ht="58.5" customHeight="1" x14ac:dyDescent="0.6">
      <c r="B60" s="86"/>
      <c r="H60" s="70"/>
      <c r="J60" s="129" t="s">
        <v>67</v>
      </c>
      <c r="K60" s="129"/>
      <c r="L60" s="129"/>
      <c r="O60" s="117"/>
      <c r="S60" s="87"/>
      <c r="U60" s="117"/>
      <c r="V60" s="117"/>
      <c r="W60" s="117"/>
      <c r="X60" s="117"/>
    </row>
    <row r="61" spans="1:24" s="71" customFormat="1" ht="45.75" x14ac:dyDescent="0.65">
      <c r="B61" s="72"/>
      <c r="O61" s="73"/>
      <c r="S61" s="74"/>
      <c r="U61" s="73"/>
      <c r="V61" s="73"/>
      <c r="W61" s="73"/>
      <c r="X61" s="73"/>
    </row>
    <row r="62" spans="1:24" x14ac:dyDescent="0.4">
      <c r="H62" s="36"/>
    </row>
    <row r="63" spans="1:24" x14ac:dyDescent="0.4">
      <c r="H63" s="34"/>
      <c r="J63" s="34"/>
    </row>
    <row r="65" spans="2:24" x14ac:dyDescent="0.4">
      <c r="B65" s="9"/>
      <c r="G65" s="50"/>
      <c r="O65" s="9"/>
      <c r="U65" s="9"/>
      <c r="V65" s="9"/>
      <c r="W65" s="9"/>
      <c r="X65" s="9"/>
    </row>
  </sheetData>
  <mergeCells count="26">
    <mergeCell ref="A1:U2"/>
    <mergeCell ref="A3:U3"/>
    <mergeCell ref="A4:A6"/>
    <mergeCell ref="B4:B6"/>
    <mergeCell ref="C4:H4"/>
    <mergeCell ref="I4:N4"/>
    <mergeCell ref="O4:T4"/>
    <mergeCell ref="C5:C6"/>
    <mergeCell ref="D5:E5"/>
    <mergeCell ref="F5:G5"/>
    <mergeCell ref="B57:F57"/>
    <mergeCell ref="Q57:U57"/>
    <mergeCell ref="J59:L59"/>
    <mergeCell ref="J60:L60"/>
    <mergeCell ref="P5:Q5"/>
    <mergeCell ref="R5:S5"/>
    <mergeCell ref="T5:T6"/>
    <mergeCell ref="U5:U6"/>
    <mergeCell ref="B56:F56"/>
    <mergeCell ref="Q56:U56"/>
    <mergeCell ref="H5:H6"/>
    <mergeCell ref="I5:I6"/>
    <mergeCell ref="J5:K5"/>
    <mergeCell ref="L5:M5"/>
    <mergeCell ref="N5:N6"/>
    <mergeCell ref="O5:O6"/>
  </mergeCells>
  <printOptions horizontalCentered="1" verticalCentered="1"/>
  <pageMargins left="0.15748031496062992" right="0.15748031496062992" top="0.19685039370078741" bottom="0.23622047244094491" header="0.35433070866141736" footer="0.31496062992125984"/>
  <pageSetup paperSize="8" scale="29" fitToHeight="0" orientation="landscape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circle ob </vt:lpstr>
      <vt:lpstr>diff</vt:lpstr>
      <vt:lpstr>March-2021</vt:lpstr>
      <vt:lpstr>April-2021</vt:lpstr>
      <vt:lpstr>May-2021</vt:lpstr>
      <vt:lpstr>June-2021</vt:lpstr>
      <vt:lpstr>July-2021</vt:lpstr>
      <vt:lpstr>Aug-2021</vt:lpstr>
      <vt:lpstr>Sep-2021</vt:lpstr>
      <vt:lpstr>Oct-2021</vt:lpstr>
      <vt:lpstr>'April-2021'!Print_Area</vt:lpstr>
      <vt:lpstr>'Aug-2021'!Print_Area</vt:lpstr>
      <vt:lpstr>'circle ob '!Print_Area</vt:lpstr>
      <vt:lpstr>diff!Print_Area</vt:lpstr>
      <vt:lpstr>'July-2021'!Print_Area</vt:lpstr>
      <vt:lpstr>'June-2021'!Print_Area</vt:lpstr>
      <vt:lpstr>'March-2021'!Print_Area</vt:lpstr>
      <vt:lpstr>'May-2021'!Print_Area</vt:lpstr>
      <vt:lpstr>'Oct-2021'!Print_Area</vt:lpstr>
      <vt:lpstr>'Sep-2021'!Print_Area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2021-11-10T05:55:31Z</dcterms:modified>
</cp:coreProperties>
</file>