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020" windowWidth="22980" windowHeight="8304" activeTab="2"/>
  </bookViews>
  <sheets>
    <sheet name="Annexure 1" sheetId="1" r:id="rId1"/>
    <sheet name="Annexure II" sheetId="3" r:id="rId2"/>
    <sheet name="ANX-III"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B">[1]DLC!$GR$107</definedName>
    <definedName name="\C" localSheetId="1">#REF!</definedName>
    <definedName name="\C">#REF!</definedName>
    <definedName name="\C1" localSheetId="1">#REF!</definedName>
    <definedName name="\C1">#REF!</definedName>
    <definedName name="\C123" localSheetId="1">#REF!</definedName>
    <definedName name="\C123">#REF!</definedName>
    <definedName name="\f" localSheetId="1">#REF!</definedName>
    <definedName name="\f">#REF!</definedName>
    <definedName name="\H" localSheetId="1">'[2]STN WISE EMR'!#REF!</definedName>
    <definedName name="\H">'[2]STN WISE EMR'!#REF!</definedName>
    <definedName name="\L">[1]DLC!$HR$111</definedName>
    <definedName name="\P">[1]DLC!$HR$109</definedName>
    <definedName name="\Q">[1]DLC!$GS$323:$GS$335</definedName>
    <definedName name="\V" localSheetId="1">'[3]R.Hrs. Since Comm'!#REF!</definedName>
    <definedName name="\V">'[3]R.Hrs. Since Comm'!#REF!</definedName>
    <definedName name="\X" localSheetId="1">#REF!</definedName>
    <definedName name="\X">#REF!</definedName>
    <definedName name="\Z" localSheetId="1">#REF!</definedName>
    <definedName name="\Z">#REF!</definedName>
    <definedName name="________________iv300000">'[4]INSTALLATIONS-99-00'!$EW$22612</definedName>
    <definedName name="_______________iv300000">'[4]INSTALLATIONS-99-00'!$EW$22612</definedName>
    <definedName name="______________iv300000">'[4]INSTALLATIONS-99-00'!$EW$22612</definedName>
    <definedName name="_____________BSD1" localSheetId="1">#REF!</definedName>
    <definedName name="_____________BSD1">#REF!</definedName>
    <definedName name="_____________BSD2" localSheetId="1">#REF!</definedName>
    <definedName name="_____________BSD2">#REF!</definedName>
    <definedName name="_____________CZ1">[5]data!$F$721</definedName>
    <definedName name="_____________IED1" localSheetId="1">#REF!</definedName>
    <definedName name="_____________IED1">#REF!</definedName>
    <definedName name="_____________IED2" localSheetId="1">#REF!</definedName>
    <definedName name="_____________IED2">#REF!</definedName>
    <definedName name="_____________iv300000">'[4]INSTALLATIONS-99-00'!$EW$22612</definedName>
    <definedName name="_____________LD1">[1]DLC!$K$59:$AF$8180</definedName>
    <definedName name="_____________LD2">[1]DLC!$GR$56:$HT$8181</definedName>
    <definedName name="_____________LD3">[1]DLC!$HV$57:$IO$8181</definedName>
    <definedName name="_____________LD4">[1]DLC!$AH$32:$BE$8180</definedName>
    <definedName name="_____________LD5">[1]DLC!$GR$53:$HK$8180</definedName>
    <definedName name="_____________LD6">[1]DLC!$GR$69:$HL$8180</definedName>
    <definedName name="_____________LR1" localSheetId="1">#REF!</definedName>
    <definedName name="_____________LR1">#REF!</definedName>
    <definedName name="_____________LR2" localSheetId="1">#REF!</definedName>
    <definedName name="_____________LR2">#REF!</definedName>
    <definedName name="_____________SCH6" localSheetId="1">'[6]04REL'!#REF!</definedName>
    <definedName name="_____________SCH6">'[6]04REL'!#REF!</definedName>
    <definedName name="_____________SH1">'[7]Executive Summary -Thermal'!$A$4:$H$108</definedName>
    <definedName name="_____________SH10">'[7]Executive Summary -Thermal'!$A$4:$G$118</definedName>
    <definedName name="_____________SH11">'[7]Executive Summary -Thermal'!$A$4:$H$167</definedName>
    <definedName name="_____________SH2">'[7]Executive Summary -Thermal'!$A$4:$H$157</definedName>
    <definedName name="_____________SH3">'[7]Executive Summary -Thermal'!$A$4:$H$136</definedName>
    <definedName name="_____________SH4">'[7]Executive Summary -Thermal'!$A$4:$H$96</definedName>
    <definedName name="_____________SH5">'[7]Executive Summary -Thermal'!$A$4:$H$96</definedName>
    <definedName name="_____________SH6">'[7]Executive Summary -Thermal'!$A$4:$H$95</definedName>
    <definedName name="_____________SH7">'[7]Executive Summary -Thermal'!$A$4:$H$163</definedName>
    <definedName name="_____________SH8">'[7]Executive Summary -Thermal'!$A$4:$H$133</definedName>
    <definedName name="_____________SH9">'[7]Executive Summary -Thermal'!$A$4:$H$194</definedName>
    <definedName name="____________BSD1" localSheetId="1">#REF!</definedName>
    <definedName name="____________BSD1">#REF!</definedName>
    <definedName name="____________BSD2" localSheetId="1">#REF!</definedName>
    <definedName name="____________BSD2">#REF!</definedName>
    <definedName name="____________CZ1">[5]data!$F$721</definedName>
    <definedName name="____________IED1" localSheetId="1">#REF!</definedName>
    <definedName name="____________IED1">#REF!</definedName>
    <definedName name="____________IED2" localSheetId="1">#REF!</definedName>
    <definedName name="____________IED2">#REF!</definedName>
    <definedName name="____________iv300000">'[4]INSTALLATIONS-99-00'!$EW$22612</definedName>
    <definedName name="____________LD1">[1]DLC!$K$59:$AF$8180</definedName>
    <definedName name="____________LD2">[1]DLC!$GR$56:$HT$8181</definedName>
    <definedName name="____________LD3">[1]DLC!$HV$57:$IO$8181</definedName>
    <definedName name="____________LD4">[1]DLC!$AH$32:$BE$8180</definedName>
    <definedName name="____________LD5">[1]DLC!$GR$53:$HK$8180</definedName>
    <definedName name="____________LD6">[1]DLC!$GR$69:$HL$8180</definedName>
    <definedName name="____________LR1" localSheetId="1">#REF!</definedName>
    <definedName name="____________LR1">#REF!</definedName>
    <definedName name="____________LR2" localSheetId="1">#REF!</definedName>
    <definedName name="____________LR2">#REF!</definedName>
    <definedName name="____________SCH6" localSheetId="1">'[6]04REL'!#REF!</definedName>
    <definedName name="____________SCH6">'[6]04REL'!#REF!</definedName>
    <definedName name="____________SH1">'[7]Executive Summary -Thermal'!$A$4:$H$108</definedName>
    <definedName name="____________SH10">'[7]Executive Summary -Thermal'!$A$4:$G$118</definedName>
    <definedName name="____________SH11">'[7]Executive Summary -Thermal'!$A$4:$H$167</definedName>
    <definedName name="____________SH2">'[7]Executive Summary -Thermal'!$A$4:$H$157</definedName>
    <definedName name="____________SH3">'[7]Executive Summary -Thermal'!$A$4:$H$136</definedName>
    <definedName name="____________SH4">'[7]Executive Summary -Thermal'!$A$4:$H$96</definedName>
    <definedName name="____________SH5">'[7]Executive Summary -Thermal'!$A$4:$H$96</definedName>
    <definedName name="____________SH6">'[7]Executive Summary -Thermal'!$A$4:$H$95</definedName>
    <definedName name="____________SH7">'[7]Executive Summary -Thermal'!$A$4:$H$163</definedName>
    <definedName name="____________SH8">'[7]Executive Summary -Thermal'!$A$4:$H$133</definedName>
    <definedName name="____________SH9">'[7]Executive Summary -Thermal'!$A$4:$H$194</definedName>
    <definedName name="___________BSD1" localSheetId="1">#REF!</definedName>
    <definedName name="___________BSD1">#REF!</definedName>
    <definedName name="___________BSD2" localSheetId="1">#REF!</definedName>
    <definedName name="___________BSD2">#REF!</definedName>
    <definedName name="___________CZ1">[5]data!$F$721</definedName>
    <definedName name="___________IED1" localSheetId="1">#REF!</definedName>
    <definedName name="___________IED1">#REF!</definedName>
    <definedName name="___________IED2" localSheetId="1">#REF!</definedName>
    <definedName name="___________IED2">#REF!</definedName>
    <definedName name="___________iv300000">'[4]INSTALLATIONS-99-00'!$EW$22612</definedName>
    <definedName name="___________LD1">[1]DLC!$K$59:$AF$8180</definedName>
    <definedName name="___________LD2">[1]DLC!$GR$56:$HT$8181</definedName>
    <definedName name="___________LD3">[1]DLC!$HV$57:$IO$8181</definedName>
    <definedName name="___________LD4">[1]DLC!$AH$32:$BE$8180</definedName>
    <definedName name="___________LD5">[1]DLC!$GR$53:$HK$8180</definedName>
    <definedName name="___________LD6">[1]DLC!$GR$69:$HL$8180</definedName>
    <definedName name="___________LR1" localSheetId="1">#REF!</definedName>
    <definedName name="___________LR1">#REF!</definedName>
    <definedName name="___________LR2" localSheetId="1">#REF!</definedName>
    <definedName name="___________LR2">#REF!</definedName>
    <definedName name="___________SCH6" localSheetId="1">'[6]04REL'!#REF!</definedName>
    <definedName name="___________SCH6">'[6]04REL'!#REF!</definedName>
    <definedName name="___________SH1">'[7]Executive Summary -Thermal'!$A$4:$H$108</definedName>
    <definedName name="___________SH10">'[7]Executive Summary -Thermal'!$A$4:$G$118</definedName>
    <definedName name="___________SH11">'[7]Executive Summary -Thermal'!$A$4:$H$167</definedName>
    <definedName name="___________SH2">'[7]Executive Summary -Thermal'!$A$4:$H$157</definedName>
    <definedName name="___________SH3">'[7]Executive Summary -Thermal'!$A$4:$H$136</definedName>
    <definedName name="___________SH4">'[7]Executive Summary -Thermal'!$A$4:$H$96</definedName>
    <definedName name="___________SH5">'[7]Executive Summary -Thermal'!$A$4:$H$96</definedName>
    <definedName name="___________SH6">'[7]Executive Summary -Thermal'!$A$4:$H$95</definedName>
    <definedName name="___________SH7">'[7]Executive Summary -Thermal'!$A$4:$H$163</definedName>
    <definedName name="___________SH8">'[7]Executive Summary -Thermal'!$A$4:$H$133</definedName>
    <definedName name="___________SH9">'[7]Executive Summary -Thermal'!$A$4:$H$194</definedName>
    <definedName name="__________BSD1" localSheetId="1">#REF!</definedName>
    <definedName name="__________BSD1">#REF!</definedName>
    <definedName name="__________BSD2" localSheetId="1">#REF!</definedName>
    <definedName name="__________BSD2">#REF!</definedName>
    <definedName name="__________CZ1">[5]data!$F$721</definedName>
    <definedName name="__________IED1" localSheetId="1">#REF!</definedName>
    <definedName name="__________IED1">#REF!</definedName>
    <definedName name="__________IED2" localSheetId="1">#REF!</definedName>
    <definedName name="__________IED2">#REF!</definedName>
    <definedName name="__________iv300000">'[4]INSTALLATIONS-99-00'!$EW$22612</definedName>
    <definedName name="__________LD1">[1]DLC!$K$59:$AF$8180</definedName>
    <definedName name="__________LD2">[1]DLC!$GR$56:$HT$8181</definedName>
    <definedName name="__________LD3">[1]DLC!$HV$57:$IO$8181</definedName>
    <definedName name="__________LD4">[1]DLC!$AH$32:$BE$8180</definedName>
    <definedName name="__________LD5">[1]DLC!$GR$53:$HK$8180</definedName>
    <definedName name="__________LD6">[1]DLC!$GR$69:$HL$8180</definedName>
    <definedName name="__________LR1" localSheetId="1">#REF!</definedName>
    <definedName name="__________LR1">#REF!</definedName>
    <definedName name="__________LR2" localSheetId="1">#REF!</definedName>
    <definedName name="__________LR2">#REF!</definedName>
    <definedName name="__________SCH6" localSheetId="1">'[6]04REL'!#REF!</definedName>
    <definedName name="__________SCH6">'[6]04REL'!#REF!</definedName>
    <definedName name="__________SH1">'[7]Executive Summary -Thermal'!$A$4:$H$108</definedName>
    <definedName name="__________SH10">'[7]Executive Summary -Thermal'!$A$4:$G$118</definedName>
    <definedName name="__________SH11">'[7]Executive Summary -Thermal'!$A$4:$H$167</definedName>
    <definedName name="__________SH2">'[7]Executive Summary -Thermal'!$A$4:$H$157</definedName>
    <definedName name="__________SH3">'[7]Executive Summary -Thermal'!$A$4:$H$136</definedName>
    <definedName name="__________SH4">'[7]Executive Summary -Thermal'!$A$4:$H$96</definedName>
    <definedName name="__________SH5">'[7]Executive Summary -Thermal'!$A$4:$H$96</definedName>
    <definedName name="__________SH6">'[7]Executive Summary -Thermal'!$A$4:$H$95</definedName>
    <definedName name="__________SH7">'[7]Executive Summary -Thermal'!$A$4:$H$163</definedName>
    <definedName name="__________SH8">'[7]Executive Summary -Thermal'!$A$4:$H$133</definedName>
    <definedName name="__________SH9">'[7]Executive Summary -Thermal'!$A$4:$H$194</definedName>
    <definedName name="_________BSD1" localSheetId="1">#REF!</definedName>
    <definedName name="_________BSD1">#REF!</definedName>
    <definedName name="_________BSD2" localSheetId="1">#REF!</definedName>
    <definedName name="_________BSD2">#REF!</definedName>
    <definedName name="_________CZ1">[5]data!$F$721</definedName>
    <definedName name="_________IED1" localSheetId="1">#REF!</definedName>
    <definedName name="_________IED1">#REF!</definedName>
    <definedName name="_________IED2" localSheetId="1">#REF!</definedName>
    <definedName name="_________IED2">#REF!</definedName>
    <definedName name="_________iv300000">'[4]INSTALLATIONS-99-00'!$EW$22612</definedName>
    <definedName name="_________LD1">[1]DLC!$K$59:$AF$8180</definedName>
    <definedName name="_________LD2">[1]DLC!$GR$56:$HT$8181</definedName>
    <definedName name="_________LD3">[1]DLC!$HV$57:$IO$8181</definedName>
    <definedName name="_________LD4">[1]DLC!$AH$32:$BE$8180</definedName>
    <definedName name="_________LD5">[1]DLC!$GR$53:$HK$8180</definedName>
    <definedName name="_________LD6">[1]DLC!$GR$69:$HL$8180</definedName>
    <definedName name="_________LR1" localSheetId="1">#REF!</definedName>
    <definedName name="_________LR1">#REF!</definedName>
    <definedName name="_________LR2" localSheetId="1">#REF!</definedName>
    <definedName name="_________LR2">#REF!</definedName>
    <definedName name="_________SCH6" localSheetId="1">'[6]04REL'!#REF!</definedName>
    <definedName name="_________SCH6">'[6]04REL'!#REF!</definedName>
    <definedName name="_________SH1">'[7]Executive Summary -Thermal'!$A$4:$H$108</definedName>
    <definedName name="_________SH10">'[7]Executive Summary -Thermal'!$A$4:$G$118</definedName>
    <definedName name="_________SH11">'[7]Executive Summary -Thermal'!$A$4:$H$167</definedName>
    <definedName name="_________SH2">'[7]Executive Summary -Thermal'!$A$4:$H$157</definedName>
    <definedName name="_________SH3">'[7]Executive Summary -Thermal'!$A$4:$H$136</definedName>
    <definedName name="_________SH4">'[7]Executive Summary -Thermal'!$A$4:$H$96</definedName>
    <definedName name="_________SH5">'[7]Executive Summary -Thermal'!$A$4:$H$96</definedName>
    <definedName name="_________SH6">'[7]Executive Summary -Thermal'!$A$4:$H$95</definedName>
    <definedName name="_________SH7">'[7]Executive Summary -Thermal'!$A$4:$H$163</definedName>
    <definedName name="_________SH8">'[7]Executive Summary -Thermal'!$A$4:$H$133</definedName>
    <definedName name="_________SH9">'[7]Executive Summary -Thermal'!$A$4:$H$194</definedName>
    <definedName name="________BSD1" localSheetId="1">#REF!</definedName>
    <definedName name="________BSD1">#REF!</definedName>
    <definedName name="________BSD2" localSheetId="1">#REF!</definedName>
    <definedName name="________BSD2">#REF!</definedName>
    <definedName name="________CZ1">[5]data!$F$721</definedName>
    <definedName name="________IED1" localSheetId="1">#REF!</definedName>
    <definedName name="________IED1">#REF!</definedName>
    <definedName name="________IED2" localSheetId="1">#REF!</definedName>
    <definedName name="________IED2">#REF!</definedName>
    <definedName name="________iv300000">'[4]INSTALLATIONS-99-00'!$EW$22612</definedName>
    <definedName name="________LD1">[1]DLC!$K$59:$AF$8180</definedName>
    <definedName name="________LD2">[1]DLC!$GR$56:$HT$8181</definedName>
    <definedName name="________LD3">[1]DLC!$HV$57:$IO$8181</definedName>
    <definedName name="________LD4">[1]DLC!$AH$32:$BE$8180</definedName>
    <definedName name="________LD5">[1]DLC!$GR$53:$HK$8180</definedName>
    <definedName name="________LD6">[1]DLC!$GR$69:$HL$8180</definedName>
    <definedName name="________LR1" localSheetId="1">#REF!</definedName>
    <definedName name="________LR1">#REF!</definedName>
    <definedName name="________LR2" localSheetId="1">#REF!</definedName>
    <definedName name="________LR2">#REF!</definedName>
    <definedName name="________SCH6" localSheetId="1">'[6]04REL'!#REF!</definedName>
    <definedName name="________SCH6">'[6]04REL'!#REF!</definedName>
    <definedName name="________SH1">'[7]Executive Summary -Thermal'!$A$4:$H$108</definedName>
    <definedName name="________SH10">'[7]Executive Summary -Thermal'!$A$4:$G$118</definedName>
    <definedName name="________SH11">'[7]Executive Summary -Thermal'!$A$4:$H$167</definedName>
    <definedName name="________SH2">'[7]Executive Summary -Thermal'!$A$4:$H$157</definedName>
    <definedName name="________SH3">'[7]Executive Summary -Thermal'!$A$4:$H$136</definedName>
    <definedName name="________SH4">'[7]Executive Summary -Thermal'!$A$4:$H$96</definedName>
    <definedName name="________SH5">'[7]Executive Summary -Thermal'!$A$4:$H$96</definedName>
    <definedName name="________SH6">'[7]Executive Summary -Thermal'!$A$4:$H$95</definedName>
    <definedName name="________SH7">'[7]Executive Summary -Thermal'!$A$4:$H$163</definedName>
    <definedName name="________SH8">'[7]Executive Summary -Thermal'!$A$4:$H$133</definedName>
    <definedName name="________SH9">'[7]Executive Summary -Thermal'!$A$4:$H$194</definedName>
    <definedName name="_______BSD1" localSheetId="1">#REF!</definedName>
    <definedName name="_______BSD1">#REF!</definedName>
    <definedName name="_______BSD2" localSheetId="1">#REF!</definedName>
    <definedName name="_______BSD2">#REF!</definedName>
    <definedName name="_______CZ1">[5]data!$F$721</definedName>
    <definedName name="_______IED1" localSheetId="1">#REF!</definedName>
    <definedName name="_______IED1">#REF!</definedName>
    <definedName name="_______IED2" localSheetId="1">#REF!</definedName>
    <definedName name="_______IED2">#REF!</definedName>
    <definedName name="_______iv300000">'[4]INSTALLATIONS-99-00'!$EW$22612</definedName>
    <definedName name="_______LD1">[1]DLC!$K$59:$AF$8180</definedName>
    <definedName name="_______LD2">[1]DLC!$GR$56:$HT$8181</definedName>
    <definedName name="_______LD3">[1]DLC!$HV$57:$IO$8181</definedName>
    <definedName name="_______LD4">[1]DLC!$AH$32:$BE$8180</definedName>
    <definedName name="_______LD5">[1]DLC!$GR$53:$HK$8180</definedName>
    <definedName name="_______LD6">[1]DLC!$GR$69:$HL$8180</definedName>
    <definedName name="_______LR1" localSheetId="1">#REF!</definedName>
    <definedName name="_______LR1">#REF!</definedName>
    <definedName name="_______LR2" localSheetId="1">#REF!</definedName>
    <definedName name="_______LR2">#REF!</definedName>
    <definedName name="_______SCH6" localSheetId="1">'[6]04REL'!#REF!</definedName>
    <definedName name="_______SCH6">'[6]04REL'!#REF!</definedName>
    <definedName name="_______SH1">'[7]Executive Summary -Thermal'!$A$4:$H$108</definedName>
    <definedName name="_______SH10">'[7]Executive Summary -Thermal'!$A$4:$G$118</definedName>
    <definedName name="_______SH11">'[7]Executive Summary -Thermal'!$A$4:$H$167</definedName>
    <definedName name="_______SH2">'[7]Executive Summary -Thermal'!$A$4:$H$157</definedName>
    <definedName name="_______SH3">'[7]Executive Summary -Thermal'!$A$4:$H$136</definedName>
    <definedName name="_______SH4">'[7]Executive Summary -Thermal'!$A$4:$H$96</definedName>
    <definedName name="_______SH5">'[7]Executive Summary -Thermal'!$A$4:$H$96</definedName>
    <definedName name="_______SH6">'[7]Executive Summary -Thermal'!$A$4:$H$95</definedName>
    <definedName name="_______SH7">'[7]Executive Summary -Thermal'!$A$4:$H$163</definedName>
    <definedName name="_______SH8">'[7]Executive Summary -Thermal'!$A$4:$H$133</definedName>
    <definedName name="_______SH9">'[7]Executive Summary -Thermal'!$A$4:$H$194</definedName>
    <definedName name="______BSD1" localSheetId="1">#REF!</definedName>
    <definedName name="______BSD1">#REF!</definedName>
    <definedName name="______BSD2" localSheetId="1">#REF!</definedName>
    <definedName name="______BSD2">#REF!</definedName>
    <definedName name="______CZ1">[5]data!$F$721</definedName>
    <definedName name="______IED1" localSheetId="1">#REF!</definedName>
    <definedName name="______IED1">#REF!</definedName>
    <definedName name="______IED2" localSheetId="1">#REF!</definedName>
    <definedName name="______IED2">#REF!</definedName>
    <definedName name="______iv300000">'[4]INSTALLATIONS-99-00'!$EW$22612</definedName>
    <definedName name="______LD1">[1]DLC!$K$59:$AF$8180</definedName>
    <definedName name="______LD2">[1]DLC!$GR$56:$HT$8181</definedName>
    <definedName name="______LD3">[1]DLC!$HV$57:$IO$8181</definedName>
    <definedName name="______LD4">[1]DLC!$AH$32:$BE$8180</definedName>
    <definedName name="______LD5">[1]DLC!$GR$53:$HK$8180</definedName>
    <definedName name="______LD6">[1]DLC!$GR$69:$HL$8180</definedName>
    <definedName name="______LR1" localSheetId="1">#REF!</definedName>
    <definedName name="______LR1">#REF!</definedName>
    <definedName name="______LR2" localSheetId="1">#REF!</definedName>
    <definedName name="______LR2">#REF!</definedName>
    <definedName name="______SCH6" localSheetId="1">'[6]04REL'!#REF!</definedName>
    <definedName name="______SCH6">'[6]04REL'!#REF!</definedName>
    <definedName name="______SH1">'[7]Executive Summary -Thermal'!$A$4:$H$108</definedName>
    <definedName name="______SH10">'[7]Executive Summary -Thermal'!$A$4:$G$118</definedName>
    <definedName name="______SH11">'[7]Executive Summary -Thermal'!$A$4:$H$167</definedName>
    <definedName name="______SH2">'[7]Executive Summary -Thermal'!$A$4:$H$157</definedName>
    <definedName name="______SH3">'[7]Executive Summary -Thermal'!$A$4:$H$136</definedName>
    <definedName name="______SH4">'[7]Executive Summary -Thermal'!$A$4:$H$96</definedName>
    <definedName name="______SH5">'[7]Executive Summary -Thermal'!$A$4:$H$96</definedName>
    <definedName name="______SH6">'[7]Executive Summary -Thermal'!$A$4:$H$95</definedName>
    <definedName name="______SH7">'[7]Executive Summary -Thermal'!$A$4:$H$163</definedName>
    <definedName name="______SH8">'[7]Executive Summary -Thermal'!$A$4:$H$133</definedName>
    <definedName name="______SH9">'[7]Executive Summary -Thermal'!$A$4:$H$194</definedName>
    <definedName name="_____BSD1" localSheetId="1">#REF!</definedName>
    <definedName name="_____BSD1">#REF!</definedName>
    <definedName name="_____BSD2" localSheetId="1">#REF!</definedName>
    <definedName name="_____BSD2">#REF!</definedName>
    <definedName name="_____CZ1">[5]data!$F$721</definedName>
    <definedName name="_____IED1" localSheetId="1">#REF!</definedName>
    <definedName name="_____IED1">#REF!</definedName>
    <definedName name="_____IED2" localSheetId="1">#REF!</definedName>
    <definedName name="_____IED2">#REF!</definedName>
    <definedName name="_____iv300000">'[4]INSTALLATIONS-99-00'!$EW$22612</definedName>
    <definedName name="_____LD1">[1]DLC!$K$59:$AF$8180</definedName>
    <definedName name="_____LD2">[1]DLC!$GR$56:$HT$8181</definedName>
    <definedName name="_____LD3">[1]DLC!$HV$57:$IO$8181</definedName>
    <definedName name="_____LD4">[1]DLC!$AH$32:$BE$8180</definedName>
    <definedName name="_____LD5">[1]DLC!$GR$53:$HK$8180</definedName>
    <definedName name="_____LD6">[1]DLC!$GR$69:$HL$8180</definedName>
    <definedName name="_____LR1" localSheetId="1">#REF!</definedName>
    <definedName name="_____LR1">#REF!</definedName>
    <definedName name="_____LR2" localSheetId="1">#REF!</definedName>
    <definedName name="_____LR2">#REF!</definedName>
    <definedName name="_____SCH6" localSheetId="1">'[6]04REL'!#REF!</definedName>
    <definedName name="_____SCH6">'[6]04REL'!#REF!</definedName>
    <definedName name="_____SH1">'[7]Executive Summary -Thermal'!$A$4:$H$108</definedName>
    <definedName name="_____SH10">'[7]Executive Summary -Thermal'!$A$4:$G$118</definedName>
    <definedName name="_____SH11">'[7]Executive Summary -Thermal'!$A$4:$H$167</definedName>
    <definedName name="_____SH2">'[7]Executive Summary -Thermal'!$A$4:$H$157</definedName>
    <definedName name="_____SH3">'[7]Executive Summary -Thermal'!$A$4:$H$136</definedName>
    <definedName name="_____SH4">'[7]Executive Summary -Thermal'!$A$4:$H$96</definedName>
    <definedName name="_____SH5">'[7]Executive Summary -Thermal'!$A$4:$H$96</definedName>
    <definedName name="_____SH6">'[7]Executive Summary -Thermal'!$A$4:$H$95</definedName>
    <definedName name="_____SH7">'[7]Executive Summary -Thermal'!$A$4:$H$163</definedName>
    <definedName name="_____SH8">'[7]Executive Summary -Thermal'!$A$4:$H$133</definedName>
    <definedName name="_____SH9">'[7]Executive Summary -Thermal'!$A$4:$H$194</definedName>
    <definedName name="____BSD1" localSheetId="1">#REF!</definedName>
    <definedName name="____BSD1">#REF!</definedName>
    <definedName name="____BSD2" localSheetId="1">#REF!</definedName>
    <definedName name="____BSD2">#REF!</definedName>
    <definedName name="____CZ1">[5]data!$F$721</definedName>
    <definedName name="____IED1" localSheetId="1">#REF!</definedName>
    <definedName name="____IED1">#REF!</definedName>
    <definedName name="____IED2" localSheetId="1">#REF!</definedName>
    <definedName name="____IED2">#REF!</definedName>
    <definedName name="____iv300000">'[4]INSTALLATIONS-99-00'!$EW$22612</definedName>
    <definedName name="____LD1">[1]DLC!$K$59:$AF$8180</definedName>
    <definedName name="____LD2">[1]DLC!$GR$56:$HT$8181</definedName>
    <definedName name="____LD3">[1]DLC!$HV$57:$IO$8181</definedName>
    <definedName name="____LD4">[1]DLC!$AH$32:$BE$8180</definedName>
    <definedName name="____LD5">[1]DLC!$GR$53:$HK$8180</definedName>
    <definedName name="____LD6">[1]DLC!$GR$69:$HL$8180</definedName>
    <definedName name="____LR1" localSheetId="1">#REF!</definedName>
    <definedName name="____LR1">#REF!</definedName>
    <definedName name="____LR2" localSheetId="1">#REF!</definedName>
    <definedName name="____LR2">#REF!</definedName>
    <definedName name="____SCH6" localSheetId="1">'[6]04REL'!#REF!</definedName>
    <definedName name="____SCH6">'[6]04REL'!#REF!</definedName>
    <definedName name="____SH1">'[7]Executive Summary -Thermal'!$A$4:$H$108</definedName>
    <definedName name="____SH10">'[7]Executive Summary -Thermal'!$A$4:$G$118</definedName>
    <definedName name="____SH11">'[7]Executive Summary -Thermal'!$A$4:$H$167</definedName>
    <definedName name="____SH2">'[7]Executive Summary -Thermal'!$A$4:$H$157</definedName>
    <definedName name="____SH3">'[7]Executive Summary -Thermal'!$A$4:$H$136</definedName>
    <definedName name="____SH4">'[7]Executive Summary -Thermal'!$A$4:$H$96</definedName>
    <definedName name="____SH5">'[7]Executive Summary -Thermal'!$A$4:$H$96</definedName>
    <definedName name="____SH6">'[7]Executive Summary -Thermal'!$A$4:$H$95</definedName>
    <definedName name="____SH7">'[7]Executive Summary -Thermal'!$A$4:$H$163</definedName>
    <definedName name="____SH8">'[7]Executive Summary -Thermal'!$A$4:$H$133</definedName>
    <definedName name="____SH9">'[7]Executive Summary -Thermal'!$A$4:$H$194</definedName>
    <definedName name="___BSD1" localSheetId="1">#REF!</definedName>
    <definedName name="___BSD1">#REF!</definedName>
    <definedName name="___BSD2" localSheetId="1">#REF!</definedName>
    <definedName name="___BSD2">#REF!</definedName>
    <definedName name="___CZ1">[5]data!$F$721</definedName>
    <definedName name="___IED1" localSheetId="1">#REF!</definedName>
    <definedName name="___IED1">#REF!</definedName>
    <definedName name="___IED2" localSheetId="1">#REF!</definedName>
    <definedName name="___IED2">#REF!</definedName>
    <definedName name="___iv300000">'[4]INSTALLATIONS-99-00'!$EW$22612</definedName>
    <definedName name="___LD1">[1]DLC!$K$59:$AF$8180</definedName>
    <definedName name="___LD2">[1]DLC!$GR$56:$HT$8181</definedName>
    <definedName name="___LD3">[1]DLC!$HV$57:$IO$8181</definedName>
    <definedName name="___LD4">[1]DLC!$AH$32:$BE$8180</definedName>
    <definedName name="___LD5">[1]DLC!$GR$53:$HK$8180</definedName>
    <definedName name="___LD6">[1]DLC!$GR$69:$HL$8180</definedName>
    <definedName name="___LR1" localSheetId="1">#REF!</definedName>
    <definedName name="___LR1">#REF!</definedName>
    <definedName name="___LR2" localSheetId="1">#REF!</definedName>
    <definedName name="___LR2">#REF!</definedName>
    <definedName name="___SCH6" localSheetId="1">'[6]04REL'!#REF!</definedName>
    <definedName name="___SCH6">'[6]04REL'!#REF!</definedName>
    <definedName name="___SH1">'[7]Executive Summary -Thermal'!$A$4:$H$108</definedName>
    <definedName name="___SH10">'[7]Executive Summary -Thermal'!$A$4:$G$118</definedName>
    <definedName name="___SH11">'[7]Executive Summary -Thermal'!$A$4:$H$167</definedName>
    <definedName name="___SH2">'[7]Executive Summary -Thermal'!$A$4:$H$157</definedName>
    <definedName name="___SH3">'[7]Executive Summary -Thermal'!$A$4:$H$136</definedName>
    <definedName name="___SH4">'[7]Executive Summary -Thermal'!$A$4:$H$96</definedName>
    <definedName name="___SH5">'[7]Executive Summary -Thermal'!$A$4:$H$96</definedName>
    <definedName name="___SH6">'[7]Executive Summary -Thermal'!$A$4:$H$95</definedName>
    <definedName name="___SH7">'[7]Executive Summary -Thermal'!$A$4:$H$163</definedName>
    <definedName name="___SH8">'[7]Executive Summary -Thermal'!$A$4:$H$133</definedName>
    <definedName name="___SH9">'[7]Executive Summary -Thermal'!$A$4:$H$194</definedName>
    <definedName name="__123Graph_A" localSheetId="1" hidden="1">#REF!</definedName>
    <definedName name="__123Graph_A" hidden="1">#REF!</definedName>
    <definedName name="__123Graph_B" localSheetId="1" hidden="1">#REF!</definedName>
    <definedName name="__123Graph_B" hidden="1">#REF!</definedName>
    <definedName name="__123Graph_BCURRENT" localSheetId="1" hidden="1">'[8]BREAKUP OF OIL'!#REF!</definedName>
    <definedName name="__123Graph_BCURRENT" hidden="1">'[8]BREAKUP OF OIL'!#REF!</definedName>
    <definedName name="__123Graph_C" localSheetId="1" hidden="1">#REF!</definedName>
    <definedName name="__123Graph_C" hidden="1">#REF!</definedName>
    <definedName name="__123Graph_D" localSheetId="1" hidden="1">#REF!</definedName>
    <definedName name="__123Graph_D" hidden="1">#REF!</definedName>
    <definedName name="__123Graph_DCURRENT" localSheetId="1" hidden="1">'[8]BREAKUP OF OIL'!#REF!</definedName>
    <definedName name="__123Graph_DCURRENT" hidden="1">'[8]BREAKUP OF OIL'!#REF!</definedName>
    <definedName name="__123Graph_E" localSheetId="1" hidden="1">#REF!</definedName>
    <definedName name="__123Graph_E" hidden="1">#REF!</definedName>
    <definedName name="__123Graph_F" localSheetId="1" hidden="1">#REF!</definedName>
    <definedName name="__123Graph_F" hidden="1">#REF!</definedName>
    <definedName name="__123Graph_X" localSheetId="1" hidden="1">#REF!</definedName>
    <definedName name="__123Graph_X" hidden="1">#REF!</definedName>
    <definedName name="__123Graph_XCURRENT" localSheetId="1" hidden="1">'[8]BREAKUP OF OIL'!#REF!</definedName>
    <definedName name="__123Graph_XCURRENT" hidden="1">'[8]BREAKUP OF OIL'!#REF!</definedName>
    <definedName name="__BSD1" localSheetId="1">#REF!</definedName>
    <definedName name="__BSD1">#REF!</definedName>
    <definedName name="__BSD2" localSheetId="1">#REF!</definedName>
    <definedName name="__BSD2">#REF!</definedName>
    <definedName name="__CZ1">[5]data!$F$721</definedName>
    <definedName name="__IED1" localSheetId="1">#REF!</definedName>
    <definedName name="__IED1">#REF!</definedName>
    <definedName name="__IED2" localSheetId="1">#REF!</definedName>
    <definedName name="__IED2">#REF!</definedName>
    <definedName name="__iv300000">'[4]INSTALLATIONS-99-00'!$EW$22612</definedName>
    <definedName name="__LD1">[1]DLC!$K$59:$AF$8180</definedName>
    <definedName name="__LD2">[1]DLC!$GR$56:$HT$8181</definedName>
    <definedName name="__LD3">[1]DLC!$HV$57:$IO$8181</definedName>
    <definedName name="__LD4">[1]DLC!$AH$32:$BE$8180</definedName>
    <definedName name="__LD5">[1]DLC!$GR$53:$HK$8180</definedName>
    <definedName name="__LD6">[1]DLC!$GR$69:$HL$8180</definedName>
    <definedName name="__LR1" localSheetId="1">#REF!</definedName>
    <definedName name="__LR1">#REF!</definedName>
    <definedName name="__LR2" localSheetId="1">#REF!</definedName>
    <definedName name="__LR2">#REF!</definedName>
    <definedName name="__SCH6" localSheetId="1">'[6]04REL'!#REF!</definedName>
    <definedName name="__SCH6">'[6]04REL'!#REF!</definedName>
    <definedName name="__SH1">'[7]Executive Summary -Thermal'!$A$4:$H$108</definedName>
    <definedName name="__SH10">'[7]Executive Summary -Thermal'!$A$4:$G$118</definedName>
    <definedName name="__SH11">'[7]Executive Summary -Thermal'!$A$4:$H$167</definedName>
    <definedName name="__SH2">'[7]Executive Summary -Thermal'!$A$4:$H$157</definedName>
    <definedName name="__SH3">'[7]Executive Summary -Thermal'!$A$4:$H$136</definedName>
    <definedName name="__SH4">'[7]Executive Summary -Thermal'!$A$4:$H$96</definedName>
    <definedName name="__SH5">'[7]Executive Summary -Thermal'!$A$4:$H$96</definedName>
    <definedName name="__SH6">'[7]Executive Summary -Thermal'!$A$4:$H$95</definedName>
    <definedName name="__SH7">'[7]Executive Summary -Thermal'!$A$4:$H$163</definedName>
    <definedName name="__SH8">'[7]Executive Summary -Thermal'!$A$4:$H$133</definedName>
    <definedName name="__SH9">'[7]Executive Summary -Thermal'!$A$4:$H$194</definedName>
    <definedName name="_8485G">'[7]Stationwise Thermal &amp; Hydel Gen'!$GR$4:$HK$9</definedName>
    <definedName name="_BSD1" localSheetId="1">#REF!</definedName>
    <definedName name="_BSD1">#REF!</definedName>
    <definedName name="_BSD2" localSheetId="1">#REF!</definedName>
    <definedName name="_BSD2">#REF!</definedName>
    <definedName name="_CZ1">[5]data!$F$721</definedName>
    <definedName name="_xlnm._FilterDatabase" hidden="1">[9]Dom!$E$9:$S$13</definedName>
    <definedName name="_IED1" localSheetId="1">#REF!</definedName>
    <definedName name="_IED1">#REF!</definedName>
    <definedName name="_IED2" localSheetId="1">#REF!</definedName>
    <definedName name="_IED2">#REF!</definedName>
    <definedName name="_iv300000">'[4]INSTALLATIONS-99-00'!$EW$22612</definedName>
    <definedName name="_LD1">[1]DLC!$K$59:$AF$8180</definedName>
    <definedName name="_LD2">[1]DLC!$GR$56:$HT$8181</definedName>
    <definedName name="_LD3">[1]DLC!$HV$57:$IO$8181</definedName>
    <definedName name="_LD4">[1]DLC!$AH$32:$BE$8180</definedName>
    <definedName name="_LD5">[1]DLC!$GR$53:$HK$8180</definedName>
    <definedName name="_LD6">[1]DLC!$GR$69:$HL$8180</definedName>
    <definedName name="_LR1" localSheetId="1">#REF!</definedName>
    <definedName name="_LR1">#REF!</definedName>
    <definedName name="_LR2" localSheetId="1">#REF!</definedName>
    <definedName name="_LR2">#REF!</definedName>
    <definedName name="_Order1" hidden="1">255</definedName>
    <definedName name="_Order2" hidden="1">0</definedName>
    <definedName name="_SCH6" localSheetId="1">'[6]04REL'!#REF!</definedName>
    <definedName name="_SCH6">'[6]04REL'!#REF!</definedName>
    <definedName name="_SH1">'[7]Executive Summary -Thermal'!$A$4:$H$108</definedName>
    <definedName name="_SH10">'[7]Executive Summary -Thermal'!$A$4:$G$118</definedName>
    <definedName name="_SH11">'[7]Executive Summary -Thermal'!$A$4:$H$167</definedName>
    <definedName name="_SH2">'[7]Executive Summary -Thermal'!$A$4:$H$157</definedName>
    <definedName name="_SH3">'[7]Executive Summary -Thermal'!$A$4:$H$136</definedName>
    <definedName name="_SH4">'[7]Executive Summary -Thermal'!$A$4:$H$96</definedName>
    <definedName name="_SH5">'[7]Executive Summary -Thermal'!$A$4:$H$96</definedName>
    <definedName name="_SH6">'[7]Executive Summary -Thermal'!$A$4:$H$95</definedName>
    <definedName name="_SH7">'[7]Executive Summary -Thermal'!$A$4:$H$163</definedName>
    <definedName name="_SH8">'[7]Executive Summary -Thermal'!$A$4:$H$133</definedName>
    <definedName name="_SH9">'[7]Executive Summary -Thermal'!$A$4:$H$194</definedName>
    <definedName name="a" localSheetId="1">#REF!</definedName>
    <definedName name="a">#REF!</definedName>
    <definedName name="ab" localSheetId="1">#REF!</definedName>
    <definedName name="ab">#REF!</definedName>
    <definedName name="ADL.63">[10]Addl.40!$A$38:$I$284</definedName>
    <definedName name="agri" localSheetId="1">#REF!</definedName>
    <definedName name="agri">#REF!</definedName>
    <definedName name="ajaaay" localSheetId="1">#REF!</definedName>
    <definedName name="ajaaay">#REF!</definedName>
    <definedName name="april" hidden="1">{#N/A,#N/A,FALSE,"1.1";#N/A,#N/A,FALSE,"1.1a";#N/A,#N/A,FALSE,"1.1b";#N/A,#N/A,FALSE,"1.1c";#N/A,#N/A,FALSE,"1.1e";#N/A,#N/A,FALSE,"1.1f";#N/A,#N/A,FALSE,"1.1g";#N/A,#N/A,FALSE,"1.1h_D";#N/A,#N/A,FALSE,"1.1h_T";#N/A,#N/A,FALSE,"1.2";#N/A,#N/A,FALSE,"1.3b";#N/A,#N/A,FALSE,"1.3";#N/A,#N/A,FALSE,"1.4";#N/A,#N/A,FALSE,"1.5";#N/A,#N/A,FALSE,"1.6";#N/A,#N/A,FALSE,"SOD";#N/A,#N/A,FALSE,"CF"}</definedName>
    <definedName name="AS">'[7]Executive Summary -Thermal'!$I$4:$AY$144</definedName>
    <definedName name="ASSUMPTIONS" localSheetId="1">#REF!</definedName>
    <definedName name="ASSUMPTIONS">#REF!</definedName>
    <definedName name="AUX">'[7]Executive Summary -Thermal'!$A$4:$H$95</definedName>
    <definedName name="b" hidden="1">{#N/A,#N/A,FALSE,"1.1";#N/A,#N/A,FALSE,"1.1a";#N/A,#N/A,FALSE,"1.1b";#N/A,#N/A,FALSE,"1.1c";#N/A,#N/A,FALSE,"1.1e";#N/A,#N/A,FALSE,"1.1f";#N/A,#N/A,FALSE,"1.1g";#N/A,#N/A,FALSE,"1.1h_D";#N/A,#N/A,FALSE,"1.1h_T";#N/A,#N/A,FALSE,"1.2";#N/A,#N/A,FALSE,"1.3b";#N/A,#N/A,FALSE,"1.3";#N/A,#N/A,FALSE,"1.4";#N/A,#N/A,FALSE,"1.5";#N/A,#N/A,FALSE,"1.6";#N/A,#N/A,FALSE,"SOD";#N/A,#N/A,FALSE,"CF"}</definedName>
    <definedName name="Ban" localSheetId="1">#REF!</definedName>
    <definedName name="Ban">#REF!</definedName>
    <definedName name="BH" localSheetId="1">'[2]STN WISE EMR'!#REF!</definedName>
    <definedName name="BH">'[2]STN WISE EMR'!#REF!</definedName>
    <definedName name="BRH" localSheetId="1">'[2]STN WISE EMR'!#REF!</definedName>
    <definedName name="BRH">'[2]STN WISE EMR'!#REF!</definedName>
    <definedName name="BUS" localSheetId="1">#REF!</definedName>
    <definedName name="BUS">#REF!</definedName>
    <definedName name="Cap_add_and_loss_assumptions" localSheetId="1">#REF!</definedName>
    <definedName name="Cap_add_and_loss_assumptions">#REF!</definedName>
    <definedName name="CDGD" localSheetId="1">[11]C.S.GENERATION!#REF!</definedName>
    <definedName name="CDGD">[11]C.S.GENERATION!#REF!</definedName>
    <definedName name="Chitradurga" localSheetId="1">#REF!</definedName>
    <definedName name="Chitradurga">#REF!</definedName>
    <definedName name="COAL">'[7]Executive Summary -Thermal'!$A$4:$H$96</definedName>
    <definedName name="Consumers" localSheetId="1">#REF!</definedName>
    <definedName name="Consumers">#REF!</definedName>
    <definedName name="CR">[1]DLC!$GS$40:$HM$87</definedName>
    <definedName name="_xlnm.Criteria">[1]DLC!$GS$304:$HF$305</definedName>
    <definedName name="CSMPD" localSheetId="1">[11]C.S.GENERATION!#REF!</definedName>
    <definedName name="CSMPD">[11]C.S.GENERATION!#REF!</definedName>
    <definedName name="D">#N/A</definedName>
    <definedName name="D_T">'[12]Discom Details'!$F$721</definedName>
    <definedName name="DateTimeStamp" localSheetId="1">#REF!</definedName>
    <definedName name="DateTimeStamp">#REF!</definedName>
    <definedName name="Demographic_data" localSheetId="1">#REF!</definedName>
    <definedName name="Demographic_data">#REF!</definedName>
    <definedName name="dffddffd" localSheetId="1">#REF!</definedName>
    <definedName name="dffddffd">#REF!</definedName>
    <definedName name="DICOM1235" localSheetId="1">#REF!</definedName>
    <definedName name="DICOM1235">#REF!</definedName>
    <definedName name="Discom1F1" localSheetId="1">#REF!</definedName>
    <definedName name="Discom1F1">#REF!</definedName>
    <definedName name="Discom1F2" localSheetId="1">#REF!</definedName>
    <definedName name="Discom1F2">#REF!</definedName>
    <definedName name="Discom1F3" localSheetId="1">#REF!</definedName>
    <definedName name="Discom1F3">#REF!</definedName>
    <definedName name="Discom1F4" localSheetId="1">#REF!</definedName>
    <definedName name="Discom1F4">#REF!</definedName>
    <definedName name="Discom1F6" localSheetId="1">#REF!</definedName>
    <definedName name="Discom1F6">#REF!</definedName>
    <definedName name="Discom2F1" localSheetId="1">#REF!</definedName>
    <definedName name="Discom2F1">#REF!</definedName>
    <definedName name="Discom2F2" localSheetId="1">#REF!</definedName>
    <definedName name="Discom2F2">#REF!</definedName>
    <definedName name="Discom2F3" localSheetId="1">#REF!</definedName>
    <definedName name="Discom2F3">#REF!</definedName>
    <definedName name="Discom2F4" localSheetId="1">#REF!</definedName>
    <definedName name="Discom2F4">#REF!</definedName>
    <definedName name="Discom2F6" localSheetId="1">#REF!</definedName>
    <definedName name="Discom2F6">#REF!</definedName>
    <definedName name="dom" localSheetId="1">#REF!</definedName>
    <definedName name="dom">#REF!</definedName>
    <definedName name="dpc">'[13]dpc cost'!$D$1</definedName>
    <definedName name="E_315MVA_Addl_Page1" localSheetId="1">#REF!</definedName>
    <definedName name="E_315MVA_Addl_Page1">#REF!</definedName>
    <definedName name="E_315MVA_Addl_Page2" localSheetId="1">#REF!</definedName>
    <definedName name="E_315MVA_Addl_Page2">#REF!</definedName>
    <definedName name="ED" localSheetId="1">#REF!</definedName>
    <definedName name="ED">#REF!</definedName>
    <definedName name="Energy_sales" localSheetId="1">#REF!</definedName>
    <definedName name="Energy_sales">#REF!</definedName>
    <definedName name="Error_Types" localSheetId="1">#REF!</definedName>
    <definedName name="Error_Types">#REF!</definedName>
    <definedName name="_xlnm.Extract">[1]DLC!$GS$307:$HF$322</definedName>
    <definedName name="fgffgfg" localSheetId="1">#REF!</definedName>
    <definedName name="fgffgfg">#REF!</definedName>
    <definedName name="Fuel_Exp_CY" localSheetId="1">#REF!</definedName>
    <definedName name="Fuel_Exp_CY">#REF!</definedName>
    <definedName name="Fuel_Exp_EY" localSheetId="1">#REF!</definedName>
    <definedName name="Fuel_Exp_EY">#REF!</definedName>
    <definedName name="Fuel_Exp_PY" localSheetId="1">#REF!</definedName>
    <definedName name="Fuel_Exp_PY">#REF!</definedName>
    <definedName name="GENPUF">'[7]Executive Summary -Thermal'!$A$4:$H$161</definedName>
    <definedName name="GH" localSheetId="1">'[2]STN WISE EMR'!#REF!</definedName>
    <definedName name="GH">'[2]STN WISE EMR'!#REF!</definedName>
    <definedName name="HFOHSD">'[7]Executive Summary -Thermal'!$A$4:$H$96</definedName>
    <definedName name="hiriyur" localSheetId="1">#REF!</definedName>
    <definedName name="hiriyur">#REF!</definedName>
    <definedName name="Horizontal_Not_Selected" localSheetId="1">#REF!</definedName>
    <definedName name="Horizontal_Not_Selected">#REF!</definedName>
    <definedName name="HYR" localSheetId="1">#REF!</definedName>
    <definedName name="HYR">#REF!</definedName>
    <definedName name="I" localSheetId="1">#REF!</definedName>
    <definedName name="I">#REF!</definedName>
    <definedName name="IN">[1]DLC!$GS$2:$HF$22</definedName>
    <definedName name="Intt_Charge_cY" localSheetId="1">#REF!,#REF!</definedName>
    <definedName name="Intt_Charge_cY">#REF!,#REF!</definedName>
    <definedName name="Intt_Charge_cy_1">'[14]A 3.7'!$H$35,'[14]A 3.7'!$H$44</definedName>
    <definedName name="Intt_Charge_eY" localSheetId="1">#REF!,#REF!</definedName>
    <definedName name="Intt_Charge_eY">#REF!,#REF!</definedName>
    <definedName name="Intt_Charge_ey_1">'[14]A 3.7'!$I$35,'[14]A 3.7'!$I$44</definedName>
    <definedName name="Intt_Charge_PY" localSheetId="1">#REF!,#REF!</definedName>
    <definedName name="Intt_Charge_PY">#REF!,#REF!</definedName>
    <definedName name="Intt_Charge_py_1">'[14]A 3.7'!$G$35,'[14]A 3.7'!$G$44</definedName>
    <definedName name="Investment_Plan" localSheetId="1">#REF!,#REF!</definedName>
    <definedName name="Investment_Plan">#REF!,#REF!</definedName>
    <definedName name="JV10Group_944" localSheetId="1">#REF!</definedName>
    <definedName name="JV10Group_944">#REF!</definedName>
    <definedName name="JV14Group_944" localSheetId="1">#REF!</definedName>
    <definedName name="JV14Group_944">#REF!</definedName>
    <definedName name="K2000_">#N/A</definedName>
    <definedName name="KEII">'[7]Executive Summary -Thermal'!$H$4:$I$31</definedName>
    <definedName name="KEIIU">'[7]Executive Summary -Thermal'!$A$4:$F$31</definedName>
    <definedName name="LEVEL" localSheetId="1">#REF!</definedName>
    <definedName name="LEVEL">#REF!</definedName>
    <definedName name="Live_Integrity" localSheetId="1">[15]Inputs!#REF!</definedName>
    <definedName name="Live_Integrity">[15]Inputs!#REF!</definedName>
    <definedName name="ltind" localSheetId="1">#REF!</definedName>
    <definedName name="ltind">#REF!</definedName>
    <definedName name="madhug" hidden="1">{#N/A,#N/A,FALSE,"2000-01 Form 1.3a";#N/A,#N/A,FALSE,"H1 2001-02 Form 1.3a";#N/A,#N/A,FALSE,"H2 2001-02 Form 1.3a";#N/A,#N/A,FALSE,"2001-02 Form 1.3a";#N/A,#N/A,FALSE,"2002-03 Form 1.3a"}</definedName>
    <definedName name="Master_Integrity" localSheetId="1">[15]Inputs!#REF!</definedName>
    <definedName name="Master_Integrity">[15]Inputs!#REF!</definedName>
    <definedName name="Master_Signals" localSheetId="1">[15]Inputs!#REF!</definedName>
    <definedName name="Master_Signals">[15]Inputs!#REF!</definedName>
    <definedName name="MEPE">'[7]Executive Summary -Thermal'!$I$4:$EG$36</definedName>
    <definedName name="mill" localSheetId="1">#REF!</definedName>
    <definedName name="mill">#REF!</definedName>
    <definedName name="MOD">'[7]Executive Summary -Thermal'!$A$162:$H$257</definedName>
    <definedName name="MTPI" localSheetId="1">#REF!</definedName>
    <definedName name="MTPI">#REF!</definedName>
    <definedName name="Name_Company">[15]Inputs!$E$140</definedName>
    <definedName name="Name_Model">[15]Inputs!$E$141</definedName>
    <definedName name="Name_Project">[15]Inputs!$E$142</definedName>
    <definedName name="NameBaseCase" localSheetId="1">#REF!</definedName>
    <definedName name="NameBaseCase">#REF!</definedName>
    <definedName name="nnnn" localSheetId="1">#REF!</definedName>
    <definedName name="nnnn">#REF!</definedName>
    <definedName name="NonDom" localSheetId="1">#REF!</definedName>
    <definedName name="NonDom">#REF!</definedName>
    <definedName name="p" localSheetId="1">#REF!</definedName>
    <definedName name="p">#REF!</definedName>
    <definedName name="Pop_Ratio" localSheetId="1">#REF!</definedName>
    <definedName name="Pop_Ratio">#REF!</definedName>
    <definedName name="print_234" localSheetId="1">#REF!</definedName>
    <definedName name="print_234">#REF!</definedName>
    <definedName name="_xlnm.Print_Area" localSheetId="0">'Annexure 1'!$A$1:$V$20</definedName>
    <definedName name="_xlnm.Print_Area" localSheetId="1">'Annexure II'!$A$1:$V$36</definedName>
    <definedName name="_xlnm.Print_Area" localSheetId="2">'ANX-III'!$A$1:$V$29</definedName>
    <definedName name="_xlnm.Print_Titles">#REF!</definedName>
    <definedName name="PTPI" localSheetId="1">#REF!</definedName>
    <definedName name="PTPI">#REF!</definedName>
    <definedName name="Pumps_and_Meterisation" localSheetId="1">#REF!</definedName>
    <definedName name="Pumps_and_Meterisation">#REF!</definedName>
    <definedName name="q" localSheetId="1">#REF!</definedName>
    <definedName name="q">#REF!</definedName>
    <definedName name="qsf" localSheetId="1">'[2]STN WISE EMR'!#REF!</definedName>
    <definedName name="qsf">'[2]STN WISE EMR'!#REF!</definedName>
    <definedName name="R_">#N/A</definedName>
    <definedName name="R_15_00_01" localSheetId="1">#REF!</definedName>
    <definedName name="R_15_00_01">#REF!</definedName>
    <definedName name="Recon" localSheetId="1">#REF!</definedName>
    <definedName name="Recon">#REF!</definedName>
    <definedName name="RH" localSheetId="1">'[2]STN WISE EMR'!#REF!</definedName>
    <definedName name="RH">'[2]STN WISE EMR'!#REF!</definedName>
    <definedName name="s" localSheetId="1">#REF!</definedName>
    <definedName name="s">#REF!</definedName>
    <definedName name="Scenario" localSheetId="1">#REF!</definedName>
    <definedName name="Scenario">#REF!</definedName>
    <definedName name="Scenario_Name" localSheetId="1">#REF!</definedName>
    <definedName name="Scenario_Name">#REF!</definedName>
    <definedName name="Scheme" localSheetId="1">#REF!,#REF!</definedName>
    <definedName name="Scheme">#REF!,#REF!</definedName>
    <definedName name="Select_Horizontal" localSheetId="1">#REF!</definedName>
    <definedName name="Select_Horizontal">#REF!</definedName>
    <definedName name="Select_Vertical" localSheetId="1">#REF!</definedName>
    <definedName name="Select_Vertical">#REF!</definedName>
    <definedName name="sfdfsff" localSheetId="1">#REF!</definedName>
    <definedName name="sfdfsff">#REF!</definedName>
    <definedName name="shft1">[13]SUMMERY!$P$1</definedName>
    <definedName name="shftI">[16]SUMMERY!$P$1</definedName>
    <definedName name="Specific_Consumption" localSheetId="1">#REF!</definedName>
    <definedName name="Specific_Consumption">#REF!</definedName>
    <definedName name="ss" localSheetId="1">#REF!</definedName>
    <definedName name="ss">#REF!</definedName>
    <definedName name="sssss" localSheetId="1">#REF!</definedName>
    <definedName name="sssss">#REF!</definedName>
    <definedName name="STPI" localSheetId="1">#REF!</definedName>
    <definedName name="STPI">#REF!</definedName>
    <definedName name="Styles" localSheetId="1">#REF!</definedName>
    <definedName name="Styles">#REF!</definedName>
    <definedName name="Sup" localSheetId="1">#REF!</definedName>
    <definedName name="Sup">#REF!</definedName>
    <definedName name="Supp" localSheetId="1">#REF!</definedName>
    <definedName name="Supp">#REF!</definedName>
    <definedName name="T_T">'[12]Discom Details'!$F$720</definedName>
    <definedName name="thou" localSheetId="1">#REF!</definedName>
    <definedName name="thou">#REF!</definedName>
    <definedName name="THPROG" localSheetId="1">'[2]STN WISE EMR'!#REF!</definedName>
    <definedName name="THPROG">'[2]STN WISE EMR'!#REF!</definedName>
    <definedName name="TN" localSheetId="1">'[2]STN WISE EMR'!#REF!</definedName>
    <definedName name="TN">'[2]STN WISE EMR'!#REF!</definedName>
    <definedName name="TVA">'[7]Executive Summary -Thermal'!$A$4:$H$126</definedName>
    <definedName name="UG" localSheetId="1">#REF!</definedName>
    <definedName name="UG">#REF!</definedName>
    <definedName name="uj" localSheetId="1">#REF!,#REF!</definedName>
    <definedName name="uj">#REF!,#REF!</definedName>
    <definedName name="un">'[17]A 3.7'!$I$35,'[17]A 3.7'!$I$44</definedName>
    <definedName name="Unrestricted_Specific_Consumption" localSheetId="1">#REF!</definedName>
    <definedName name="Unrestricted_Specific_Consumption">#REF!</definedName>
    <definedName name="Vertical_Not_Selected" localSheetId="1">#REF!</definedName>
    <definedName name="Vertical_Not_Selected">#REF!</definedName>
    <definedName name="WIP_944" localSheetId="1">#REF!</definedName>
    <definedName name="WIP_944">#REF!</definedName>
    <definedName name="WIPComments" localSheetId="1">#REF!</definedName>
    <definedName name="WIPComments">#REF!</definedName>
    <definedName name="WIPMacroStart" localSheetId="1">#REF!</definedName>
    <definedName name="WIPMacroStart">#REF!</definedName>
    <definedName name="wrn.ARR._.Forms." hidden="1">{#N/A,#N/A,FALSE,"1.1";#N/A,#N/A,FALSE,"1.1a";#N/A,#N/A,FALSE,"1.1b";#N/A,#N/A,FALSE,"1.1c";#N/A,#N/A,FALSE,"1.1e";#N/A,#N/A,FALSE,"1.1f";#N/A,#N/A,FALSE,"1.1g";#N/A,#N/A,FALSE,"1.1h_D";#N/A,#N/A,FALSE,"1.1h_T";#N/A,#N/A,FALSE,"1.2";#N/A,#N/A,FALSE,"1.3b";#N/A,#N/A,FALSE,"1.3";#N/A,#N/A,FALSE,"1.4";#N/A,#N/A,FALSE,"1.5";#N/A,#N/A,FALSE,"1.6";#N/A,#N/A,FALSE,"SOD";#N/A,#N/A,FALSE,"CF"}</definedName>
    <definedName name="wrn.ARR._.Output." hidden="1">{#N/A,#N/A,FALSE,"2000-01 Form 1.3a";#N/A,#N/A,FALSE,"H1 2001-02 Form 1.3a";#N/A,#N/A,FALSE,"H2 2001-02 Form 1.3a";#N/A,#N/A,FALSE,"2001-02 Form 1.3a";#N/A,#N/A,FALSE,"2002-03 Form 1.3a"}</definedName>
    <definedName name="wrn.Consolidated._.report._.on._.all._.companies." hidden="1">{"SOD1",#N/A,TRUE,"SOD";"SOD2",#N/A,TRUE,"SOD";"Summary 1",#N/A,TRUE,"Summary";"summary - energy bal cons",#N/A,TRUE,"Summary";#N/A,#N/A,TRUE,"PPSummary";"summary energy bal - Discoms",#N/A,TRUE,"Summary";"PPSummNew1",#N/A,TRUE,"PPSummary";"PPsumm newFY2003",#N/A,TRUE,"PPSummary";"pp variance analysis",#N/A,TRUE,"PPSummary";"cap base - all",#N/A,TRUE,"1.1 2002-03";"1.3 expenditure - all",#N/A,TRUE,"1.3 2002-2003";"interest variance 1",#N/A,TRUE,"Int Var";"interest variance 2",#N/A,TRUE,"Int Var";"expense variance",#N/A,TRUE,"Exp Var"}</definedName>
    <definedName name="wrn.Output._.forms." hidden="1">{#N/A,#N/A,FALSE,"Input";#N/A,#N/A,FALSE,"Avai- CY";#N/A,#N/A,FALSE,"Monthly Dispatch- CY";#N/A,#N/A,FALSE,"MO CY";#N/A,#N/A,FALSE,"MO EY";#N/A,#N/A,FALSE,"Avai- EY";#N/A,#N/A,FALSE,"Monthly Dispatch- EY";#N/A,#N/A,FALSE,"2000-01 Form 1.3a";#N/A,#N/A,FALSE,"H1 2001-02 Form 1.3a";#N/A,#N/A,FALSE,"H2 2001-02 Form 1.3a";#N/A,#N/A,FALSE,"2001-02 Form 1.3a";#N/A,#N/A,FALSE,"2002-03 Form 1.3a"}</definedName>
    <definedName name="wrn.OutputForms." hidden="1">{#N/A,#N/A,FALSE,"SEN";#N/A,#N/A,FALSE,"INP";#N/A,#N/A,FALSE,"P&amp;L";#N/A,#N/A,FALSE,"BS";#N/A,#N/A,FALSE,"WCAP";#N/A,#N/A,FALSE,"CF";#N/A,#N/A,FALSE,"1.1";#N/A,#N/A,FALSE,"1.1a";#N/A,#N/A,FALSE,"1.1b";#N/A,#N/A,FALSE,"1.1c";#N/A,#N/A,FALSE,"1.1e";#N/A,#N/A,FALSE,"1.1f";#N/A,#N/A,FALSE,"1.1g";#N/A,#N/A,FALSE,"1.1h_D";#N/A,#N/A,FALSE,"1.1h_T";#N/A,#N/A,FALSE,"1.2";#N/A,#N/A,FALSE,"1.3b";#N/A,#N/A,FALSE,"1.3";#N/A,#N/A,FALSE,"1.4";#N/A,#N/A,FALSE,"1.5";#N/A,#N/A,FALSE,"1.6";#N/A,#N/A,FALSE,"SOD";#N/A,#N/A,FALSE,"3.1, 3.2-CY";#N/A,#N/A,FALSE,"3.3-CY";#N/A,#N/A,FALSE,"3.1, 3.2-LY";#N/A,#N/A,FALSE,"3.3-LY"}</definedName>
    <definedName name="wrn.PP." hidden="1">{#N/A,#N/A,FALSE,"2002-03 Form 1.3a";#N/A,#N/A,FALSE,"2003-04 Form 1.3a";#N/A,#N/A,FALSE,"Avai- CY";#N/A,#N/A,FALSE,"Avai- EY";#N/A,#N/A,FALSE,"Demand vs Availability"}</definedName>
    <definedName name="wrn.Reports._.of._.NPDCL." hidden="1">{#N/A,#N/A,TRUE,"INP";#N/A,#N/A,TRUE,"BS";#N/A,#N/A,TRUE,"P&amp;L";#N/A,#N/A,TRUE,"CF";#N/A,#N/A,TRUE,"WCAP";#N/A,#N/A,TRUE,"1.1";#N/A,#N/A,TRUE,"1.1a";#N/A,#N/A,TRUE,"1.1b";#N/A,#N/A,TRUE,"1.1c";#N/A,#N/A,TRUE,"1.1e";#N/A,#N/A,TRUE,"1.1f";#N/A,#N/A,TRUE,"1.1g";#N/A,#N/A,TRUE,"1.1h_T";#N/A,#N/A,TRUE,"1.1h_D";#N/A,#N/A,TRUE,"1.2";#N/A,#N/A,TRUE,"1.3";#N/A,#N/A,TRUE,"1.3b";#N/A,#N/A,TRUE,"OL";#N/A,#N/A,TRUE,"1.4";#N/A,#N/A,TRUE,"1.5";#N/A,#N/A,TRUE,"1.6";#N/A,#N/A,TRUE,"2.1";#N/A,#N/A,TRUE,"SOD"}</definedName>
    <definedName name="X1_" localSheetId="1">#REF!</definedName>
    <definedName name="X1_">#REF!</definedName>
    <definedName name="Y122_">[1]DLC!$HR$109</definedName>
    <definedName name="YEAR" localSheetId="1">#REF!</definedName>
    <definedName name="YEAR">#REF!</definedName>
    <definedName name="YEARLY">[7]TWELVE!$A$3:$Q$445</definedName>
    <definedName name="YTPI" localSheetId="1">#REF!</definedName>
    <definedName name="YTPI">#REF!</definedName>
  </definedNames>
  <calcPr calcId="144525"/>
</workbook>
</file>

<file path=xl/calcChain.xml><?xml version="1.0" encoding="utf-8"?>
<calcChain xmlns="http://schemas.openxmlformats.org/spreadsheetml/2006/main">
  <c r="U15" i="2" l="1"/>
  <c r="U16" i="2"/>
  <c r="U17" i="2"/>
  <c r="U18" i="2"/>
  <c r="U19" i="2"/>
  <c r="U20" i="2"/>
  <c r="U21" i="2"/>
  <c r="U22" i="2"/>
  <c r="U23" i="2"/>
  <c r="U24" i="2"/>
  <c r="U25" i="2"/>
  <c r="U26" i="2"/>
  <c r="U27" i="2"/>
  <c r="J18" i="3" l="1"/>
  <c r="U11" i="3"/>
  <c r="V11" i="3"/>
  <c r="L11" i="3"/>
  <c r="N11" i="3"/>
  <c r="K11" i="3"/>
  <c r="M11" i="3"/>
  <c r="J11" i="3"/>
  <c r="I11" i="3"/>
  <c r="F11" i="3"/>
  <c r="O11" i="3" l="1"/>
  <c r="P11" i="3"/>
  <c r="Q11" i="3"/>
  <c r="F27" i="2"/>
  <c r="F26" i="2"/>
  <c r="F25" i="2"/>
  <c r="F24" i="2"/>
  <c r="F23" i="2"/>
  <c r="F22" i="2"/>
  <c r="F21" i="2"/>
  <c r="F20" i="2"/>
  <c r="F19" i="2"/>
  <c r="F18" i="2"/>
  <c r="F17" i="2"/>
  <c r="F16" i="2"/>
  <c r="F15" i="2"/>
  <c r="F14" i="2"/>
  <c r="F13" i="2"/>
  <c r="F12" i="2"/>
  <c r="F11" i="2"/>
  <c r="F10" i="2"/>
  <c r="F9" i="2"/>
  <c r="F8" i="2"/>
  <c r="F7" i="2"/>
  <c r="F34" i="3"/>
  <c r="F33" i="3"/>
  <c r="F32" i="3"/>
  <c r="F31" i="3"/>
  <c r="F30" i="3"/>
  <c r="F29" i="3"/>
  <c r="F28" i="3"/>
  <c r="F27" i="3"/>
  <c r="F26" i="3"/>
  <c r="F25" i="3"/>
  <c r="F24" i="3"/>
  <c r="F23" i="3"/>
  <c r="F22" i="3"/>
  <c r="F21" i="3"/>
  <c r="F20" i="3"/>
  <c r="F19" i="3"/>
  <c r="F18" i="3"/>
  <c r="F17" i="3"/>
  <c r="F16" i="3"/>
  <c r="F15" i="3"/>
  <c r="F14" i="3"/>
  <c r="F13" i="3"/>
  <c r="F12" i="3"/>
  <c r="F10" i="3"/>
  <c r="F9" i="3"/>
  <c r="F8" i="3"/>
  <c r="F7" i="3"/>
  <c r="I7" i="2" l="1"/>
  <c r="J7" i="2" l="1"/>
  <c r="L7" i="2"/>
  <c r="N7" i="2"/>
  <c r="M7" i="2"/>
  <c r="U7" i="1"/>
  <c r="V11" i="1"/>
  <c r="V12" i="1"/>
  <c r="V13" i="1"/>
  <c r="V14" i="1"/>
  <c r="Q7" i="2" l="1"/>
  <c r="P7" i="2"/>
  <c r="AB13" i="2"/>
  <c r="AB14" i="2"/>
  <c r="AB12" i="2"/>
  <c r="X13" i="2"/>
  <c r="X12" i="2"/>
  <c r="Y34" i="3" l="1"/>
  <c r="Y33" i="3"/>
  <c r="Y32" i="3"/>
  <c r="Y31" i="3"/>
  <c r="Y30" i="3"/>
  <c r="Y29" i="3"/>
  <c r="Y28" i="3"/>
  <c r="Y27" i="3"/>
  <c r="Y26" i="3"/>
  <c r="Y25" i="3"/>
  <c r="Y24" i="3"/>
  <c r="Y23" i="3"/>
  <c r="Y22" i="3"/>
  <c r="Y21" i="3"/>
  <c r="Y20" i="3"/>
  <c r="Y19" i="3"/>
  <c r="Y18" i="3"/>
  <c r="Y17" i="3"/>
  <c r="Y16" i="3"/>
  <c r="Y15" i="3"/>
  <c r="Y14" i="3"/>
  <c r="Y13" i="3"/>
  <c r="Y12" i="3"/>
  <c r="Y10" i="3"/>
  <c r="Y9" i="3"/>
  <c r="Y8" i="3"/>
  <c r="Y7" i="3"/>
  <c r="I12" i="1" l="1"/>
  <c r="L12" i="1" s="1"/>
  <c r="I13" i="1"/>
  <c r="L13" i="1" s="1"/>
  <c r="I14" i="1"/>
  <c r="L14" i="1" s="1"/>
  <c r="J14" i="1" l="1"/>
  <c r="M14" i="1" s="1"/>
  <c r="J12" i="1"/>
  <c r="M12" i="1" s="1"/>
  <c r="J13" i="1"/>
  <c r="M13" i="1" s="1"/>
  <c r="X10" i="1"/>
  <c r="X11" i="1" l="1"/>
  <c r="X14" i="1" l="1"/>
  <c r="X13" i="1"/>
  <c r="X12" i="1"/>
  <c r="X9" i="1" l="1"/>
  <c r="X8" i="1"/>
  <c r="X7" i="1"/>
  <c r="U12" i="1" l="1"/>
  <c r="I8" i="2"/>
  <c r="L8" i="2" s="1"/>
  <c r="I9" i="2"/>
  <c r="L9" i="2" s="1"/>
  <c r="I10" i="2"/>
  <c r="L10" i="2" s="1"/>
  <c r="I11" i="2"/>
  <c r="L11" i="2" s="1"/>
  <c r="I12" i="2"/>
  <c r="L12" i="2" s="1"/>
  <c r="I13" i="2"/>
  <c r="L13" i="2" s="1"/>
  <c r="I14" i="2"/>
  <c r="L14" i="2" s="1"/>
  <c r="I15" i="2"/>
  <c r="L15" i="2" s="1"/>
  <c r="I16" i="2"/>
  <c r="L16" i="2" s="1"/>
  <c r="I17" i="2"/>
  <c r="L17" i="2" s="1"/>
  <c r="I18" i="2"/>
  <c r="L18" i="2" s="1"/>
  <c r="I19" i="2"/>
  <c r="L19" i="2" s="1"/>
  <c r="I20" i="2"/>
  <c r="L20" i="2" s="1"/>
  <c r="I21" i="2"/>
  <c r="L21" i="2" s="1"/>
  <c r="I22" i="2"/>
  <c r="L22" i="2" s="1"/>
  <c r="I23" i="2"/>
  <c r="L23" i="2" s="1"/>
  <c r="I24" i="2"/>
  <c r="L24" i="2" s="1"/>
  <c r="I25" i="2"/>
  <c r="L25" i="2" s="1"/>
  <c r="I26" i="2"/>
  <c r="L26" i="2" s="1"/>
  <c r="I27" i="2"/>
  <c r="L27" i="2" s="1"/>
  <c r="J22" i="2" l="1"/>
  <c r="J9" i="2"/>
  <c r="J27" i="2"/>
  <c r="J25" i="2"/>
  <c r="J23" i="2"/>
  <c r="J21" i="2"/>
  <c r="J19" i="2"/>
  <c r="J17" i="2"/>
  <c r="J15" i="2"/>
  <c r="J13" i="2"/>
  <c r="J11" i="2"/>
  <c r="J8" i="2"/>
  <c r="J26" i="2"/>
  <c r="J24" i="2"/>
  <c r="J20" i="2"/>
  <c r="J18" i="2"/>
  <c r="J16" i="2"/>
  <c r="J14" i="2"/>
  <c r="J12" i="2"/>
  <c r="J10" i="2"/>
  <c r="N16" i="2" l="1"/>
  <c r="M16" i="2"/>
  <c r="N20" i="2"/>
  <c r="M20" i="2"/>
  <c r="N26" i="2"/>
  <c r="M26" i="2"/>
  <c r="N15" i="2"/>
  <c r="M15" i="2"/>
  <c r="N19" i="2"/>
  <c r="M19" i="2"/>
  <c r="N23" i="2"/>
  <c r="M23" i="2"/>
  <c r="N27" i="2"/>
  <c r="M27" i="2"/>
  <c r="N22" i="2"/>
  <c r="M22" i="2"/>
  <c r="N18" i="2"/>
  <c r="M18" i="2"/>
  <c r="N24" i="2"/>
  <c r="M24" i="2"/>
  <c r="N17" i="2"/>
  <c r="M17" i="2"/>
  <c r="N21" i="2"/>
  <c r="M21" i="2"/>
  <c r="N25" i="2"/>
  <c r="M25" i="2"/>
  <c r="N12" i="2"/>
  <c r="M12" i="2"/>
  <c r="M11" i="2"/>
  <c r="N11" i="2"/>
  <c r="N10" i="2"/>
  <c r="M10" i="2"/>
  <c r="N14" i="2"/>
  <c r="M14" i="2"/>
  <c r="N8" i="2"/>
  <c r="M8" i="2"/>
  <c r="M13" i="2"/>
  <c r="N13" i="2"/>
  <c r="M9" i="2"/>
  <c r="N9" i="2"/>
  <c r="K15" i="2"/>
  <c r="K23" i="2"/>
  <c r="K19" i="2"/>
  <c r="K27" i="2"/>
  <c r="K7" i="2"/>
  <c r="K16" i="2"/>
  <c r="K24" i="2"/>
  <c r="K14" i="2"/>
  <c r="K18" i="2"/>
  <c r="K22" i="2"/>
  <c r="K26" i="2"/>
  <c r="K12" i="2"/>
  <c r="K20" i="2"/>
  <c r="K8" i="2"/>
  <c r="K21" i="2"/>
  <c r="K25" i="2"/>
  <c r="K11" i="2"/>
  <c r="K13" i="2"/>
  <c r="K9" i="2"/>
  <c r="K17" i="2"/>
  <c r="K10" i="2"/>
  <c r="I9" i="3"/>
  <c r="L9" i="3" s="1"/>
  <c r="I10" i="3"/>
  <c r="L10" i="3" s="1"/>
  <c r="I12" i="3"/>
  <c r="L12" i="3" s="1"/>
  <c r="I13" i="3"/>
  <c r="L13" i="3" s="1"/>
  <c r="I14" i="3"/>
  <c r="L14" i="3" s="1"/>
  <c r="I15" i="3"/>
  <c r="L15" i="3" s="1"/>
  <c r="I16" i="3"/>
  <c r="L16" i="3" s="1"/>
  <c r="I17" i="3"/>
  <c r="L17" i="3" s="1"/>
  <c r="I18" i="3"/>
  <c r="L18" i="3" s="1"/>
  <c r="I19" i="3"/>
  <c r="L19" i="3" s="1"/>
  <c r="I20" i="3"/>
  <c r="L20" i="3" s="1"/>
  <c r="I21" i="3"/>
  <c r="L21" i="3" s="1"/>
  <c r="I22" i="3"/>
  <c r="L22" i="3" s="1"/>
  <c r="I23" i="3"/>
  <c r="L23" i="3" s="1"/>
  <c r="I24" i="3"/>
  <c r="L24" i="3" s="1"/>
  <c r="I25" i="3"/>
  <c r="L25" i="3" s="1"/>
  <c r="I26" i="3"/>
  <c r="L26" i="3" s="1"/>
  <c r="I27" i="3"/>
  <c r="L27" i="3" s="1"/>
  <c r="I28" i="3"/>
  <c r="L28" i="3" s="1"/>
  <c r="I29" i="3"/>
  <c r="L29" i="3" s="1"/>
  <c r="I30" i="3"/>
  <c r="L30" i="3" s="1"/>
  <c r="I31" i="3"/>
  <c r="L31" i="3" s="1"/>
  <c r="I32" i="3"/>
  <c r="L32" i="3" s="1"/>
  <c r="I33" i="3"/>
  <c r="L33" i="3" s="1"/>
  <c r="I34" i="3"/>
  <c r="L34" i="3" s="1"/>
  <c r="I8" i="3"/>
  <c r="L8" i="3" s="1"/>
  <c r="I7" i="3"/>
  <c r="L7" i="3" s="1"/>
  <c r="P9" i="2" l="1"/>
  <c r="Q9" i="2"/>
  <c r="P13" i="2"/>
  <c r="Q13" i="2"/>
  <c r="P11" i="2"/>
  <c r="Q11" i="2"/>
  <c r="P8" i="2"/>
  <c r="Q8" i="2"/>
  <c r="P14" i="2"/>
  <c r="Q14" i="2"/>
  <c r="P10" i="2"/>
  <c r="Q10" i="2"/>
  <c r="P12" i="2"/>
  <c r="Q12" i="2"/>
  <c r="P25" i="2"/>
  <c r="Q25" i="2"/>
  <c r="P21" i="2"/>
  <c r="Q21" i="2"/>
  <c r="P17" i="2"/>
  <c r="Q17" i="2"/>
  <c r="P24" i="2"/>
  <c r="Q24" i="2"/>
  <c r="P18" i="2"/>
  <c r="Q18" i="2"/>
  <c r="P22" i="2"/>
  <c r="Q22" i="2"/>
  <c r="P27" i="2"/>
  <c r="Q27" i="2"/>
  <c r="P23" i="2"/>
  <c r="Q23" i="2"/>
  <c r="P19" i="2"/>
  <c r="Q19" i="2"/>
  <c r="P15" i="2"/>
  <c r="Q15" i="2"/>
  <c r="P26" i="2"/>
  <c r="Q26" i="2"/>
  <c r="P20" i="2"/>
  <c r="Q20" i="2"/>
  <c r="P16" i="2"/>
  <c r="Q16" i="2"/>
  <c r="J21" i="3"/>
  <c r="J7" i="3"/>
  <c r="O7" i="2"/>
  <c r="O21" i="2"/>
  <c r="O20" i="2"/>
  <c r="O27" i="2"/>
  <c r="O23" i="2"/>
  <c r="O19" i="2"/>
  <c r="O15" i="2"/>
  <c r="O11" i="2"/>
  <c r="O26" i="2"/>
  <c r="O18" i="2"/>
  <c r="O10" i="2"/>
  <c r="O25" i="2"/>
  <c r="O17" i="2"/>
  <c r="O13" i="2"/>
  <c r="O24" i="2"/>
  <c r="O9" i="2"/>
  <c r="O8" i="2"/>
  <c r="O12" i="2"/>
  <c r="O22" i="2"/>
  <c r="O14" i="2"/>
  <c r="O16" i="2"/>
  <c r="J34" i="3"/>
  <c r="J30" i="3"/>
  <c r="K30" i="3" s="1"/>
  <c r="J28" i="3"/>
  <c r="J26" i="3"/>
  <c r="J22" i="3"/>
  <c r="J20" i="3"/>
  <c r="J16" i="3"/>
  <c r="J14" i="3"/>
  <c r="J9" i="3"/>
  <c r="J8" i="3"/>
  <c r="J33" i="3"/>
  <c r="J31" i="3"/>
  <c r="J29" i="3"/>
  <c r="J27" i="3"/>
  <c r="J25" i="3"/>
  <c r="J23" i="3"/>
  <c r="J19" i="3"/>
  <c r="J17" i="3"/>
  <c r="J15" i="3"/>
  <c r="J13" i="3"/>
  <c r="J10" i="3"/>
  <c r="J32" i="3"/>
  <c r="J24" i="3"/>
  <c r="J12" i="3"/>
  <c r="K12" i="3"/>
  <c r="I8" i="1"/>
  <c r="L8" i="1" s="1"/>
  <c r="I9" i="1"/>
  <c r="L9" i="1" s="1"/>
  <c r="I10" i="1"/>
  <c r="L10" i="1" s="1"/>
  <c r="I11" i="1"/>
  <c r="L11" i="1" s="1"/>
  <c r="I7" i="1"/>
  <c r="L7" i="1" s="1"/>
  <c r="N25" i="3" l="1"/>
  <c r="M25" i="3"/>
  <c r="N29" i="3"/>
  <c r="M29" i="3"/>
  <c r="N33" i="3"/>
  <c r="M33" i="3"/>
  <c r="M22" i="3"/>
  <c r="N22" i="3"/>
  <c r="M28" i="3"/>
  <c r="N28" i="3"/>
  <c r="M34" i="3"/>
  <c r="N34" i="3"/>
  <c r="M24" i="3"/>
  <c r="N24" i="3"/>
  <c r="M32" i="3"/>
  <c r="N32" i="3"/>
  <c r="N23" i="3"/>
  <c r="M23" i="3"/>
  <c r="N27" i="3"/>
  <c r="M27" i="3"/>
  <c r="N31" i="3"/>
  <c r="M31" i="3"/>
  <c r="M26" i="3"/>
  <c r="N26" i="3"/>
  <c r="M30" i="3"/>
  <c r="N30" i="3"/>
  <c r="N21" i="3"/>
  <c r="M21" i="3"/>
  <c r="N19" i="3"/>
  <c r="M19" i="3"/>
  <c r="N20" i="3"/>
  <c r="M20" i="3"/>
  <c r="N12" i="3"/>
  <c r="M12" i="3"/>
  <c r="M13" i="3"/>
  <c r="N13" i="3"/>
  <c r="M17" i="3"/>
  <c r="N17" i="3"/>
  <c r="M8" i="3"/>
  <c r="N8" i="3"/>
  <c r="N14" i="3"/>
  <c r="M14" i="3"/>
  <c r="N18" i="3"/>
  <c r="M18" i="3"/>
  <c r="M7" i="3"/>
  <c r="N7" i="3"/>
  <c r="M10" i="3"/>
  <c r="N10" i="3"/>
  <c r="M15" i="3"/>
  <c r="N15" i="3"/>
  <c r="N9" i="3"/>
  <c r="M9" i="3"/>
  <c r="N16" i="3"/>
  <c r="M16" i="3"/>
  <c r="K21" i="3"/>
  <c r="K29" i="3"/>
  <c r="K20" i="3"/>
  <c r="K13" i="3"/>
  <c r="K7" i="3"/>
  <c r="J7" i="1"/>
  <c r="M7" i="1" s="1"/>
  <c r="J8" i="1"/>
  <c r="M8" i="1" s="1"/>
  <c r="J11" i="1"/>
  <c r="M11" i="1" s="1"/>
  <c r="J9" i="1"/>
  <c r="M9" i="1" s="1"/>
  <c r="J10" i="1"/>
  <c r="M10" i="1" s="1"/>
  <c r="K17" i="3"/>
  <c r="K9" i="3"/>
  <c r="K16" i="3"/>
  <c r="K24" i="3"/>
  <c r="K10" i="3"/>
  <c r="K15" i="3"/>
  <c r="K8" i="3"/>
  <c r="K14" i="3"/>
  <c r="K32" i="3"/>
  <c r="K34" i="3"/>
  <c r="O34" i="3"/>
  <c r="K19" i="3"/>
  <c r="O25" i="3"/>
  <c r="K18" i="3"/>
  <c r="K25" i="3"/>
  <c r="K33" i="3"/>
  <c r="K22" i="3"/>
  <c r="K26" i="3"/>
  <c r="K23" i="3"/>
  <c r="K27" i="3"/>
  <c r="K31" i="3"/>
  <c r="K28" i="3"/>
  <c r="O21" i="3"/>
  <c r="P15" i="3" l="1"/>
  <c r="Q15" i="3"/>
  <c r="P10" i="3"/>
  <c r="Q10" i="3"/>
  <c r="Q7" i="3"/>
  <c r="P7" i="3"/>
  <c r="P8" i="3"/>
  <c r="Q8" i="3"/>
  <c r="P17" i="3"/>
  <c r="Q17" i="3"/>
  <c r="P13" i="3"/>
  <c r="Q13" i="3"/>
  <c r="P30" i="3"/>
  <c r="Q30" i="3"/>
  <c r="P26" i="3"/>
  <c r="Q26" i="3"/>
  <c r="P32" i="3"/>
  <c r="Q32" i="3"/>
  <c r="P24" i="3"/>
  <c r="Q24" i="3"/>
  <c r="P34" i="3"/>
  <c r="Q34" i="3"/>
  <c r="P28" i="3"/>
  <c r="Q28" i="3"/>
  <c r="P22" i="3"/>
  <c r="Q22" i="3"/>
  <c r="P16" i="3"/>
  <c r="Q16" i="3"/>
  <c r="P9" i="3"/>
  <c r="Q9" i="3"/>
  <c r="O18" i="3"/>
  <c r="P18" i="3"/>
  <c r="Q18" i="3"/>
  <c r="P14" i="3"/>
  <c r="Q14" i="3"/>
  <c r="P12" i="3"/>
  <c r="Q12" i="3"/>
  <c r="P20" i="3"/>
  <c r="Q20" i="3"/>
  <c r="O19" i="3"/>
  <c r="P19" i="3"/>
  <c r="Q19" i="3"/>
  <c r="P21" i="3"/>
  <c r="Q21" i="3"/>
  <c r="P31" i="3"/>
  <c r="Q31" i="3"/>
  <c r="P27" i="3"/>
  <c r="Q27" i="3"/>
  <c r="P23" i="3"/>
  <c r="Q23" i="3"/>
  <c r="P33" i="3"/>
  <c r="Q33" i="3"/>
  <c r="P29" i="3"/>
  <c r="Q29" i="3"/>
  <c r="P25" i="3"/>
  <c r="Q25" i="3"/>
  <c r="O20" i="3"/>
  <c r="K10" i="1"/>
  <c r="K7" i="1"/>
  <c r="O26" i="3"/>
  <c r="O30" i="3"/>
  <c r="O24" i="3"/>
  <c r="O23" i="3"/>
  <c r="O22" i="3"/>
  <c r="O33" i="3"/>
  <c r="O31" i="3"/>
  <c r="O29" i="3"/>
  <c r="O27" i="3"/>
  <c r="O32" i="3"/>
  <c r="O28" i="3"/>
  <c r="K12" i="1"/>
  <c r="K14" i="1"/>
  <c r="K13" i="1"/>
  <c r="K11" i="1"/>
  <c r="K9" i="1"/>
  <c r="K8" i="1"/>
  <c r="AB14" i="3" l="1"/>
  <c r="AB13" i="3"/>
  <c r="AB12" i="3"/>
  <c r="O8" i="3"/>
  <c r="O9" i="3"/>
  <c r="O10" i="3"/>
  <c r="O12" i="3"/>
  <c r="O13" i="3"/>
  <c r="O14" i="3"/>
  <c r="O15" i="3"/>
  <c r="O16" i="3"/>
  <c r="O17" i="3"/>
  <c r="O7" i="3"/>
  <c r="U8" i="3"/>
  <c r="V8" i="3"/>
  <c r="U9" i="3"/>
  <c r="V9" i="3"/>
  <c r="U10" i="3"/>
  <c r="V10" i="3"/>
  <c r="U12" i="3"/>
  <c r="V12" i="3"/>
  <c r="U13" i="3"/>
  <c r="V13" i="3"/>
  <c r="U14" i="3"/>
  <c r="V14" i="3"/>
  <c r="U15" i="3"/>
  <c r="V15" i="3"/>
  <c r="U16" i="3"/>
  <c r="V16" i="3"/>
  <c r="U17" i="3"/>
  <c r="V17" i="3"/>
  <c r="U18" i="3"/>
  <c r="V18" i="3"/>
  <c r="U19" i="3"/>
  <c r="V19" i="3"/>
  <c r="U20" i="3"/>
  <c r="V20" i="3"/>
  <c r="U21" i="3"/>
  <c r="V21" i="3"/>
  <c r="U22" i="3"/>
  <c r="V22" i="3"/>
  <c r="U23" i="3"/>
  <c r="V23" i="3"/>
  <c r="U24" i="3"/>
  <c r="V24" i="3"/>
  <c r="U25" i="3"/>
  <c r="V25" i="3"/>
  <c r="U26" i="3"/>
  <c r="V26" i="3"/>
  <c r="U27" i="3"/>
  <c r="V27" i="3"/>
  <c r="U28" i="3"/>
  <c r="V28" i="3"/>
  <c r="U29" i="3"/>
  <c r="V29" i="3"/>
  <c r="U30" i="3"/>
  <c r="V30" i="3"/>
  <c r="U31" i="3"/>
  <c r="V31" i="3"/>
  <c r="U32" i="3"/>
  <c r="V32" i="3"/>
  <c r="U33" i="3"/>
  <c r="V33" i="3"/>
  <c r="U34" i="3"/>
  <c r="V34" i="3"/>
  <c r="V7" i="3"/>
  <c r="U7" i="3"/>
  <c r="U8" i="1"/>
  <c r="V8" i="1"/>
  <c r="U9" i="1"/>
  <c r="V9" i="1"/>
  <c r="U10" i="1"/>
  <c r="V10" i="1"/>
  <c r="U11" i="1"/>
  <c r="U13" i="1"/>
  <c r="U14" i="1"/>
  <c r="V7" i="1"/>
  <c r="U8" i="2" l="1"/>
  <c r="V8" i="2"/>
  <c r="U9" i="2"/>
  <c r="V9" i="2"/>
  <c r="U10" i="2"/>
  <c r="V10" i="2"/>
  <c r="U11" i="2"/>
  <c r="V11" i="2"/>
  <c r="U12" i="2"/>
  <c r="V12" i="2"/>
  <c r="U13" i="2"/>
  <c r="V13" i="2"/>
  <c r="U14" i="2"/>
  <c r="V14" i="2"/>
  <c r="V15" i="2"/>
  <c r="V16" i="2"/>
  <c r="V17" i="2"/>
  <c r="V18" i="2"/>
  <c r="V19" i="2"/>
  <c r="V20" i="2"/>
  <c r="V21" i="2"/>
  <c r="V22" i="2"/>
  <c r="V23" i="2"/>
  <c r="V24" i="2"/>
  <c r="V25" i="2"/>
  <c r="V26" i="2"/>
  <c r="V27" i="2"/>
  <c r="V7" i="2"/>
  <c r="U7" i="2"/>
  <c r="F14" i="1" l="1"/>
  <c r="F13" i="1"/>
  <c r="F12" i="1"/>
  <c r="F11" i="1"/>
  <c r="F10" i="1"/>
  <c r="F9" i="1"/>
  <c r="F8" i="1"/>
  <c r="F7" i="1"/>
  <c r="N14" i="1" l="1"/>
  <c r="N12" i="1"/>
  <c r="N13" i="1"/>
  <c r="P12" i="1" l="1"/>
  <c r="Q12" i="1"/>
  <c r="Q13" i="1"/>
  <c r="P13" i="1"/>
  <c r="P14" i="1"/>
  <c r="Q14" i="1"/>
  <c r="O13" i="1"/>
  <c r="O12" i="1"/>
  <c r="O14" i="1"/>
  <c r="N11" i="1" l="1"/>
  <c r="N10" i="1"/>
  <c r="P10" i="1" l="1"/>
  <c r="Q10" i="1"/>
  <c r="Q11" i="1"/>
  <c r="P11" i="1"/>
  <c r="O10" i="1"/>
  <c r="O11" i="1"/>
  <c r="N7" i="1" l="1"/>
  <c r="Q7" i="1" s="1"/>
  <c r="N8" i="1"/>
  <c r="N9" i="1"/>
  <c r="Q9" i="1" l="1"/>
  <c r="P9" i="1"/>
  <c r="P8" i="1"/>
  <c r="Q8" i="1"/>
  <c r="P7" i="1"/>
  <c r="O9" i="1"/>
  <c r="O8" i="1"/>
  <c r="O7" i="1"/>
</calcChain>
</file>

<file path=xl/sharedStrings.xml><?xml version="1.0" encoding="utf-8"?>
<sst xmlns="http://schemas.openxmlformats.org/spreadsheetml/2006/main" count="184" uniqueCount="93">
  <si>
    <t>BANGALORE ELECTRICITY SUPPLY COMPANY LIMITED</t>
  </si>
  <si>
    <t>Sl. No</t>
  </si>
  <si>
    <t>Name of the District Head Quarters</t>
  </si>
  <si>
    <t>Total No. of 11 KV Feeders</t>
  </si>
  <si>
    <t>Total No. of  Feeders affected</t>
  </si>
  <si>
    <t>Outage due to Incoming Supply Failure
(In Hrs)</t>
  </si>
  <si>
    <t>Outage at 11 KV Level
(in Hrs)</t>
  </si>
  <si>
    <t>Reliability for  the month</t>
  </si>
  <si>
    <t>Scheduled Outage</t>
  </si>
  <si>
    <t>Unscheduled Outage</t>
  </si>
  <si>
    <t>Total</t>
  </si>
  <si>
    <t>Sum of outage duration of all feeders (in Hrs)</t>
  </si>
  <si>
    <t>Outage duration per feeder (in Hrs/ Fdr)</t>
  </si>
  <si>
    <t>Feeder Reliability Index at 11 KV feeder 11 in %</t>
  </si>
  <si>
    <t>Reliability of supply of power to consumers in %</t>
  </si>
  <si>
    <t xml:space="preserve">Cumulative outage duration of all feeders (In Hrs/ Feeder) </t>
  </si>
  <si>
    <t>Cumulative feeder  relaibility Index @  11 KV feeder level in %</t>
  </si>
  <si>
    <t>Cumulative  relaibility of supply of Power to consumers</t>
  </si>
  <si>
    <t>5a</t>
  </si>
  <si>
    <t>8=6+7</t>
  </si>
  <si>
    <t>9=5+8</t>
  </si>
  <si>
    <t>10=9/3</t>
  </si>
  <si>
    <t>11*</t>
  </si>
  <si>
    <t>12**</t>
  </si>
  <si>
    <t>14=13/3</t>
  </si>
  <si>
    <t>Davangere</t>
  </si>
  <si>
    <t>Chitradurga</t>
  </si>
  <si>
    <t>Tumkur</t>
  </si>
  <si>
    <t>Ramanagara</t>
  </si>
  <si>
    <t>Kolar</t>
  </si>
  <si>
    <t>CBPura</t>
  </si>
  <si>
    <t>Total No. of  Feeders Interruption</t>
  </si>
  <si>
    <t xml:space="preserve">SAIFI </t>
  </si>
  <si>
    <t xml:space="preserve">SAIDI </t>
  </si>
  <si>
    <t>BMAZ, North</t>
  </si>
  <si>
    <t>BMAZ, South</t>
  </si>
  <si>
    <t>Jagalur</t>
  </si>
  <si>
    <t>Channagiri</t>
  </si>
  <si>
    <t>Harihara</t>
  </si>
  <si>
    <t>Hiriyur</t>
  </si>
  <si>
    <t>Tiptur</t>
  </si>
  <si>
    <t>Madhugiri</t>
  </si>
  <si>
    <t>Srinivaspura</t>
  </si>
  <si>
    <t>KGF</t>
  </si>
  <si>
    <t>CB Pura</t>
  </si>
  <si>
    <t>Chintamani</t>
  </si>
  <si>
    <t>Devanahalli</t>
  </si>
  <si>
    <t>Hosakote</t>
  </si>
  <si>
    <t>Nelamangala</t>
  </si>
  <si>
    <t>Doddaballapura</t>
  </si>
  <si>
    <t>Bangalore south</t>
  </si>
  <si>
    <t>Magadi</t>
  </si>
  <si>
    <t>Anekal</t>
  </si>
  <si>
    <t>Channapatna</t>
  </si>
  <si>
    <t>Kanakapura</t>
  </si>
  <si>
    <t>Davanagere</t>
  </si>
  <si>
    <t>Kunigal</t>
  </si>
  <si>
    <t xml:space="preserve">Total number of consmers connected with the feeder </t>
  </si>
  <si>
    <t>Chandapura</t>
  </si>
  <si>
    <t xml:space="preserve">Honnali </t>
  </si>
  <si>
    <t xml:space="preserve">Hosadurga </t>
  </si>
  <si>
    <t xml:space="preserve">Holalkere </t>
  </si>
  <si>
    <t xml:space="preserve">Challakere </t>
  </si>
  <si>
    <t xml:space="preserve">Molakalmuru </t>
  </si>
  <si>
    <t>Cumulative outage duration of all feeders (In Hrs) for FY -19-20</t>
  </si>
  <si>
    <t>Reliability for cumulative period FY 19-20</t>
  </si>
  <si>
    <t xml:space="preserve">Harapanahalli </t>
  </si>
  <si>
    <t>Chief General Manager(Elec)</t>
  </si>
  <si>
    <t>Deputy General Manager(Elec)</t>
  </si>
  <si>
    <t>Operations, BESCOM</t>
  </si>
  <si>
    <t>Operations-3,BESCOM</t>
  </si>
  <si>
    <t>Name of the DIVISION</t>
  </si>
  <si>
    <t>ANX-II</t>
  </si>
  <si>
    <t>ANX-III</t>
  </si>
  <si>
    <t>ANX-I</t>
  </si>
  <si>
    <t>20=17/4</t>
  </si>
  <si>
    <t>Name of the TOWNS &amp; CITIES</t>
  </si>
  <si>
    <t xml:space="preserve">NOTE: </t>
  </si>
  <si>
    <t>Assitant General Manager-3(Elec)</t>
  </si>
  <si>
    <t>Operations-3, BESCOM</t>
  </si>
  <si>
    <t xml:space="preserve"> 6. Reliability Index of Dodaballapura has reduced as 05 nos of feeders (F12, F14 of 66/11 KV Muss Budhigere and F18, F20, F29 of 66/11 KV Muss Devenahalli) were faulty due to cable fault, since the load change over was done, no load was affected.</t>
  </si>
  <si>
    <t>Cumulative Outage due to Incoming Supply Failure
(in Hrs) for FY 19-20</t>
  </si>
  <si>
    <t>21=19/4</t>
  </si>
  <si>
    <t>Note: In Davanagere division 2 Nos of NJY feeders Neetigere &amp; Nibgur are newly commissioned on Devarahally 66/11KV station.</t>
  </si>
  <si>
    <t>Feeder Reliability Index at 11 KV feeder in %</t>
  </si>
  <si>
    <t>A. RELIABILITY INDICES FOR DISTRICT HEAD QUARTERS IN BESCOM FOR THE MONTH OF SEPTEMBER-2019  OF FY 2019-20</t>
  </si>
  <si>
    <t>B. RELIABILITY INDICES FOR TOWNS AND CITIES BESCOM FOR THE MONTH OF SEPTEMBER-2019  OF FY 2019-20</t>
  </si>
  <si>
    <t>SAIFI &amp; SAIDI of feeders for Sept-19</t>
  </si>
  <si>
    <t>C. RELIABILITY INDICES FOR RURAL AREAS BESCOM FOR THE MONTH OF SEPTEMBER-19  OF FY 2019-20</t>
  </si>
  <si>
    <t>Nynamati</t>
  </si>
  <si>
    <t xml:space="preserve">01. 02 nos of new feeders are added in Davanagere Division during the month of Sept-2019,  F-21 Taralabalu NJY Feeder in SRS, Davangere &amp; F-11 Yaraghatihalli NJY in Devarahalli Station </t>
  </si>
  <si>
    <t>Total 15 nos of feeders were added in BMAZ North during the month of Sept-2019. 05 nos of feeders (F1,F2,F4,F7,F8,F9) from 66/11 KV Shoba City. F1 from Platinum City, F13 from Nandhini Layout muss, F9, F3 from Welcast, F8 from Yelahanka, F12 from Brigade, F4 from Hennur Muss, F30 from SRS Peenya, F10 from Solladevanahalli Muss.</t>
  </si>
  <si>
    <t>Cumulative Outage due to Incoming Supply Failure
( in Hrs) for FY 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</si>
</sst>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000000"/>
    <numFmt numFmtId="165" formatCode="#"/>
    <numFmt numFmtId="166" formatCode="_(* #,##0.00_);_(* \(#,##0.00\);_(* &quot;-&quot;??_);_(@_)"/>
    <numFmt numFmtId="167" formatCode="[h]:mm:ss;@"/>
    <numFmt numFmtId="168" formatCode="_(&quot;$&quot;* #,##0.00_);_(&quot;$&quot;* \(#,##0.00\);_(&quot;$&quot;* &quot;-&quot;??_);_(@_)"/>
    <numFmt numFmtId="169" formatCode="0.000"/>
    <numFmt numFmtId="170" formatCode="&quot;$&quot;#,##0.0000_);\(&quot;$&quot;#,##0.0000\)"/>
    <numFmt numFmtId="171" formatCode="&quot;Warning&quot;;&quot;Warning&quot;;&quot;OK&quot;"/>
    <numFmt numFmtId="172" formatCode="#,##0&quot; $&quot;;\-#,##0&quot; $&quot;"/>
    <numFmt numFmtId="173" formatCode="#,##0.0;[Red]#,##0.0"/>
    <numFmt numFmtId="174" formatCode="_([$€-2]* #,##0.00_);_([$€-2]* \(#,##0.00\);_([$€-2]* &quot;-&quot;??_)"/>
    <numFmt numFmtId="175" formatCode="#,##0_-;\ \(#,##0\);_-* &quot;-&quot;??;_-@_-"/>
    <numFmt numFmtId="176" formatCode="#,##0.0"/>
    <numFmt numFmtId="177" formatCode="#,##0.0_);\(#,##0.0\)"/>
    <numFmt numFmtId="178" formatCode="0.0%"/>
    <numFmt numFmtId="179" formatCode="&quot;$&quot;#,##0;\-&quot;$&quot;#,##0"/>
    <numFmt numFmtId="180" formatCode="0.00\ &quot;x&quot;"/>
    <numFmt numFmtId="181" formatCode="_(&quot;$&quot;* #,##0.0000000_);_(&quot;$&quot;* \(#,##0.0000000\);_(&quot;$&quot;* &quot;-&quot;??_);_(@_)"/>
    <numFmt numFmtId="182" formatCode="General_)"/>
    <numFmt numFmtId="183" formatCode="0.00_)"/>
    <numFmt numFmtId="184" formatCode="&quot;Rs.&quot;#,##0.00_);\(&quot;Rs.&quot;#,##0.00\)"/>
  </numFmts>
  <fonts count="9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6"/>
      <name val="Bookman Old Style"/>
      <family val="1"/>
    </font>
    <font>
      <sz val="20"/>
      <name val="Bookman Old Style"/>
      <family val="1"/>
    </font>
    <font>
      <sz val="10"/>
      <name val="Arial"/>
      <family val="2"/>
    </font>
    <font>
      <b/>
      <sz val="20"/>
      <name val="Bookman Old Style"/>
      <family val="1"/>
    </font>
    <font>
      <sz val="18"/>
      <name val="Bookman Old Style"/>
      <family val="1"/>
    </font>
    <font>
      <sz val="10"/>
      <color indexed="8"/>
      <name val="Arial"/>
      <family val="2"/>
    </font>
    <font>
      <sz val="10"/>
      <color indexed="9"/>
      <name val="Arial"/>
      <family val="2"/>
    </font>
    <font>
      <b/>
      <sz val="14"/>
      <name val="Arial"/>
      <family val="2"/>
    </font>
    <font>
      <sz val="18"/>
      <color indexed="16"/>
      <name val="Courier"/>
      <family val="3"/>
    </font>
    <font>
      <sz val="20"/>
      <color indexed="16"/>
      <name val="Courier"/>
      <family val="3"/>
    </font>
    <font>
      <sz val="11"/>
      <color indexed="8"/>
      <name val="Calibri"/>
      <family val="2"/>
    </font>
    <font>
      <sz val="12"/>
      <color indexed="8"/>
      <name val="Times New Roman"/>
      <family val="2"/>
    </font>
    <font>
      <b/>
      <sz val="20"/>
      <color indexed="16"/>
      <name val="Courier"/>
      <family val="3"/>
    </font>
    <font>
      <sz val="24"/>
      <color indexed="16"/>
      <name val="Courier"/>
      <family val="3"/>
    </font>
    <font>
      <b/>
      <sz val="24"/>
      <color indexed="16"/>
      <name val="Courier"/>
      <family val="3"/>
    </font>
    <font>
      <sz val="11"/>
      <color indexed="9"/>
      <name val="Calibri"/>
      <family val="2"/>
    </font>
    <font>
      <sz val="12"/>
      <color indexed="9"/>
      <name val="Times New Roman"/>
      <family val="2"/>
    </font>
    <font>
      <sz val="11"/>
      <color indexed="20"/>
      <name val="Calibri"/>
      <family val="2"/>
    </font>
    <font>
      <b/>
      <sz val="11"/>
      <color indexed="52"/>
      <name val="Calibri"/>
      <family val="2"/>
    </font>
    <font>
      <b/>
      <sz val="11"/>
      <color indexed="9"/>
      <name val="Calibri"/>
      <family val="2"/>
    </font>
    <font>
      <sz val="10"/>
      <color indexed="8"/>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theme="10"/>
      <name val="Arial"/>
      <family val="2"/>
    </font>
    <font>
      <sz val="11"/>
      <color indexed="52"/>
      <name val="Calibri"/>
      <family val="2"/>
    </font>
    <font>
      <sz val="11"/>
      <color indexed="60"/>
      <name val="Calibri"/>
      <family val="2"/>
    </font>
    <font>
      <sz val="10"/>
      <color theme="1"/>
      <name val="Calibri"/>
      <family val="2"/>
      <scheme val="minor"/>
    </font>
    <font>
      <sz val="14"/>
      <name val="Times New Roman"/>
      <family val="1"/>
    </font>
    <font>
      <sz val="12"/>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name val="Arial"/>
      <family val="2"/>
    </font>
    <font>
      <b/>
      <sz val="18"/>
      <name val="Book Antiqua"/>
      <family val="1"/>
    </font>
    <font>
      <b/>
      <sz val="18"/>
      <name val="Bookman Old Style"/>
      <family val="1"/>
    </font>
    <font>
      <b/>
      <sz val="12"/>
      <name val="Arial"/>
      <family val="2"/>
    </font>
    <font>
      <b/>
      <sz val="10"/>
      <name val="Arial"/>
      <family val="2"/>
    </font>
    <font>
      <sz val="12"/>
      <name val="Times New Roman"/>
      <family val="1"/>
    </font>
    <font>
      <sz val="11"/>
      <color indexed="62"/>
      <name val="Calibri"/>
      <family val="2"/>
    </font>
    <font>
      <sz val="11"/>
      <name val="Times New Roman"/>
      <family val="1"/>
    </font>
    <font>
      <sz val="14"/>
      <name val="AngsanaUPC"/>
      <family val="1"/>
    </font>
    <font>
      <sz val="8"/>
      <name val="Times New Roman"/>
      <family val="1"/>
    </font>
    <font>
      <sz val="10"/>
      <color indexed="16"/>
      <name val="Arial"/>
      <family val="2"/>
    </font>
    <font>
      <sz val="12"/>
      <name val="Tms Rmn"/>
    </font>
    <font>
      <sz val="10"/>
      <color indexed="55"/>
      <name val="Arial"/>
      <family val="2"/>
    </font>
    <font>
      <sz val="10"/>
      <name val="MS Serif"/>
      <family val="1"/>
    </font>
    <font>
      <sz val="10"/>
      <name val="Courier"/>
      <family val="3"/>
    </font>
    <font>
      <sz val="10"/>
      <name val="Helv"/>
    </font>
    <font>
      <sz val="11"/>
      <name val="Book Antiqua"/>
      <family val="1"/>
    </font>
    <font>
      <sz val="10"/>
      <color indexed="16"/>
      <name val="MS Serif"/>
      <family val="1"/>
    </font>
    <font>
      <b/>
      <sz val="10"/>
      <color indexed="36"/>
      <name val="Arial"/>
      <family val="2"/>
    </font>
    <font>
      <sz val="10"/>
      <color indexed="23"/>
      <name val="Arial"/>
      <family val="2"/>
    </font>
    <font>
      <sz val="10"/>
      <color indexed="10"/>
      <name val="Arial"/>
      <family val="2"/>
    </font>
    <font>
      <sz val="8"/>
      <name val="Arial"/>
      <family val="2"/>
    </font>
    <font>
      <u/>
      <sz val="11"/>
      <name val="Arial"/>
      <family val="2"/>
    </font>
    <font>
      <u/>
      <sz val="10"/>
      <color indexed="12"/>
      <name val="Arial"/>
      <family val="2"/>
    </font>
    <font>
      <u/>
      <sz val="9"/>
      <color indexed="12"/>
      <name val="Arial"/>
      <family val="2"/>
    </font>
    <font>
      <sz val="12"/>
      <name val="Helv"/>
    </font>
    <font>
      <sz val="12"/>
      <color indexed="9"/>
      <name val="Helv"/>
    </font>
    <font>
      <sz val="7"/>
      <name val="Small Fonts"/>
      <family val="2"/>
    </font>
    <font>
      <sz val="10"/>
      <color indexed="17"/>
      <name val="Arial"/>
      <family val="2"/>
    </font>
    <font>
      <b/>
      <sz val="10"/>
      <name val="Arial CE"/>
      <family val="2"/>
      <charset val="238"/>
    </font>
    <font>
      <sz val="10"/>
      <name val="Tms Rmn"/>
    </font>
    <font>
      <sz val="10"/>
      <name val="MS Sans Serif"/>
      <family val="2"/>
    </font>
    <font>
      <b/>
      <sz val="10"/>
      <color indexed="56"/>
      <name val="Arial"/>
      <family val="2"/>
    </font>
    <font>
      <b/>
      <sz val="16"/>
      <color indexed="9"/>
      <name val="Arial"/>
      <family val="2"/>
    </font>
    <font>
      <b/>
      <sz val="12"/>
      <color indexed="9"/>
      <name val="Arial"/>
      <family val="2"/>
    </font>
    <font>
      <sz val="12"/>
      <color indexed="9"/>
      <name val="Arial"/>
      <family val="2"/>
    </font>
    <font>
      <u/>
      <sz val="9"/>
      <color indexed="36"/>
      <name val="Arial"/>
      <family val="2"/>
    </font>
    <font>
      <b/>
      <sz val="8"/>
      <color indexed="8"/>
      <name val="Helv"/>
    </font>
    <font>
      <b/>
      <sz val="10"/>
      <color indexed="18"/>
      <name val="Arial"/>
      <family val="2"/>
    </font>
    <font>
      <sz val="10"/>
      <name val="Times New Roman"/>
      <family val="1"/>
    </font>
    <font>
      <sz val="11"/>
      <name val="Courier"/>
      <family val="3"/>
    </font>
    <font>
      <b/>
      <sz val="8.1999999999999993"/>
      <color indexed="8"/>
      <name val="Arial"/>
      <family val="2"/>
    </font>
    <font>
      <sz val="12"/>
      <name val="Marigold"/>
      <family val="4"/>
    </font>
    <font>
      <b/>
      <sz val="11"/>
      <name val="Times New Roman"/>
      <family val="1"/>
    </font>
    <font>
      <sz val="11"/>
      <color indexed="8"/>
      <name val="Arial"/>
      <family val="2"/>
      <charset val="1"/>
    </font>
    <font>
      <sz val="10"/>
      <color rgb="FF000000"/>
      <name val="Arial1"/>
    </font>
    <font>
      <u/>
      <sz val="11"/>
      <color theme="10"/>
      <name val="Calibri"/>
      <family val="2"/>
    </font>
    <font>
      <sz val="11"/>
      <color indexed="8"/>
      <name val="Calibri"/>
      <family val="2"/>
      <charset val="1"/>
    </font>
    <font>
      <b/>
      <sz val="28"/>
      <color theme="1"/>
      <name val="Arial"/>
      <family val="2"/>
    </font>
    <font>
      <b/>
      <sz val="36"/>
      <color theme="1"/>
      <name val="Arial"/>
      <family val="2"/>
    </font>
    <font>
      <sz val="28"/>
      <color theme="1"/>
      <name val="Calibri"/>
      <family val="2"/>
      <scheme val="minor"/>
    </font>
    <font>
      <b/>
      <sz val="24"/>
      <name val="Bookman Old Style"/>
      <family val="1"/>
    </font>
    <font>
      <sz val="18"/>
      <color theme="1"/>
      <name val="Bookman Old Style"/>
      <family val="1"/>
    </font>
    <font>
      <sz val="22"/>
      <name val="Bookman Old Style"/>
      <family val="1"/>
    </font>
    <font>
      <sz val="24"/>
      <name val="Bookman Old Style"/>
      <family val="1"/>
    </font>
    <font>
      <sz val="22"/>
      <color theme="1"/>
      <name val="Bookman Old Style"/>
      <family val="1"/>
    </font>
    <font>
      <sz val="22"/>
      <color indexed="8"/>
      <name val="Bookman Old Style"/>
      <family val="1"/>
    </font>
    <font>
      <b/>
      <sz val="36"/>
      <name val="Bookman Old Style"/>
      <family val="1"/>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7"/>
        <bgColor indexed="64"/>
      </patternFill>
    </fill>
    <fill>
      <patternFill patternType="solid">
        <fgColor indexed="17"/>
        <bgColor indexed="64"/>
      </patternFill>
    </fill>
    <fill>
      <patternFill patternType="lightUp">
        <fgColor indexed="14"/>
        <bgColor indexed="45"/>
      </patternFill>
    </fill>
    <fill>
      <patternFill patternType="solid">
        <fgColor indexed="9"/>
        <bgColor indexed="64"/>
      </patternFill>
    </fill>
    <fill>
      <patternFill patternType="lightDown">
        <fgColor indexed="23"/>
      </patternFill>
    </fill>
    <fill>
      <patternFill patternType="solid">
        <fgColor indexed="22"/>
        <bgColor indexed="64"/>
      </patternFill>
    </fill>
    <fill>
      <patternFill patternType="solid">
        <fgColor indexed="63"/>
        <bgColor indexed="64"/>
      </patternFill>
    </fill>
    <fill>
      <patternFill patternType="solid">
        <fgColor indexed="26"/>
        <bgColor indexed="64"/>
      </patternFill>
    </fill>
    <fill>
      <patternFill patternType="solid">
        <fgColor indexed="15"/>
      </patternFill>
    </fill>
    <fill>
      <patternFill patternType="solid">
        <fgColor indexed="62"/>
        <bgColor indexed="64"/>
      </patternFill>
    </fill>
    <fill>
      <patternFill patternType="solid">
        <fgColor indexed="12"/>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48"/>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16"/>
      </left>
      <right style="thin">
        <color indexed="16"/>
      </right>
      <top style="thin">
        <color indexed="16"/>
      </top>
      <bottom style="thin">
        <color indexed="16"/>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thin">
        <color indexed="8"/>
      </right>
      <top/>
      <bottom/>
      <diagonal/>
    </border>
    <border>
      <left/>
      <right/>
      <top style="medium">
        <color indexed="64"/>
      </top>
      <bottom/>
      <diagonal/>
    </border>
    <border>
      <left style="thin">
        <color indexed="36"/>
      </left>
      <right style="thin">
        <color indexed="36"/>
      </right>
      <top style="thin">
        <color indexed="36"/>
      </top>
      <bottom style="thin">
        <color indexed="36"/>
      </bottom>
      <diagonal/>
    </border>
    <border>
      <left/>
      <right style="medium">
        <color indexed="64"/>
      </right>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
      <left style="thin">
        <color indexed="17"/>
      </left>
      <right style="thin">
        <color indexed="17"/>
      </right>
      <top style="thin">
        <color indexed="17"/>
      </top>
      <bottom style="thin">
        <color indexed="17"/>
      </bottom>
      <diagonal/>
    </border>
    <border>
      <left style="thin">
        <color indexed="58"/>
      </left>
      <right style="thin">
        <color indexed="58"/>
      </right>
      <top style="thin">
        <color indexed="58"/>
      </top>
      <bottom style="thin">
        <color indexed="58"/>
      </bottom>
      <diagonal/>
    </border>
    <border>
      <left style="thin">
        <color indexed="18"/>
      </left>
      <right style="thin">
        <color indexed="18"/>
      </right>
      <top style="thin">
        <color indexed="18"/>
      </top>
      <bottom style="thin">
        <color indexed="18"/>
      </bottom>
      <diagonal/>
    </border>
    <border>
      <left/>
      <right/>
      <top style="thin">
        <color indexed="64"/>
      </top>
      <bottom/>
      <diagonal/>
    </border>
    <border>
      <left/>
      <right style="thin">
        <color indexed="64"/>
      </right>
      <top style="thin">
        <color indexed="64"/>
      </top>
      <bottom/>
      <diagonal/>
    </border>
  </borders>
  <cellStyleXfs count="14168">
    <xf numFmtId="0" fontId="0" fillId="0" borderId="0"/>
    <xf numFmtId="0" fontId="7" fillId="0" borderId="0"/>
    <xf numFmtId="0" fontId="10"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7"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1" fillId="0" borderId="0">
      <alignment vertical="top"/>
    </xf>
    <xf numFmtId="0" fontId="7"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1"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2" fillId="0" borderId="1" applyNumberFormat="0" applyBorder="0" applyAlignment="0">
      <alignment horizontal="center" vertical="center"/>
    </xf>
    <xf numFmtId="165" fontId="13" fillId="0" borderId="0">
      <protection locked="0"/>
    </xf>
    <xf numFmtId="165" fontId="14" fillId="0" borderId="0">
      <protection locked="0"/>
    </xf>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7"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165" fontId="17" fillId="0" borderId="0">
      <protection locked="0"/>
    </xf>
    <xf numFmtId="165" fontId="18" fillId="0" borderId="0">
      <protection locked="0"/>
    </xf>
    <xf numFmtId="165" fontId="19" fillId="0" borderId="0">
      <protection locked="0"/>
    </xf>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6"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1"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1"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1"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1"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 fillId="15" borderId="0" applyNumberFormat="0" applyBorder="0" applyAlignment="0" applyProtection="0"/>
    <xf numFmtId="0" fontId="7" fillId="0" borderId="0" applyNumberFormat="0" applyFont="0" applyFill="0" applyBorder="0" applyAlignment="0" applyProtection="0"/>
    <xf numFmtId="0" fontId="20" fillId="15"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 fillId="16" borderId="0" applyNumberFormat="0" applyBorder="0" applyAlignment="0" applyProtection="0"/>
    <xf numFmtId="0" fontId="7" fillId="0" borderId="0" applyNumberFormat="0" applyFont="0" applyFill="0" applyBorder="0" applyAlignment="0" applyProtection="0"/>
    <xf numFmtId="0" fontId="20" fillId="16"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 fillId="17" borderId="0" applyNumberFormat="0" applyBorder="0" applyAlignment="0" applyProtection="0"/>
    <xf numFmtId="0" fontId="7" fillId="0" borderId="0" applyNumberFormat="0" applyFont="0" applyFill="0" applyBorder="0" applyAlignment="0" applyProtection="0"/>
    <xf numFmtId="0" fontId="20" fillId="17"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 fillId="18" borderId="0" applyNumberFormat="0" applyBorder="0" applyAlignment="0" applyProtection="0"/>
    <xf numFmtId="0" fontId="7" fillId="0" borderId="0" applyNumberFormat="0" applyFont="0" applyFill="0" applyBorder="0" applyAlignment="0" applyProtection="0"/>
    <xf numFmtId="0" fontId="20" fillId="18"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 fillId="13" borderId="0" applyNumberFormat="0" applyBorder="0" applyAlignment="0" applyProtection="0"/>
    <xf numFmtId="0" fontId="7" fillId="0" borderId="0" applyNumberFormat="0" applyFont="0" applyFill="0" applyBorder="0" applyAlignment="0" applyProtection="0"/>
    <xf numFmtId="0" fontId="20" fillId="13"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 fillId="14" borderId="0" applyNumberFormat="0" applyBorder="0" applyAlignment="0" applyProtection="0"/>
    <xf numFmtId="0" fontId="7" fillId="0" borderId="0" applyNumberFormat="0" applyFont="0" applyFill="0" applyBorder="0" applyAlignment="0" applyProtection="0"/>
    <xf numFmtId="0" fontId="20" fillId="14"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0" fillId="19" borderId="0" applyNumberFormat="0" applyBorder="0" applyAlignment="0" applyProtection="0"/>
    <xf numFmtId="0" fontId="7" fillId="0" borderId="0" applyNumberFormat="0" applyFont="0" applyFill="0" applyBorder="0" applyAlignment="0" applyProtection="0"/>
    <xf numFmtId="0" fontId="20" fillId="19"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2" fillId="3" borderId="0" applyNumberFormat="0" applyBorder="0" applyAlignment="0" applyProtection="0"/>
    <xf numFmtId="0" fontId="7" fillId="0" borderId="0" applyNumberFormat="0" applyFont="0" applyFill="0" applyBorder="0" applyAlignment="0" applyProtection="0"/>
    <xf numFmtId="0" fontId="22" fillId="3"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3" fillId="20" borderId="5" applyNumberFormat="0" applyAlignment="0" applyProtection="0"/>
    <xf numFmtId="0" fontId="7" fillId="0" borderId="0" applyNumberFormat="0" applyFont="0" applyFill="0" applyBorder="0" applyAlignment="0" applyProtection="0"/>
    <xf numFmtId="0" fontId="23" fillId="20" borderId="5"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4" fillId="21" borderId="6" applyNumberFormat="0" applyAlignment="0" applyProtection="0"/>
    <xf numFmtId="0" fontId="7" fillId="0" borderId="0" applyNumberFormat="0" applyFont="0" applyFill="0" applyBorder="0" applyAlignment="0" applyProtection="0"/>
    <xf numFmtId="0" fontId="24" fillId="21" borderId="6"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6" fontId="25"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6" fontId="7" fillId="0" borderId="0" applyFont="0" applyFill="0" applyBorder="0" applyAlignment="0" applyProtection="0"/>
    <xf numFmtId="0" fontId="7" fillId="0" borderId="0" applyNumberFormat="0" applyFont="0" applyFill="0" applyBorder="0" applyAlignment="0" applyProtection="0"/>
    <xf numFmtId="166"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6"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166"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0" fontId="7" fillId="0" borderId="0" applyFont="0" applyFill="0" applyBorder="0" applyAlignment="0" applyProtection="0"/>
    <xf numFmtId="0" fontId="7" fillId="0" borderId="0" applyNumberFormat="0" applyFont="0" applyFill="0" applyBorder="0" applyAlignment="0" applyProtection="0"/>
    <xf numFmtId="166" fontId="7" fillId="0" borderId="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6" fillId="0" borderId="0" applyNumberFormat="0" applyFill="0" applyBorder="0" applyAlignment="0" applyProtection="0"/>
    <xf numFmtId="0" fontId="7" fillId="0" borderId="0" applyNumberFormat="0" applyFont="0" applyFill="0" applyBorder="0" applyAlignment="0" applyProtection="0"/>
    <xf numFmtId="0" fontId="26"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7" fillId="4" borderId="0" applyNumberFormat="0" applyBorder="0" applyAlignment="0" applyProtection="0"/>
    <xf numFmtId="0" fontId="7" fillId="0" borderId="0" applyNumberFormat="0" applyFont="0" applyFill="0" applyBorder="0" applyAlignment="0" applyProtection="0"/>
    <xf numFmtId="0" fontId="27" fillId="4"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8" fillId="0" borderId="7" applyNumberFormat="0" applyFill="0" applyAlignment="0" applyProtection="0"/>
    <xf numFmtId="0" fontId="7" fillId="0" borderId="0" applyNumberFormat="0" applyFont="0" applyFill="0" applyBorder="0" applyAlignment="0" applyProtection="0"/>
    <xf numFmtId="0" fontId="28" fillId="0" borderId="7"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9" fillId="0" borderId="8" applyNumberFormat="0" applyFill="0" applyAlignment="0" applyProtection="0"/>
    <xf numFmtId="0" fontId="7" fillId="0" borderId="0" applyNumberFormat="0" applyFont="0" applyFill="0" applyBorder="0" applyAlignment="0" applyProtection="0"/>
    <xf numFmtId="0" fontId="29" fillId="0" borderId="8"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0" fillId="0" borderId="9" applyNumberFormat="0" applyFill="0" applyAlignment="0" applyProtection="0"/>
    <xf numFmtId="0" fontId="7" fillId="0" borderId="0" applyNumberFormat="0" applyFont="0" applyFill="0" applyBorder="0" applyAlignment="0" applyProtection="0"/>
    <xf numFmtId="0" fontId="30" fillId="0" borderId="9"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0" fillId="0" borderId="0" applyNumberFormat="0" applyFill="0" applyBorder="0" applyAlignment="0" applyProtection="0"/>
    <xf numFmtId="0" fontId="7" fillId="0" borderId="0" applyNumberFormat="0" applyFont="0" applyFill="0" applyBorder="0" applyAlignment="0" applyProtection="0"/>
    <xf numFmtId="0" fontId="30"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1"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2" fillId="0" borderId="10" applyNumberFormat="0" applyFill="0" applyAlignment="0" applyProtection="0"/>
    <xf numFmtId="0" fontId="7" fillId="0" borderId="0" applyNumberFormat="0" applyFont="0" applyFill="0" applyBorder="0" applyAlignment="0" applyProtection="0"/>
    <xf numFmtId="0" fontId="32" fillId="0" borderId="10"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3" fillId="22" borderId="0" applyNumberFormat="0" applyBorder="0" applyAlignment="0" applyProtection="0"/>
    <xf numFmtId="0" fontId="7" fillId="0" borderId="0" applyNumberFormat="0" applyFont="0" applyFill="0" applyBorder="0" applyAlignment="0" applyProtection="0"/>
    <xf numFmtId="0" fontId="33" fillId="22" borderId="0" applyNumberFormat="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alignment vertical="top"/>
    </xf>
    <xf numFmtId="0" fontId="7" fillId="0" borderId="0" applyNumberFormat="0" applyFont="0" applyFill="0" applyBorder="0" applyAlignment="0" applyProtection="0"/>
    <xf numFmtId="0" fontId="10"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5" fillId="0" borderId="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25"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5"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4"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23" borderId="11" applyNumberFormat="0" applyFon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7" fillId="20" borderId="12" applyNumberFormat="0" applyAlignment="0" applyProtection="0"/>
    <xf numFmtId="0" fontId="7" fillId="0" borderId="0" applyNumberFormat="0" applyFont="0" applyFill="0" applyBorder="0" applyAlignment="0" applyProtection="0"/>
    <xf numFmtId="0" fontId="37" fillId="20" borderId="12" applyNumberFormat="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alignment vertical="top"/>
    </xf>
    <xf numFmtId="0" fontId="7" fillId="0" borderId="0" applyNumberFormat="0" applyFont="0" applyFill="0" applyBorder="0" applyAlignment="0" applyProtection="0"/>
    <xf numFmtId="0" fontId="10" fillId="0" borderId="0">
      <alignment vertical="top"/>
    </xf>
    <xf numFmtId="0" fontId="7" fillId="0" borderId="0" applyNumberFormat="0" applyFont="0" applyFill="0" applyBorder="0" applyAlignment="0" applyProtection="0"/>
    <xf numFmtId="0" fontId="10" fillId="0" borderId="0">
      <alignment vertical="top"/>
    </xf>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8" fillId="0" borderId="0" applyNumberFormat="0" applyFill="0" applyBorder="0" applyAlignment="0" applyProtection="0"/>
    <xf numFmtId="0" fontId="7" fillId="0" borderId="0" applyNumberFormat="0" applyFont="0" applyFill="0" applyBorder="0" applyAlignment="0" applyProtection="0"/>
    <xf numFmtId="0" fontId="38"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39" fillId="0" borderId="13" applyNumberFormat="0" applyFill="0" applyAlignment="0" applyProtection="0"/>
    <xf numFmtId="0" fontId="7" fillId="0" borderId="0" applyNumberFormat="0" applyFont="0" applyFill="0" applyBorder="0" applyAlignment="0" applyProtection="0"/>
    <xf numFmtId="0" fontId="39" fillId="0" borderId="13" applyNumberFormat="0" applyFill="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40" fillId="0" borderId="0" applyNumberFormat="0" applyFill="0" applyBorder="0" applyAlignment="0" applyProtection="0"/>
    <xf numFmtId="0" fontId="7" fillId="0" borderId="0" applyNumberFormat="0" applyFont="0" applyFill="0" applyBorder="0" applyAlignment="0" applyProtection="0"/>
    <xf numFmtId="0" fontId="40" fillId="0" borderId="0" applyNumberForma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10" fillId="0" borderId="0">
      <alignment vertical="top"/>
    </xf>
    <xf numFmtId="166" fontId="7" fillId="0" borderId="0" applyFon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49" fillId="0" borderId="0"/>
    <xf numFmtId="9" fontId="49" fillId="0" borderId="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50" fillId="0" borderId="0">
      <alignment horizontal="center" vertical="top" wrapText="1"/>
      <protection locked="0"/>
    </xf>
    <xf numFmtId="0" fontId="56" fillId="0" borderId="0"/>
    <xf numFmtId="0" fontId="56" fillId="0" borderId="0"/>
    <xf numFmtId="0" fontId="7" fillId="0" borderId="0" applyFill="0" applyBorder="0">
      <alignment vertical="center"/>
    </xf>
    <xf numFmtId="0" fontId="51" fillId="24" borderId="17" applyNumberFormat="0"/>
    <xf numFmtId="182" fontId="80" fillId="0" borderId="18">
      <protection locked="0"/>
    </xf>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52" fillId="0" borderId="0" applyNumberFormat="0" applyFill="0" applyBorder="0" applyAlignment="0" applyProtection="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170" fontId="7" fillId="0" borderId="0" applyFill="0" applyBorder="0" applyAlignment="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0" fontId="23" fillId="20" borderId="5" applyNumberFormat="0" applyAlignment="0" applyProtection="0"/>
    <xf numFmtId="171" fontId="53" fillId="25" borderId="19">
      <alignment horizontal="center"/>
    </xf>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24" fillId="21" borderId="6" applyNumberFormat="0" applyAlignment="0" applyProtection="0"/>
    <xf numFmtId="0" fontId="44" fillId="0" borderId="20">
      <alignment horizontal="center" vertical="center"/>
    </xf>
    <xf numFmtId="166" fontId="7" fillId="0" borderId="0" applyFont="0" applyFill="0" applyBorder="0" applyAlignment="0" applyProtection="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72" fontId="36" fillId="0" borderId="0"/>
    <xf numFmtId="166" fontId="7"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7"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7"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7"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7"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54" fillId="0" borderId="0" applyNumberFormat="0" applyAlignment="0">
      <alignment horizontal="left"/>
    </xf>
    <xf numFmtId="0" fontId="55" fillId="0" borderId="0" applyNumberFormat="0" applyAlignment="0"/>
    <xf numFmtId="182" fontId="81" fillId="0" borderId="21" applyNumberFormat="0" applyBorder="0" applyAlignment="0" applyProtection="0">
      <protection locked="0"/>
    </xf>
    <xf numFmtId="0" fontId="56" fillId="0" borderId="22"/>
    <xf numFmtId="168" fontId="82" fillId="0" borderId="0" applyFont="0" applyFill="0" applyBorder="0" applyAlignment="0" applyProtection="0"/>
    <xf numFmtId="0" fontId="7" fillId="0" borderId="0" applyFont="0" applyFill="0" applyBorder="0" applyAlignment="0" applyProtection="0"/>
    <xf numFmtId="168" fontId="7"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82" fillId="0" borderId="0" applyFont="0" applyFill="0" applyBorder="0" applyAlignment="0" applyProtection="0"/>
    <xf numFmtId="168" fontId="7" fillId="0" borderId="0" applyFont="0" applyFill="0" applyBorder="0" applyAlignment="0" applyProtection="0"/>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73" fontId="7" fillId="0" borderId="1">
      <alignment vertical="center"/>
      <protection locked="0"/>
    </xf>
    <xf numFmtId="15" fontId="57" fillId="0" borderId="23"/>
    <xf numFmtId="0" fontId="58" fillId="0" borderId="0" applyNumberFormat="0" applyAlignment="0">
      <alignment horizontal="left"/>
    </xf>
    <xf numFmtId="0" fontId="59" fillId="26" borderId="24" applyNumberFormat="0" applyAlignment="0">
      <alignment horizontal="center"/>
    </xf>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0" fontId="7" fillId="0" borderId="0" applyNumberFormat="0" applyFont="0" applyFill="0" applyBorder="0" applyProtection="0"/>
    <xf numFmtId="174" fontId="55" fillId="0" borderId="0" applyFont="0" applyFill="0" applyBorder="0" applyAlignment="0" applyProtection="0"/>
    <xf numFmtId="0" fontId="85" fillId="0" borderId="0"/>
    <xf numFmtId="0" fontId="86" fillId="0" borderId="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0" fontId="7" fillId="27" borderId="0" applyNumberFormat="0" applyFont="0" applyAlignment="0"/>
    <xf numFmtId="175" fontId="60" fillId="28" borderId="5"/>
    <xf numFmtId="0" fontId="80" fillId="0" borderId="25" applyNumberFormat="0" applyFill="0" applyBorder="0" applyAlignment="0" applyProtection="0">
      <protection locked="0"/>
    </xf>
    <xf numFmtId="176" fontId="61" fillId="0" borderId="26">
      <alignment horizontal="right"/>
    </xf>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38" fontId="62" fillId="29" borderId="0" applyNumberFormat="0" applyBorder="0" applyAlignment="0" applyProtection="0"/>
    <xf numFmtId="38" fontId="62" fillId="29" borderId="0" applyNumberFormat="0" applyBorder="0" applyAlignment="0" applyProtection="0"/>
    <xf numFmtId="38" fontId="62" fillId="29" borderId="0" applyNumberFormat="0" applyBorder="0" applyAlignment="0" applyProtection="0"/>
    <xf numFmtId="38" fontId="62" fillId="29" borderId="0" applyNumberFormat="0" applyBorder="0" applyAlignment="0" applyProtection="0"/>
    <xf numFmtId="38" fontId="62" fillId="29" borderId="0" applyNumberFormat="0" applyBorder="0" applyAlignment="0" applyProtection="0"/>
    <xf numFmtId="38" fontId="62" fillId="29" borderId="0" applyNumberFormat="0" applyBorder="0" applyAlignment="0" applyProtection="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7" fillId="30" borderId="19" applyNumberFormat="0" applyFont="0" applyAlignment="0"/>
    <xf numFmtId="0" fontId="44" fillId="0" borderId="27" applyNumberFormat="0" applyAlignment="0" applyProtection="0">
      <alignment horizontal="left" vertical="center"/>
    </xf>
    <xf numFmtId="0" fontId="44" fillId="0" borderId="3">
      <alignment horizontal="left" vertical="center"/>
    </xf>
    <xf numFmtId="0" fontId="63" fillId="0" borderId="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4" fillId="0" borderId="0" applyNumberFormat="0" applyFill="0" applyBorder="0" applyAlignment="0"/>
    <xf numFmtId="0" fontId="63" fillId="0" borderId="0" applyNumberFormat="0" applyFill="0" applyBorder="0" applyAlignment="0"/>
    <xf numFmtId="183" fontId="83" fillId="0" borderId="28" applyNumberFormat="0" applyFont="0" applyBorder="0" applyAlignment="0"/>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184" fontId="7" fillId="0" borderId="0" applyProtection="0">
      <alignment horizontal="center"/>
    </xf>
    <xf numFmtId="0" fontId="53" fillId="0" borderId="0" applyNumberFormat="0" applyFill="0" applyBorder="0">
      <alignment horizontal="left"/>
    </xf>
    <xf numFmtId="10" fontId="62" fillId="31" borderId="1" applyNumberFormat="0" applyBorder="0" applyAlignment="0" applyProtection="0"/>
    <xf numFmtId="10" fontId="62" fillId="31" borderId="1" applyNumberFormat="0" applyBorder="0" applyAlignment="0" applyProtection="0"/>
    <xf numFmtId="10" fontId="62" fillId="31" borderId="1" applyNumberFormat="0" applyBorder="0" applyAlignment="0" applyProtection="0"/>
    <xf numFmtId="10" fontId="62" fillId="31" borderId="1" applyNumberFormat="0" applyBorder="0" applyAlignment="0" applyProtection="0"/>
    <xf numFmtId="10" fontId="62" fillId="31" borderId="1" applyNumberFormat="0" applyBorder="0" applyAlignment="0" applyProtection="0"/>
    <xf numFmtId="10" fontId="62" fillId="31" borderId="1" applyNumberFormat="0" applyBorder="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0" fontId="47" fillId="7" borderId="5" applyNumberFormat="0" applyAlignment="0" applyProtection="0"/>
    <xf numFmtId="177" fontId="66" fillId="32" borderId="0"/>
    <xf numFmtId="0" fontId="7" fillId="0" borderId="1" applyNumberFormat="0"/>
    <xf numFmtId="0" fontId="7" fillId="0" borderId="1" applyNumberFormat="0"/>
    <xf numFmtId="0" fontId="7" fillId="0" borderId="1" applyNumberFormat="0"/>
    <xf numFmtId="0" fontId="7" fillId="0" borderId="1" applyNumberFormat="0"/>
    <xf numFmtId="0" fontId="7" fillId="0" borderId="1" applyNumberFormat="0"/>
    <xf numFmtId="0" fontId="7" fillId="0" borderId="1" applyNumberFormat="0"/>
    <xf numFmtId="0" fontId="7" fillId="0" borderId="1" applyNumberFormat="0"/>
    <xf numFmtId="0" fontId="7" fillId="0" borderId="1" applyNumberFormat="0"/>
    <xf numFmtId="0" fontId="7" fillId="0" borderId="1" applyNumberFormat="0"/>
    <xf numFmtId="0" fontId="7" fillId="0" borderId="1" applyNumberFormat="0"/>
    <xf numFmtId="0" fontId="7" fillId="0" borderId="1" applyNumberFormat="0"/>
    <xf numFmtId="0" fontId="7" fillId="0" borderId="1" applyNumberFormat="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177" fontId="67" fillId="34" borderId="0"/>
    <xf numFmtId="0" fontId="44" fillId="0" borderId="1">
      <alignment horizontal="center" vertical="center"/>
    </xf>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7" fillId="0" borderId="0">
      <alignment vertical="top"/>
    </xf>
    <xf numFmtId="37" fontId="6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alignment vertical="top"/>
    </xf>
    <xf numFmtId="0" fontId="10" fillId="0" borderId="0">
      <alignment vertical="top"/>
    </xf>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169" fontId="7" fillId="0" borderId="0"/>
    <xf numFmtId="0" fontId="7" fillId="0" borderId="0">
      <alignment vertical="top"/>
    </xf>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alignment vertical="top"/>
    </xf>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alignment vertical="top"/>
    </xf>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top"/>
    </xf>
    <xf numFmtId="0" fontId="7" fillId="0" borderId="0">
      <alignment vertical="top"/>
    </xf>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7" fillId="0" borderId="0"/>
    <xf numFmtId="0" fontId="7" fillId="0" borderId="0"/>
    <xf numFmtId="0" fontId="15" fillId="0" borderId="0"/>
    <xf numFmtId="0" fontId="7" fillId="0" borderId="0"/>
    <xf numFmtId="0" fontId="7" fillId="0" borderId="0">
      <alignment vertical="top"/>
    </xf>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top"/>
    </xf>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top"/>
    </xf>
    <xf numFmtId="0" fontId="7" fillId="0" borderId="0"/>
    <xf numFmtId="0" fontId="7" fillId="0" borderId="0"/>
    <xf numFmtId="0" fontId="3"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top"/>
    </xf>
    <xf numFmtId="0" fontId="46"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46" fillId="0" borderId="0"/>
    <xf numFmtId="0" fontId="46" fillId="0" borderId="0"/>
    <xf numFmtId="0" fontId="46" fillId="0" borderId="0"/>
    <xf numFmtId="0" fontId="46" fillId="0" borderId="0"/>
    <xf numFmtId="0" fontId="46" fillId="0" borderId="0"/>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6" fillId="0" borderId="0"/>
    <xf numFmtId="0" fontId="46" fillId="0" borderId="0"/>
    <xf numFmtId="0" fontId="46" fillId="0" borderId="0"/>
    <xf numFmtId="0" fontId="7" fillId="0" borderId="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xf numFmtId="0" fontId="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80"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top"/>
    </xf>
    <xf numFmtId="0" fontId="7" fillId="0" borderId="0">
      <alignment vertical="top"/>
    </xf>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3" fillId="0" borderId="0"/>
    <xf numFmtId="0" fontId="3" fillId="0" borderId="0"/>
    <xf numFmtId="0" fontId="3" fillId="0" borderId="0"/>
    <xf numFmtId="0" fontId="7" fillId="0" borderId="0"/>
    <xf numFmtId="0" fontId="7" fillId="0" borderId="0">
      <alignment vertical="top"/>
    </xf>
    <xf numFmtId="0" fontId="3" fillId="0" borderId="0"/>
    <xf numFmtId="0" fontId="3" fillId="0" borderId="0"/>
    <xf numFmtId="0" fontId="7" fillId="0" borderId="0">
      <alignment vertical="top"/>
    </xf>
    <xf numFmtId="0" fontId="3" fillId="0" borderId="0"/>
    <xf numFmtId="0" fontId="3" fillId="0" borderId="0"/>
    <xf numFmtId="0" fontId="7" fillId="0" borderId="0">
      <alignment vertical="top"/>
    </xf>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0" fontId="15" fillId="0" borderId="0"/>
    <xf numFmtId="0" fontId="15" fillId="0" borderId="0"/>
    <xf numFmtId="0" fontId="15" fillId="0" borderId="0"/>
    <xf numFmtId="0" fontId="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Border="0"/>
    <xf numFmtId="0" fontId="3" fillId="0" borderId="0"/>
    <xf numFmtId="0" fontId="3" fillId="0" borderId="0"/>
    <xf numFmtId="0" fontId="3" fillId="0" borderId="0"/>
    <xf numFmtId="0" fontId="7" fillId="0" borderId="0"/>
    <xf numFmtId="0" fontId="7" fillId="0" borderId="0"/>
    <xf numFmtId="0" fontId="15"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0" borderId="0">
      <alignment vertical="top"/>
    </xf>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7" fillId="0" borderId="0"/>
    <xf numFmtId="0" fontId="3" fillId="0" borderId="0"/>
    <xf numFmtId="0" fontId="3" fillId="0" borderId="0"/>
    <xf numFmtId="0" fontId="15" fillId="0" borderId="0"/>
    <xf numFmtId="0" fontId="3" fillId="0" borderId="0"/>
    <xf numFmtId="0" fontId="3" fillId="0" borderId="0"/>
    <xf numFmtId="0" fontId="15" fillId="0" borderId="0"/>
    <xf numFmtId="0" fontId="3" fillId="0" borderId="0"/>
    <xf numFmtId="0" fontId="3" fillId="0" borderId="0"/>
    <xf numFmtId="0" fontId="15" fillId="0" borderId="0"/>
    <xf numFmtId="0" fontId="7" fillId="0" borderId="0">
      <alignment vertical="top"/>
    </xf>
    <xf numFmtId="0" fontId="15" fillId="0" borderId="0"/>
    <xf numFmtId="0" fontId="15" fillId="0" borderId="0"/>
    <xf numFmtId="0" fontId="15" fillId="0" borderId="0"/>
    <xf numFmtId="0" fontId="7" fillId="0" borderId="0"/>
    <xf numFmtId="0" fontId="36" fillId="0" borderId="0"/>
    <xf numFmtId="0" fontId="36" fillId="0" borderId="0"/>
    <xf numFmtId="0" fontId="36" fillId="0" borderId="0"/>
    <xf numFmtId="0" fontId="36" fillId="0" borderId="0"/>
    <xf numFmtId="0" fontId="36" fillId="0" borderId="0"/>
    <xf numFmtId="0" fontId="7" fillId="0" borderId="0"/>
    <xf numFmtId="0" fontId="7" fillId="0" borderId="0"/>
    <xf numFmtId="0" fontId="3" fillId="0" borderId="0"/>
    <xf numFmtId="0" fontId="7" fillId="0" borderId="0"/>
    <xf numFmtId="0" fontId="7" fillId="0" borderId="0"/>
    <xf numFmtId="0" fontId="3" fillId="0" borderId="0"/>
    <xf numFmtId="0" fontId="15" fillId="0" borderId="0"/>
    <xf numFmtId="0" fontId="15" fillId="0" borderId="0"/>
    <xf numFmtId="0" fontId="7" fillId="0" borderId="0">
      <alignment vertical="top"/>
    </xf>
    <xf numFmtId="0" fontId="15" fillId="0" borderId="0"/>
    <xf numFmtId="0" fontId="15" fillId="0" borderId="0"/>
    <xf numFmtId="0" fontId="15" fillId="0" borderId="0"/>
    <xf numFmtId="0" fontId="15" fillId="0" borderId="0"/>
    <xf numFmtId="0" fontId="15"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7" fillId="0" borderId="0">
      <alignment vertical="top"/>
    </xf>
    <xf numFmtId="0" fontId="7" fillId="0" borderId="0">
      <alignment vertical="top"/>
    </xf>
    <xf numFmtId="0" fontId="7"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top"/>
    </xf>
    <xf numFmtId="0" fontId="7" fillId="0" borderId="0"/>
    <xf numFmtId="0" fontId="7" fillId="0" borderId="0"/>
    <xf numFmtId="0" fontId="3" fillId="0" borderId="0"/>
    <xf numFmtId="0" fontId="3"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7" fillId="23" borderId="11" applyNumberFormat="0" applyFont="0" applyAlignment="0" applyProtection="0"/>
    <xf numFmtId="0" fontId="69" fillId="35" borderId="30" applyNumberFormat="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0" fontId="37" fillId="20" borderId="12" applyNumberFormat="0" applyAlignment="0" applyProtection="0"/>
    <xf numFmtId="14" fontId="50" fillId="0" borderId="0">
      <alignment horizontal="center" vertical="top" wrapText="1"/>
      <protection locked="0"/>
    </xf>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178" fontId="7" fillId="0" borderId="0">
      <alignment horizontal="center" vertical="center"/>
    </xf>
    <xf numFmtId="0" fontId="70" fillId="0" borderId="0" applyFont="0"/>
    <xf numFmtId="179" fontId="71" fillId="0" borderId="0"/>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3" fillId="36" borderId="31" applyNumberFormat="0">
      <alignment horizontal="center"/>
    </xf>
    <xf numFmtId="180" fontId="7" fillId="0" borderId="0" applyBorder="0"/>
    <xf numFmtId="180" fontId="7" fillId="0" borderId="0" applyBorder="0"/>
    <xf numFmtId="180" fontId="7" fillId="0" borderId="0" applyBorder="0"/>
    <xf numFmtId="180" fontId="7" fillId="0" borderId="0" applyBorder="0"/>
    <xf numFmtId="180" fontId="7" fillId="0" borderId="0" applyBorder="0"/>
    <xf numFmtId="180" fontId="7" fillId="0" borderId="0" applyBorder="0"/>
    <xf numFmtId="180" fontId="7" fillId="0" borderId="0" applyBorder="0"/>
    <xf numFmtId="180" fontId="7" fillId="0" borderId="0" applyBorder="0"/>
    <xf numFmtId="180" fontId="7" fillId="0" borderId="0" applyBorder="0"/>
    <xf numFmtId="180" fontId="7" fillId="0" borderId="0" applyBorder="0"/>
    <xf numFmtId="180" fontId="7" fillId="0" borderId="0" applyBorder="0"/>
    <xf numFmtId="180" fontId="7" fillId="0" borderId="0" applyBorder="0"/>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181" fontId="7" fillId="0" borderId="0" applyNumberFormat="0" applyFill="0" applyBorder="0" applyAlignment="0" applyProtection="0">
      <alignment horizontal="left"/>
    </xf>
    <xf numFmtId="0" fontId="48" fillId="0" borderId="1">
      <alignment horizontal="center" vertical="center" wrapText="1"/>
    </xf>
    <xf numFmtId="0" fontId="74" fillId="33" borderId="0"/>
    <xf numFmtId="0" fontId="75" fillId="33" borderId="0"/>
    <xf numFmtId="0" fontId="76" fillId="33" borderId="0"/>
    <xf numFmtId="0" fontId="77" fillId="0" borderId="0" applyNumberFormat="0" applyFill="0" applyBorder="0" applyAlignment="0" applyProtection="0">
      <alignment vertical="top"/>
      <protection locked="0"/>
    </xf>
    <xf numFmtId="0" fontId="10" fillId="0" borderId="0">
      <alignment vertical="top"/>
    </xf>
    <xf numFmtId="0" fontId="10" fillId="0" borderId="0">
      <alignment vertical="top"/>
    </xf>
    <xf numFmtId="0" fontId="10" fillId="0" borderId="0"/>
    <xf numFmtId="40" fontId="78" fillId="0" borderId="0" applyBorder="0">
      <alignment horizontal="right"/>
    </xf>
    <xf numFmtId="0" fontId="45" fillId="37" borderId="0">
      <alignment horizontal="center" vertical="center"/>
    </xf>
    <xf numFmtId="0" fontId="45" fillId="0" borderId="29">
      <alignment horizontal="center" vertical="center" wrapText="1"/>
    </xf>
    <xf numFmtId="40" fontId="84" fillId="0" borderId="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53" fillId="0" borderId="0" applyNumberFormat="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9" fillId="38" borderId="32">
      <alignment horizontal="center"/>
    </xf>
    <xf numFmtId="0" fontId="27" fillId="4" borderId="0" applyNumberFormat="0" applyBorder="0" applyAlignment="0" applyProtection="0"/>
    <xf numFmtId="0" fontId="37" fillId="20" borderId="12" applyNumberFormat="0" applyAlignment="0" applyProtection="0"/>
    <xf numFmtId="0" fontId="47" fillId="7" borderId="5" applyNumberFormat="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4" fillId="21" borderId="6" applyNumberFormat="0" applyAlignment="0" applyProtection="0"/>
    <xf numFmtId="0" fontId="39" fillId="0" borderId="13" applyNumberFormat="0" applyFill="0" applyAlignment="0" applyProtection="0"/>
    <xf numFmtId="0" fontId="40" fillId="0" borderId="0" applyNumberFormat="0" applyFill="0" applyBorder="0" applyAlignment="0" applyProtection="0"/>
    <xf numFmtId="0" fontId="7" fillId="23" borderId="11" applyNumberFormat="0" applyFont="0" applyAlignment="0" applyProtection="0"/>
    <xf numFmtId="0" fontId="33" fillId="22" borderId="0" applyNumberFormat="0" applyBorder="0" applyAlignment="0" applyProtection="0"/>
    <xf numFmtId="0" fontId="23" fillId="20" borderId="5" applyNumberFormat="0" applyAlignment="0" applyProtection="0"/>
    <xf numFmtId="0" fontId="22" fillId="3" borderId="0" applyNumberFormat="0" applyBorder="0" applyAlignment="0" applyProtection="0"/>
    <xf numFmtId="0" fontId="32" fillId="0" borderId="10" applyNumberFormat="0" applyFill="0" applyAlignment="0" applyProtection="0"/>
    <xf numFmtId="0" fontId="26" fillId="0" borderId="0" applyNumberFormat="0" applyFill="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0" borderId="9" applyNumberFormat="0" applyFill="0" applyAlignment="0" applyProtection="0"/>
    <xf numFmtId="0" fontId="30" fillId="0" borderId="0" applyNumberFormat="0" applyFill="0" applyBorder="0" applyAlignment="0" applyProtection="0"/>
    <xf numFmtId="0" fontId="38" fillId="0" borderId="0" applyNumberFormat="0" applyFill="0" applyBorder="0" applyAlignment="0" applyProtection="0"/>
    <xf numFmtId="0" fontId="7" fillId="0" borderId="0"/>
    <xf numFmtId="0" fontId="7" fillId="0" borderId="0"/>
    <xf numFmtId="166" fontId="7" fillId="0" borderId="0" applyFont="0" applyFill="0" applyBorder="0" applyAlignment="0" applyProtection="0"/>
    <xf numFmtId="166" fontId="7" fillId="0" borderId="0" applyFont="0" applyFill="0" applyBorder="0" applyAlignment="0" applyProtection="0"/>
    <xf numFmtId="0" fontId="88"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 fillId="0" borderId="0"/>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xf numFmtId="166" fontId="7" fillId="0" borderId="0" applyFont="0" applyFill="0" applyBorder="0" applyAlignment="0" applyProtection="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7" fillId="0" borderId="0"/>
    <xf numFmtId="166" fontId="7" fillId="0" borderId="0" applyFont="0" applyFill="0" applyBorder="0" applyAlignment="0" applyProtection="0"/>
    <xf numFmtId="0" fontId="2" fillId="0" borderId="0"/>
    <xf numFmtId="0" fontId="2" fillId="0" borderId="0"/>
    <xf numFmtId="0" fontId="2" fillId="0" borderId="0"/>
    <xf numFmtId="166" fontId="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3">
    <xf numFmtId="0" fontId="0" fillId="0" borderId="0" xfId="0"/>
    <xf numFmtId="46" fontId="6" fillId="0" borderId="0" xfId="0" applyNumberFormat="1" applyFont="1" applyAlignment="1">
      <alignment horizontal="center" vertical="center"/>
    </xf>
    <xf numFmtId="0" fontId="6" fillId="0" borderId="0" xfId="0" applyFont="1" applyAlignment="1">
      <alignment horizontal="center" vertical="center"/>
    </xf>
    <xf numFmtId="46"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46" fontId="8" fillId="0" borderId="1" xfId="0" applyNumberFormat="1" applyFont="1" applyBorder="1" applyAlignment="1">
      <alignment horizontal="center" vertical="center"/>
    </xf>
    <xf numFmtId="46" fontId="8" fillId="0" borderId="0" xfId="0" applyNumberFormat="1" applyFont="1" applyAlignment="1">
      <alignment horizontal="center" vertical="center"/>
    </xf>
    <xf numFmtId="0" fontId="8" fillId="0" borderId="0" xfId="0" applyFont="1" applyAlignment="1">
      <alignment horizontal="center" vertical="center"/>
    </xf>
    <xf numFmtId="0" fontId="9" fillId="0" borderId="1" xfId="0" applyFont="1" applyBorder="1" applyAlignment="1">
      <alignment horizontal="center" vertical="center"/>
    </xf>
    <xf numFmtId="46" fontId="9" fillId="0" borderId="0" xfId="0" applyNumberFormat="1" applyFont="1" applyAlignment="1">
      <alignment horizontal="center" vertical="center"/>
    </xf>
    <xf numFmtId="0" fontId="9" fillId="0" borderId="0" xfId="0" applyFont="1" applyAlignment="1">
      <alignment horizontal="center" vertical="center"/>
    </xf>
    <xf numFmtId="0" fontId="6" fillId="0" borderId="1" xfId="0" applyFont="1" applyBorder="1" applyAlignment="1">
      <alignment horizontal="center" vertical="center"/>
    </xf>
    <xf numFmtId="46" fontId="6" fillId="0" borderId="1" xfId="0" applyNumberFormat="1" applyFont="1" applyBorder="1" applyAlignment="1">
      <alignment horizontal="center" vertical="center"/>
    </xf>
    <xf numFmtId="46" fontId="6" fillId="0" borderId="1" xfId="0" applyNumberFormat="1" applyFont="1" applyFill="1" applyBorder="1" applyAlignment="1">
      <alignment horizontal="center" vertical="center"/>
    </xf>
    <xf numFmtId="2" fontId="6"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46" fontId="8" fillId="0" borderId="1" xfId="0" applyNumberFormat="1" applyFont="1" applyFill="1" applyBorder="1" applyAlignment="1">
      <alignment horizontal="center" vertical="center"/>
    </xf>
    <xf numFmtId="46" fontId="0" fillId="0" borderId="0" xfId="0" applyNumberFormat="1"/>
    <xf numFmtId="0" fontId="5" fillId="0" borderId="14" xfId="0" applyFont="1" applyBorder="1" applyAlignment="1">
      <alignment vertical="center"/>
    </xf>
    <xf numFmtId="0" fontId="6" fillId="0" borderId="0" xfId="0" applyFont="1" applyAlignment="1">
      <alignment vertical="center"/>
    </xf>
    <xf numFmtId="0" fontId="8" fillId="0" borderId="15"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16" xfId="0" applyFont="1" applyBorder="1" applyAlignment="1">
      <alignment vertical="center" wrapText="1"/>
    </xf>
    <xf numFmtId="1" fontId="9" fillId="0" borderId="1" xfId="0" applyNumberFormat="1" applyFont="1" applyFill="1" applyBorder="1" applyAlignment="1">
      <alignment horizontal="center" vertical="center" wrapText="1" shrinkToFit="1"/>
    </xf>
    <xf numFmtId="0" fontId="42" fillId="0" borderId="2" xfId="0" applyFont="1" applyFill="1" applyBorder="1" applyAlignment="1">
      <alignment horizontal="center" vertical="center"/>
    </xf>
    <xf numFmtId="1" fontId="9" fillId="0" borderId="1" xfId="0" applyNumberFormat="1" applyFont="1" applyFill="1" applyBorder="1" applyAlignment="1">
      <alignment horizontal="center" vertical="center"/>
    </xf>
    <xf numFmtId="2" fontId="9" fillId="0" borderId="1" xfId="0" applyNumberFormat="1" applyFont="1" applyFill="1" applyBorder="1" applyAlignment="1">
      <alignment horizontal="center" vertical="center"/>
    </xf>
    <xf numFmtId="1" fontId="9" fillId="0" borderId="1" xfId="0" applyNumberFormat="1" applyFont="1" applyFill="1" applyBorder="1" applyAlignment="1">
      <alignment horizontal="center" vertical="center" shrinkToFit="1"/>
    </xf>
    <xf numFmtId="1" fontId="9" fillId="0" borderId="2" xfId="0" applyNumberFormat="1" applyFont="1" applyFill="1" applyBorder="1" applyAlignment="1">
      <alignment horizontal="center" vertical="center" shrinkToFit="1"/>
    </xf>
    <xf numFmtId="0" fontId="41"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vertical="center"/>
    </xf>
    <xf numFmtId="0" fontId="8"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left" vertical="center"/>
    </xf>
    <xf numFmtId="1" fontId="6" fillId="0" borderId="1" xfId="0" applyNumberFormat="1" applyFont="1" applyBorder="1" applyAlignment="1">
      <alignment horizontal="center" vertical="center"/>
    </xf>
    <xf numFmtId="46" fontId="8" fillId="0" borderId="1" xfId="0" applyNumberFormat="1" applyFont="1" applyBorder="1" applyAlignment="1">
      <alignment horizontal="center" vertical="center" wrapText="1"/>
    </xf>
    <xf numFmtId="46" fontId="9" fillId="0" borderId="1" xfId="0" applyNumberFormat="1"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vertical="center"/>
    </xf>
    <xf numFmtId="0" fontId="8" fillId="0" borderId="1" xfId="0" applyFont="1" applyBorder="1" applyAlignment="1">
      <alignment vertical="center" wrapText="1"/>
    </xf>
    <xf numFmtId="0" fontId="43" fillId="0" borderId="1" xfId="0"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0" fillId="0" borderId="0" xfId="0"/>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1" fontId="8" fillId="0" borderId="0" xfId="0" applyNumberFormat="1" applyFont="1" applyAlignment="1">
      <alignment horizontal="center" vertical="center"/>
    </xf>
    <xf numFmtId="1" fontId="8" fillId="0" borderId="0" xfId="0" applyNumberFormat="1" applyFont="1" applyAlignment="1">
      <alignment horizontal="center" vertical="center" wrapText="1"/>
    </xf>
    <xf numFmtId="1" fontId="9" fillId="0" borderId="0" xfId="0" applyNumberFormat="1" applyFont="1" applyAlignment="1">
      <alignment horizontal="center" vertical="center"/>
    </xf>
    <xf numFmtId="0" fontId="6" fillId="0" borderId="0" xfId="0" applyFont="1" applyAlignment="1">
      <alignment horizontal="center" vertical="center"/>
    </xf>
    <xf numFmtId="167" fontId="6" fillId="0" borderId="0" xfId="0" applyNumberFormat="1" applyFont="1" applyAlignment="1">
      <alignment horizontal="center" vertical="center"/>
    </xf>
    <xf numFmtId="167" fontId="8" fillId="0" borderId="0" xfId="0" applyNumberFormat="1" applyFont="1" applyAlignment="1">
      <alignment horizontal="center" vertical="center"/>
    </xf>
    <xf numFmtId="1" fontId="43" fillId="0" borderId="1" xfId="0" applyNumberFormat="1" applyFont="1" applyBorder="1" applyAlignment="1">
      <alignment horizontal="center" vertical="center"/>
    </xf>
    <xf numFmtId="0" fontId="90" fillId="39" borderId="0" xfId="13769" applyFont="1" applyFill="1" applyAlignment="1">
      <alignment vertical="center"/>
    </xf>
    <xf numFmtId="0" fontId="89" fillId="39" borderId="0" xfId="13769" applyFont="1" applyFill="1" applyAlignment="1">
      <alignment vertical="center"/>
    </xf>
    <xf numFmtId="0" fontId="91" fillId="0" borderId="0" xfId="13769" applyFont="1"/>
    <xf numFmtId="0" fontId="89" fillId="39" borderId="0" xfId="13769" applyFont="1" applyFill="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xf>
    <xf numFmtId="0" fontId="6" fillId="39" borderId="1" xfId="0" applyFont="1" applyFill="1" applyBorder="1" applyAlignment="1">
      <alignment horizontal="center" vertical="center"/>
    </xf>
    <xf numFmtId="0" fontId="6" fillId="39" borderId="1" xfId="0" applyFont="1" applyFill="1" applyBorder="1" applyAlignment="1">
      <alignment horizontal="left" vertical="center"/>
    </xf>
    <xf numFmtId="1" fontId="6" fillId="39" borderId="1" xfId="0" applyNumberFormat="1" applyFont="1" applyFill="1" applyBorder="1" applyAlignment="1">
      <alignment horizontal="center" vertical="center"/>
    </xf>
    <xf numFmtId="46" fontId="6" fillId="39" borderId="0" xfId="0" applyNumberFormat="1" applyFont="1" applyFill="1" applyAlignment="1">
      <alignment horizontal="center" vertical="center"/>
    </xf>
    <xf numFmtId="0" fontId="8" fillId="39" borderId="0" xfId="0" applyFont="1" applyFill="1" applyAlignment="1">
      <alignment horizontal="center" vertical="center"/>
    </xf>
    <xf numFmtId="169" fontId="8" fillId="39" borderId="0" xfId="0" applyNumberFormat="1" applyFont="1" applyFill="1" applyAlignment="1">
      <alignment horizontal="center" vertical="center"/>
    </xf>
    <xf numFmtId="0" fontId="9" fillId="39" borderId="0" xfId="0" applyFont="1" applyFill="1" applyAlignment="1">
      <alignment horizontal="center" vertical="center"/>
    </xf>
    <xf numFmtId="0" fontId="6" fillId="39" borderId="0" xfId="0" applyFont="1" applyFill="1" applyAlignment="1">
      <alignment horizontal="center" vertical="center"/>
    </xf>
    <xf numFmtId="0" fontId="89" fillId="39" borderId="0" xfId="13769" applyFont="1" applyFill="1" applyAlignment="1"/>
    <xf numFmtId="0" fontId="91" fillId="0" borderId="0" xfId="13769" applyFont="1" applyAlignment="1"/>
    <xf numFmtId="0" fontId="89" fillId="39" borderId="0" xfId="13769" applyFont="1" applyFill="1" applyAlignment="1">
      <alignment horizontal="center"/>
    </xf>
    <xf numFmtId="0" fontId="90" fillId="39" borderId="0" xfId="13769" applyFont="1" applyFill="1" applyAlignment="1"/>
    <xf numFmtId="0" fontId="6" fillId="0" borderId="0" xfId="0" applyFont="1" applyAlignment="1">
      <alignment horizontal="center"/>
    </xf>
    <xf numFmtId="0" fontId="8" fillId="0" borderId="0" xfId="0" applyFont="1" applyAlignment="1">
      <alignment horizontal="center" wrapText="1"/>
    </xf>
    <xf numFmtId="0" fontId="93" fillId="39" borderId="1" xfId="0" applyFont="1" applyFill="1" applyBorder="1" applyAlignment="1">
      <alignment horizontal="center" vertical="center" wrapText="1"/>
    </xf>
    <xf numFmtId="1" fontId="93" fillId="39" borderId="1" xfId="11884" applyNumberFormat="1" applyFont="1" applyFill="1" applyBorder="1" applyAlignment="1">
      <alignment horizontal="center" vertical="center"/>
    </xf>
    <xf numFmtId="0" fontId="8" fillId="0" borderId="1" xfId="0" applyFont="1" applyBorder="1" applyAlignment="1">
      <alignment horizontal="center" vertical="center" wrapText="1"/>
    </xf>
    <xf numFmtId="46" fontId="94" fillId="0" borderId="1" xfId="0" applyNumberFormat="1" applyFont="1" applyFill="1" applyBorder="1" applyAlignment="1">
      <alignment horizontal="center" vertical="center"/>
    </xf>
    <xf numFmtId="46" fontId="94" fillId="0" borderId="1" xfId="0" applyNumberFormat="1" applyFont="1" applyBorder="1" applyAlignment="1">
      <alignment horizontal="center" vertical="center"/>
    </xf>
    <xf numFmtId="0" fontId="94" fillId="0" borderId="1" xfId="0" applyFont="1" applyBorder="1" applyAlignment="1">
      <alignment horizontal="center" vertical="center"/>
    </xf>
    <xf numFmtId="0" fontId="6" fillId="40" borderId="0" xfId="0" applyFont="1" applyFill="1" applyAlignment="1">
      <alignment horizontal="center" vertical="center"/>
    </xf>
    <xf numFmtId="0" fontId="8" fillId="40" borderId="0" xfId="0" applyFont="1" applyFill="1" applyAlignment="1">
      <alignment horizontal="center" vertical="center" wrapText="1"/>
    </xf>
    <xf numFmtId="0" fontId="8" fillId="40" borderId="0" xfId="0" applyFont="1" applyFill="1" applyAlignment="1">
      <alignment horizontal="center" vertical="center"/>
    </xf>
    <xf numFmtId="0" fontId="94" fillId="39" borderId="1" xfId="0" applyFont="1" applyFill="1" applyBorder="1" applyAlignment="1">
      <alignment horizontal="center" vertical="center"/>
    </xf>
    <xf numFmtId="0" fontId="94" fillId="0" borderId="1" xfId="0" applyFont="1" applyBorder="1" applyAlignment="1">
      <alignment horizontal="left" vertical="center"/>
    </xf>
    <xf numFmtId="0" fontId="94" fillId="0" borderId="1" xfId="0" applyFont="1" applyFill="1" applyBorder="1" applyAlignment="1">
      <alignment horizontal="center" vertical="center"/>
    </xf>
    <xf numFmtId="2" fontId="94" fillId="0" borderId="1" xfId="0" applyNumberFormat="1" applyFont="1" applyBorder="1" applyAlignment="1">
      <alignment horizontal="center" vertical="center"/>
    </xf>
    <xf numFmtId="1" fontId="94" fillId="0" borderId="1" xfId="0" applyNumberFormat="1" applyFont="1" applyBorder="1" applyAlignment="1">
      <alignment horizontal="center" vertical="center"/>
    </xf>
    <xf numFmtId="46" fontId="94" fillId="0" borderId="1" xfId="0" applyNumberFormat="1" applyFont="1" applyFill="1" applyBorder="1" applyAlignment="1">
      <alignment horizontal="center" vertical="center" wrapText="1"/>
    </xf>
    <xf numFmtId="46" fontId="94" fillId="0" borderId="1" xfId="0" applyNumberFormat="1" applyFont="1" applyFill="1" applyBorder="1" applyAlignment="1">
      <alignment horizontal="center" vertical="center" shrinkToFit="1"/>
    </xf>
    <xf numFmtId="46" fontId="94" fillId="0" borderId="1" xfId="11884" applyNumberFormat="1" applyFont="1" applyFill="1" applyBorder="1" applyAlignment="1">
      <alignment horizontal="center" vertical="center" wrapText="1"/>
    </xf>
    <xf numFmtId="0" fontId="94" fillId="0" borderId="1" xfId="0" applyFont="1" applyBorder="1" applyAlignment="1">
      <alignment vertical="center"/>
    </xf>
    <xf numFmtId="1" fontId="94" fillId="39" borderId="1" xfId="0" applyNumberFormat="1" applyFont="1" applyFill="1" applyBorder="1" applyAlignment="1">
      <alignment horizontal="center" vertical="center"/>
    </xf>
    <xf numFmtId="46" fontId="96" fillId="0" borderId="1" xfId="0" applyNumberFormat="1" applyFont="1" applyBorder="1" applyAlignment="1">
      <alignment horizontal="center" vertical="center"/>
    </xf>
    <xf numFmtId="167" fontId="94" fillId="39" borderId="1" xfId="0" applyNumberFormat="1" applyFont="1" applyFill="1" applyBorder="1" applyAlignment="1">
      <alignment horizontal="center" vertical="center"/>
    </xf>
    <xf numFmtId="46" fontId="94" fillId="39" borderId="1" xfId="0" applyNumberFormat="1" applyFont="1" applyFill="1" applyBorder="1" applyAlignment="1">
      <alignment horizontal="center" vertical="center"/>
    </xf>
    <xf numFmtId="46" fontId="96" fillId="39" borderId="1" xfId="0" applyNumberFormat="1" applyFont="1" applyFill="1" applyBorder="1" applyAlignment="1">
      <alignment horizontal="center" vertical="center"/>
    </xf>
    <xf numFmtId="2" fontId="94" fillId="39" borderId="1" xfId="0" applyNumberFormat="1" applyFont="1" applyFill="1" applyBorder="1" applyAlignment="1">
      <alignment horizontal="center" vertical="center"/>
    </xf>
    <xf numFmtId="46" fontId="94" fillId="0" borderId="1" xfId="0" applyNumberFormat="1" applyFont="1" applyBorder="1" applyAlignment="1">
      <alignment horizontal="center" vertical="center" wrapText="1"/>
    </xf>
    <xf numFmtId="0" fontId="94" fillId="0" borderId="1" xfId="0" applyFont="1" applyBorder="1" applyAlignment="1">
      <alignment horizontal="center" vertical="center" wrapText="1"/>
    </xf>
    <xf numFmtId="1" fontId="94" fillId="0" borderId="1" xfId="0" applyNumberFormat="1" applyFont="1" applyBorder="1" applyAlignment="1">
      <alignment horizontal="center" vertical="center" wrapText="1"/>
    </xf>
    <xf numFmtId="167" fontId="94" fillId="0" borderId="1" xfId="0" applyNumberFormat="1" applyFont="1" applyBorder="1" applyAlignment="1">
      <alignment horizontal="center" vertical="center"/>
    </xf>
    <xf numFmtId="1" fontId="94" fillId="0" borderId="1" xfId="0" applyNumberFormat="1" applyFont="1" applyFill="1" applyBorder="1" applyAlignment="1">
      <alignment horizontal="center" vertical="center" shrinkToFit="1"/>
    </xf>
    <xf numFmtId="2" fontId="94" fillId="0" borderId="1" xfId="0" applyNumberFormat="1" applyFont="1" applyFill="1" applyBorder="1" applyAlignment="1">
      <alignment horizontal="center" vertical="center" shrinkToFit="1"/>
    </xf>
    <xf numFmtId="0" fontId="97" fillId="0" borderId="1" xfId="0" applyFont="1" applyFill="1" applyBorder="1" applyAlignment="1">
      <alignment horizontal="left" vertical="center" wrapText="1" shrinkToFit="1"/>
    </xf>
    <xf numFmtId="0" fontId="6" fillId="0" borderId="0" xfId="0" applyFont="1" applyAlignment="1">
      <alignment horizontal="center" vertical="center"/>
    </xf>
    <xf numFmtId="0" fontId="92" fillId="0" borderId="0" xfId="0" applyFont="1" applyBorder="1" applyAlignment="1">
      <alignment horizontal="left" vertical="center" wrapText="1"/>
    </xf>
    <xf numFmtId="46" fontId="8" fillId="40" borderId="0" xfId="0" applyNumberFormat="1" applyFont="1" applyFill="1" applyAlignment="1">
      <alignment horizontal="center" vertical="center"/>
    </xf>
    <xf numFmtId="0" fontId="8" fillId="0" borderId="1" xfId="0" applyFont="1" applyBorder="1" applyAlignment="1">
      <alignment horizontal="center" vertical="center" wrapText="1"/>
    </xf>
    <xf numFmtId="46" fontId="94" fillId="39" borderId="1" xfId="0" applyNumberFormat="1" applyFont="1" applyFill="1" applyBorder="1" applyAlignment="1">
      <alignment horizontal="center" vertical="center" wrapText="1"/>
    </xf>
    <xf numFmtId="46" fontId="94" fillId="39" borderId="1" xfId="0" applyNumberFormat="1" applyFont="1" applyFill="1" applyBorder="1" applyAlignment="1">
      <alignment horizontal="center" vertical="center" shrinkToFit="1"/>
    </xf>
    <xf numFmtId="46" fontId="94" fillId="39" borderId="1" xfId="11884" applyNumberFormat="1" applyFont="1" applyFill="1" applyBorder="1" applyAlignment="1">
      <alignment horizontal="center" vertical="center" wrapText="1"/>
    </xf>
    <xf numFmtId="0" fontId="6" fillId="0" borderId="0" xfId="0" applyFont="1" applyAlignment="1">
      <alignment horizontal="center" vertical="center"/>
    </xf>
    <xf numFmtId="0" fontId="92" fillId="0" borderId="0" xfId="0" applyFont="1" applyBorder="1" applyAlignment="1">
      <alignment horizontal="left" vertical="center" wrapText="1"/>
    </xf>
    <xf numFmtId="0" fontId="0" fillId="0" borderId="0" xfId="0"/>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89" fillId="39" borderId="0" xfId="13769" applyFont="1" applyFill="1" applyAlignment="1">
      <alignment horizontal="center"/>
    </xf>
    <xf numFmtId="0" fontId="89" fillId="39" borderId="0" xfId="13769" applyFont="1" applyFill="1" applyAlignment="1">
      <alignment horizontal="center" vertical="center"/>
    </xf>
    <xf numFmtId="0" fontId="5" fillId="0" borderId="3" xfId="0" applyFont="1" applyBorder="1" applyAlignment="1">
      <alignment horizontal="right" vertical="center"/>
    </xf>
    <xf numFmtId="0" fontId="92" fillId="0" borderId="2" xfId="0" applyFont="1" applyBorder="1" applyAlignment="1">
      <alignment horizontal="left" vertical="center" wrapText="1"/>
    </xf>
    <xf numFmtId="0" fontId="92" fillId="0" borderId="3" xfId="0" applyFont="1" applyBorder="1" applyAlignment="1">
      <alignment horizontal="left" vertical="center" wrapText="1"/>
    </xf>
    <xf numFmtId="0" fontId="92" fillId="0" borderId="4" xfId="0" applyFont="1" applyBorder="1" applyAlignment="1">
      <alignment horizontal="left" vertical="center" wrapText="1"/>
    </xf>
    <xf numFmtId="0" fontId="92" fillId="0" borderId="1" xfId="0" applyFont="1" applyBorder="1" applyAlignment="1">
      <alignment horizontal="left" vertical="center" wrapText="1"/>
    </xf>
    <xf numFmtId="0" fontId="92" fillId="39" borderId="2" xfId="0" applyFont="1" applyFill="1" applyBorder="1" applyAlignment="1">
      <alignment horizontal="left" vertical="center" wrapText="1"/>
    </xf>
    <xf numFmtId="0" fontId="92" fillId="39" borderId="3" xfId="0" applyFont="1" applyFill="1" applyBorder="1" applyAlignment="1">
      <alignment horizontal="left" vertical="center" wrapText="1"/>
    </xf>
    <xf numFmtId="0" fontId="98" fillId="0" borderId="0" xfId="0" applyFont="1" applyAlignment="1">
      <alignment horizontal="center" vertical="center"/>
    </xf>
    <xf numFmtId="0" fontId="92" fillId="39" borderId="4" xfId="0" applyFont="1" applyFill="1" applyBorder="1" applyAlignment="1">
      <alignment horizontal="left" vertical="center" wrapText="1"/>
    </xf>
    <xf numFmtId="0" fontId="5" fillId="39" borderId="1" xfId="0" applyFont="1" applyFill="1" applyBorder="1" applyAlignment="1">
      <alignment horizontal="left" vertical="top" wrapText="1"/>
    </xf>
    <xf numFmtId="0" fontId="95" fillId="0" borderId="33" xfId="0" applyFont="1" applyBorder="1" applyAlignment="1">
      <alignment vertical="center" wrapText="1"/>
    </xf>
    <xf numFmtId="1" fontId="92" fillId="39" borderId="2" xfId="0" applyNumberFormat="1" applyFont="1" applyFill="1" applyBorder="1" applyAlignment="1">
      <alignment horizontal="left" vertical="center" wrapText="1"/>
    </xf>
    <xf numFmtId="1" fontId="92" fillId="39" borderId="3" xfId="0" applyNumberFormat="1" applyFont="1" applyFill="1" applyBorder="1" applyAlignment="1">
      <alignment horizontal="left" vertical="center" wrapText="1"/>
    </xf>
    <xf numFmtId="1" fontId="92" fillId="39" borderId="4" xfId="0" applyNumberFormat="1" applyFont="1" applyFill="1" applyBorder="1" applyAlignment="1">
      <alignment horizontal="left" vertical="center" wrapText="1"/>
    </xf>
    <xf numFmtId="1" fontId="92" fillId="39" borderId="28" xfId="0" applyNumberFormat="1" applyFont="1" applyFill="1" applyBorder="1" applyAlignment="1">
      <alignment horizontal="left" vertical="center" wrapText="1"/>
    </xf>
    <xf numFmtId="1" fontId="92" fillId="39" borderId="33" xfId="0" applyNumberFormat="1" applyFont="1" applyFill="1" applyBorder="1" applyAlignment="1">
      <alignment horizontal="left" vertical="center" wrapText="1"/>
    </xf>
    <xf numFmtId="1" fontId="92" fillId="39" borderId="34" xfId="0" applyNumberFormat="1" applyFont="1" applyFill="1" applyBorder="1" applyAlignment="1">
      <alignment horizontal="left" vertical="center" wrapText="1"/>
    </xf>
    <xf numFmtId="0" fontId="92" fillId="0" borderId="2" xfId="0" applyFont="1" applyBorder="1" applyAlignment="1">
      <alignment horizontal="left" vertical="top" wrapText="1"/>
    </xf>
    <xf numFmtId="0" fontId="92" fillId="0" borderId="3" xfId="0" applyFont="1" applyBorder="1" applyAlignment="1">
      <alignment horizontal="left" vertical="top" wrapText="1"/>
    </xf>
    <xf numFmtId="0" fontId="92" fillId="0" borderId="4" xfId="0" applyFont="1" applyBorder="1" applyAlignment="1">
      <alignment horizontal="left" vertical="top" wrapText="1"/>
    </xf>
    <xf numFmtId="0" fontId="92" fillId="39" borderId="1" xfId="0" applyFont="1" applyFill="1" applyBorder="1" applyAlignment="1">
      <alignment horizontal="left" vertical="top" wrapText="1"/>
    </xf>
  </cellXfs>
  <cellStyles count="14168">
    <cellStyle name="_2009-10 Spill over work details" xfId="1"/>
    <cellStyle name="_AT&amp;C FY 2009-10" xfId="2"/>
    <cellStyle name="_ATC Loss _ T&amp;D Loss-April-09 of Madhugiri Divivision" xfId="3"/>
    <cellStyle name="_ATC Loss _ T&amp;D Loss-April-09 of Madhugiri Divivision_C1 to C10_Format_Meeting_Dec-09" xfId="4"/>
    <cellStyle name="_ATC Loss _ T&amp;D Loss-April-09 of Madhugiri Divivision_DTC Wse Energy Audit Dec-09 Madhugiri dvn 05.01.10" xfId="5"/>
    <cellStyle name="_ATC Loss _ T&amp;D Loss-April-09 of Madhugiri Divivision_DTC Wse Energy Audit FEB-10 Madhugiri dvn" xfId="6"/>
    <cellStyle name="_ATC Loss _ T&amp;D Loss-April-09 of Madhugiri Divivision_DTC_EA_MADHUGIRI__DIVISION_new" xfId="7"/>
    <cellStyle name="_ATC Loss _ T&amp;D Loss-Aug-09 of Madhugiri Divivision" xfId="8"/>
    <cellStyle name="_ATC Loss _ T&amp;D Loss-Aug-09 of Madhugiri Divivision_C1 to C10_Format_Meeting_Dec-09" xfId="9"/>
    <cellStyle name="_ATC Loss _ T&amp;D Loss-Aug-09 of Madhugiri Divivision_DTC Wse Energy Audit Dec-09 Madhugiri dvn 05.01.10" xfId="10"/>
    <cellStyle name="_ATC Loss _ T&amp;D Loss-Aug-09 of Madhugiri Divivision_DTC Wse Energy Audit FEB-10 Madhugiri dvn" xfId="11"/>
    <cellStyle name="_ATC Loss _ T&amp;D Loss-Aug-09 of Madhugiri Divivision_DTC_EA_MADHUGIRI__DIVISION_new" xfId="12"/>
    <cellStyle name="_ATC Loss _ T&amp;D Loss-Dec-09 of Madhugiri Divivision" xfId="13"/>
    <cellStyle name="_ATC Loss _ T&amp;D Loss-Dec-09 of Madhugiri Divivision_DTC Wse Energy Audit FEB-10 Madhugiri dvn" xfId="14"/>
    <cellStyle name="_ATC Loss _ T&amp;D Loss-Dec-09 of Madhugiri Divivision_DTC_EA_MADHUGIRI__DIVISION_new" xfId="15"/>
    <cellStyle name="_ATC Loss _ T&amp;D Loss-Feb-10 of Madhugiri Divivision" xfId="16"/>
    <cellStyle name="_ATC Loss _ T&amp;D LossJan-10 of Madhugiri Divivision" xfId="17"/>
    <cellStyle name="_ATC Loss _ T&amp;D Loss-July-09 of Madhugiri Divivision" xfId="18"/>
    <cellStyle name="_ATC Loss _ T&amp;D Loss-July-09 of Madhugiri Divivision_C1 to C10_Format_Meeting_Dec-09" xfId="19"/>
    <cellStyle name="_ATC Loss _ T&amp;D Loss-July-09 of Madhugiri Divivision_DTC Wse Energy Audit Dec-09 Madhugiri dvn 05.01.10" xfId="20"/>
    <cellStyle name="_ATC Loss _ T&amp;D Loss-July-09 of Madhugiri Divivision_DTC Wse Energy Audit FEB-10 Madhugiri dvn" xfId="21"/>
    <cellStyle name="_ATC Loss _ T&amp;D Loss-July-09 of Madhugiri Divivision_DTC_EA_MADHUGIRI__DIVISION_new" xfId="22"/>
    <cellStyle name="_ATC Loss _ T&amp;D Loss-June-09 of Madhugiri Divivision" xfId="23"/>
    <cellStyle name="_ATC Loss _ T&amp;D Loss-June-09 of Madhugiri Divivision_C1 to C10_Format_Meeting_Dec-09" xfId="24"/>
    <cellStyle name="_ATC Loss _ T&amp;D Loss-June-09 of Madhugiri Divivision_DTC Wse Energy Audit Dec-09 Madhugiri dvn 05.01.10" xfId="25"/>
    <cellStyle name="_ATC Loss _ T&amp;D Loss-June-09 of Madhugiri Divivision_DTC Wse Energy Audit FEB-10 Madhugiri dvn" xfId="26"/>
    <cellStyle name="_ATC Loss _ T&amp;D Loss-June-09 of Madhugiri Divivision_DTC_EA_MADHUGIRI__DIVISION_new" xfId="27"/>
    <cellStyle name="_ATC Loss _ T&amp;D Loss-March-09 of Madhugiri Divivision" xfId="28"/>
    <cellStyle name="_ATC Loss _ T&amp;D Loss-March-09 of Madhugiri Divivision_C1 to C10_Format_Meeting_Dec-09" xfId="29"/>
    <cellStyle name="_ATC Loss _ T&amp;D Loss-March-09 of Madhugiri Divivision_DTC Wse Energy Audit Dec-09 Madhugiri dvn 05.01.10" xfId="30"/>
    <cellStyle name="_ATC Loss _ T&amp;D Loss-March-09 of Madhugiri Divivision_DTC Wse Energy Audit FEB-10 Madhugiri dvn" xfId="31"/>
    <cellStyle name="_ATC Loss _ T&amp;D Loss-March-09 of Madhugiri Divivision_DTC_EA_MADHUGIRI__DIVISION_new" xfId="32"/>
    <cellStyle name="_ATC Loss _ T&amp;D Loss-May-09 of Madhugiri Divivision" xfId="33"/>
    <cellStyle name="_ATC Loss _ T&amp;D Loss-May-09 of Madhugiri Divivision_C1 to C10_Format_Meeting_Dec-09" xfId="34"/>
    <cellStyle name="_ATC Loss _ T&amp;D Loss-May-09 of Madhugiri Divivision_DTC Wse Energy Audit Dec-09 Madhugiri dvn 05.01.10" xfId="35"/>
    <cellStyle name="_ATC Loss _ T&amp;D Loss-May-09 of Madhugiri Divivision_DTC Wse Energy Audit FEB-10 Madhugiri dvn" xfId="36"/>
    <cellStyle name="_ATC Loss _ T&amp;D Loss-May-09 of Madhugiri Divivision_DTC_EA_MADHUGIRI__DIVISION_new" xfId="37"/>
    <cellStyle name="_ATC Loss _ T&amp;D Loss-Nov-09 of Madhugiri Divivision" xfId="38"/>
    <cellStyle name="_ATC Loss _ T&amp;D Loss-Nov-09 of Madhugiri Divivision_C1 to C10_Format_Meeting_Dec-09" xfId="39"/>
    <cellStyle name="_ATC Loss _ T&amp;D Loss-Nov-09 of Madhugiri Divivision_DTC Wse Energy Audit Dec-09 Madhugiri dvn 05.01.10" xfId="40"/>
    <cellStyle name="_ATC Loss _ T&amp;D Loss-Nov-09 of Madhugiri Divivision_DTC Wse Energy Audit FEB-10 Madhugiri dvn" xfId="41"/>
    <cellStyle name="_ATC Loss _ T&amp;D Loss-Nov-09 of Madhugiri Divivision_DTC_EA_MADHUGIRI__DIVISION_new" xfId="42"/>
    <cellStyle name="_ATC Loss _ T&amp;D Loss-Oct-09 of Madhugiri Divivision" xfId="43"/>
    <cellStyle name="_ATC Loss _ T&amp;D Loss-Oct-09 of Madhugiri Divivision_C1 to C10_Format_Meeting_Dec-09" xfId="44"/>
    <cellStyle name="_ATC Loss _ T&amp;D Loss-Oct-09 of Madhugiri Divivision_DTC Wse Energy Audit Dec-09 Madhugiri dvn 05.01.10" xfId="45"/>
    <cellStyle name="_ATC Loss _ T&amp;D Loss-Oct-09 of Madhugiri Divivision_DTC Wse Energy Audit FEB-10 Madhugiri dvn" xfId="46"/>
    <cellStyle name="_ATC Loss _ T&amp;D Loss-Oct-09 of Madhugiri Divivision_DTC_EA_MADHUGIRI__DIVISION_new" xfId="47"/>
    <cellStyle name="_ATC Loss _ T&amp;D Loss-Sep-09 of Madhugiri Divivision" xfId="48"/>
    <cellStyle name="_ATC Loss _ T&amp;D Loss-Sep-09 of Madhugiri Divivision_C1 to C10_Format_Meeting_Dec-09" xfId="49"/>
    <cellStyle name="_ATC Loss _ T&amp;D Loss-Sep-09 of Madhugiri Divivision_DTC Wse Energy Audit Dec-09 Madhugiri dvn 05.01.10" xfId="50"/>
    <cellStyle name="_ATC Loss _ T&amp;D Loss-Sep-09 of Madhugiri Divivision_DTC Wse Energy Audit FEB-10 Madhugiri dvn" xfId="51"/>
    <cellStyle name="_ATC Loss _ T&amp;D Loss-Sep-09 of Madhugiri Divivision_DTC_EA_MADHUGIRI__DIVISION_new" xfId="52"/>
    <cellStyle name="_Book2" xfId="53"/>
    <cellStyle name="_Book2 2" xfId="54"/>
    <cellStyle name="_Book2_tumkur circle CT-_Formats_-May_2011(1)" xfId="55"/>
    <cellStyle name="_Book2_tumkur circle CT-_Formats_-May_2011(1) 2" xfId="56"/>
    <cellStyle name="_Book2_tumkur circle CT-_Formats_-May_2011(1) 3" xfId="57"/>
    <cellStyle name="_Book2_tumkur circle CT-_Formats_-May_2011(1) 4" xfId="58"/>
    <cellStyle name="_Book2_tumkur circle CT-_Formats_-May_2011(1) 5" xfId="59"/>
    <cellStyle name="_Book2_tumkur circle CT-_Formats_-May_2011(1) 6" xfId="60"/>
    <cellStyle name="_Budget 2008-09 San. &amp; Additional" xfId="61"/>
    <cellStyle name="_Budget 2009-10 24.2.09" xfId="62"/>
    <cellStyle name="_Budget 2009-10 24.2.09_Division_wise_capex_works_se-dvg(1)" xfId="63"/>
    <cellStyle name="_C1 to C10_Format_Meeting_-April-09" xfId="64"/>
    <cellStyle name="_C1 to C10_Format_Meeting_-April-09_ATC Loss T &amp; D Loss Feb-11 of Madhugiri Division" xfId="65"/>
    <cellStyle name="_C1 to C10_Format_Meeting_-April-09_C1 to C10_Format_Meeting_Dec-09" xfId="66"/>
    <cellStyle name="_C1 to C10_Format_Meeting_-April-09_C1 to C10_Format_Meeting_Dec-09_ATC Loss T &amp; D Loss Feb-11 of Madhugiri Division" xfId="67"/>
    <cellStyle name="_C1 to C10_Format_Meeting_-April-09_DTC Wse Energy Audit Dec-09 Madhugiri dvn 05.01.10" xfId="68"/>
    <cellStyle name="_C1 to C10_Format_Meeting_-April-09_DTC Wse Energy Audit Dec-09 Madhugiri dvn 05.01.10_ATC Loss T &amp; D Loss Feb-11 of Madhugiri Division" xfId="69"/>
    <cellStyle name="_C1 to C10_Format_Meeting_-April-09_DTC Wse Energy Audit FEB-10 Madhugiri dvn" xfId="70"/>
    <cellStyle name="_C1 to C10_Format_Meeting_-April-09_DTC Wse Energy Audit FEB-10 Madhugiri dvn_ATC Loss T &amp; D Loss Feb-11 of Madhugiri Division" xfId="71"/>
    <cellStyle name="_C1 to C10_Format_Meeting_-April-09_DTC_EA_MADHUGIRI__DIVISION_new" xfId="72"/>
    <cellStyle name="_C1 to C10_Format_Meeting_-April-09_DTC_EA_MADHUGIRI__DIVISION_new_ATC Loss T &amp; D Loss Feb-11 of Madhugiri Division" xfId="73"/>
    <cellStyle name="_C1 to C10_Format_Meeting_Aug-09" xfId="74"/>
    <cellStyle name="_C1 to C10_Format_Meeting_Aug-09_ATC Loss T &amp; D Loss Feb-11 of Madhugiri Division" xfId="75"/>
    <cellStyle name="_C1 to C10_Format_Meeting_Aug-09_C1 to C10_Format_Meeting_Dec-09" xfId="76"/>
    <cellStyle name="_C1 to C10_Format_Meeting_Aug-09_C1 to C10_Format_Meeting_Dec-09_ATC Loss T &amp; D Loss Feb-11 of Madhugiri Division" xfId="77"/>
    <cellStyle name="_C1 to C10_Format_Meeting_Aug-09_DTC Wse Energy Audit Dec-09 Madhugiri dvn 05.01.10" xfId="78"/>
    <cellStyle name="_C1 to C10_Format_Meeting_Aug-09_DTC Wse Energy Audit Dec-09 Madhugiri dvn 05.01.10_ATC Loss T &amp; D Loss Feb-11 of Madhugiri Division" xfId="79"/>
    <cellStyle name="_C1 to C10_Format_Meeting_Aug-09_DTC Wse Energy Audit FEB-10 Madhugiri dvn" xfId="80"/>
    <cellStyle name="_C1 to C10_Format_Meeting_Aug-09_DTC Wse Energy Audit FEB-10 Madhugiri dvn_ATC Loss T &amp; D Loss Feb-11 of Madhugiri Division" xfId="81"/>
    <cellStyle name="_C1 to C10_Format_Meeting_Aug-09_DTC_EA_MADHUGIRI__DIVISION_new" xfId="82"/>
    <cellStyle name="_C1 to C10_Format_Meeting_Aug-09_DTC_EA_MADHUGIRI__DIVISION_new_ATC Loss T &amp; D Loss Feb-11 of Madhugiri Division" xfId="83"/>
    <cellStyle name="_C1 to C10_Format_Meeting_March-10" xfId="84"/>
    <cellStyle name="_C1 to C10_Format_Meeting_March-10_ATC Loss T &amp; D Loss Feb-11 of Madhugiri Division" xfId="85"/>
    <cellStyle name="_C1 to C10_Format_Meeting_Sep-09" xfId="86"/>
    <cellStyle name="_C1 to C10_Format_Meeting_Sep-09_ATC Loss T &amp; D Loss Feb-11 of Madhugiri Division" xfId="87"/>
    <cellStyle name="_C1 to C10_Format_Meeting_Sep-09_C1 to C10_Format_Meeting_Dec-09" xfId="88"/>
    <cellStyle name="_C1 to C10_Format_Meeting_Sep-09_C1 to C10_Format_Meeting_Dec-09_ATC Loss T &amp; D Loss Feb-11 of Madhugiri Division" xfId="89"/>
    <cellStyle name="_C1 to C10_Format_Meeting_Sep-09_DTC Wse Energy Audit Dec-09 Madhugiri dvn 05.01.10" xfId="90"/>
    <cellStyle name="_C1 to C10_Format_Meeting_Sep-09_DTC Wse Energy Audit Dec-09 Madhugiri dvn 05.01.10_ATC Loss T &amp; D Loss Feb-11 of Madhugiri Division" xfId="91"/>
    <cellStyle name="_C1 to C10_Format_Meeting_Sep-09_DTC Wse Energy Audit FEB-10 Madhugiri dvn" xfId="92"/>
    <cellStyle name="_C1 to C10_Format_Meeting_Sep-09_DTC Wse Energy Audit FEB-10 Madhugiri dvn_ATC Loss T &amp; D Loss Feb-11 of Madhugiri Division" xfId="93"/>
    <cellStyle name="_C1 to C10_Format_Meeting_Sep-09_DTC_EA_MADHUGIRI__DIVISION_new" xfId="94"/>
    <cellStyle name="_C1 to C10_Format_Meeting_Sep-09_DTC_EA_MADHUGIRI__DIVISION_new_ATC Loss T &amp; D Loss Feb-11 of Madhugiri Division" xfId="95"/>
    <cellStyle name="_C-5 to C-10 June-09" xfId="96"/>
    <cellStyle name="_Capex 08-09 Final ABSTRACT" xfId="97"/>
    <cellStyle name="_Circle- April-RI" xfId="98"/>
    <cellStyle name="_Circle- April-RI_Circle- Feb 2011 SOW P&amp;M" xfId="99"/>
    <cellStyle name="_Circle- April-RI_Circle- Feb 2011 SOW P&amp;M 2" xfId="100"/>
    <cellStyle name="_Circle- April-RI_Circle- Feb 2011 SOW P&amp;M 3" xfId="101"/>
    <cellStyle name="_Circle- April-RI_Circle- Feb 2011 SOW P&amp;M 4" xfId="102"/>
    <cellStyle name="_Circle- April-RI_Circle- Feb 2011 SOW P&amp;M 5" xfId="103"/>
    <cellStyle name="_Circle- April-RI_Circle- Feb 2011 SOW P&amp;M 6" xfId="104"/>
    <cellStyle name="_Circle- April-RI_Circle- Feb 2011 SOW P&amp;M_Copy P&amp;F Dec-2011(F)" xfId="105"/>
    <cellStyle name="_Circle- April-RI_Circle- Jan 2011 SOW P&amp;M" xfId="106"/>
    <cellStyle name="_Circle- April-RI_Circle- Jan 2011 SOW P&amp;M 2" xfId="107"/>
    <cellStyle name="_Circle- April-RI_Circle- Jan 2011 SOW P&amp;M 3" xfId="108"/>
    <cellStyle name="_Circle- April-RI_Circle- Jan 2011 SOW P&amp;M 4" xfId="109"/>
    <cellStyle name="_Circle- April-RI_Circle- Jan 2011 SOW P&amp;M 5" xfId="110"/>
    <cellStyle name="_Circle- April-RI_Circle- Jan 2011 SOW P&amp;M 6" xfId="111"/>
    <cellStyle name="_Circle- April-RI_Circle-_August_2010_SOW_P&amp;M(1)" xfId="112"/>
    <cellStyle name="_Circle- April-RI_Circle-_August_2010_SOW_P&amp;M(1) 2" xfId="113"/>
    <cellStyle name="_Circle- April-RI_Circle-_August_2010_SOW_P&amp;M(1) 3" xfId="114"/>
    <cellStyle name="_Circle- April-RI_Circle-_August_2010_SOW_P&amp;M(1) 4" xfId="115"/>
    <cellStyle name="_Circle- April-RI_Circle-_August_2010_SOW_P&amp;M(1) 5" xfId="116"/>
    <cellStyle name="_Circle- April-RI_Circle-_August_2010_SOW_P&amp;M(1) 6" xfId="117"/>
    <cellStyle name="_Circle- April-RI_Circle-_August_2010_SOW_P&amp;M(1)_Copy P&amp;F Dec-2011(F)" xfId="118"/>
    <cellStyle name="_Circle- April-RI_Division_wise_capex_works_se-dvg(1)" xfId="119"/>
    <cellStyle name="_Circle- April-RI_Feb-11_ATC HRR" xfId="120"/>
    <cellStyle name="_Circle- April-RI_Feb-11_ATC HRR_Chief_off_format" xfId="121"/>
    <cellStyle name="_Circle- April-RI_HRR ATC Dec-10 ATC" xfId="122"/>
    <cellStyle name="_Circle- April-RI_HRR ATC Dec-10 ATC_Chief_off_format" xfId="123"/>
    <cellStyle name="_Circle- April-RI_HRR ATC Jan-11" xfId="124"/>
    <cellStyle name="_Circle- April-RI_HRR ATC Jan-11_Chief_off_format" xfId="125"/>
    <cellStyle name="_Circle- April-RI_HRR March-11_ATC" xfId="126"/>
    <cellStyle name="_Circle- April-RI_HRR March-11_ATC_Chief_off_format" xfId="127"/>
    <cellStyle name="_Circle- April-RI_HRR Nov-10_ATC" xfId="128"/>
    <cellStyle name="_Circle- April-RI_P&amp;F Zone" xfId="129"/>
    <cellStyle name="_Circle- April-RI_P&amp;F Zone 2" xfId="130"/>
    <cellStyle name="_Circle- April-RI_P&amp;F Zone 3" xfId="131"/>
    <cellStyle name="_Circle- April-RI_P&amp;F Zone 4" xfId="132"/>
    <cellStyle name="_Circle- April-RI_P&amp;F Zone 5" xfId="133"/>
    <cellStyle name="_Circle- April-RI_P&amp;F Zone 6" xfId="134"/>
    <cellStyle name="_Circle- April-RI_Revise-CTA(NF, Spill OVer Works)." xfId="135"/>
    <cellStyle name="_Circle- April-RI_Revise-CTA(NF, Spill OVer Works). 2" xfId="136"/>
    <cellStyle name="_Circle- April-RI_Revise-CTA(NF, Spill OVer Works). 3" xfId="137"/>
    <cellStyle name="_Circle- April-RI_Revise-CTA(NF, Spill OVer Works). 4" xfId="138"/>
    <cellStyle name="_Circle- April-RI_Revise-CTA(NF, Spill OVer Works). 5" xfId="139"/>
    <cellStyle name="_Circle- April-RI_Revise-CTA(NF, Spill OVer Works). 6" xfId="140"/>
    <cellStyle name="_Data- Dec 09-DGM-I" xfId="141"/>
    <cellStyle name="_Data- Dec 09-DGM-I 2" xfId="142"/>
    <cellStyle name="_Data- Dec 09-DGM-I_tumkur circle CT-_Formats_-May_2011(1)" xfId="143"/>
    <cellStyle name="_Data- Dec 09-DGM-I_tumkur circle CT-_Formats_-May_2011(1) 2" xfId="144"/>
    <cellStyle name="_Data- Dec 09-DGM-I_tumkur circle CT-_Formats_-May_2011(1) 3" xfId="145"/>
    <cellStyle name="_Data- Dec 09-DGM-I_tumkur circle CT-_Formats_-May_2011(1) 4" xfId="146"/>
    <cellStyle name="_Data- Dec 09-DGM-I_tumkur circle CT-_Formats_-May_2011(1) 5" xfId="147"/>
    <cellStyle name="_Data- Dec 09-DGM-I_tumkur circle CT-_Formats_-May_2011(1) 6" xfId="148"/>
    <cellStyle name="_Data-July-10-DGM-I" xfId="149"/>
    <cellStyle name="_Data-July-10-DGM-I 2" xfId="150"/>
    <cellStyle name="_Data-July-10-DGM-I_tumkur circle CT-_Formats_-May_2011(1)" xfId="151"/>
    <cellStyle name="_Data-July-10-DGM-I_tumkur circle CT-_Formats_-May_2011(1) 2" xfId="152"/>
    <cellStyle name="_Data-July-10-DGM-I_tumkur circle CT-_Formats_-May_2011(1) 3" xfId="153"/>
    <cellStyle name="_Data-July-10-DGM-I_tumkur circle CT-_Formats_-May_2011(1) 4" xfId="154"/>
    <cellStyle name="_Data-July-10-DGM-I_tumkur circle CT-_Formats_-May_2011(1) 5" xfId="155"/>
    <cellStyle name="_Data-July-10-DGM-I_tumkur circle CT-_Formats_-May_2011(1) 6" xfId="156"/>
    <cellStyle name="_Division wise budget allocation abstract" xfId="157"/>
    <cellStyle name="_Division wise budget allocation abstract 2" xfId="158"/>
    <cellStyle name="_Division wise budget allocation abstract 2 2" xfId="159"/>
    <cellStyle name="_Division wise budget allocation abstract 2 3" xfId="160"/>
    <cellStyle name="_Division wise budget allocation abstract 3" xfId="161"/>
    <cellStyle name="_Division wise budget allocation abstract 3 2" xfId="162"/>
    <cellStyle name="_Division wise budget allocation abstract 3 3" xfId="163"/>
    <cellStyle name="_Division wise budget allocation abstract 4" xfId="164"/>
    <cellStyle name="_Division wise budget allocation abstract 4 2" xfId="165"/>
    <cellStyle name="_Division wise budget allocation abstract 4 3" xfId="166"/>
    <cellStyle name="_Division wise budget allocation abstract 5" xfId="167"/>
    <cellStyle name="_Division wise budget allocation abstract 6" xfId="168"/>
    <cellStyle name="_Division wise budget allocation abstract_Revised New Format from GM CA -24.02.2012" xfId="169"/>
    <cellStyle name="_Division wise budget allocation abstract_Revised New Format from GM CA -24.02.2012 2" xfId="170"/>
    <cellStyle name="_Division_DTC_-04.01.2010(1)" xfId="171"/>
    <cellStyle name="_Division_DTC_-04.01.2010(1)_Feb-11_ATC HRR" xfId="172"/>
    <cellStyle name="_Division_DTC_-04.01.2010(1)_Feb-11_ATC HRR_Chief_off_format" xfId="173"/>
    <cellStyle name="_Division_DTC_-04.01.2010(1)_HRR ATC Dec-10 ATC" xfId="174"/>
    <cellStyle name="_Division_DTC_-04.01.2010(1)_HRR ATC Dec-10 ATC_Chief_off_format" xfId="175"/>
    <cellStyle name="_Division_DTC_-04.01.2010(1)_HRR ATC Jan-11" xfId="176"/>
    <cellStyle name="_Division_DTC_-04.01.2010(1)_HRR ATC Jan-11_Chief_off_format" xfId="177"/>
    <cellStyle name="_Division_DTC_-04.01.2010(1)_HRR March-11_ATC" xfId="178"/>
    <cellStyle name="_Division_DTC_-04.01.2010(1)_HRR March-11_ATC_Chief_off_format" xfId="179"/>
    <cellStyle name="_Division_DTC_-04.01.2010(1)_HRR Nov-10_ATC" xfId="180"/>
    <cellStyle name="_DVG(R)_Aug-09" xfId="181"/>
    <cellStyle name="_DVG(R)_Aug-09 2" xfId="182"/>
    <cellStyle name="_DVG(R)_Aug-09 2 2" xfId="183"/>
    <cellStyle name="_DVG(R)_Aug-09 2 3" xfId="184"/>
    <cellStyle name="_DVG(R)_Aug-09 3" xfId="185"/>
    <cellStyle name="_DVG(R)_Aug-09 3 2" xfId="186"/>
    <cellStyle name="_DVG(R)_Aug-09 3 3" xfId="187"/>
    <cellStyle name="_DVG(R)_Aug-09 4" xfId="188"/>
    <cellStyle name="_DVG(R)_Aug-09 4 2" xfId="189"/>
    <cellStyle name="_DVG(R)_Aug-09 4 3" xfId="190"/>
    <cellStyle name="_DVG(R)_Aug-09 5" xfId="191"/>
    <cellStyle name="_DVG(R)_Aug-09 6" xfId="192"/>
    <cellStyle name="_DVG(R)_Aug-09_Revised New Format from GM CA -24.02.2012" xfId="193"/>
    <cellStyle name="_DVG(R)_Aug-09_Revised New Format from GM CA -24.02.2012 2" xfId="194"/>
    <cellStyle name="_Feb-09 ATC" xfId="195"/>
    <cellStyle name="_Feb-09 ATC_Division_wise_capex_works_se-dvg(1)" xfId="196"/>
    <cellStyle name="_Feeder Wise Nov-09 dcb" xfId="197"/>
    <cellStyle name="_Feeder Wise Nov-09 dcb 2" xfId="198"/>
    <cellStyle name="_Feeder Wise Nov-09 dcb_Feb-11_ATC HRR" xfId="199"/>
    <cellStyle name="_Feeder Wise Nov-09 dcb_Feb-11_ATC HRR_Chief_off_format" xfId="200"/>
    <cellStyle name="_Feeder Wise Nov-09 dcb_HRR ATC Dec-10 ATC" xfId="201"/>
    <cellStyle name="_Feeder Wise Nov-09 dcb_HRR ATC Dec-10 ATC_Chief_off_format" xfId="202"/>
    <cellStyle name="_Feeder Wise Nov-09 dcb_HRR ATC Jan-11" xfId="203"/>
    <cellStyle name="_Feeder Wise Nov-09 dcb_HRR ATC Jan-11_Chief_off_format" xfId="204"/>
    <cellStyle name="_Feeder Wise Nov-09 dcb_HRR March-11_ATC" xfId="205"/>
    <cellStyle name="_Feeder Wise Nov-09 dcb_HRR March-11_ATC_Chief_off_format" xfId="206"/>
    <cellStyle name="_Feeder Wise Nov-09 dcb_HRR Nov-10_ATC" xfId="207"/>
    <cellStyle name="_feeder_atc_abstract" xfId="208"/>
    <cellStyle name="_feeder_atc_abstract_ATC Loss T &amp; D Loss Feb-11 of Madhugiri Division" xfId="209"/>
    <cellStyle name="_feederwise  ATC &amp; T&amp;D-June10" xfId="210"/>
    <cellStyle name="_feederwise  ATC &amp; T&amp;D-June10 2" xfId="211"/>
    <cellStyle name="_feederwise  ATC &amp; T&amp;D-June10_tumkur circle CT-_Formats_-May_2011(1)" xfId="212"/>
    <cellStyle name="_feederwise  ATC &amp; T&amp;D-June10_tumkur circle CT-_Formats_-May_2011(1) 2" xfId="213"/>
    <cellStyle name="_feederwise  ATC &amp; T&amp;D-June10_tumkur circle CT-_Formats_-May_2011(1) 3" xfId="214"/>
    <cellStyle name="_feederwise  ATC &amp; T&amp;D-June10_tumkur circle CT-_Formats_-May_2011(1) 4" xfId="215"/>
    <cellStyle name="_feederwise  ATC &amp; T&amp;D-June10_tumkur circle CT-_Formats_-May_2011(1) 5" xfId="216"/>
    <cellStyle name="_feederwise  ATC &amp; T&amp;D-June10_tumkur circle CT-_Formats_-May_2011(1) 6" xfId="217"/>
    <cellStyle name="_Format Meeting -April 2010" xfId="218"/>
    <cellStyle name="_Format Meeting -April 2010 2" xfId="219"/>
    <cellStyle name="_Format Meeting -April 2010_tumkur circle CT-_Formats_-May_2011(1)" xfId="220"/>
    <cellStyle name="_Format Meeting -April 2010_tumkur circle CT-_Formats_-May_2011(1) 2" xfId="221"/>
    <cellStyle name="_Format Meeting -April 2010_tumkur circle CT-_Formats_-May_2011(1) 3" xfId="222"/>
    <cellStyle name="_Format Meeting -April 2010_tumkur circle CT-_Formats_-May_2011(1) 4" xfId="223"/>
    <cellStyle name="_Format Meeting -April 2010_tumkur circle CT-_Formats_-May_2011(1) 5" xfId="224"/>
    <cellStyle name="_Format Meeting -April 2010_tumkur circle CT-_Formats_-May_2011(1) 6" xfId="225"/>
    <cellStyle name="_Format Meeting -August09" xfId="226"/>
    <cellStyle name="_Format Meeting -August09 2" xfId="227"/>
    <cellStyle name="_Format Meeting -August09_tumkur circle CT-_Formats_-May_2011(1)" xfId="228"/>
    <cellStyle name="_Format Meeting -August09_tumkur circle CT-_Formats_-May_2011(1) 2" xfId="229"/>
    <cellStyle name="_Format Meeting -August09_tumkur circle CT-_Formats_-May_2011(1) 3" xfId="230"/>
    <cellStyle name="_Format Meeting -August09_tumkur circle CT-_Formats_-May_2011(1) 4" xfId="231"/>
    <cellStyle name="_Format Meeting -August09_tumkur circle CT-_Formats_-May_2011(1) 5" xfId="232"/>
    <cellStyle name="_Format Meeting -August09_tumkur circle CT-_Formats_-May_2011(1) 6" xfId="233"/>
    <cellStyle name="_Format Meeting -Dec09" xfId="234"/>
    <cellStyle name="_Format Meeting -Dec09 2" xfId="235"/>
    <cellStyle name="_Format Meeting -Dec09_tumkur circle CT-_Formats_-May_2011(1)" xfId="236"/>
    <cellStyle name="_Format Meeting -Dec09_tumkur circle CT-_Formats_-May_2011(1) 2" xfId="237"/>
    <cellStyle name="_Format Meeting -Dec09_tumkur circle CT-_Formats_-May_2011(1) 3" xfId="238"/>
    <cellStyle name="_Format Meeting -Dec09_tumkur circle CT-_Formats_-May_2011(1) 4" xfId="239"/>
    <cellStyle name="_Format Meeting -Dec09_tumkur circle CT-_Formats_-May_2011(1) 5" xfId="240"/>
    <cellStyle name="_Format Meeting -Dec09_tumkur circle CT-_Formats_-May_2011(1) 6" xfId="241"/>
    <cellStyle name="_Format Meeting -Feb2010" xfId="242"/>
    <cellStyle name="_Format Meeting -Feb2010 2" xfId="243"/>
    <cellStyle name="_Format Meeting -Feb2010_tumkur circle CT-_Formats_-May_2011(1)" xfId="244"/>
    <cellStyle name="_Format Meeting -Feb2010_tumkur circle CT-_Formats_-May_2011(1) 2" xfId="245"/>
    <cellStyle name="_Format Meeting -Feb2010_tumkur circle CT-_Formats_-May_2011(1) 3" xfId="246"/>
    <cellStyle name="_Format Meeting -Feb2010_tumkur circle CT-_Formats_-May_2011(1) 4" xfId="247"/>
    <cellStyle name="_Format Meeting -Feb2010_tumkur circle CT-_Formats_-May_2011(1) 5" xfId="248"/>
    <cellStyle name="_Format Meeting -Feb2010_tumkur circle CT-_Formats_-May_2011(1) 6" xfId="249"/>
    <cellStyle name="_Format Meeting -Jan2010" xfId="250"/>
    <cellStyle name="_Format Meeting -Jan2010 2" xfId="251"/>
    <cellStyle name="_Format Meeting -Jan2010_tumkur circle CT-_Formats_-May_2011(1)" xfId="252"/>
    <cellStyle name="_Format Meeting -Jan2010_tumkur circle CT-_Formats_-May_2011(1) 2" xfId="253"/>
    <cellStyle name="_Format Meeting -Jan2010_tumkur circle CT-_Formats_-May_2011(1) 3" xfId="254"/>
    <cellStyle name="_Format Meeting -Jan2010_tumkur circle CT-_Formats_-May_2011(1) 4" xfId="255"/>
    <cellStyle name="_Format Meeting -Jan2010_tumkur circle CT-_Formats_-May_2011(1) 5" xfId="256"/>
    <cellStyle name="_Format Meeting -Jan2010_tumkur circle CT-_Formats_-May_2011(1) 6" xfId="257"/>
    <cellStyle name="_Format Meeting -June09" xfId="258"/>
    <cellStyle name="_Format Meeting -June09 2" xfId="259"/>
    <cellStyle name="_Format Meeting -June09_tumkur circle CT-_Formats_-May_2011(1)" xfId="260"/>
    <cellStyle name="_Format Meeting -June09_tumkur circle CT-_Formats_-May_2011(1) 2" xfId="261"/>
    <cellStyle name="_Format Meeting -June09_tumkur circle CT-_Formats_-May_2011(1) 3" xfId="262"/>
    <cellStyle name="_Format Meeting -June09_tumkur circle CT-_Formats_-May_2011(1) 4" xfId="263"/>
    <cellStyle name="_Format Meeting -June09_tumkur circle CT-_Formats_-May_2011(1) 5" xfId="264"/>
    <cellStyle name="_Format Meeting -June09_tumkur circle CT-_Formats_-May_2011(1) 6" xfId="265"/>
    <cellStyle name="_Format Meeting -Nov09" xfId="266"/>
    <cellStyle name="_Format Meeting -Nov09 2" xfId="267"/>
    <cellStyle name="_Format Meeting -Nov09_tumkur circle CT-_Formats_-May_2011(1)" xfId="268"/>
    <cellStyle name="_Format Meeting -Nov09_tumkur circle CT-_Formats_-May_2011(1) 2" xfId="269"/>
    <cellStyle name="_Format Meeting -Nov09_tumkur circle CT-_Formats_-May_2011(1) 3" xfId="270"/>
    <cellStyle name="_Format Meeting -Nov09_tumkur circle CT-_Formats_-May_2011(1) 4" xfId="271"/>
    <cellStyle name="_Format Meeting -Nov09_tumkur circle CT-_Formats_-May_2011(1) 5" xfId="272"/>
    <cellStyle name="_Format Meeting -Nov09_tumkur circle CT-_Formats_-May_2011(1) 6" xfId="273"/>
    <cellStyle name="_Format Meeting -Sept09" xfId="274"/>
    <cellStyle name="_Format Meeting -Sept09 2" xfId="275"/>
    <cellStyle name="_Format Meeting -Sept09_tumkur circle CT-_Formats_-May_2011(1)" xfId="276"/>
    <cellStyle name="_Format Meeting -Sept09_tumkur circle CT-_Formats_-May_2011(1) 2" xfId="277"/>
    <cellStyle name="_Format Meeting -Sept09_tumkur circle CT-_Formats_-May_2011(1) 3" xfId="278"/>
    <cellStyle name="_Format Meeting -Sept09_tumkur circle CT-_Formats_-May_2011(1) 4" xfId="279"/>
    <cellStyle name="_Format Meeting -Sept09_tumkur circle CT-_Formats_-May_2011(1) 5" xfId="280"/>
    <cellStyle name="_Format Meeting -Sept09_tumkur circle CT-_Formats_-May_2011(1) 6" xfId="281"/>
    <cellStyle name="_HRR" xfId="282"/>
    <cellStyle name="_HRR_Circle- Feb 2011 SOW P&amp;M" xfId="283"/>
    <cellStyle name="_HRR_Circle- Feb 2011 SOW P&amp;M 2" xfId="284"/>
    <cellStyle name="_HRR_Circle- Feb 2011 SOW P&amp;M 3" xfId="285"/>
    <cellStyle name="_HRR_Circle- Feb 2011 SOW P&amp;M 4" xfId="286"/>
    <cellStyle name="_HRR_Circle- Feb 2011 SOW P&amp;M 5" xfId="287"/>
    <cellStyle name="_HRR_Circle- Feb 2011 SOW P&amp;M 6" xfId="288"/>
    <cellStyle name="_HRR_Circle- Feb 2011 SOW P&amp;M_Copy P&amp;F Dec-2011(F)" xfId="289"/>
    <cellStyle name="_HRR_Circle- Jan 2011 SOW P&amp;M" xfId="290"/>
    <cellStyle name="_HRR_Circle- Jan 2011 SOW P&amp;M 2" xfId="291"/>
    <cellStyle name="_HRR_Circle- Jan 2011 SOW P&amp;M 3" xfId="292"/>
    <cellStyle name="_HRR_Circle- Jan 2011 SOW P&amp;M 4" xfId="293"/>
    <cellStyle name="_HRR_Circle- Jan 2011 SOW P&amp;M 5" xfId="294"/>
    <cellStyle name="_HRR_Circle- Jan 2011 SOW P&amp;M 6" xfId="295"/>
    <cellStyle name="_HRR_Circle-_August_2010_SOW_P&amp;M(1)" xfId="296"/>
    <cellStyle name="_HRR_Circle-_August_2010_SOW_P&amp;M(1) 2" xfId="297"/>
    <cellStyle name="_HRR_Circle-_August_2010_SOW_P&amp;M(1) 3" xfId="298"/>
    <cellStyle name="_HRR_Circle-_August_2010_SOW_P&amp;M(1) 4" xfId="299"/>
    <cellStyle name="_HRR_Circle-_August_2010_SOW_P&amp;M(1) 5" xfId="300"/>
    <cellStyle name="_HRR_Circle-_August_2010_SOW_P&amp;M(1) 6" xfId="301"/>
    <cellStyle name="_HRR_Circle-_August_2010_SOW_P&amp;M(1)_Copy P&amp;F Dec-2011(F)" xfId="302"/>
    <cellStyle name="_HRR_P&amp;F Zone" xfId="303"/>
    <cellStyle name="_HRR_P&amp;F Zone 2" xfId="304"/>
    <cellStyle name="_HRR_P&amp;F Zone 3" xfId="305"/>
    <cellStyle name="_HRR_P&amp;F Zone 4" xfId="306"/>
    <cellStyle name="_HRR_P&amp;F Zone 5" xfId="307"/>
    <cellStyle name="_HRR_P&amp;F Zone 6" xfId="308"/>
    <cellStyle name="_Index- DATA" xfId="309"/>
    <cellStyle name="_Index- DATA 2" xfId="310"/>
    <cellStyle name="_Index- DATA_tumkur circle CT-_Formats_-May_2011(1)" xfId="311"/>
    <cellStyle name="_Index- DATA_tumkur circle CT-_Formats_-May_2011(1) 2" xfId="312"/>
    <cellStyle name="_Index- DATA_tumkur circle CT-_Formats_-May_2011(1) 3" xfId="313"/>
    <cellStyle name="_Index- DATA_tumkur circle CT-_Formats_-May_2011(1) 4" xfId="314"/>
    <cellStyle name="_Index- DATA_tumkur circle CT-_Formats_-May_2011(1) 5" xfId="315"/>
    <cellStyle name="_Index- DATA_tumkur circle CT-_Formats_-May_2011(1) 6" xfId="316"/>
    <cellStyle name="_Interphase point readinng  AUG-10" xfId="317"/>
    <cellStyle name="_Interphase point readinng  AUG-10_ATC Loss T &amp; D Loss Feb-11 of Madhugiri Division" xfId="318"/>
    <cellStyle name="_Interphase point readinng  Sep-10" xfId="319"/>
    <cellStyle name="_Interphase point readinng  Sep-10_ATC Loss T &amp; D Loss Feb-11 of Madhugiri Division" xfId="320"/>
    <cellStyle name="_July-09 Meeting formats" xfId="321"/>
    <cellStyle name="_MD Meeting 19.02.09 Accounts" xfId="322"/>
    <cellStyle name="_MD Meeting 19.02.09 Accounts   3322" xfId="323"/>
    <cellStyle name="_MD Meeting 19.02.09 Accounts   3322 2" xfId="324"/>
    <cellStyle name="_MD Meeting 19.02.09 Accounts   3322_ATC MLK REVISED JUNE 10" xfId="325"/>
    <cellStyle name="_MD Meeting 19.02.09 Accounts   3322_ATC MLK REVISED JUNE 10 2" xfId="326"/>
    <cellStyle name="_MD Meeting 19.02.09 Accounts   3322_ATC MLK REVISED JUNE 10_ATC oct 10 hyr dn org 2003 format" xfId="327"/>
    <cellStyle name="_MD Meeting 19.02.09 Accounts   3322_ATC MLK REVISED JUNE 10_ATC_FEB__2011_hyr_dn" xfId="328"/>
    <cellStyle name="_MD Meeting 19.02.09 Accounts   3322_ATC MLK REVISED JUNE 10_ATC_FEB__2011_hyr_dn 2" xfId="329"/>
    <cellStyle name="_MD Meeting 19.02.09 Accounts   3322_ATC MLK REVISED JUNE 10_ATC_FEB__2011_hyr_dn 3" xfId="330"/>
    <cellStyle name="_MD Meeting 19.02.09 Accounts   3322_ATC MLK REVISED JUNE 10_ATC_FEB__2011_hyr_dn 4" xfId="331"/>
    <cellStyle name="_MD Meeting 19.02.09 Accounts   3322_ATC MLK REVISED JUNE 10_ATC_FEB__2011_hyr_dn 5" xfId="332"/>
    <cellStyle name="_MD Meeting 19.02.09 Accounts   3322_ATC MLK REVISED JUNE 10_ATC_FEB__2011_hyr_dn 6" xfId="333"/>
    <cellStyle name="_MD Meeting 19.02.09 Accounts   3322_ATC MLK REVISED JUNE 10_Feb-11_ATC HRR" xfId="334"/>
    <cellStyle name="_MD Meeting 19.02.09 Accounts   3322_ATC MLK REVISED JUNE 10_Feb-11_ATC HRR_Chief_off_format" xfId="335"/>
    <cellStyle name="_MD Meeting 19.02.09 Accounts   3322_ATC MLK REVISED JUNE 10_HRR ATC Dec-10 ATC" xfId="336"/>
    <cellStyle name="_MD Meeting 19.02.09 Accounts   3322_ATC MLK REVISED JUNE 10_HRR ATC Dec-10 ATC_Chief_off_format" xfId="337"/>
    <cellStyle name="_MD Meeting 19.02.09 Accounts   3322_ATC MLK REVISED JUNE 10_HRR ATC Jan-11" xfId="338"/>
    <cellStyle name="_MD Meeting 19.02.09 Accounts   3322_ATC MLK REVISED JUNE 10_HRR ATC Jan-11_Chief_off_format" xfId="339"/>
    <cellStyle name="_MD Meeting 19.02.09 Accounts   3322_ATC MLK REVISED JUNE 10_HRR March-11_ATC" xfId="340"/>
    <cellStyle name="_MD Meeting 19.02.09 Accounts   3322_ATC MLK REVISED JUNE 10_HRR March-11_ATC_Chief_off_format" xfId="341"/>
    <cellStyle name="_MD Meeting 19.02.09 Accounts   3322_ATC MLK REVISED JUNE 10_HRR Nov-10_ATC" xfId="342"/>
    <cellStyle name="_MD Meeting 19.02.09 Accounts   3322_ATC MLK REVISED JUNE 10_HYR_ATC_Jan_11_org" xfId="343"/>
    <cellStyle name="_MD Meeting 19.02.09 Accounts   3322_ATC MLK REVISED JUNE 10_HYR_ATC_Jan_11_org 2" xfId="344"/>
    <cellStyle name="_MD Meeting 19.02.09 Accounts   3322_ATC MLK REVISED JUNE 10_HYR_ATC_Jan_11_org 3" xfId="345"/>
    <cellStyle name="_MD Meeting 19.02.09 Accounts   3322_ATC MLK REVISED JUNE 10_HYR_ATC_Jan_11_org 4" xfId="346"/>
    <cellStyle name="_MD Meeting 19.02.09 Accounts   3322_ATC MLK REVISED JUNE 10_HYR_ATC_Jan_11_org 5" xfId="347"/>
    <cellStyle name="_MD Meeting 19.02.09 Accounts   3322_ATC MLK REVISED JUNE 10_HYR_ATC_Jan_11_org 6" xfId="348"/>
    <cellStyle name="_MD Meeting 19.02.09 Accounts   3322_ATC oct 10 hyr dn org 2003 format" xfId="349"/>
    <cellStyle name="_MD Meeting 19.02.09 Accounts   3322_ATC Revised june 10" xfId="350"/>
    <cellStyle name="_MD Meeting 19.02.09 Accounts   3322_ATC Revised june 10 2" xfId="351"/>
    <cellStyle name="_MD Meeting 19.02.09 Accounts   3322_ATC Revised june 10_ATC_FEB__2011_hyr_dn" xfId="352"/>
    <cellStyle name="_MD Meeting 19.02.09 Accounts   3322_ATC Revised june 10_ATC_FEB__2011_hyr_dn 2" xfId="353"/>
    <cellStyle name="_MD Meeting 19.02.09 Accounts   3322_ATC Revised june 10_ATC_FEB__2011_hyr_dn 3" xfId="354"/>
    <cellStyle name="_MD Meeting 19.02.09 Accounts   3322_ATC Revised june 10_ATC_FEB__2011_hyr_dn 4" xfId="355"/>
    <cellStyle name="_MD Meeting 19.02.09 Accounts   3322_ATC Revised june 10_ATC_FEB__2011_hyr_dn 5" xfId="356"/>
    <cellStyle name="_MD Meeting 19.02.09 Accounts   3322_ATC Revised june 10_ATC_FEB__2011_hyr_dn 6" xfId="357"/>
    <cellStyle name="_MD Meeting 19.02.09 Accounts   3322_ATC Revised june 10_HYR_ATC_Jan_11_org" xfId="358"/>
    <cellStyle name="_MD Meeting 19.02.09 Accounts   3322_ATC Revised june 10_HYR_ATC_Jan_11_org 2" xfId="359"/>
    <cellStyle name="_MD Meeting 19.02.09 Accounts   3322_ATC Revised june 10_HYR_ATC_Jan_11_org 3" xfId="360"/>
    <cellStyle name="_MD Meeting 19.02.09 Accounts   3322_ATC Revised june 10_HYR_ATC_Jan_11_org 4" xfId="361"/>
    <cellStyle name="_MD Meeting 19.02.09 Accounts   3322_ATC Revised june 10_HYR_ATC_Jan_11_org 5" xfId="362"/>
    <cellStyle name="_MD Meeting 19.02.09 Accounts   3322_ATC Revised june 10_HYR_ATC_Jan_11_org 6" xfId="363"/>
    <cellStyle name="_MD Meeting 19.02.09 Accounts   3322_ATC_FEB__2011_hyr_dn" xfId="364"/>
    <cellStyle name="_MD Meeting 19.02.09 Accounts   3322_ATC_FEB__2011_hyr_dn 2" xfId="365"/>
    <cellStyle name="_MD Meeting 19.02.09 Accounts   3322_ATC_FEB__2011_hyr_dn 3" xfId="366"/>
    <cellStyle name="_MD Meeting 19.02.09 Accounts   3322_ATC_FEB__2011_hyr_dn 4" xfId="367"/>
    <cellStyle name="_MD Meeting 19.02.09 Accounts   3322_ATC_FEB__2011_hyr_dn 5" xfId="368"/>
    <cellStyle name="_MD Meeting 19.02.09 Accounts   3322_ATC_FEB__2011_hyr_dn 6" xfId="369"/>
    <cellStyle name="_MD Meeting 19.02.09 Accounts   3322_Circle- Feb 2011 SOW P&amp;M" xfId="370"/>
    <cellStyle name="_MD Meeting 19.02.09 Accounts   3322_Circle- Feb 2011 SOW P&amp;M 2" xfId="371"/>
    <cellStyle name="_MD Meeting 19.02.09 Accounts   3322_Circle- Feb 2011 SOW P&amp;M 3" xfId="372"/>
    <cellStyle name="_MD Meeting 19.02.09 Accounts   3322_Circle- Feb 2011 SOW P&amp;M 4" xfId="373"/>
    <cellStyle name="_MD Meeting 19.02.09 Accounts   3322_Circle- Feb 2011 SOW P&amp;M 5" xfId="374"/>
    <cellStyle name="_MD Meeting 19.02.09 Accounts   3322_Circle- Feb 2011 SOW P&amp;M 6" xfId="375"/>
    <cellStyle name="_MD Meeting 19.02.09 Accounts   3322_Circle- Feb 2011 SOW P&amp;M_Copy P&amp;F Dec-2011(F)" xfId="376"/>
    <cellStyle name="_MD Meeting 19.02.09 Accounts   3322_Circle- Jan 2011 SOW P&amp;M" xfId="377"/>
    <cellStyle name="_MD Meeting 19.02.09 Accounts   3322_Circle- Jan 2011 SOW P&amp;M 2" xfId="378"/>
    <cellStyle name="_MD Meeting 19.02.09 Accounts   3322_Circle- Jan 2011 SOW P&amp;M 3" xfId="379"/>
    <cellStyle name="_MD Meeting 19.02.09 Accounts   3322_Circle- Jan 2011 SOW P&amp;M 4" xfId="380"/>
    <cellStyle name="_MD Meeting 19.02.09 Accounts   3322_Circle- Jan 2011 SOW P&amp;M 5" xfId="381"/>
    <cellStyle name="_MD Meeting 19.02.09 Accounts   3322_Circle- Jan 2011 SOW P&amp;M 6" xfId="382"/>
    <cellStyle name="_MD Meeting 19.02.09 Accounts   3322_Circle-_August_2010_SOW_P&amp;M(1)" xfId="383"/>
    <cellStyle name="_MD Meeting 19.02.09 Accounts   3322_Circle-_August_2010_SOW_P&amp;M(1) 2" xfId="384"/>
    <cellStyle name="_MD Meeting 19.02.09 Accounts   3322_Circle-_August_2010_SOW_P&amp;M(1) 3" xfId="385"/>
    <cellStyle name="_MD Meeting 19.02.09 Accounts   3322_Circle-_August_2010_SOW_P&amp;M(1) 4" xfId="386"/>
    <cellStyle name="_MD Meeting 19.02.09 Accounts   3322_Circle-_August_2010_SOW_P&amp;M(1) 5" xfId="387"/>
    <cellStyle name="_MD Meeting 19.02.09 Accounts   3322_Circle-_August_2010_SOW_P&amp;M(1) 6" xfId="388"/>
    <cellStyle name="_MD Meeting 19.02.09 Accounts   3322_Circle-_August_2010_SOW_P&amp;M(1)_Copy P&amp;F Dec-2011(F)" xfId="389"/>
    <cellStyle name="_MD Meeting 19.02.09 Accounts   3322_CTA" xfId="390"/>
    <cellStyle name="_MD Meeting 19.02.09 Accounts   3322_CTA(R)_Aug-09" xfId="391"/>
    <cellStyle name="_MD Meeting 19.02.09 Accounts   3322_CTA(R)_Aug-09_Circle- Feb 2011 SOW P&amp;M" xfId="392"/>
    <cellStyle name="_MD Meeting 19.02.09 Accounts   3322_CTA(R)_Aug-09_Circle- Feb 2011 SOW P&amp;M 2" xfId="393"/>
    <cellStyle name="_MD Meeting 19.02.09 Accounts   3322_CTA(R)_Aug-09_Circle- Feb 2011 SOW P&amp;M 3" xfId="394"/>
    <cellStyle name="_MD Meeting 19.02.09 Accounts   3322_CTA(R)_Aug-09_Circle- Feb 2011 SOW P&amp;M 4" xfId="395"/>
    <cellStyle name="_MD Meeting 19.02.09 Accounts   3322_CTA(R)_Aug-09_Circle- Feb 2011 SOW P&amp;M 5" xfId="396"/>
    <cellStyle name="_MD Meeting 19.02.09 Accounts   3322_CTA(R)_Aug-09_Circle- Feb 2011 SOW P&amp;M 6" xfId="397"/>
    <cellStyle name="_MD Meeting 19.02.09 Accounts   3322_CTA(R)_Aug-09_Circle- Feb 2011 SOW P&amp;M_Copy P&amp;F Dec-2011(F)" xfId="398"/>
    <cellStyle name="_MD Meeting 19.02.09 Accounts   3322_CTA(R)_Aug-09_Circle- Jan 2011 SOW P&amp;M" xfId="399"/>
    <cellStyle name="_MD Meeting 19.02.09 Accounts   3322_CTA(R)_Aug-09_Circle- Jan 2011 SOW P&amp;M 2" xfId="400"/>
    <cellStyle name="_MD Meeting 19.02.09 Accounts   3322_CTA(R)_Aug-09_Circle- Jan 2011 SOW P&amp;M 3" xfId="401"/>
    <cellStyle name="_MD Meeting 19.02.09 Accounts   3322_CTA(R)_Aug-09_Circle- Jan 2011 SOW P&amp;M 4" xfId="402"/>
    <cellStyle name="_MD Meeting 19.02.09 Accounts   3322_CTA(R)_Aug-09_Circle- Jan 2011 SOW P&amp;M 5" xfId="403"/>
    <cellStyle name="_MD Meeting 19.02.09 Accounts   3322_CTA(R)_Aug-09_Circle- Jan 2011 SOW P&amp;M 6" xfId="404"/>
    <cellStyle name="_MD Meeting 19.02.09 Accounts   3322_CTA(R)_Aug-09_Circle-_August_2010_SOW_P&amp;M(1)" xfId="405"/>
    <cellStyle name="_MD Meeting 19.02.09 Accounts   3322_CTA(R)_Aug-09_Circle-_August_2010_SOW_P&amp;M(1) 2" xfId="406"/>
    <cellStyle name="_MD Meeting 19.02.09 Accounts   3322_CTA(R)_Aug-09_Circle-_August_2010_SOW_P&amp;M(1) 3" xfId="407"/>
    <cellStyle name="_MD Meeting 19.02.09 Accounts   3322_CTA(R)_Aug-09_Circle-_August_2010_SOW_P&amp;M(1) 4" xfId="408"/>
    <cellStyle name="_MD Meeting 19.02.09 Accounts   3322_CTA(R)_Aug-09_Circle-_August_2010_SOW_P&amp;M(1) 5" xfId="409"/>
    <cellStyle name="_MD Meeting 19.02.09 Accounts   3322_CTA(R)_Aug-09_Circle-_August_2010_SOW_P&amp;M(1) 6" xfId="410"/>
    <cellStyle name="_MD Meeting 19.02.09 Accounts   3322_CTA(R)_Aug-09_Circle-_August_2010_SOW_P&amp;M(1)_Copy P&amp;F Dec-2011(F)" xfId="411"/>
    <cellStyle name="_MD Meeting 19.02.09 Accounts   3322_CTA(R)_Aug-09_P&amp;F Zone" xfId="412"/>
    <cellStyle name="_MD Meeting 19.02.09 Accounts   3322_CTA(R)_Aug-09_P&amp;F Zone 2" xfId="413"/>
    <cellStyle name="_MD Meeting 19.02.09 Accounts   3322_CTA(R)_Aug-09_P&amp;F Zone 3" xfId="414"/>
    <cellStyle name="_MD Meeting 19.02.09 Accounts   3322_CTA(R)_Aug-09_P&amp;F Zone 4" xfId="415"/>
    <cellStyle name="_MD Meeting 19.02.09 Accounts   3322_CTA(R)_Aug-09_P&amp;F Zone 5" xfId="416"/>
    <cellStyle name="_MD Meeting 19.02.09 Accounts   3322_CTA(R)_Aug-09_P&amp;F Zone 6" xfId="417"/>
    <cellStyle name="_MD Meeting 19.02.09 Accounts   3322_CTA(R)_Aug-09_Revise-CTA(NF, Spill OVer Works)." xfId="418"/>
    <cellStyle name="_MD Meeting 19.02.09 Accounts   3322_CTA(R)_Aug-09_Revise-CTA(NF, Spill OVer Works). 2" xfId="419"/>
    <cellStyle name="_MD Meeting 19.02.09 Accounts   3322_CTA(R)_Aug-09_Revise-CTA(NF, Spill OVer Works). 3" xfId="420"/>
    <cellStyle name="_MD Meeting 19.02.09 Accounts   3322_CTA(R)_Aug-09_Revise-CTA(NF, Spill OVer Works). 4" xfId="421"/>
    <cellStyle name="_MD Meeting 19.02.09 Accounts   3322_CTA(R)_Aug-09_Revise-CTA(NF, Spill OVer Works). 5" xfId="422"/>
    <cellStyle name="_MD Meeting 19.02.09 Accounts   3322_CTA(R)_Aug-09_Revise-CTA(NF, Spill OVer Works). 6" xfId="423"/>
    <cellStyle name="_MD Meeting 19.02.09 Accounts   3322_CTA_Circle- Feb 2011 SOW P&amp;M" xfId="424"/>
    <cellStyle name="_MD Meeting 19.02.09 Accounts   3322_CTA_Circle- Feb 2011 SOW P&amp;M 2" xfId="425"/>
    <cellStyle name="_MD Meeting 19.02.09 Accounts   3322_CTA_Circle- Feb 2011 SOW P&amp;M 3" xfId="426"/>
    <cellStyle name="_MD Meeting 19.02.09 Accounts   3322_CTA_Circle- Feb 2011 SOW P&amp;M 4" xfId="427"/>
    <cellStyle name="_MD Meeting 19.02.09 Accounts   3322_CTA_Circle- Feb 2011 SOW P&amp;M 5" xfId="428"/>
    <cellStyle name="_MD Meeting 19.02.09 Accounts   3322_CTA_Circle- Feb 2011 SOW P&amp;M 6" xfId="429"/>
    <cellStyle name="_MD Meeting 19.02.09 Accounts   3322_CTA_Circle- Feb 2011 SOW P&amp;M_Copy P&amp;F Dec-2011(F)" xfId="430"/>
    <cellStyle name="_MD Meeting 19.02.09 Accounts   3322_CTA_Circle- Jan 2011 SOW P&amp;M" xfId="431"/>
    <cellStyle name="_MD Meeting 19.02.09 Accounts   3322_CTA_Circle- Jan 2011 SOW P&amp;M 2" xfId="432"/>
    <cellStyle name="_MD Meeting 19.02.09 Accounts   3322_CTA_Circle- Jan 2011 SOW P&amp;M 3" xfId="433"/>
    <cellStyle name="_MD Meeting 19.02.09 Accounts   3322_CTA_Circle- Jan 2011 SOW P&amp;M 4" xfId="434"/>
    <cellStyle name="_MD Meeting 19.02.09 Accounts   3322_CTA_Circle- Jan 2011 SOW P&amp;M 5" xfId="435"/>
    <cellStyle name="_MD Meeting 19.02.09 Accounts   3322_CTA_Circle- Jan 2011 SOW P&amp;M 6" xfId="436"/>
    <cellStyle name="_MD Meeting 19.02.09 Accounts   3322_CTA_Circle-_August_2010_SOW_P&amp;M(1)" xfId="437"/>
    <cellStyle name="_MD Meeting 19.02.09 Accounts   3322_CTA_Circle-_August_2010_SOW_P&amp;M(1) 2" xfId="438"/>
    <cellStyle name="_MD Meeting 19.02.09 Accounts   3322_CTA_Circle-_August_2010_SOW_P&amp;M(1) 3" xfId="439"/>
    <cellStyle name="_MD Meeting 19.02.09 Accounts   3322_CTA_Circle-_August_2010_SOW_P&amp;M(1) 4" xfId="440"/>
    <cellStyle name="_MD Meeting 19.02.09 Accounts   3322_CTA_Circle-_August_2010_SOW_P&amp;M(1) 5" xfId="441"/>
    <cellStyle name="_MD Meeting 19.02.09 Accounts   3322_CTA_Circle-_August_2010_SOW_P&amp;M(1) 6" xfId="442"/>
    <cellStyle name="_MD Meeting 19.02.09 Accounts   3322_CTA_Circle-_August_2010_SOW_P&amp;M(1)_Copy P&amp;F Dec-2011(F)" xfId="443"/>
    <cellStyle name="_MD Meeting 19.02.09 Accounts   3322_CTA_P&amp;F Zone" xfId="444"/>
    <cellStyle name="_MD Meeting 19.02.09 Accounts   3322_CTA_P&amp;F Zone 2" xfId="445"/>
    <cellStyle name="_MD Meeting 19.02.09 Accounts   3322_CTA_P&amp;F Zone 3" xfId="446"/>
    <cellStyle name="_MD Meeting 19.02.09 Accounts   3322_CTA_P&amp;F Zone 4" xfId="447"/>
    <cellStyle name="_MD Meeting 19.02.09 Accounts   3322_CTA_P&amp;F Zone 5" xfId="448"/>
    <cellStyle name="_MD Meeting 19.02.09 Accounts   3322_CTA_P&amp;F Zone 6" xfId="449"/>
    <cellStyle name="_MD Meeting 19.02.09 Accounts   3322_CTA_Revise-CTA(NF, Spill OVer Works)." xfId="450"/>
    <cellStyle name="_MD Meeting 19.02.09 Accounts   3322_CTA_Revise-CTA(NF, Spill OVer Works). 2" xfId="451"/>
    <cellStyle name="_MD Meeting 19.02.09 Accounts   3322_CTA_Revise-CTA(NF, Spill OVer Works). 3" xfId="452"/>
    <cellStyle name="_MD Meeting 19.02.09 Accounts   3322_CTA_Revise-CTA(NF, Spill OVer Works). 4" xfId="453"/>
    <cellStyle name="_MD Meeting 19.02.09 Accounts   3322_CTA_Revise-CTA(NF, Spill OVer Works). 5" xfId="454"/>
    <cellStyle name="_MD Meeting 19.02.09 Accounts   3322_CTA_Revise-CTA(NF, Spill OVer Works). 6" xfId="455"/>
    <cellStyle name="_MD Meeting 19.02.09 Accounts   3322_Division_wise_capex_works_se-dvg(1)" xfId="456"/>
    <cellStyle name="_MD Meeting 19.02.09 Accounts   3322_Feb-11_ATC HRR" xfId="457"/>
    <cellStyle name="_MD Meeting 19.02.09 Accounts   3322_Feb-11_ATC HRR_Chief_off_format" xfId="458"/>
    <cellStyle name="_MD Meeting 19.02.09 Accounts   3322_Feederwise_ATC CLK" xfId="459"/>
    <cellStyle name="_MD Meeting 19.02.09 Accounts   3322_Feederwise_ATC CLK 2" xfId="460"/>
    <cellStyle name="_MD Meeting 19.02.09 Accounts   3322_Feederwise_ATC CLK_ATC_FEB__2011_hyr_dn" xfId="461"/>
    <cellStyle name="_MD Meeting 19.02.09 Accounts   3322_Feederwise_ATC CLK_ATC_FEB__2011_hyr_dn 2" xfId="462"/>
    <cellStyle name="_MD Meeting 19.02.09 Accounts   3322_Feederwise_ATC CLK_ATC_FEB__2011_hyr_dn 3" xfId="463"/>
    <cellStyle name="_MD Meeting 19.02.09 Accounts   3322_Feederwise_ATC CLK_ATC_FEB__2011_hyr_dn 4" xfId="464"/>
    <cellStyle name="_MD Meeting 19.02.09 Accounts   3322_Feederwise_ATC CLK_ATC_FEB__2011_hyr_dn 5" xfId="465"/>
    <cellStyle name="_MD Meeting 19.02.09 Accounts   3322_Feederwise_ATC CLK_ATC_FEB__2011_hyr_dn 6" xfId="466"/>
    <cellStyle name="_MD Meeting 19.02.09 Accounts   3322_Feederwise_ATC CLK_HYR_ATC_Jan_11_org" xfId="467"/>
    <cellStyle name="_MD Meeting 19.02.09 Accounts   3322_Feederwise_ATC CLK_HYR_ATC_Jan_11_org 2" xfId="468"/>
    <cellStyle name="_MD Meeting 19.02.09 Accounts   3322_Feederwise_ATC CLK_HYR_ATC_Jan_11_org 3" xfId="469"/>
    <cellStyle name="_MD Meeting 19.02.09 Accounts   3322_Feederwise_ATC CLK_HYR_ATC_Jan_11_org 4" xfId="470"/>
    <cellStyle name="_MD Meeting 19.02.09 Accounts   3322_Feederwise_ATC CLK_HYR_ATC_Jan_11_org 5" xfId="471"/>
    <cellStyle name="_MD Meeting 19.02.09 Accounts   3322_Feederwise_ATC CLK_HYR_ATC_Jan_11_org 6" xfId="472"/>
    <cellStyle name="_MD Meeting 19.02.09 Accounts   3322_Feederwise_ATC_AUG-10 (5)" xfId="473"/>
    <cellStyle name="_MD Meeting 19.02.09 Accounts   3322_Feederwise_ATC_AUG-10 (5) 2" xfId="474"/>
    <cellStyle name="_MD Meeting 19.02.09 Accounts   3322_Feederwise_ATC_AUG-10 (5)_ATC_FEB__2011_hyr_dn" xfId="475"/>
    <cellStyle name="_MD Meeting 19.02.09 Accounts   3322_Feederwise_ATC_AUG-10 (5)_ATC_FEB__2011_hyr_dn 2" xfId="476"/>
    <cellStyle name="_MD Meeting 19.02.09 Accounts   3322_Feederwise_ATC_AUG-10 (5)_ATC_FEB__2011_hyr_dn 3" xfId="477"/>
    <cellStyle name="_MD Meeting 19.02.09 Accounts   3322_Feederwise_ATC_AUG-10 (5)_ATC_FEB__2011_hyr_dn 4" xfId="478"/>
    <cellStyle name="_MD Meeting 19.02.09 Accounts   3322_Feederwise_ATC_AUG-10 (5)_ATC_FEB__2011_hyr_dn 5" xfId="479"/>
    <cellStyle name="_MD Meeting 19.02.09 Accounts   3322_Feederwise_ATC_AUG-10 (5)_ATC_FEB__2011_hyr_dn 6" xfId="480"/>
    <cellStyle name="_MD Meeting 19.02.09 Accounts   3322_HRR ATC Dec-10 ATC" xfId="481"/>
    <cellStyle name="_MD Meeting 19.02.09 Accounts   3322_HRR ATC Dec-10 ATC_Chief_off_format" xfId="482"/>
    <cellStyle name="_MD Meeting 19.02.09 Accounts   3322_HRR ATC Jan-11" xfId="483"/>
    <cellStyle name="_MD Meeting 19.02.09 Accounts   3322_HRR ATC Jan-11_Chief_off_format" xfId="484"/>
    <cellStyle name="_MD Meeting 19.02.09 Accounts   3322_HRR March-11_ATC" xfId="485"/>
    <cellStyle name="_MD Meeting 19.02.09 Accounts   3322_HRR March-11_ATC_Chief_off_format" xfId="486"/>
    <cellStyle name="_MD Meeting 19.02.09 Accounts   3322_HRR Nov-10_ATC" xfId="487"/>
    <cellStyle name="_MD Meeting 19.02.09 Accounts   3322_HYR_ATC_Jan_11_org" xfId="488"/>
    <cellStyle name="_MD Meeting 19.02.09 Accounts   3322_HYR_ATC_Jan_11_org 2" xfId="489"/>
    <cellStyle name="_MD Meeting 19.02.09 Accounts   3322_HYR_ATC_Jan_11_org 3" xfId="490"/>
    <cellStyle name="_MD Meeting 19.02.09 Accounts   3322_HYR_ATC_Jan_11_org 4" xfId="491"/>
    <cellStyle name="_MD Meeting 19.02.09 Accounts   3322_HYR_ATC_Jan_11_org 5" xfId="492"/>
    <cellStyle name="_MD Meeting 19.02.09 Accounts   3322_HYR_ATC_Jan_11_org 6" xfId="493"/>
    <cellStyle name="_MD Meeting 19.02.09 Accounts   3322_P&amp;F Zone" xfId="494"/>
    <cellStyle name="_MD Meeting 19.02.09 Accounts   3322_P&amp;F Zone 2" xfId="495"/>
    <cellStyle name="_MD Meeting 19.02.09 Accounts   3322_P&amp;F Zone 3" xfId="496"/>
    <cellStyle name="_MD Meeting 19.02.09 Accounts   3322_P&amp;F Zone 4" xfId="497"/>
    <cellStyle name="_MD Meeting 19.02.09 Accounts   3322_P&amp;F Zone 5" xfId="498"/>
    <cellStyle name="_MD Meeting 19.02.09 Accounts   3322_P&amp;F Zone 6" xfId="499"/>
    <cellStyle name="_MD Meeting 19.02.09 Accounts   3322_Revise-CTA(NF, Spill OVer Works)." xfId="500"/>
    <cellStyle name="_MD Meeting 19.02.09 Accounts   3322_Revise-CTA(NF, Spill OVer Works). 2" xfId="501"/>
    <cellStyle name="_MD Meeting 19.02.09 Accounts   3322_Revise-CTA(NF, Spill OVer Works). 3" xfId="502"/>
    <cellStyle name="_MD Meeting 19.02.09 Accounts   3322_Revise-CTA(NF, Spill OVer Works). 4" xfId="503"/>
    <cellStyle name="_MD Meeting 19.02.09 Accounts   3322_Revise-CTA(NF, Spill OVer Works). 5" xfId="504"/>
    <cellStyle name="_MD Meeting 19.02.09 Accounts   3322_Revise-CTA(NF, Spill OVer Works). 6" xfId="505"/>
    <cellStyle name="_MD Meeting 19.02.09 Accounts 2" xfId="506"/>
    <cellStyle name="_MD Meeting 19.02.09 Accounts_ATC MLK REVISED JUNE 10" xfId="507"/>
    <cellStyle name="_MD Meeting 19.02.09 Accounts_ATC MLK REVISED JUNE 10 2" xfId="508"/>
    <cellStyle name="_MD Meeting 19.02.09 Accounts_ATC MLK REVISED JUNE 10_ATC oct 10 hyr dn org 2003 format" xfId="509"/>
    <cellStyle name="_MD Meeting 19.02.09 Accounts_ATC MLK REVISED JUNE 10_ATC_FEB__2011_hyr_dn" xfId="510"/>
    <cellStyle name="_MD Meeting 19.02.09 Accounts_ATC MLK REVISED JUNE 10_ATC_FEB__2011_hyr_dn 2" xfId="511"/>
    <cellStyle name="_MD Meeting 19.02.09 Accounts_ATC MLK REVISED JUNE 10_ATC_FEB__2011_hyr_dn 3" xfId="512"/>
    <cellStyle name="_MD Meeting 19.02.09 Accounts_ATC MLK REVISED JUNE 10_ATC_FEB__2011_hyr_dn 4" xfId="513"/>
    <cellStyle name="_MD Meeting 19.02.09 Accounts_ATC MLK REVISED JUNE 10_ATC_FEB__2011_hyr_dn 5" xfId="514"/>
    <cellStyle name="_MD Meeting 19.02.09 Accounts_ATC MLK REVISED JUNE 10_ATC_FEB__2011_hyr_dn 6" xfId="515"/>
    <cellStyle name="_MD Meeting 19.02.09 Accounts_ATC MLK REVISED JUNE 10_Feb-11_ATC HRR" xfId="516"/>
    <cellStyle name="_MD Meeting 19.02.09 Accounts_ATC MLK REVISED JUNE 10_Feb-11_ATC HRR_Chief_off_format" xfId="517"/>
    <cellStyle name="_MD Meeting 19.02.09 Accounts_ATC MLK REVISED JUNE 10_HRR ATC Dec-10 ATC" xfId="518"/>
    <cellStyle name="_MD Meeting 19.02.09 Accounts_ATC MLK REVISED JUNE 10_HRR ATC Dec-10 ATC_Chief_off_format" xfId="519"/>
    <cellStyle name="_MD Meeting 19.02.09 Accounts_ATC MLK REVISED JUNE 10_HRR ATC Jan-11" xfId="520"/>
    <cellStyle name="_MD Meeting 19.02.09 Accounts_ATC MLK REVISED JUNE 10_HRR ATC Jan-11_Chief_off_format" xfId="521"/>
    <cellStyle name="_MD Meeting 19.02.09 Accounts_ATC MLK REVISED JUNE 10_HRR March-11_ATC" xfId="522"/>
    <cellStyle name="_MD Meeting 19.02.09 Accounts_ATC MLK REVISED JUNE 10_HRR March-11_ATC_Chief_off_format" xfId="523"/>
    <cellStyle name="_MD Meeting 19.02.09 Accounts_ATC MLK REVISED JUNE 10_HRR Nov-10_ATC" xfId="524"/>
    <cellStyle name="_MD Meeting 19.02.09 Accounts_ATC MLK REVISED JUNE 10_HYR_ATC_Jan_11_org" xfId="525"/>
    <cellStyle name="_MD Meeting 19.02.09 Accounts_ATC MLK REVISED JUNE 10_HYR_ATC_Jan_11_org 2" xfId="526"/>
    <cellStyle name="_MD Meeting 19.02.09 Accounts_ATC MLK REVISED JUNE 10_HYR_ATC_Jan_11_org 3" xfId="527"/>
    <cellStyle name="_MD Meeting 19.02.09 Accounts_ATC MLK REVISED JUNE 10_HYR_ATC_Jan_11_org 4" xfId="528"/>
    <cellStyle name="_MD Meeting 19.02.09 Accounts_ATC MLK REVISED JUNE 10_HYR_ATC_Jan_11_org 5" xfId="529"/>
    <cellStyle name="_MD Meeting 19.02.09 Accounts_ATC MLK REVISED JUNE 10_HYR_ATC_Jan_11_org 6" xfId="530"/>
    <cellStyle name="_MD Meeting 19.02.09 Accounts_ATC oct 10 hyr dn org 2003 format" xfId="531"/>
    <cellStyle name="_MD Meeting 19.02.09 Accounts_ATC Revised june 10" xfId="532"/>
    <cellStyle name="_MD Meeting 19.02.09 Accounts_ATC Revised june 10 2" xfId="533"/>
    <cellStyle name="_MD Meeting 19.02.09 Accounts_ATC Revised june 10_ATC_FEB__2011_hyr_dn" xfId="534"/>
    <cellStyle name="_MD Meeting 19.02.09 Accounts_ATC Revised june 10_ATC_FEB__2011_hyr_dn 2" xfId="535"/>
    <cellStyle name="_MD Meeting 19.02.09 Accounts_ATC Revised june 10_ATC_FEB__2011_hyr_dn 3" xfId="536"/>
    <cellStyle name="_MD Meeting 19.02.09 Accounts_ATC Revised june 10_ATC_FEB__2011_hyr_dn 4" xfId="537"/>
    <cellStyle name="_MD Meeting 19.02.09 Accounts_ATC Revised june 10_ATC_FEB__2011_hyr_dn 5" xfId="538"/>
    <cellStyle name="_MD Meeting 19.02.09 Accounts_ATC Revised june 10_ATC_FEB__2011_hyr_dn 6" xfId="539"/>
    <cellStyle name="_MD Meeting 19.02.09 Accounts_ATC Revised june 10_HYR_ATC_Jan_11_org" xfId="540"/>
    <cellStyle name="_MD Meeting 19.02.09 Accounts_ATC Revised june 10_HYR_ATC_Jan_11_org 2" xfId="541"/>
    <cellStyle name="_MD Meeting 19.02.09 Accounts_ATC Revised june 10_HYR_ATC_Jan_11_org 3" xfId="542"/>
    <cellStyle name="_MD Meeting 19.02.09 Accounts_ATC Revised june 10_HYR_ATC_Jan_11_org 4" xfId="543"/>
    <cellStyle name="_MD Meeting 19.02.09 Accounts_ATC Revised june 10_HYR_ATC_Jan_11_org 5" xfId="544"/>
    <cellStyle name="_MD Meeting 19.02.09 Accounts_ATC Revised june 10_HYR_ATC_Jan_11_org 6" xfId="545"/>
    <cellStyle name="_MD Meeting 19.02.09 Accounts_ATC_FEB__2011_hyr_dn" xfId="546"/>
    <cellStyle name="_MD Meeting 19.02.09 Accounts_ATC_FEB__2011_hyr_dn 2" xfId="547"/>
    <cellStyle name="_MD Meeting 19.02.09 Accounts_ATC_FEB__2011_hyr_dn 3" xfId="548"/>
    <cellStyle name="_MD Meeting 19.02.09 Accounts_ATC_FEB__2011_hyr_dn 4" xfId="549"/>
    <cellStyle name="_MD Meeting 19.02.09 Accounts_ATC_FEB__2011_hyr_dn 5" xfId="550"/>
    <cellStyle name="_MD Meeting 19.02.09 Accounts_ATC_FEB__2011_hyr_dn 6" xfId="551"/>
    <cellStyle name="_MD Meeting 19.02.09 Accounts_Circle- Feb 2011 SOW P&amp;M" xfId="552"/>
    <cellStyle name="_MD Meeting 19.02.09 Accounts_Circle- Feb 2011 SOW P&amp;M 2" xfId="553"/>
    <cellStyle name="_MD Meeting 19.02.09 Accounts_Circle- Feb 2011 SOW P&amp;M 3" xfId="554"/>
    <cellStyle name="_MD Meeting 19.02.09 Accounts_Circle- Feb 2011 SOW P&amp;M 4" xfId="555"/>
    <cellStyle name="_MD Meeting 19.02.09 Accounts_Circle- Feb 2011 SOW P&amp;M 5" xfId="556"/>
    <cellStyle name="_MD Meeting 19.02.09 Accounts_Circle- Feb 2011 SOW P&amp;M 6" xfId="557"/>
    <cellStyle name="_MD Meeting 19.02.09 Accounts_Circle- Feb 2011 SOW P&amp;M_Copy P&amp;F Dec-2011(F)" xfId="558"/>
    <cellStyle name="_MD Meeting 19.02.09 Accounts_Circle- Jan 2011 SOW P&amp;M" xfId="559"/>
    <cellStyle name="_MD Meeting 19.02.09 Accounts_Circle- Jan 2011 SOW P&amp;M 2" xfId="560"/>
    <cellStyle name="_MD Meeting 19.02.09 Accounts_Circle- Jan 2011 SOW P&amp;M 3" xfId="561"/>
    <cellStyle name="_MD Meeting 19.02.09 Accounts_Circle- Jan 2011 SOW P&amp;M 4" xfId="562"/>
    <cellStyle name="_MD Meeting 19.02.09 Accounts_Circle- Jan 2011 SOW P&amp;M 5" xfId="563"/>
    <cellStyle name="_MD Meeting 19.02.09 Accounts_Circle- Jan 2011 SOW P&amp;M 6" xfId="564"/>
    <cellStyle name="_MD Meeting 19.02.09 Accounts_Circle-_August_2010_SOW_P&amp;M(1)" xfId="565"/>
    <cellStyle name="_MD Meeting 19.02.09 Accounts_Circle-_August_2010_SOW_P&amp;M(1) 2" xfId="566"/>
    <cellStyle name="_MD Meeting 19.02.09 Accounts_Circle-_August_2010_SOW_P&amp;M(1) 3" xfId="567"/>
    <cellStyle name="_MD Meeting 19.02.09 Accounts_Circle-_August_2010_SOW_P&amp;M(1) 4" xfId="568"/>
    <cellStyle name="_MD Meeting 19.02.09 Accounts_Circle-_August_2010_SOW_P&amp;M(1) 5" xfId="569"/>
    <cellStyle name="_MD Meeting 19.02.09 Accounts_Circle-_August_2010_SOW_P&amp;M(1) 6" xfId="570"/>
    <cellStyle name="_MD Meeting 19.02.09 Accounts_Circle-_August_2010_SOW_P&amp;M(1)_Copy P&amp;F Dec-2011(F)" xfId="571"/>
    <cellStyle name="_MD Meeting 19.02.09 Accounts_CTA" xfId="572"/>
    <cellStyle name="_MD Meeting 19.02.09 Accounts_CTA(R)_Aug-09" xfId="573"/>
    <cellStyle name="_MD Meeting 19.02.09 Accounts_CTA(R)_Aug-09_Circle- Feb 2011 SOW P&amp;M" xfId="574"/>
    <cellStyle name="_MD Meeting 19.02.09 Accounts_CTA(R)_Aug-09_Circle- Feb 2011 SOW P&amp;M 2" xfId="575"/>
    <cellStyle name="_MD Meeting 19.02.09 Accounts_CTA(R)_Aug-09_Circle- Feb 2011 SOW P&amp;M 3" xfId="576"/>
    <cellStyle name="_MD Meeting 19.02.09 Accounts_CTA(R)_Aug-09_Circle- Feb 2011 SOW P&amp;M 4" xfId="577"/>
    <cellStyle name="_MD Meeting 19.02.09 Accounts_CTA(R)_Aug-09_Circle- Feb 2011 SOW P&amp;M 5" xfId="578"/>
    <cellStyle name="_MD Meeting 19.02.09 Accounts_CTA(R)_Aug-09_Circle- Feb 2011 SOW P&amp;M 6" xfId="579"/>
    <cellStyle name="_MD Meeting 19.02.09 Accounts_CTA(R)_Aug-09_Circle- Feb 2011 SOW P&amp;M_Copy P&amp;F Dec-2011(F)" xfId="580"/>
    <cellStyle name="_MD Meeting 19.02.09 Accounts_CTA(R)_Aug-09_Circle- Jan 2011 SOW P&amp;M" xfId="581"/>
    <cellStyle name="_MD Meeting 19.02.09 Accounts_CTA(R)_Aug-09_Circle- Jan 2011 SOW P&amp;M 2" xfId="582"/>
    <cellStyle name="_MD Meeting 19.02.09 Accounts_CTA(R)_Aug-09_Circle- Jan 2011 SOW P&amp;M 3" xfId="583"/>
    <cellStyle name="_MD Meeting 19.02.09 Accounts_CTA(R)_Aug-09_Circle- Jan 2011 SOW P&amp;M 4" xfId="584"/>
    <cellStyle name="_MD Meeting 19.02.09 Accounts_CTA(R)_Aug-09_Circle- Jan 2011 SOW P&amp;M 5" xfId="585"/>
    <cellStyle name="_MD Meeting 19.02.09 Accounts_CTA(R)_Aug-09_Circle- Jan 2011 SOW P&amp;M 6" xfId="586"/>
    <cellStyle name="_MD Meeting 19.02.09 Accounts_CTA(R)_Aug-09_Circle-_August_2010_SOW_P&amp;M(1)" xfId="587"/>
    <cellStyle name="_MD Meeting 19.02.09 Accounts_CTA(R)_Aug-09_Circle-_August_2010_SOW_P&amp;M(1) 2" xfId="588"/>
    <cellStyle name="_MD Meeting 19.02.09 Accounts_CTA(R)_Aug-09_Circle-_August_2010_SOW_P&amp;M(1) 3" xfId="589"/>
    <cellStyle name="_MD Meeting 19.02.09 Accounts_CTA(R)_Aug-09_Circle-_August_2010_SOW_P&amp;M(1) 4" xfId="590"/>
    <cellStyle name="_MD Meeting 19.02.09 Accounts_CTA(R)_Aug-09_Circle-_August_2010_SOW_P&amp;M(1) 5" xfId="591"/>
    <cellStyle name="_MD Meeting 19.02.09 Accounts_CTA(R)_Aug-09_Circle-_August_2010_SOW_P&amp;M(1) 6" xfId="592"/>
    <cellStyle name="_MD Meeting 19.02.09 Accounts_CTA(R)_Aug-09_Circle-_August_2010_SOW_P&amp;M(1)_Copy P&amp;F Dec-2011(F)" xfId="593"/>
    <cellStyle name="_MD Meeting 19.02.09 Accounts_CTA(R)_Aug-09_P&amp;F Zone" xfId="594"/>
    <cellStyle name="_MD Meeting 19.02.09 Accounts_CTA(R)_Aug-09_P&amp;F Zone 2" xfId="595"/>
    <cellStyle name="_MD Meeting 19.02.09 Accounts_CTA(R)_Aug-09_P&amp;F Zone 3" xfId="596"/>
    <cellStyle name="_MD Meeting 19.02.09 Accounts_CTA(R)_Aug-09_P&amp;F Zone 4" xfId="597"/>
    <cellStyle name="_MD Meeting 19.02.09 Accounts_CTA(R)_Aug-09_P&amp;F Zone 5" xfId="598"/>
    <cellStyle name="_MD Meeting 19.02.09 Accounts_CTA(R)_Aug-09_P&amp;F Zone 6" xfId="599"/>
    <cellStyle name="_MD Meeting 19.02.09 Accounts_CTA(R)_Aug-09_Revise-CTA(NF, Spill OVer Works)." xfId="600"/>
    <cellStyle name="_MD Meeting 19.02.09 Accounts_CTA(R)_Aug-09_Revise-CTA(NF, Spill OVer Works). 2" xfId="601"/>
    <cellStyle name="_MD Meeting 19.02.09 Accounts_CTA(R)_Aug-09_Revise-CTA(NF, Spill OVer Works). 3" xfId="602"/>
    <cellStyle name="_MD Meeting 19.02.09 Accounts_CTA(R)_Aug-09_Revise-CTA(NF, Spill OVer Works). 4" xfId="603"/>
    <cellStyle name="_MD Meeting 19.02.09 Accounts_CTA(R)_Aug-09_Revise-CTA(NF, Spill OVer Works). 5" xfId="604"/>
    <cellStyle name="_MD Meeting 19.02.09 Accounts_CTA(R)_Aug-09_Revise-CTA(NF, Spill OVer Works). 6" xfId="605"/>
    <cellStyle name="_MD Meeting 19.02.09 Accounts_CTA_Circle- Feb 2011 SOW P&amp;M" xfId="606"/>
    <cellStyle name="_MD Meeting 19.02.09 Accounts_CTA_Circle- Feb 2011 SOW P&amp;M 2" xfId="607"/>
    <cellStyle name="_MD Meeting 19.02.09 Accounts_CTA_Circle- Feb 2011 SOW P&amp;M 3" xfId="608"/>
    <cellStyle name="_MD Meeting 19.02.09 Accounts_CTA_Circle- Feb 2011 SOW P&amp;M 4" xfId="609"/>
    <cellStyle name="_MD Meeting 19.02.09 Accounts_CTA_Circle- Feb 2011 SOW P&amp;M 5" xfId="610"/>
    <cellStyle name="_MD Meeting 19.02.09 Accounts_CTA_Circle- Feb 2011 SOW P&amp;M 6" xfId="611"/>
    <cellStyle name="_MD Meeting 19.02.09 Accounts_CTA_Circle- Feb 2011 SOW P&amp;M_Copy P&amp;F Dec-2011(F)" xfId="612"/>
    <cellStyle name="_MD Meeting 19.02.09 Accounts_CTA_Circle- Jan 2011 SOW P&amp;M" xfId="613"/>
    <cellStyle name="_MD Meeting 19.02.09 Accounts_CTA_Circle- Jan 2011 SOW P&amp;M 2" xfId="614"/>
    <cellStyle name="_MD Meeting 19.02.09 Accounts_CTA_Circle- Jan 2011 SOW P&amp;M 3" xfId="615"/>
    <cellStyle name="_MD Meeting 19.02.09 Accounts_CTA_Circle- Jan 2011 SOW P&amp;M 4" xfId="616"/>
    <cellStyle name="_MD Meeting 19.02.09 Accounts_CTA_Circle- Jan 2011 SOW P&amp;M 5" xfId="617"/>
    <cellStyle name="_MD Meeting 19.02.09 Accounts_CTA_Circle- Jan 2011 SOW P&amp;M 6" xfId="618"/>
    <cellStyle name="_MD Meeting 19.02.09 Accounts_CTA_Circle-_August_2010_SOW_P&amp;M(1)" xfId="619"/>
    <cellStyle name="_MD Meeting 19.02.09 Accounts_CTA_Circle-_August_2010_SOW_P&amp;M(1) 2" xfId="620"/>
    <cellStyle name="_MD Meeting 19.02.09 Accounts_CTA_Circle-_August_2010_SOW_P&amp;M(1) 3" xfId="621"/>
    <cellStyle name="_MD Meeting 19.02.09 Accounts_CTA_Circle-_August_2010_SOW_P&amp;M(1) 4" xfId="622"/>
    <cellStyle name="_MD Meeting 19.02.09 Accounts_CTA_Circle-_August_2010_SOW_P&amp;M(1) 5" xfId="623"/>
    <cellStyle name="_MD Meeting 19.02.09 Accounts_CTA_Circle-_August_2010_SOW_P&amp;M(1) 6" xfId="624"/>
    <cellStyle name="_MD Meeting 19.02.09 Accounts_CTA_Circle-_August_2010_SOW_P&amp;M(1)_Copy P&amp;F Dec-2011(F)" xfId="625"/>
    <cellStyle name="_MD Meeting 19.02.09 Accounts_CTA_P&amp;F Zone" xfId="626"/>
    <cellStyle name="_MD Meeting 19.02.09 Accounts_CTA_P&amp;F Zone 2" xfId="627"/>
    <cellStyle name="_MD Meeting 19.02.09 Accounts_CTA_P&amp;F Zone 3" xfId="628"/>
    <cellStyle name="_MD Meeting 19.02.09 Accounts_CTA_P&amp;F Zone 4" xfId="629"/>
    <cellStyle name="_MD Meeting 19.02.09 Accounts_CTA_P&amp;F Zone 5" xfId="630"/>
    <cellStyle name="_MD Meeting 19.02.09 Accounts_CTA_P&amp;F Zone 6" xfId="631"/>
    <cellStyle name="_MD Meeting 19.02.09 Accounts_CTA_Revise-CTA(NF, Spill OVer Works)." xfId="632"/>
    <cellStyle name="_MD Meeting 19.02.09 Accounts_CTA_Revise-CTA(NF, Spill OVer Works). 2" xfId="633"/>
    <cellStyle name="_MD Meeting 19.02.09 Accounts_CTA_Revise-CTA(NF, Spill OVer Works). 3" xfId="634"/>
    <cellStyle name="_MD Meeting 19.02.09 Accounts_CTA_Revise-CTA(NF, Spill OVer Works). 4" xfId="635"/>
    <cellStyle name="_MD Meeting 19.02.09 Accounts_CTA_Revise-CTA(NF, Spill OVer Works). 5" xfId="636"/>
    <cellStyle name="_MD Meeting 19.02.09 Accounts_CTA_Revise-CTA(NF, Spill OVer Works). 6" xfId="637"/>
    <cellStyle name="_MD Meeting 19.02.09 Accounts_Division_wise_capex_works_se-dvg(1)" xfId="638"/>
    <cellStyle name="_MD Meeting 19.02.09 Accounts_Feb-11_ATC HRR" xfId="639"/>
    <cellStyle name="_MD Meeting 19.02.09 Accounts_Feb-11_ATC HRR_Chief_off_format" xfId="640"/>
    <cellStyle name="_MD Meeting 19.02.09 Accounts_Feederwise_ATC CLK" xfId="641"/>
    <cellStyle name="_MD Meeting 19.02.09 Accounts_Feederwise_ATC CLK 2" xfId="642"/>
    <cellStyle name="_MD Meeting 19.02.09 Accounts_Feederwise_ATC CLK_ATC_FEB__2011_hyr_dn" xfId="643"/>
    <cellStyle name="_MD Meeting 19.02.09 Accounts_Feederwise_ATC CLK_ATC_FEB__2011_hyr_dn 2" xfId="644"/>
    <cellStyle name="_MD Meeting 19.02.09 Accounts_Feederwise_ATC CLK_ATC_FEB__2011_hyr_dn 3" xfId="645"/>
    <cellStyle name="_MD Meeting 19.02.09 Accounts_Feederwise_ATC CLK_ATC_FEB__2011_hyr_dn 4" xfId="646"/>
    <cellStyle name="_MD Meeting 19.02.09 Accounts_Feederwise_ATC CLK_ATC_FEB__2011_hyr_dn 5" xfId="647"/>
    <cellStyle name="_MD Meeting 19.02.09 Accounts_Feederwise_ATC CLK_ATC_FEB__2011_hyr_dn 6" xfId="648"/>
    <cellStyle name="_MD Meeting 19.02.09 Accounts_Feederwise_ATC CLK_HYR_ATC_Jan_11_org" xfId="649"/>
    <cellStyle name="_MD Meeting 19.02.09 Accounts_Feederwise_ATC CLK_HYR_ATC_Jan_11_org 2" xfId="650"/>
    <cellStyle name="_MD Meeting 19.02.09 Accounts_Feederwise_ATC CLK_HYR_ATC_Jan_11_org 3" xfId="651"/>
    <cellStyle name="_MD Meeting 19.02.09 Accounts_Feederwise_ATC CLK_HYR_ATC_Jan_11_org 4" xfId="652"/>
    <cellStyle name="_MD Meeting 19.02.09 Accounts_Feederwise_ATC CLK_HYR_ATC_Jan_11_org 5" xfId="653"/>
    <cellStyle name="_MD Meeting 19.02.09 Accounts_Feederwise_ATC CLK_HYR_ATC_Jan_11_org 6" xfId="654"/>
    <cellStyle name="_MD Meeting 19.02.09 Accounts_Feederwise_ATC_AUG-10 (5)" xfId="655"/>
    <cellStyle name="_MD Meeting 19.02.09 Accounts_Feederwise_ATC_AUG-10 (5) 2" xfId="656"/>
    <cellStyle name="_MD Meeting 19.02.09 Accounts_Feederwise_ATC_AUG-10 (5)_ATC_FEB__2011_hyr_dn" xfId="657"/>
    <cellStyle name="_MD Meeting 19.02.09 Accounts_Feederwise_ATC_AUG-10 (5)_ATC_FEB__2011_hyr_dn 2" xfId="658"/>
    <cellStyle name="_MD Meeting 19.02.09 Accounts_Feederwise_ATC_AUG-10 (5)_ATC_FEB__2011_hyr_dn 3" xfId="659"/>
    <cellStyle name="_MD Meeting 19.02.09 Accounts_Feederwise_ATC_AUG-10 (5)_ATC_FEB__2011_hyr_dn 4" xfId="660"/>
    <cellStyle name="_MD Meeting 19.02.09 Accounts_Feederwise_ATC_AUG-10 (5)_ATC_FEB__2011_hyr_dn 5" xfId="661"/>
    <cellStyle name="_MD Meeting 19.02.09 Accounts_Feederwise_ATC_AUG-10 (5)_ATC_FEB__2011_hyr_dn 6" xfId="662"/>
    <cellStyle name="_MD Meeting 19.02.09 Accounts_HRR ATC Dec-10 ATC" xfId="663"/>
    <cellStyle name="_MD Meeting 19.02.09 Accounts_HRR ATC Dec-10 ATC_Chief_off_format" xfId="664"/>
    <cellStyle name="_MD Meeting 19.02.09 Accounts_HRR ATC Jan-11" xfId="665"/>
    <cellStyle name="_MD Meeting 19.02.09 Accounts_HRR ATC Jan-11_Chief_off_format" xfId="666"/>
    <cellStyle name="_MD Meeting 19.02.09 Accounts_HRR March-11_ATC" xfId="667"/>
    <cellStyle name="_MD Meeting 19.02.09 Accounts_HRR March-11_ATC_Chief_off_format" xfId="668"/>
    <cellStyle name="_MD Meeting 19.02.09 Accounts_HRR Nov-10_ATC" xfId="669"/>
    <cellStyle name="_MD Meeting 19.02.09 Accounts_HYR_ATC_Jan_11_org" xfId="670"/>
    <cellStyle name="_MD Meeting 19.02.09 Accounts_HYR_ATC_Jan_11_org 2" xfId="671"/>
    <cellStyle name="_MD Meeting 19.02.09 Accounts_HYR_ATC_Jan_11_org 3" xfId="672"/>
    <cellStyle name="_MD Meeting 19.02.09 Accounts_HYR_ATC_Jan_11_org 4" xfId="673"/>
    <cellStyle name="_MD Meeting 19.02.09 Accounts_HYR_ATC_Jan_11_org 5" xfId="674"/>
    <cellStyle name="_MD Meeting 19.02.09 Accounts_HYR_ATC_Jan_11_org 6" xfId="675"/>
    <cellStyle name="_MD Meeting 19.02.09 Accounts_P&amp;F Zone" xfId="676"/>
    <cellStyle name="_MD Meeting 19.02.09 Accounts_P&amp;F Zone 2" xfId="677"/>
    <cellStyle name="_MD Meeting 19.02.09 Accounts_P&amp;F Zone 3" xfId="678"/>
    <cellStyle name="_MD Meeting 19.02.09 Accounts_P&amp;F Zone 4" xfId="679"/>
    <cellStyle name="_MD Meeting 19.02.09 Accounts_P&amp;F Zone 5" xfId="680"/>
    <cellStyle name="_MD Meeting 19.02.09 Accounts_P&amp;F Zone 6" xfId="681"/>
    <cellStyle name="_MD Meeting 19.02.09 Accounts_Revise-CTA(NF, Spill OVer Works)." xfId="682"/>
    <cellStyle name="_MD Meeting 19.02.09 Accounts_Revise-CTA(NF, Spill OVer Works). 2" xfId="683"/>
    <cellStyle name="_MD Meeting 19.02.09 Accounts_Revise-CTA(NF, Spill OVer Works). 3" xfId="684"/>
    <cellStyle name="_MD Meeting 19.02.09 Accounts_Revise-CTA(NF, Spill OVer Works). 4" xfId="685"/>
    <cellStyle name="_MD Meeting 19.02.09 Accounts_Revise-CTA(NF, Spill OVer Works). 5" xfId="686"/>
    <cellStyle name="_MD Meeting 19.02.09 Accounts_Revise-CTA(NF, Spill OVer Works). 6" xfId="687"/>
    <cellStyle name="_MD Meeting 19.2.09" xfId="688"/>
    <cellStyle name="_MD Meeting 19.2.09 2" xfId="689"/>
    <cellStyle name="_MD Meeting 19.2.09 2 2" xfId="690"/>
    <cellStyle name="_MD Meeting 19.2.09 2 3" xfId="691"/>
    <cellStyle name="_MD Meeting 19.2.09 3" xfId="692"/>
    <cellStyle name="_MD Meeting 19.2.09 3 2" xfId="693"/>
    <cellStyle name="_MD Meeting 19.2.09 3 3" xfId="694"/>
    <cellStyle name="_MD Meeting 19.2.09 4" xfId="695"/>
    <cellStyle name="_MD Meeting 19.2.09 4 2" xfId="696"/>
    <cellStyle name="_MD Meeting 19.2.09 4 3" xfId="697"/>
    <cellStyle name="_MD Meeting 19.2.09 5" xfId="698"/>
    <cellStyle name="_MD Meeting 19.2.09 6" xfId="699"/>
    <cellStyle name="_MD Meeting 19.2.09_ATC_FEB__2011_hyr_dn" xfId="700"/>
    <cellStyle name="_MD Meeting 19.2.09_HYR_ATC_Jan_11_org" xfId="701"/>
    <cellStyle name="_MD Meeting 19.2.09_Revised New Format from GM CA -24.02.2012" xfId="702"/>
    <cellStyle name="_MD Meeting 19.2.09_Revised New Format from GM CA -24.02.2012 2" xfId="703"/>
    <cellStyle name="_MD Meeting on 17.12.08 AO" xfId="704"/>
    <cellStyle name="_MD Meeting on 17.12.08 AO 2" xfId="705"/>
    <cellStyle name="_MD Meeting on 17.12.08 AO_ATC MLK REVISED JUNE 10" xfId="706"/>
    <cellStyle name="_MD Meeting on 17.12.08 AO_ATC MLK REVISED JUNE 10 2" xfId="707"/>
    <cellStyle name="_MD Meeting on 17.12.08 AO_ATC MLK REVISED JUNE 10_ATC oct 10 hyr dn org 2003 format" xfId="708"/>
    <cellStyle name="_MD Meeting on 17.12.08 AO_ATC MLK REVISED JUNE 10_ATC_FEB__2011_hyr_dn" xfId="709"/>
    <cellStyle name="_MD Meeting on 17.12.08 AO_ATC MLK REVISED JUNE 10_ATC_FEB__2011_hyr_dn 2" xfId="710"/>
    <cellStyle name="_MD Meeting on 17.12.08 AO_ATC MLK REVISED JUNE 10_ATC_FEB__2011_hyr_dn 3" xfId="711"/>
    <cellStyle name="_MD Meeting on 17.12.08 AO_ATC MLK REVISED JUNE 10_ATC_FEB__2011_hyr_dn 4" xfId="712"/>
    <cellStyle name="_MD Meeting on 17.12.08 AO_ATC MLK REVISED JUNE 10_ATC_FEB__2011_hyr_dn 5" xfId="713"/>
    <cellStyle name="_MD Meeting on 17.12.08 AO_ATC MLK REVISED JUNE 10_ATC_FEB__2011_hyr_dn 6" xfId="714"/>
    <cellStyle name="_MD Meeting on 17.12.08 AO_ATC MLK REVISED JUNE 10_Feb-11_ATC HRR" xfId="715"/>
    <cellStyle name="_MD Meeting on 17.12.08 AO_ATC MLK REVISED JUNE 10_Feb-11_ATC HRR_Chief_off_format" xfId="716"/>
    <cellStyle name="_MD Meeting on 17.12.08 AO_ATC MLK REVISED JUNE 10_HRR ATC Dec-10 ATC" xfId="717"/>
    <cellStyle name="_MD Meeting on 17.12.08 AO_ATC MLK REVISED JUNE 10_HRR ATC Dec-10 ATC_Chief_off_format" xfId="718"/>
    <cellStyle name="_MD Meeting on 17.12.08 AO_ATC MLK REVISED JUNE 10_HRR ATC Jan-11" xfId="719"/>
    <cellStyle name="_MD Meeting on 17.12.08 AO_ATC MLK REVISED JUNE 10_HRR ATC Jan-11_Chief_off_format" xfId="720"/>
    <cellStyle name="_MD Meeting on 17.12.08 AO_ATC MLK REVISED JUNE 10_HRR March-11_ATC" xfId="721"/>
    <cellStyle name="_MD Meeting on 17.12.08 AO_ATC MLK REVISED JUNE 10_HRR March-11_ATC_Chief_off_format" xfId="722"/>
    <cellStyle name="_MD Meeting on 17.12.08 AO_ATC MLK REVISED JUNE 10_HRR Nov-10_ATC" xfId="723"/>
    <cellStyle name="_MD Meeting on 17.12.08 AO_ATC MLK REVISED JUNE 10_HYR_ATC_Jan_11_org" xfId="724"/>
    <cellStyle name="_MD Meeting on 17.12.08 AO_ATC MLK REVISED JUNE 10_HYR_ATC_Jan_11_org 2" xfId="725"/>
    <cellStyle name="_MD Meeting on 17.12.08 AO_ATC MLK REVISED JUNE 10_HYR_ATC_Jan_11_org 3" xfId="726"/>
    <cellStyle name="_MD Meeting on 17.12.08 AO_ATC MLK REVISED JUNE 10_HYR_ATC_Jan_11_org 4" xfId="727"/>
    <cellStyle name="_MD Meeting on 17.12.08 AO_ATC MLK REVISED JUNE 10_HYR_ATC_Jan_11_org 5" xfId="728"/>
    <cellStyle name="_MD Meeting on 17.12.08 AO_ATC MLK REVISED JUNE 10_HYR_ATC_Jan_11_org 6" xfId="729"/>
    <cellStyle name="_MD Meeting on 17.12.08 AO_ATC oct 10 hyr dn org 2003 format" xfId="730"/>
    <cellStyle name="_MD Meeting on 17.12.08 AO_ATC Revised june 10" xfId="731"/>
    <cellStyle name="_MD Meeting on 17.12.08 AO_ATC Revised june 10 2" xfId="732"/>
    <cellStyle name="_MD Meeting on 17.12.08 AO_ATC Revised june 10_ATC_FEB__2011_hyr_dn" xfId="733"/>
    <cellStyle name="_MD Meeting on 17.12.08 AO_ATC Revised june 10_ATC_FEB__2011_hyr_dn 2" xfId="734"/>
    <cellStyle name="_MD Meeting on 17.12.08 AO_ATC Revised june 10_ATC_FEB__2011_hyr_dn 3" xfId="735"/>
    <cellStyle name="_MD Meeting on 17.12.08 AO_ATC Revised june 10_ATC_FEB__2011_hyr_dn 4" xfId="736"/>
    <cellStyle name="_MD Meeting on 17.12.08 AO_ATC Revised june 10_ATC_FEB__2011_hyr_dn 5" xfId="737"/>
    <cellStyle name="_MD Meeting on 17.12.08 AO_ATC Revised june 10_ATC_FEB__2011_hyr_dn 6" xfId="738"/>
    <cellStyle name="_MD Meeting on 17.12.08 AO_ATC Revised june 10_HYR_ATC_Jan_11_org" xfId="739"/>
    <cellStyle name="_MD Meeting on 17.12.08 AO_ATC Revised june 10_HYR_ATC_Jan_11_org 2" xfId="740"/>
    <cellStyle name="_MD Meeting on 17.12.08 AO_ATC Revised june 10_HYR_ATC_Jan_11_org 3" xfId="741"/>
    <cellStyle name="_MD Meeting on 17.12.08 AO_ATC Revised june 10_HYR_ATC_Jan_11_org 4" xfId="742"/>
    <cellStyle name="_MD Meeting on 17.12.08 AO_ATC Revised june 10_HYR_ATC_Jan_11_org 5" xfId="743"/>
    <cellStyle name="_MD Meeting on 17.12.08 AO_ATC Revised june 10_HYR_ATC_Jan_11_org 6" xfId="744"/>
    <cellStyle name="_MD Meeting on 17.12.08 AO_ATC_FEB__2011_hyr_dn" xfId="745"/>
    <cellStyle name="_MD Meeting on 17.12.08 AO_ATC_FEB__2011_hyr_dn 2" xfId="746"/>
    <cellStyle name="_MD Meeting on 17.12.08 AO_ATC_FEB__2011_hyr_dn 3" xfId="747"/>
    <cellStyle name="_MD Meeting on 17.12.08 AO_ATC_FEB__2011_hyr_dn 4" xfId="748"/>
    <cellStyle name="_MD Meeting on 17.12.08 AO_ATC_FEB__2011_hyr_dn 5" xfId="749"/>
    <cellStyle name="_MD Meeting on 17.12.08 AO_ATC_FEB__2011_hyr_dn 6" xfId="750"/>
    <cellStyle name="_MD Meeting on 17.12.08 AO_Circle- Feb 2011 SOW P&amp;M" xfId="751"/>
    <cellStyle name="_MD Meeting on 17.12.08 AO_Circle- Feb 2011 SOW P&amp;M 2" xfId="752"/>
    <cellStyle name="_MD Meeting on 17.12.08 AO_Circle- Feb 2011 SOW P&amp;M 3" xfId="753"/>
    <cellStyle name="_MD Meeting on 17.12.08 AO_Circle- Feb 2011 SOW P&amp;M 4" xfId="754"/>
    <cellStyle name="_MD Meeting on 17.12.08 AO_Circle- Feb 2011 SOW P&amp;M 5" xfId="755"/>
    <cellStyle name="_MD Meeting on 17.12.08 AO_Circle- Feb 2011 SOW P&amp;M 6" xfId="756"/>
    <cellStyle name="_MD Meeting on 17.12.08 AO_Circle- Feb 2011 SOW P&amp;M_Copy P&amp;F Dec-2011(F)" xfId="757"/>
    <cellStyle name="_MD Meeting on 17.12.08 AO_Circle- Jan 2011 SOW P&amp;M" xfId="758"/>
    <cellStyle name="_MD Meeting on 17.12.08 AO_Circle- Jan 2011 SOW P&amp;M 2" xfId="759"/>
    <cellStyle name="_MD Meeting on 17.12.08 AO_Circle- Jan 2011 SOW P&amp;M 3" xfId="760"/>
    <cellStyle name="_MD Meeting on 17.12.08 AO_Circle- Jan 2011 SOW P&amp;M 4" xfId="761"/>
    <cellStyle name="_MD Meeting on 17.12.08 AO_Circle- Jan 2011 SOW P&amp;M 5" xfId="762"/>
    <cellStyle name="_MD Meeting on 17.12.08 AO_Circle- Jan 2011 SOW P&amp;M 6" xfId="763"/>
    <cellStyle name="_MD Meeting on 17.12.08 AO_Circle-_August_2010_SOW_P&amp;M(1)" xfId="764"/>
    <cellStyle name="_MD Meeting on 17.12.08 AO_Circle-_August_2010_SOW_P&amp;M(1) 2" xfId="765"/>
    <cellStyle name="_MD Meeting on 17.12.08 AO_Circle-_August_2010_SOW_P&amp;M(1) 3" xfId="766"/>
    <cellStyle name="_MD Meeting on 17.12.08 AO_Circle-_August_2010_SOW_P&amp;M(1) 4" xfId="767"/>
    <cellStyle name="_MD Meeting on 17.12.08 AO_Circle-_August_2010_SOW_P&amp;M(1) 5" xfId="768"/>
    <cellStyle name="_MD Meeting on 17.12.08 AO_Circle-_August_2010_SOW_P&amp;M(1) 6" xfId="769"/>
    <cellStyle name="_MD Meeting on 17.12.08 AO_Circle-_August_2010_SOW_P&amp;M(1)_Copy P&amp;F Dec-2011(F)" xfId="770"/>
    <cellStyle name="_MD Meeting on 17.12.08 AO_CTA" xfId="771"/>
    <cellStyle name="_MD Meeting on 17.12.08 AO_CTA(R)_Aug-09" xfId="772"/>
    <cellStyle name="_MD Meeting on 17.12.08 AO_CTA(R)_Aug-09_Circle- Feb 2011 SOW P&amp;M" xfId="773"/>
    <cellStyle name="_MD Meeting on 17.12.08 AO_CTA(R)_Aug-09_Circle- Feb 2011 SOW P&amp;M 2" xfId="774"/>
    <cellStyle name="_MD Meeting on 17.12.08 AO_CTA(R)_Aug-09_Circle- Feb 2011 SOW P&amp;M 3" xfId="775"/>
    <cellStyle name="_MD Meeting on 17.12.08 AO_CTA(R)_Aug-09_Circle- Feb 2011 SOW P&amp;M 4" xfId="776"/>
    <cellStyle name="_MD Meeting on 17.12.08 AO_CTA(R)_Aug-09_Circle- Feb 2011 SOW P&amp;M 5" xfId="777"/>
    <cellStyle name="_MD Meeting on 17.12.08 AO_CTA(R)_Aug-09_Circle- Feb 2011 SOW P&amp;M 6" xfId="778"/>
    <cellStyle name="_MD Meeting on 17.12.08 AO_CTA(R)_Aug-09_Circle- Feb 2011 SOW P&amp;M_Copy P&amp;F Dec-2011(F)" xfId="779"/>
    <cellStyle name="_MD Meeting on 17.12.08 AO_CTA(R)_Aug-09_Circle- Jan 2011 SOW P&amp;M" xfId="780"/>
    <cellStyle name="_MD Meeting on 17.12.08 AO_CTA(R)_Aug-09_Circle- Jan 2011 SOW P&amp;M 2" xfId="781"/>
    <cellStyle name="_MD Meeting on 17.12.08 AO_CTA(R)_Aug-09_Circle- Jan 2011 SOW P&amp;M 3" xfId="782"/>
    <cellStyle name="_MD Meeting on 17.12.08 AO_CTA(R)_Aug-09_Circle- Jan 2011 SOW P&amp;M 4" xfId="783"/>
    <cellStyle name="_MD Meeting on 17.12.08 AO_CTA(R)_Aug-09_Circle- Jan 2011 SOW P&amp;M 5" xfId="784"/>
    <cellStyle name="_MD Meeting on 17.12.08 AO_CTA(R)_Aug-09_Circle- Jan 2011 SOW P&amp;M 6" xfId="785"/>
    <cellStyle name="_MD Meeting on 17.12.08 AO_CTA(R)_Aug-09_Circle-_August_2010_SOW_P&amp;M(1)" xfId="786"/>
    <cellStyle name="_MD Meeting on 17.12.08 AO_CTA(R)_Aug-09_Circle-_August_2010_SOW_P&amp;M(1) 2" xfId="787"/>
    <cellStyle name="_MD Meeting on 17.12.08 AO_CTA(R)_Aug-09_Circle-_August_2010_SOW_P&amp;M(1) 3" xfId="788"/>
    <cellStyle name="_MD Meeting on 17.12.08 AO_CTA(R)_Aug-09_Circle-_August_2010_SOW_P&amp;M(1) 4" xfId="789"/>
    <cellStyle name="_MD Meeting on 17.12.08 AO_CTA(R)_Aug-09_Circle-_August_2010_SOW_P&amp;M(1) 5" xfId="790"/>
    <cellStyle name="_MD Meeting on 17.12.08 AO_CTA(R)_Aug-09_Circle-_August_2010_SOW_P&amp;M(1) 6" xfId="791"/>
    <cellStyle name="_MD Meeting on 17.12.08 AO_CTA(R)_Aug-09_Circle-_August_2010_SOW_P&amp;M(1)_Copy P&amp;F Dec-2011(F)" xfId="792"/>
    <cellStyle name="_MD Meeting on 17.12.08 AO_CTA(R)_Aug-09_P&amp;F Zone" xfId="793"/>
    <cellStyle name="_MD Meeting on 17.12.08 AO_CTA(R)_Aug-09_P&amp;F Zone 2" xfId="794"/>
    <cellStyle name="_MD Meeting on 17.12.08 AO_CTA(R)_Aug-09_P&amp;F Zone 3" xfId="795"/>
    <cellStyle name="_MD Meeting on 17.12.08 AO_CTA(R)_Aug-09_P&amp;F Zone 4" xfId="796"/>
    <cellStyle name="_MD Meeting on 17.12.08 AO_CTA(R)_Aug-09_P&amp;F Zone 5" xfId="797"/>
    <cellStyle name="_MD Meeting on 17.12.08 AO_CTA(R)_Aug-09_P&amp;F Zone 6" xfId="798"/>
    <cellStyle name="_MD Meeting on 17.12.08 AO_CTA(R)_Aug-09_Revise-CTA(NF, Spill OVer Works)." xfId="799"/>
    <cellStyle name="_MD Meeting on 17.12.08 AO_CTA(R)_Aug-09_Revise-CTA(NF, Spill OVer Works). 2" xfId="800"/>
    <cellStyle name="_MD Meeting on 17.12.08 AO_CTA(R)_Aug-09_Revise-CTA(NF, Spill OVer Works). 3" xfId="801"/>
    <cellStyle name="_MD Meeting on 17.12.08 AO_CTA(R)_Aug-09_Revise-CTA(NF, Spill OVer Works). 4" xfId="802"/>
    <cellStyle name="_MD Meeting on 17.12.08 AO_CTA(R)_Aug-09_Revise-CTA(NF, Spill OVer Works). 5" xfId="803"/>
    <cellStyle name="_MD Meeting on 17.12.08 AO_CTA(R)_Aug-09_Revise-CTA(NF, Spill OVer Works). 6" xfId="804"/>
    <cellStyle name="_MD Meeting on 17.12.08 AO_CTA_Circle- Feb 2011 SOW P&amp;M" xfId="805"/>
    <cellStyle name="_MD Meeting on 17.12.08 AO_CTA_Circle- Feb 2011 SOW P&amp;M 2" xfId="806"/>
    <cellStyle name="_MD Meeting on 17.12.08 AO_CTA_Circle- Feb 2011 SOW P&amp;M 3" xfId="807"/>
    <cellStyle name="_MD Meeting on 17.12.08 AO_CTA_Circle- Feb 2011 SOW P&amp;M 4" xfId="808"/>
    <cellStyle name="_MD Meeting on 17.12.08 AO_CTA_Circle- Feb 2011 SOW P&amp;M 5" xfId="809"/>
    <cellStyle name="_MD Meeting on 17.12.08 AO_CTA_Circle- Feb 2011 SOW P&amp;M 6" xfId="810"/>
    <cellStyle name="_MD Meeting on 17.12.08 AO_CTA_Circle- Feb 2011 SOW P&amp;M_Copy P&amp;F Dec-2011(F)" xfId="811"/>
    <cellStyle name="_MD Meeting on 17.12.08 AO_CTA_Circle- Jan 2011 SOW P&amp;M" xfId="812"/>
    <cellStyle name="_MD Meeting on 17.12.08 AO_CTA_Circle- Jan 2011 SOW P&amp;M 2" xfId="813"/>
    <cellStyle name="_MD Meeting on 17.12.08 AO_CTA_Circle- Jan 2011 SOW P&amp;M 3" xfId="814"/>
    <cellStyle name="_MD Meeting on 17.12.08 AO_CTA_Circle- Jan 2011 SOW P&amp;M 4" xfId="815"/>
    <cellStyle name="_MD Meeting on 17.12.08 AO_CTA_Circle- Jan 2011 SOW P&amp;M 5" xfId="816"/>
    <cellStyle name="_MD Meeting on 17.12.08 AO_CTA_Circle- Jan 2011 SOW P&amp;M 6" xfId="817"/>
    <cellStyle name="_MD Meeting on 17.12.08 AO_CTA_Circle-_August_2010_SOW_P&amp;M(1)" xfId="818"/>
    <cellStyle name="_MD Meeting on 17.12.08 AO_CTA_Circle-_August_2010_SOW_P&amp;M(1) 2" xfId="819"/>
    <cellStyle name="_MD Meeting on 17.12.08 AO_CTA_Circle-_August_2010_SOW_P&amp;M(1) 3" xfId="820"/>
    <cellStyle name="_MD Meeting on 17.12.08 AO_CTA_Circle-_August_2010_SOW_P&amp;M(1) 4" xfId="821"/>
    <cellStyle name="_MD Meeting on 17.12.08 AO_CTA_Circle-_August_2010_SOW_P&amp;M(1) 5" xfId="822"/>
    <cellStyle name="_MD Meeting on 17.12.08 AO_CTA_Circle-_August_2010_SOW_P&amp;M(1) 6" xfId="823"/>
    <cellStyle name="_MD Meeting on 17.12.08 AO_CTA_Circle-_August_2010_SOW_P&amp;M(1)_Copy P&amp;F Dec-2011(F)" xfId="824"/>
    <cellStyle name="_MD Meeting on 17.12.08 AO_CTA_P&amp;F Zone" xfId="825"/>
    <cellStyle name="_MD Meeting on 17.12.08 AO_CTA_P&amp;F Zone 2" xfId="826"/>
    <cellStyle name="_MD Meeting on 17.12.08 AO_CTA_P&amp;F Zone 3" xfId="827"/>
    <cellStyle name="_MD Meeting on 17.12.08 AO_CTA_P&amp;F Zone 4" xfId="828"/>
    <cellStyle name="_MD Meeting on 17.12.08 AO_CTA_P&amp;F Zone 5" xfId="829"/>
    <cellStyle name="_MD Meeting on 17.12.08 AO_CTA_P&amp;F Zone 6" xfId="830"/>
    <cellStyle name="_MD Meeting on 17.12.08 AO_CTA_Revise-CTA(NF, Spill OVer Works)." xfId="831"/>
    <cellStyle name="_MD Meeting on 17.12.08 AO_CTA_Revise-CTA(NF, Spill OVer Works). 2" xfId="832"/>
    <cellStyle name="_MD Meeting on 17.12.08 AO_CTA_Revise-CTA(NF, Spill OVer Works). 3" xfId="833"/>
    <cellStyle name="_MD Meeting on 17.12.08 AO_CTA_Revise-CTA(NF, Spill OVer Works). 4" xfId="834"/>
    <cellStyle name="_MD Meeting on 17.12.08 AO_CTA_Revise-CTA(NF, Spill OVer Works). 5" xfId="835"/>
    <cellStyle name="_MD Meeting on 17.12.08 AO_CTA_Revise-CTA(NF, Spill OVer Works). 6" xfId="836"/>
    <cellStyle name="_MD Meeting on 17.12.08 AO_Division_wise_capex_works_se-dvg(1)" xfId="837"/>
    <cellStyle name="_MD Meeting on 17.12.08 AO_Feb-11_ATC HRR" xfId="838"/>
    <cellStyle name="_MD Meeting on 17.12.08 AO_Feb-11_ATC HRR_Chief_off_format" xfId="839"/>
    <cellStyle name="_MD Meeting on 17.12.08 AO_Feederwise_ATC CLK" xfId="840"/>
    <cellStyle name="_MD Meeting on 17.12.08 AO_Feederwise_ATC CLK 2" xfId="841"/>
    <cellStyle name="_MD Meeting on 17.12.08 AO_Feederwise_ATC CLK_ATC_FEB__2011_hyr_dn" xfId="842"/>
    <cellStyle name="_MD Meeting on 17.12.08 AO_Feederwise_ATC CLK_ATC_FEB__2011_hyr_dn 2" xfId="843"/>
    <cellStyle name="_MD Meeting on 17.12.08 AO_Feederwise_ATC CLK_ATC_FEB__2011_hyr_dn 3" xfId="844"/>
    <cellStyle name="_MD Meeting on 17.12.08 AO_Feederwise_ATC CLK_ATC_FEB__2011_hyr_dn 4" xfId="845"/>
    <cellStyle name="_MD Meeting on 17.12.08 AO_Feederwise_ATC CLK_ATC_FEB__2011_hyr_dn 5" xfId="846"/>
    <cellStyle name="_MD Meeting on 17.12.08 AO_Feederwise_ATC CLK_ATC_FEB__2011_hyr_dn 6" xfId="847"/>
    <cellStyle name="_MD Meeting on 17.12.08 AO_Feederwise_ATC CLK_HYR_ATC_Jan_11_org" xfId="848"/>
    <cellStyle name="_MD Meeting on 17.12.08 AO_Feederwise_ATC CLK_HYR_ATC_Jan_11_org 2" xfId="849"/>
    <cellStyle name="_MD Meeting on 17.12.08 AO_Feederwise_ATC CLK_HYR_ATC_Jan_11_org 3" xfId="850"/>
    <cellStyle name="_MD Meeting on 17.12.08 AO_Feederwise_ATC CLK_HYR_ATC_Jan_11_org 4" xfId="851"/>
    <cellStyle name="_MD Meeting on 17.12.08 AO_Feederwise_ATC CLK_HYR_ATC_Jan_11_org 5" xfId="852"/>
    <cellStyle name="_MD Meeting on 17.12.08 AO_Feederwise_ATC CLK_HYR_ATC_Jan_11_org 6" xfId="853"/>
    <cellStyle name="_MD Meeting on 17.12.08 AO_Feederwise_ATC_AUG-10 (5)" xfId="854"/>
    <cellStyle name="_MD Meeting on 17.12.08 AO_Feederwise_ATC_AUG-10 (5) 2" xfId="855"/>
    <cellStyle name="_MD Meeting on 17.12.08 AO_Feederwise_ATC_AUG-10 (5)_ATC_FEB__2011_hyr_dn" xfId="856"/>
    <cellStyle name="_MD Meeting on 17.12.08 AO_Feederwise_ATC_AUG-10 (5)_ATC_FEB__2011_hyr_dn 2" xfId="857"/>
    <cellStyle name="_MD Meeting on 17.12.08 AO_Feederwise_ATC_AUG-10 (5)_ATC_FEB__2011_hyr_dn 3" xfId="858"/>
    <cellStyle name="_MD Meeting on 17.12.08 AO_Feederwise_ATC_AUG-10 (5)_ATC_FEB__2011_hyr_dn 4" xfId="859"/>
    <cellStyle name="_MD Meeting on 17.12.08 AO_Feederwise_ATC_AUG-10 (5)_ATC_FEB__2011_hyr_dn 5" xfId="860"/>
    <cellStyle name="_MD Meeting on 17.12.08 AO_Feederwise_ATC_AUG-10 (5)_ATC_FEB__2011_hyr_dn 6" xfId="861"/>
    <cellStyle name="_MD Meeting on 17.12.08 AO_HRR ATC Dec-10 ATC" xfId="862"/>
    <cellStyle name="_MD Meeting on 17.12.08 AO_HRR ATC Dec-10 ATC_Chief_off_format" xfId="863"/>
    <cellStyle name="_MD Meeting on 17.12.08 AO_HRR ATC Jan-11" xfId="864"/>
    <cellStyle name="_MD Meeting on 17.12.08 AO_HRR ATC Jan-11_Chief_off_format" xfId="865"/>
    <cellStyle name="_MD Meeting on 17.12.08 AO_HRR March-11_ATC" xfId="866"/>
    <cellStyle name="_MD Meeting on 17.12.08 AO_HRR March-11_ATC_Chief_off_format" xfId="867"/>
    <cellStyle name="_MD Meeting on 17.12.08 AO_HRR Nov-10_ATC" xfId="868"/>
    <cellStyle name="_MD Meeting on 17.12.08 AO_HYR_ATC_Jan_11_org" xfId="869"/>
    <cellStyle name="_MD Meeting on 17.12.08 AO_HYR_ATC_Jan_11_org 2" xfId="870"/>
    <cellStyle name="_MD Meeting on 17.12.08 AO_HYR_ATC_Jan_11_org 3" xfId="871"/>
    <cellStyle name="_MD Meeting on 17.12.08 AO_HYR_ATC_Jan_11_org 4" xfId="872"/>
    <cellStyle name="_MD Meeting on 17.12.08 AO_HYR_ATC_Jan_11_org 5" xfId="873"/>
    <cellStyle name="_MD Meeting on 17.12.08 AO_HYR_ATC_Jan_11_org 6" xfId="874"/>
    <cellStyle name="_MD Meeting on 17.12.08 AO_P&amp;F Zone" xfId="875"/>
    <cellStyle name="_MD Meeting on 17.12.08 AO_P&amp;F Zone 2" xfId="876"/>
    <cellStyle name="_MD Meeting on 17.12.08 AO_P&amp;F Zone 3" xfId="877"/>
    <cellStyle name="_MD Meeting on 17.12.08 AO_P&amp;F Zone 4" xfId="878"/>
    <cellStyle name="_MD Meeting on 17.12.08 AO_P&amp;F Zone 5" xfId="879"/>
    <cellStyle name="_MD Meeting on 17.12.08 AO_P&amp;F Zone 6" xfId="880"/>
    <cellStyle name="_MD Meeting on 17.12.08 AO_Revise-CTA(NF, Spill OVer Works)." xfId="881"/>
    <cellStyle name="_MD Meeting on 17.12.08 AO_Revise-CTA(NF, Spill OVer Works). 2" xfId="882"/>
    <cellStyle name="_MD Meeting on 17.12.08 AO_Revise-CTA(NF, Spill OVer Works). 3" xfId="883"/>
    <cellStyle name="_MD Meeting on 17.12.08 AO_Revise-CTA(NF, Spill OVer Works). 4" xfId="884"/>
    <cellStyle name="_MD Meeting on 17.12.08 AO_Revise-CTA(NF, Spill OVer Works). 5" xfId="885"/>
    <cellStyle name="_MD Meeting on 17.12.08 AO_Revise-CTA(NF, Spill OVer Works). 6" xfId="886"/>
    <cellStyle name="_Meeting files July-09" xfId="887"/>
    <cellStyle name="_Meting 17.1.09 Accounts" xfId="888"/>
    <cellStyle name="_Meting 17.1.09 Accounts 2" xfId="889"/>
    <cellStyle name="_Meting 17.1.09 Accounts_ATC MLK REVISED JUNE 10" xfId="890"/>
    <cellStyle name="_Meting 17.1.09 Accounts_ATC MLK REVISED JUNE 10 2" xfId="891"/>
    <cellStyle name="_Meting 17.1.09 Accounts_ATC MLK REVISED JUNE 10_ATC oct 10 hyr dn org 2003 format" xfId="892"/>
    <cellStyle name="_Meting 17.1.09 Accounts_ATC MLK REVISED JUNE 10_ATC_FEB__2011_hyr_dn" xfId="893"/>
    <cellStyle name="_Meting 17.1.09 Accounts_ATC MLK REVISED JUNE 10_ATC_FEB__2011_hyr_dn 2" xfId="894"/>
    <cellStyle name="_Meting 17.1.09 Accounts_ATC MLK REVISED JUNE 10_ATC_FEB__2011_hyr_dn 3" xfId="895"/>
    <cellStyle name="_Meting 17.1.09 Accounts_ATC MLK REVISED JUNE 10_ATC_FEB__2011_hyr_dn 4" xfId="896"/>
    <cellStyle name="_Meting 17.1.09 Accounts_ATC MLK REVISED JUNE 10_ATC_FEB__2011_hyr_dn 5" xfId="897"/>
    <cellStyle name="_Meting 17.1.09 Accounts_ATC MLK REVISED JUNE 10_ATC_FEB__2011_hyr_dn 6" xfId="898"/>
    <cellStyle name="_Meting 17.1.09 Accounts_ATC MLK REVISED JUNE 10_Feb-11_ATC HRR" xfId="899"/>
    <cellStyle name="_Meting 17.1.09 Accounts_ATC MLK REVISED JUNE 10_Feb-11_ATC HRR_Chief_off_format" xfId="900"/>
    <cellStyle name="_Meting 17.1.09 Accounts_ATC MLK REVISED JUNE 10_HRR ATC Dec-10 ATC" xfId="901"/>
    <cellStyle name="_Meting 17.1.09 Accounts_ATC MLK REVISED JUNE 10_HRR ATC Dec-10 ATC_Chief_off_format" xfId="902"/>
    <cellStyle name="_Meting 17.1.09 Accounts_ATC MLK REVISED JUNE 10_HRR ATC Jan-11" xfId="903"/>
    <cellStyle name="_Meting 17.1.09 Accounts_ATC MLK REVISED JUNE 10_HRR ATC Jan-11_Chief_off_format" xfId="904"/>
    <cellStyle name="_Meting 17.1.09 Accounts_ATC MLK REVISED JUNE 10_HRR March-11_ATC" xfId="905"/>
    <cellStyle name="_Meting 17.1.09 Accounts_ATC MLK REVISED JUNE 10_HRR March-11_ATC_Chief_off_format" xfId="906"/>
    <cellStyle name="_Meting 17.1.09 Accounts_ATC MLK REVISED JUNE 10_HRR Nov-10_ATC" xfId="907"/>
    <cellStyle name="_Meting 17.1.09 Accounts_ATC MLK REVISED JUNE 10_HYR_ATC_Jan_11_org" xfId="908"/>
    <cellStyle name="_Meting 17.1.09 Accounts_ATC MLK REVISED JUNE 10_HYR_ATC_Jan_11_org 2" xfId="909"/>
    <cellStyle name="_Meting 17.1.09 Accounts_ATC MLK REVISED JUNE 10_HYR_ATC_Jan_11_org 3" xfId="910"/>
    <cellStyle name="_Meting 17.1.09 Accounts_ATC MLK REVISED JUNE 10_HYR_ATC_Jan_11_org 4" xfId="911"/>
    <cellStyle name="_Meting 17.1.09 Accounts_ATC MLK REVISED JUNE 10_HYR_ATC_Jan_11_org 5" xfId="912"/>
    <cellStyle name="_Meting 17.1.09 Accounts_ATC MLK REVISED JUNE 10_HYR_ATC_Jan_11_org 6" xfId="913"/>
    <cellStyle name="_Meting 17.1.09 Accounts_ATC oct 10 hyr dn org 2003 format" xfId="914"/>
    <cellStyle name="_Meting 17.1.09 Accounts_ATC Revised june 10" xfId="915"/>
    <cellStyle name="_Meting 17.1.09 Accounts_ATC Revised june 10 2" xfId="916"/>
    <cellStyle name="_Meting 17.1.09 Accounts_ATC Revised june 10_ATC_FEB__2011_hyr_dn" xfId="917"/>
    <cellStyle name="_Meting 17.1.09 Accounts_ATC Revised june 10_ATC_FEB__2011_hyr_dn 2" xfId="918"/>
    <cellStyle name="_Meting 17.1.09 Accounts_ATC Revised june 10_ATC_FEB__2011_hyr_dn 3" xfId="919"/>
    <cellStyle name="_Meting 17.1.09 Accounts_ATC Revised june 10_ATC_FEB__2011_hyr_dn 4" xfId="920"/>
    <cellStyle name="_Meting 17.1.09 Accounts_ATC Revised june 10_ATC_FEB__2011_hyr_dn 5" xfId="921"/>
    <cellStyle name="_Meting 17.1.09 Accounts_ATC Revised june 10_ATC_FEB__2011_hyr_dn 6" xfId="922"/>
    <cellStyle name="_Meting 17.1.09 Accounts_ATC Revised june 10_HYR_ATC_Jan_11_org" xfId="923"/>
    <cellStyle name="_Meting 17.1.09 Accounts_ATC Revised june 10_HYR_ATC_Jan_11_org 2" xfId="924"/>
    <cellStyle name="_Meting 17.1.09 Accounts_ATC Revised june 10_HYR_ATC_Jan_11_org 3" xfId="925"/>
    <cellStyle name="_Meting 17.1.09 Accounts_ATC Revised june 10_HYR_ATC_Jan_11_org 4" xfId="926"/>
    <cellStyle name="_Meting 17.1.09 Accounts_ATC Revised june 10_HYR_ATC_Jan_11_org 5" xfId="927"/>
    <cellStyle name="_Meting 17.1.09 Accounts_ATC Revised june 10_HYR_ATC_Jan_11_org 6" xfId="928"/>
    <cellStyle name="_Meting 17.1.09 Accounts_ATC_FEB__2011_hyr_dn" xfId="929"/>
    <cellStyle name="_Meting 17.1.09 Accounts_ATC_FEB__2011_hyr_dn 2" xfId="930"/>
    <cellStyle name="_Meting 17.1.09 Accounts_ATC_FEB__2011_hyr_dn 3" xfId="931"/>
    <cellStyle name="_Meting 17.1.09 Accounts_ATC_FEB__2011_hyr_dn 4" xfId="932"/>
    <cellStyle name="_Meting 17.1.09 Accounts_ATC_FEB__2011_hyr_dn 5" xfId="933"/>
    <cellStyle name="_Meting 17.1.09 Accounts_ATC_FEB__2011_hyr_dn 6" xfId="934"/>
    <cellStyle name="_Meting 17.1.09 Accounts_Circle- Feb 2011 SOW P&amp;M" xfId="935"/>
    <cellStyle name="_Meting 17.1.09 Accounts_Circle- Feb 2011 SOW P&amp;M 2" xfId="936"/>
    <cellStyle name="_Meting 17.1.09 Accounts_Circle- Feb 2011 SOW P&amp;M 3" xfId="937"/>
    <cellStyle name="_Meting 17.1.09 Accounts_Circle- Feb 2011 SOW P&amp;M 4" xfId="938"/>
    <cellStyle name="_Meting 17.1.09 Accounts_Circle- Feb 2011 SOW P&amp;M 5" xfId="939"/>
    <cellStyle name="_Meting 17.1.09 Accounts_Circle- Feb 2011 SOW P&amp;M 6" xfId="940"/>
    <cellStyle name="_Meting 17.1.09 Accounts_Circle- Feb 2011 SOW P&amp;M_Copy P&amp;F Dec-2011(F)" xfId="941"/>
    <cellStyle name="_Meting 17.1.09 Accounts_Circle- Jan 2011 SOW P&amp;M" xfId="942"/>
    <cellStyle name="_Meting 17.1.09 Accounts_Circle- Jan 2011 SOW P&amp;M 2" xfId="943"/>
    <cellStyle name="_Meting 17.1.09 Accounts_Circle- Jan 2011 SOW P&amp;M 3" xfId="944"/>
    <cellStyle name="_Meting 17.1.09 Accounts_Circle- Jan 2011 SOW P&amp;M 4" xfId="945"/>
    <cellStyle name="_Meting 17.1.09 Accounts_Circle- Jan 2011 SOW P&amp;M 5" xfId="946"/>
    <cellStyle name="_Meting 17.1.09 Accounts_Circle- Jan 2011 SOW P&amp;M 6" xfId="947"/>
    <cellStyle name="_Meting 17.1.09 Accounts_Circle-_August_2010_SOW_P&amp;M(1)" xfId="948"/>
    <cellStyle name="_Meting 17.1.09 Accounts_Circle-_August_2010_SOW_P&amp;M(1) 2" xfId="949"/>
    <cellStyle name="_Meting 17.1.09 Accounts_Circle-_August_2010_SOW_P&amp;M(1) 3" xfId="950"/>
    <cellStyle name="_Meting 17.1.09 Accounts_Circle-_August_2010_SOW_P&amp;M(1) 4" xfId="951"/>
    <cellStyle name="_Meting 17.1.09 Accounts_Circle-_August_2010_SOW_P&amp;M(1) 5" xfId="952"/>
    <cellStyle name="_Meting 17.1.09 Accounts_Circle-_August_2010_SOW_P&amp;M(1) 6" xfId="953"/>
    <cellStyle name="_Meting 17.1.09 Accounts_Circle-_August_2010_SOW_P&amp;M(1)_Copy P&amp;F Dec-2011(F)" xfId="954"/>
    <cellStyle name="_Meting 17.1.09 Accounts_CTA" xfId="955"/>
    <cellStyle name="_Meting 17.1.09 Accounts_CTA(R)_Aug-09" xfId="956"/>
    <cellStyle name="_Meting 17.1.09 Accounts_CTA(R)_Aug-09_Circle- Feb 2011 SOW P&amp;M" xfId="957"/>
    <cellStyle name="_Meting 17.1.09 Accounts_CTA(R)_Aug-09_Circle- Feb 2011 SOW P&amp;M 2" xfId="958"/>
    <cellStyle name="_Meting 17.1.09 Accounts_CTA(R)_Aug-09_Circle- Feb 2011 SOW P&amp;M 3" xfId="959"/>
    <cellStyle name="_Meting 17.1.09 Accounts_CTA(R)_Aug-09_Circle- Feb 2011 SOW P&amp;M 4" xfId="960"/>
    <cellStyle name="_Meting 17.1.09 Accounts_CTA(R)_Aug-09_Circle- Feb 2011 SOW P&amp;M 5" xfId="961"/>
    <cellStyle name="_Meting 17.1.09 Accounts_CTA(R)_Aug-09_Circle- Feb 2011 SOW P&amp;M 6" xfId="962"/>
    <cellStyle name="_Meting 17.1.09 Accounts_CTA(R)_Aug-09_Circle- Feb 2011 SOW P&amp;M_Copy P&amp;F Dec-2011(F)" xfId="963"/>
    <cellStyle name="_Meting 17.1.09 Accounts_CTA(R)_Aug-09_Circle- Jan 2011 SOW P&amp;M" xfId="964"/>
    <cellStyle name="_Meting 17.1.09 Accounts_CTA(R)_Aug-09_Circle- Jan 2011 SOW P&amp;M 2" xfId="965"/>
    <cellStyle name="_Meting 17.1.09 Accounts_CTA(R)_Aug-09_Circle- Jan 2011 SOW P&amp;M 3" xfId="966"/>
    <cellStyle name="_Meting 17.1.09 Accounts_CTA(R)_Aug-09_Circle- Jan 2011 SOW P&amp;M 4" xfId="967"/>
    <cellStyle name="_Meting 17.1.09 Accounts_CTA(R)_Aug-09_Circle- Jan 2011 SOW P&amp;M 5" xfId="968"/>
    <cellStyle name="_Meting 17.1.09 Accounts_CTA(R)_Aug-09_Circle- Jan 2011 SOW P&amp;M 6" xfId="969"/>
    <cellStyle name="_Meting 17.1.09 Accounts_CTA(R)_Aug-09_Circle-_August_2010_SOW_P&amp;M(1)" xfId="970"/>
    <cellStyle name="_Meting 17.1.09 Accounts_CTA(R)_Aug-09_Circle-_August_2010_SOW_P&amp;M(1) 2" xfId="971"/>
    <cellStyle name="_Meting 17.1.09 Accounts_CTA(R)_Aug-09_Circle-_August_2010_SOW_P&amp;M(1) 3" xfId="972"/>
    <cellStyle name="_Meting 17.1.09 Accounts_CTA(R)_Aug-09_Circle-_August_2010_SOW_P&amp;M(1) 4" xfId="973"/>
    <cellStyle name="_Meting 17.1.09 Accounts_CTA(R)_Aug-09_Circle-_August_2010_SOW_P&amp;M(1) 5" xfId="974"/>
    <cellStyle name="_Meting 17.1.09 Accounts_CTA(R)_Aug-09_Circle-_August_2010_SOW_P&amp;M(1) 6" xfId="975"/>
    <cellStyle name="_Meting 17.1.09 Accounts_CTA(R)_Aug-09_Circle-_August_2010_SOW_P&amp;M(1)_Copy P&amp;F Dec-2011(F)" xfId="976"/>
    <cellStyle name="_Meting 17.1.09 Accounts_CTA(R)_Aug-09_P&amp;F Zone" xfId="977"/>
    <cellStyle name="_Meting 17.1.09 Accounts_CTA(R)_Aug-09_P&amp;F Zone 2" xfId="978"/>
    <cellStyle name="_Meting 17.1.09 Accounts_CTA(R)_Aug-09_P&amp;F Zone 3" xfId="979"/>
    <cellStyle name="_Meting 17.1.09 Accounts_CTA(R)_Aug-09_P&amp;F Zone 4" xfId="980"/>
    <cellStyle name="_Meting 17.1.09 Accounts_CTA(R)_Aug-09_P&amp;F Zone 5" xfId="981"/>
    <cellStyle name="_Meting 17.1.09 Accounts_CTA(R)_Aug-09_P&amp;F Zone 6" xfId="982"/>
    <cellStyle name="_Meting 17.1.09 Accounts_CTA(R)_Aug-09_Revise-CTA(NF, Spill OVer Works)." xfId="983"/>
    <cellStyle name="_Meting 17.1.09 Accounts_CTA(R)_Aug-09_Revise-CTA(NF, Spill OVer Works). 2" xfId="984"/>
    <cellStyle name="_Meting 17.1.09 Accounts_CTA(R)_Aug-09_Revise-CTA(NF, Spill OVer Works). 3" xfId="985"/>
    <cellStyle name="_Meting 17.1.09 Accounts_CTA(R)_Aug-09_Revise-CTA(NF, Spill OVer Works). 4" xfId="986"/>
    <cellStyle name="_Meting 17.1.09 Accounts_CTA(R)_Aug-09_Revise-CTA(NF, Spill OVer Works). 5" xfId="987"/>
    <cellStyle name="_Meting 17.1.09 Accounts_CTA(R)_Aug-09_Revise-CTA(NF, Spill OVer Works). 6" xfId="988"/>
    <cellStyle name="_Meting 17.1.09 Accounts_CTA_Circle- Feb 2011 SOW P&amp;M" xfId="989"/>
    <cellStyle name="_Meting 17.1.09 Accounts_CTA_Circle- Feb 2011 SOW P&amp;M 2" xfId="990"/>
    <cellStyle name="_Meting 17.1.09 Accounts_CTA_Circle- Feb 2011 SOW P&amp;M 3" xfId="991"/>
    <cellStyle name="_Meting 17.1.09 Accounts_CTA_Circle- Feb 2011 SOW P&amp;M 4" xfId="992"/>
    <cellStyle name="_Meting 17.1.09 Accounts_CTA_Circle- Feb 2011 SOW P&amp;M 5" xfId="993"/>
    <cellStyle name="_Meting 17.1.09 Accounts_CTA_Circle- Feb 2011 SOW P&amp;M 6" xfId="994"/>
    <cellStyle name="_Meting 17.1.09 Accounts_CTA_Circle- Feb 2011 SOW P&amp;M_Copy P&amp;F Dec-2011(F)" xfId="995"/>
    <cellStyle name="_Meting 17.1.09 Accounts_CTA_Circle- Jan 2011 SOW P&amp;M" xfId="996"/>
    <cellStyle name="_Meting 17.1.09 Accounts_CTA_Circle- Jan 2011 SOW P&amp;M 2" xfId="997"/>
    <cellStyle name="_Meting 17.1.09 Accounts_CTA_Circle- Jan 2011 SOW P&amp;M 3" xfId="998"/>
    <cellStyle name="_Meting 17.1.09 Accounts_CTA_Circle- Jan 2011 SOW P&amp;M 4" xfId="999"/>
    <cellStyle name="_Meting 17.1.09 Accounts_CTA_Circle- Jan 2011 SOW P&amp;M 5" xfId="1000"/>
    <cellStyle name="_Meting 17.1.09 Accounts_CTA_Circle- Jan 2011 SOW P&amp;M 6" xfId="1001"/>
    <cellStyle name="_Meting 17.1.09 Accounts_CTA_Circle-_August_2010_SOW_P&amp;M(1)" xfId="1002"/>
    <cellStyle name="_Meting 17.1.09 Accounts_CTA_Circle-_August_2010_SOW_P&amp;M(1) 2" xfId="1003"/>
    <cellStyle name="_Meting 17.1.09 Accounts_CTA_Circle-_August_2010_SOW_P&amp;M(1) 3" xfId="1004"/>
    <cellStyle name="_Meting 17.1.09 Accounts_CTA_Circle-_August_2010_SOW_P&amp;M(1) 4" xfId="1005"/>
    <cellStyle name="_Meting 17.1.09 Accounts_CTA_Circle-_August_2010_SOW_P&amp;M(1) 5" xfId="1006"/>
    <cellStyle name="_Meting 17.1.09 Accounts_CTA_Circle-_August_2010_SOW_P&amp;M(1) 6" xfId="1007"/>
    <cellStyle name="_Meting 17.1.09 Accounts_CTA_Circle-_August_2010_SOW_P&amp;M(1)_Copy P&amp;F Dec-2011(F)" xfId="1008"/>
    <cellStyle name="_Meting 17.1.09 Accounts_CTA_P&amp;F Zone" xfId="1009"/>
    <cellStyle name="_Meting 17.1.09 Accounts_CTA_P&amp;F Zone 2" xfId="1010"/>
    <cellStyle name="_Meting 17.1.09 Accounts_CTA_P&amp;F Zone 3" xfId="1011"/>
    <cellStyle name="_Meting 17.1.09 Accounts_CTA_P&amp;F Zone 4" xfId="1012"/>
    <cellStyle name="_Meting 17.1.09 Accounts_CTA_P&amp;F Zone 5" xfId="1013"/>
    <cellStyle name="_Meting 17.1.09 Accounts_CTA_P&amp;F Zone 6" xfId="1014"/>
    <cellStyle name="_Meting 17.1.09 Accounts_CTA_Revise-CTA(NF, Spill OVer Works)." xfId="1015"/>
    <cellStyle name="_Meting 17.1.09 Accounts_CTA_Revise-CTA(NF, Spill OVer Works). 2" xfId="1016"/>
    <cellStyle name="_Meting 17.1.09 Accounts_CTA_Revise-CTA(NF, Spill OVer Works). 3" xfId="1017"/>
    <cellStyle name="_Meting 17.1.09 Accounts_CTA_Revise-CTA(NF, Spill OVer Works). 4" xfId="1018"/>
    <cellStyle name="_Meting 17.1.09 Accounts_CTA_Revise-CTA(NF, Spill OVer Works). 5" xfId="1019"/>
    <cellStyle name="_Meting 17.1.09 Accounts_CTA_Revise-CTA(NF, Spill OVer Works). 6" xfId="1020"/>
    <cellStyle name="_Meting 17.1.09 Accounts_Division_wise_capex_works_se-dvg(1)" xfId="1021"/>
    <cellStyle name="_Meting 17.1.09 Accounts_Feb-11_ATC HRR" xfId="1022"/>
    <cellStyle name="_Meting 17.1.09 Accounts_Feb-11_ATC HRR_Chief_off_format" xfId="1023"/>
    <cellStyle name="_Meting 17.1.09 Accounts_Feederwise_ATC CLK" xfId="1024"/>
    <cellStyle name="_Meting 17.1.09 Accounts_Feederwise_ATC CLK 2" xfId="1025"/>
    <cellStyle name="_Meting 17.1.09 Accounts_Feederwise_ATC CLK_ATC_FEB__2011_hyr_dn" xfId="1026"/>
    <cellStyle name="_Meting 17.1.09 Accounts_Feederwise_ATC CLK_ATC_FEB__2011_hyr_dn 2" xfId="1027"/>
    <cellStyle name="_Meting 17.1.09 Accounts_Feederwise_ATC CLK_ATC_FEB__2011_hyr_dn 3" xfId="1028"/>
    <cellStyle name="_Meting 17.1.09 Accounts_Feederwise_ATC CLK_ATC_FEB__2011_hyr_dn 4" xfId="1029"/>
    <cellStyle name="_Meting 17.1.09 Accounts_Feederwise_ATC CLK_ATC_FEB__2011_hyr_dn 5" xfId="1030"/>
    <cellStyle name="_Meting 17.1.09 Accounts_Feederwise_ATC CLK_ATC_FEB__2011_hyr_dn 6" xfId="1031"/>
    <cellStyle name="_Meting 17.1.09 Accounts_Feederwise_ATC CLK_HYR_ATC_Jan_11_org" xfId="1032"/>
    <cellStyle name="_Meting 17.1.09 Accounts_Feederwise_ATC CLK_HYR_ATC_Jan_11_org 2" xfId="1033"/>
    <cellStyle name="_Meting 17.1.09 Accounts_Feederwise_ATC CLK_HYR_ATC_Jan_11_org 3" xfId="1034"/>
    <cellStyle name="_Meting 17.1.09 Accounts_Feederwise_ATC CLK_HYR_ATC_Jan_11_org 4" xfId="1035"/>
    <cellStyle name="_Meting 17.1.09 Accounts_Feederwise_ATC CLK_HYR_ATC_Jan_11_org 5" xfId="1036"/>
    <cellStyle name="_Meting 17.1.09 Accounts_Feederwise_ATC CLK_HYR_ATC_Jan_11_org 6" xfId="1037"/>
    <cellStyle name="_Meting 17.1.09 Accounts_Feederwise_ATC_AUG-10 (5)" xfId="1038"/>
    <cellStyle name="_Meting 17.1.09 Accounts_Feederwise_ATC_AUG-10 (5) 2" xfId="1039"/>
    <cellStyle name="_Meting 17.1.09 Accounts_Feederwise_ATC_AUG-10 (5)_ATC_FEB__2011_hyr_dn" xfId="1040"/>
    <cellStyle name="_Meting 17.1.09 Accounts_Feederwise_ATC_AUG-10 (5)_ATC_FEB__2011_hyr_dn 2" xfId="1041"/>
    <cellStyle name="_Meting 17.1.09 Accounts_Feederwise_ATC_AUG-10 (5)_ATC_FEB__2011_hyr_dn 3" xfId="1042"/>
    <cellStyle name="_Meting 17.1.09 Accounts_Feederwise_ATC_AUG-10 (5)_ATC_FEB__2011_hyr_dn 4" xfId="1043"/>
    <cellStyle name="_Meting 17.1.09 Accounts_Feederwise_ATC_AUG-10 (5)_ATC_FEB__2011_hyr_dn 5" xfId="1044"/>
    <cellStyle name="_Meting 17.1.09 Accounts_Feederwise_ATC_AUG-10 (5)_ATC_FEB__2011_hyr_dn 6" xfId="1045"/>
    <cellStyle name="_Meting 17.1.09 Accounts_HRR ATC Dec-10 ATC" xfId="1046"/>
    <cellStyle name="_Meting 17.1.09 Accounts_HRR ATC Dec-10 ATC_Chief_off_format" xfId="1047"/>
    <cellStyle name="_Meting 17.1.09 Accounts_HRR ATC Jan-11" xfId="1048"/>
    <cellStyle name="_Meting 17.1.09 Accounts_HRR ATC Jan-11_Chief_off_format" xfId="1049"/>
    <cellStyle name="_Meting 17.1.09 Accounts_HRR March-11_ATC" xfId="1050"/>
    <cellStyle name="_Meting 17.1.09 Accounts_HRR March-11_ATC_Chief_off_format" xfId="1051"/>
    <cellStyle name="_Meting 17.1.09 Accounts_HRR Nov-10_ATC" xfId="1052"/>
    <cellStyle name="_Meting 17.1.09 Accounts_HYR_ATC_Jan_11_org" xfId="1053"/>
    <cellStyle name="_Meting 17.1.09 Accounts_HYR_ATC_Jan_11_org 2" xfId="1054"/>
    <cellStyle name="_Meting 17.1.09 Accounts_HYR_ATC_Jan_11_org 3" xfId="1055"/>
    <cellStyle name="_Meting 17.1.09 Accounts_HYR_ATC_Jan_11_org 4" xfId="1056"/>
    <cellStyle name="_Meting 17.1.09 Accounts_HYR_ATC_Jan_11_org 5" xfId="1057"/>
    <cellStyle name="_Meting 17.1.09 Accounts_HYR_ATC_Jan_11_org 6" xfId="1058"/>
    <cellStyle name="_Meting 17.1.09 Accounts_P&amp;F Zone" xfId="1059"/>
    <cellStyle name="_Meting 17.1.09 Accounts_P&amp;F Zone 2" xfId="1060"/>
    <cellStyle name="_Meting 17.1.09 Accounts_P&amp;F Zone 3" xfId="1061"/>
    <cellStyle name="_Meting 17.1.09 Accounts_P&amp;F Zone 4" xfId="1062"/>
    <cellStyle name="_Meting 17.1.09 Accounts_P&amp;F Zone 5" xfId="1063"/>
    <cellStyle name="_Meting 17.1.09 Accounts_P&amp;F Zone 6" xfId="1064"/>
    <cellStyle name="_Meting 17.1.09 Accounts_Revise-CTA(NF, Spill OVer Works)." xfId="1065"/>
    <cellStyle name="_Meting 17.1.09 Accounts_Revise-CTA(NF, Spill OVer Works). 2" xfId="1066"/>
    <cellStyle name="_Meting 17.1.09 Accounts_Revise-CTA(NF, Spill OVer Works). 3" xfId="1067"/>
    <cellStyle name="_Meting 17.1.09 Accounts_Revise-CTA(NF, Spill OVer Works). 4" xfId="1068"/>
    <cellStyle name="_Meting 17.1.09 Accounts_Revise-CTA(NF, Spill OVer Works). 5" xfId="1069"/>
    <cellStyle name="_Meting 17.1.09 Accounts_Revise-CTA(NF, Spill OVer Works). 6" xfId="1070"/>
    <cellStyle name="_MNR - April  to Sept 09" xfId="1071"/>
    <cellStyle name="_MNR - April  to Sept 09 2" xfId="1072"/>
    <cellStyle name="_MNR - April  to Sept 09_tumkur circle CT-_Formats_-May_2011(1)" xfId="1073"/>
    <cellStyle name="_MNR - April  to Sept 09_tumkur circle CT-_Formats_-May_2011(1) 2" xfId="1074"/>
    <cellStyle name="_MNR - April  to Sept 09_tumkur circle CT-_Formats_-May_2011(1) 3" xfId="1075"/>
    <cellStyle name="_MNR - April  to Sept 09_tumkur circle CT-_Formats_-May_2011(1) 4" xfId="1076"/>
    <cellStyle name="_MNR - April  to Sept 09_tumkur circle CT-_Formats_-May_2011(1) 5" xfId="1077"/>
    <cellStyle name="_MNR - April  to Sept 09_tumkur circle CT-_Formats_-May_2011(1) 6" xfId="1078"/>
    <cellStyle name="_New Formate ATC Loss _ T&amp;D Loss-Feb-09 of Madhugiri Divivision" xfId="1079"/>
    <cellStyle name="_New Formate ATC Loss _ T&amp;D Loss-Feb-09 of Madhugiri Divivision_C1 to C10_Format_Meeting_Dec-09" xfId="1080"/>
    <cellStyle name="_New Formate ATC Loss _ T&amp;D Loss-Feb-09 of Madhugiri Divivision_DTC Wse Energy Audit Dec-09 Madhugiri dvn 05.01.10" xfId="1081"/>
    <cellStyle name="_New Formate ATC Loss _ T&amp;D Loss-Feb-09 of Madhugiri Divivision_DTC Wse Energy Audit FEB-10 Madhugiri dvn" xfId="1082"/>
    <cellStyle name="_New Formate ATC Loss _ T&amp;D Loss-Feb-09 of Madhugiri Divivision_DTC_EA_MADHUGIRI__DIVISION_new" xfId="1083"/>
    <cellStyle name="_New Formate ATC Loss _ T&amp;D Loss-Jan-09 of Madhugiri Divivision" xfId="1084"/>
    <cellStyle name="_New Formate ATC Loss _ T&amp;D Loss-Jan-09 of Madhugiri Divivision_C1 to C10_Format_Meeting_Dec-09" xfId="1085"/>
    <cellStyle name="_New Formate ATC Loss _ T&amp;D Loss-Jan-09 of Madhugiri Divivision_DTC Wse Energy Audit Dec-09 Madhugiri dvn 05.01.10" xfId="1086"/>
    <cellStyle name="_New Formate ATC Loss _ T&amp;D Loss-Jan-09 of Madhugiri Divivision_DTC Wse Energy Audit FEB-10 Madhugiri dvn" xfId="1087"/>
    <cellStyle name="_New Formate ATC Loss _ T&amp;D Loss-Jan-09 of Madhugiri Divivision_DTC_EA_MADHUGIRI__DIVISION_new" xfId="1088"/>
    <cellStyle name="_Parameters April-10" xfId="1089"/>
    <cellStyle name="_Parameters April-10 2" xfId="1090"/>
    <cellStyle name="_Parameters April-10 2 2" xfId="1091"/>
    <cellStyle name="_Parameters April-10 2 3" xfId="1092"/>
    <cellStyle name="_Parameters April-10 3" xfId="1093"/>
    <cellStyle name="_Parameters April-10 3 2" xfId="1094"/>
    <cellStyle name="_Parameters April-10 3 3" xfId="1095"/>
    <cellStyle name="_Parameters April-10 4" xfId="1096"/>
    <cellStyle name="_Parameters April-10 4 2" xfId="1097"/>
    <cellStyle name="_Parameters April-10 4 3" xfId="1098"/>
    <cellStyle name="_Parameters April-10 5" xfId="1099"/>
    <cellStyle name="_Parameters April-10 6" xfId="1100"/>
    <cellStyle name="_Parameters May-10" xfId="1101"/>
    <cellStyle name="_Parameters May-10 2" xfId="1102"/>
    <cellStyle name="_Parameters May-10 2 2" xfId="1103"/>
    <cellStyle name="_Parameters May-10 2 3" xfId="1104"/>
    <cellStyle name="_Parameters May-10 3" xfId="1105"/>
    <cellStyle name="_Parameters May-10 3 2" xfId="1106"/>
    <cellStyle name="_Parameters May-10 3 3" xfId="1107"/>
    <cellStyle name="_Parameters May-10 4" xfId="1108"/>
    <cellStyle name="_Parameters May-10 4 2" xfId="1109"/>
    <cellStyle name="_Parameters May-10 4 3" xfId="1110"/>
    <cellStyle name="_Parameters May-10 5" xfId="1111"/>
    <cellStyle name="_Parameters May-10 6" xfId="1112"/>
    <cellStyle name="_Pavagada_Solar_Rebit_Details_Jan-09" xfId="1113"/>
    <cellStyle name="_Pavagada_Solar_Rebit_Details_Jan-09 2" xfId="1114"/>
    <cellStyle name="_Pavagada_Solar_Rebit_Details_Jan-09_C1 to C10_Format_Meeting_Dec-09" xfId="1115"/>
    <cellStyle name="_Pavagada_Solar_Rebit_Details_Jan-09_C1 to C10_Format_Meeting_Dec-09 2" xfId="1116"/>
    <cellStyle name="_Pavagada_Solar_Rebit_Details_Jan-09_DTC EA 18.01.10 Division Format" xfId="1117"/>
    <cellStyle name="_Pavagada_Solar_Rebit_Details_Jan-09_DTC EA 18.01.10 Division Format 2" xfId="1118"/>
    <cellStyle name="_Pavagada_Solar_Rebit_Details_Jan-09_DTC EA ABSTRCT FEB -10" xfId="1119"/>
    <cellStyle name="_Pavagada_Solar_Rebit_Details_Jan-09_DTC EA ABSTRCT FEB -10 2" xfId="1120"/>
    <cellStyle name="_Pavagada_Solar_Rebit_Details_Jan-09_DTC EA JAN-09     AJAY" xfId="1121"/>
    <cellStyle name="_Pavagada_Solar_Rebit_Details_Jan-09_DTC EA JAN-09     AJAY 2" xfId="1122"/>
    <cellStyle name="_Pavagada_Solar_Rebit_Details_Jan-09_DTC Wse Energy Audit Dec-09 Madhugiri dvn 05.01.10" xfId="1123"/>
    <cellStyle name="_Pavagada_Solar_Rebit_Details_Jan-09_DTC Wse Energy Audit Dec-09 Madhugiri dvn 05.01.10 2" xfId="1124"/>
    <cellStyle name="_Pavagada_Solar_Rebit_Details_Jan-09_DTC Wse Energy Audit Jan-10 Madhugiri dvn" xfId="1125"/>
    <cellStyle name="_Pavagada_Solar_Rebit_Details_Jan-09_DTC Wse Energy Audit Jan-10 Madhugiri dvn 2" xfId="1126"/>
    <cellStyle name="_Pavagada_Solar_Rebit_Details_Jan-09_DTC Wse Energy Audit Jan-10 Madhugiri dvn Final" xfId="1127"/>
    <cellStyle name="_Pavagada_Solar_Rebit_Details_Jan-09_DTC Wse Energy Audit Jan-10 Madhugiri dvn Final 2" xfId="1128"/>
    <cellStyle name="_Performance BESCOM June-10" xfId="1129"/>
    <cellStyle name="_Performance BESCOM June-10 2" xfId="1130"/>
    <cellStyle name="_Performance BESCOM June-10_tumkur circle CT-_Formats_-May_2011(1)" xfId="1131"/>
    <cellStyle name="_Performance BESCOM June-10_tumkur circle CT-_Formats_-May_2011(1) 2" xfId="1132"/>
    <cellStyle name="_Performance BESCOM June-10_tumkur circle CT-_Formats_-May_2011(1) 3" xfId="1133"/>
    <cellStyle name="_Performance BESCOM June-10_tumkur circle CT-_Formats_-May_2011(1) 4" xfId="1134"/>
    <cellStyle name="_Performance BESCOM June-10_tumkur circle CT-_Formats_-May_2011(1) 5" xfId="1135"/>
    <cellStyle name="_Performance BESCOM June-10_tumkur circle CT-_Formats_-May_2011(1) 6" xfId="1136"/>
    <cellStyle name="_PF_Modelling_KPMG v3.0" xfId="1137"/>
    <cellStyle name="_PF_Modelling_KPMG v3.0 2" xfId="1138"/>
    <cellStyle name="_PF_Modelling_KPMG v3.0 2 2" xfId="1139"/>
    <cellStyle name="_PF_Modelling_KPMG v3.0 2 3" xfId="1140"/>
    <cellStyle name="_PF_Modelling_KPMG v3.0 3" xfId="1141"/>
    <cellStyle name="_PF_Modelling_KPMG v3.0 3 2" xfId="1142"/>
    <cellStyle name="_PF_Modelling_KPMG v3.0 3 3" xfId="1143"/>
    <cellStyle name="_PF_Modelling_KPMG v3.0 4" xfId="1144"/>
    <cellStyle name="_PF_Modelling_KPMG v3.0 4 2" xfId="1145"/>
    <cellStyle name="_PF_Modelling_KPMG v3.0 4 3" xfId="1146"/>
    <cellStyle name="_PF_Modelling_KPMG v3.0 5" xfId="1147"/>
    <cellStyle name="_PF_Modelling_KPMG v3.0 6" xfId="1148"/>
    <cellStyle name="_Rev-DVG" xfId="1149"/>
    <cellStyle name="_Rev-DVG 2" xfId="1150"/>
    <cellStyle name="_Rev-DVG 2 2" xfId="1151"/>
    <cellStyle name="_Rev-DVG 2 3" xfId="1152"/>
    <cellStyle name="_Rev-DVG 3" xfId="1153"/>
    <cellStyle name="_Rev-DVG 3 2" xfId="1154"/>
    <cellStyle name="_Rev-DVG 3 3" xfId="1155"/>
    <cellStyle name="_Rev-DVG 4" xfId="1156"/>
    <cellStyle name="_Rev-DVG 4 2" xfId="1157"/>
    <cellStyle name="_Rev-DVG 4 3" xfId="1158"/>
    <cellStyle name="_Rev-DVG 5" xfId="1159"/>
    <cellStyle name="_Rev-DVG 6" xfId="1160"/>
    <cellStyle name="_Rev-DVG_Revised New Format from GM CA -24.02.2012" xfId="1161"/>
    <cellStyle name="_Rev-DVG_Revised New Format from GM CA -24.02.2012 2" xfId="1162"/>
    <cellStyle name="_Sira town ATC KERC June-10" xfId="1163"/>
    <cellStyle name="_Sira town ATC KERC June-10 2" xfId="1164"/>
    <cellStyle name="_Sira Town ATC May-10" xfId="1165"/>
    <cellStyle name="_Sira Town ATC May-10 2" xfId="1166"/>
    <cellStyle name="_Sira_Town_ATC" xfId="1167"/>
    <cellStyle name="_Sira_Town_ATC 2" xfId="1168"/>
    <cellStyle name="_Sira_Town_Energy__Audit July-10" xfId="1169"/>
    <cellStyle name="_Sira_Town_Energy__Audit July-10 2" xfId="1170"/>
    <cellStyle name="_Sira_Town_Energy__Audit(Zonal)_Aug-10" xfId="1171"/>
    <cellStyle name="_Sira_Town_Energy__Audit(Zonal)_Aug-10 2" xfId="1172"/>
    <cellStyle name="_Solar Rebate-Jan09" xfId="1173"/>
    <cellStyle name="_Solar Rebate-Jan09_ATC Loss T &amp; D Loss Feb-11 of Madhugiri Division" xfId="1174"/>
    <cellStyle name="_Solar Rebate-Jan09_C1 to C10_Format_Meeting_Dec-09" xfId="1175"/>
    <cellStyle name="_Solar Rebate-Jan09_C1 to C10_Format_Meeting_Dec-09_ATC Loss T &amp; D Loss Feb-11 of Madhugiri Division" xfId="1176"/>
    <cellStyle name="_Solar Rebate-Jan09_DTC Wse Energy Audit Dec-09 Madhugiri dvn 05.01.10" xfId="1177"/>
    <cellStyle name="_Solar Rebate-Jan09_DTC Wse Energy Audit Dec-09 Madhugiri dvn 05.01.10_ATC Loss T &amp; D Loss Feb-11 of Madhugiri Division" xfId="1178"/>
    <cellStyle name="_Solar Rebate-Jan09_DTC Wse Energy Audit FEB-10 Madhugiri dvn" xfId="1179"/>
    <cellStyle name="_Solar Rebate-Jan09_DTC Wse Energy Audit FEB-10 Madhugiri dvn_ATC Loss T &amp; D Loss Feb-11 of Madhugiri Division" xfId="1180"/>
    <cellStyle name="_Solar Rebate-Jan09_DTC_EA_MADHUGIRI__DIVISION_new" xfId="1181"/>
    <cellStyle name="_Solar Rebate-Jan09_DTC_EA_MADHUGIRI__DIVISION_new_ATC Loss T &amp; D Loss Feb-11 of Madhugiri Division" xfId="1182"/>
    <cellStyle name="_SOW Circle" xfId="1183"/>
    <cellStyle name="_SOW Circle_Circle- Feb 2011 SOW P&amp;M" xfId="1184"/>
    <cellStyle name="_SOW Circle_Circle- Feb 2011 SOW P&amp;M 2" xfId="1185"/>
    <cellStyle name="_SOW Circle_Circle- Feb 2011 SOW P&amp;M 3" xfId="1186"/>
    <cellStyle name="_SOW Circle_Circle- Feb 2011 SOW P&amp;M 4" xfId="1187"/>
    <cellStyle name="_SOW Circle_Circle- Feb 2011 SOW P&amp;M 5" xfId="1188"/>
    <cellStyle name="_SOW Circle_Circle- Feb 2011 SOW P&amp;M 6" xfId="1189"/>
    <cellStyle name="_SOW Circle_Circle- Feb 2011 SOW P&amp;M_Copy P&amp;F Dec-2011(F)" xfId="1190"/>
    <cellStyle name="_SOW Circle_Circle- Jan 2011 SOW P&amp;M" xfId="1191"/>
    <cellStyle name="_SOW Circle_Circle- Jan 2011 SOW P&amp;M 2" xfId="1192"/>
    <cellStyle name="_SOW Circle_Circle- Jan 2011 SOW P&amp;M 3" xfId="1193"/>
    <cellStyle name="_SOW Circle_Circle- Jan 2011 SOW P&amp;M 4" xfId="1194"/>
    <cellStyle name="_SOW Circle_Circle- Jan 2011 SOW P&amp;M 5" xfId="1195"/>
    <cellStyle name="_SOW Circle_Circle- Jan 2011 SOW P&amp;M 6" xfId="1196"/>
    <cellStyle name="_SOW Circle_Circle-_August_2010_SOW_P&amp;M(1)" xfId="1197"/>
    <cellStyle name="_SOW Circle_Circle-_August_2010_SOW_P&amp;M(1) 2" xfId="1198"/>
    <cellStyle name="_SOW Circle_Circle-_August_2010_SOW_P&amp;M(1) 3" xfId="1199"/>
    <cellStyle name="_SOW Circle_Circle-_August_2010_SOW_P&amp;M(1) 4" xfId="1200"/>
    <cellStyle name="_SOW Circle_Circle-_August_2010_SOW_P&amp;M(1) 5" xfId="1201"/>
    <cellStyle name="_SOW Circle_Circle-_August_2010_SOW_P&amp;M(1) 6" xfId="1202"/>
    <cellStyle name="_SOW Circle_Circle-_August_2010_SOW_P&amp;M(1)_Copy P&amp;F Dec-2011(F)" xfId="1203"/>
    <cellStyle name="_SOW Circle_P&amp;F Zone" xfId="1204"/>
    <cellStyle name="_SOW Circle_P&amp;F Zone 2" xfId="1205"/>
    <cellStyle name="_SOW Circle_P&amp;F Zone 3" xfId="1206"/>
    <cellStyle name="_SOW Circle_P&amp;F Zone 4" xfId="1207"/>
    <cellStyle name="_SOW Circle_P&amp;F Zone 5" xfId="1208"/>
    <cellStyle name="_SOW Circle_P&amp;F Zone 6" xfId="1209"/>
    <cellStyle name="_Spill OVer works" xfId="1210"/>
    <cellStyle name="_Spill OVer works_Circle- Feb 2011 SOW P&amp;M" xfId="1211"/>
    <cellStyle name="_Spill OVer works_Circle- Feb 2011 SOW P&amp;M 2" xfId="1212"/>
    <cellStyle name="_Spill OVer works_Circle- Feb 2011 SOW P&amp;M 3" xfId="1213"/>
    <cellStyle name="_Spill OVer works_Circle- Feb 2011 SOW P&amp;M 4" xfId="1214"/>
    <cellStyle name="_Spill OVer works_Circle- Feb 2011 SOW P&amp;M 5" xfId="1215"/>
    <cellStyle name="_Spill OVer works_Circle- Feb 2011 SOW P&amp;M 6" xfId="1216"/>
    <cellStyle name="_Spill OVer works_Circle- Feb 2011 SOW P&amp;M_Copy P&amp;F Dec-2011(F)" xfId="1217"/>
    <cellStyle name="_Spill OVer works_Circle- Jan 2011 SOW P&amp;M" xfId="1218"/>
    <cellStyle name="_Spill OVer works_Circle- Jan 2011 SOW P&amp;M 2" xfId="1219"/>
    <cellStyle name="_Spill OVer works_Circle- Jan 2011 SOW P&amp;M 3" xfId="1220"/>
    <cellStyle name="_Spill OVer works_Circle- Jan 2011 SOW P&amp;M 4" xfId="1221"/>
    <cellStyle name="_Spill OVer works_Circle- Jan 2011 SOW P&amp;M 5" xfId="1222"/>
    <cellStyle name="_Spill OVer works_Circle- Jan 2011 SOW P&amp;M 6" xfId="1223"/>
    <cellStyle name="_Spill OVer works_Circle-_August_2010_SOW_P&amp;M(1)" xfId="1224"/>
    <cellStyle name="_Spill OVer works_Circle-_August_2010_SOW_P&amp;M(1) 2" xfId="1225"/>
    <cellStyle name="_Spill OVer works_Circle-_August_2010_SOW_P&amp;M(1) 3" xfId="1226"/>
    <cellStyle name="_Spill OVer works_Circle-_August_2010_SOW_P&amp;M(1) 4" xfId="1227"/>
    <cellStyle name="_Spill OVer works_Circle-_August_2010_SOW_P&amp;M(1) 5" xfId="1228"/>
    <cellStyle name="_Spill OVer works_Circle-_August_2010_SOW_P&amp;M(1) 6" xfId="1229"/>
    <cellStyle name="_Spill OVer works_Circle-_August_2010_SOW_P&amp;M(1)_Copy P&amp;F Dec-2011(F)" xfId="1230"/>
    <cellStyle name="_Spill OVer works_P&amp;F Zone" xfId="1231"/>
    <cellStyle name="_Spill OVer works_P&amp;F Zone 2" xfId="1232"/>
    <cellStyle name="_Spill OVer works_P&amp;F Zone 3" xfId="1233"/>
    <cellStyle name="_Spill OVer works_P&amp;F Zone 4" xfId="1234"/>
    <cellStyle name="_Spill OVer works_P&amp;F Zone 5" xfId="1235"/>
    <cellStyle name="_Spill OVer works_P&amp;F Zone 6" xfId="1236"/>
    <cellStyle name="_Sub DCB Feb-09" xfId="1237"/>
    <cellStyle name="_Sub DCB Feb-09_Division_wise_capex_works_se-dvg(1)" xfId="1238"/>
    <cellStyle name="_TEA Sira April-10" xfId="1239"/>
    <cellStyle name="_TEA Sira April-10 2" xfId="1240"/>
    <cellStyle name="_To Division Office" xfId="1241"/>
    <cellStyle name="_To Division Office 2" xfId="1242"/>
    <cellStyle name="_To Division Office 2 2" xfId="1243"/>
    <cellStyle name="_To Division Office 2 3" xfId="1244"/>
    <cellStyle name="_To Division Office 3" xfId="1245"/>
    <cellStyle name="_To Division Office 3 2" xfId="1246"/>
    <cellStyle name="_To Division Office 3 3" xfId="1247"/>
    <cellStyle name="_To Division Office 4" xfId="1248"/>
    <cellStyle name="_To Division Office 4 2" xfId="1249"/>
    <cellStyle name="_To Division Office 4 3" xfId="1250"/>
    <cellStyle name="_To Division Office 5" xfId="1251"/>
    <cellStyle name="_To Division Office 6" xfId="1252"/>
    <cellStyle name="_To Division Office_Revised New Format from GM CA -24.02.2012" xfId="1253"/>
    <cellStyle name="_To Division Office_Revised New Format from GM CA -24.02.2012 2" xfId="1254"/>
    <cellStyle name="=C:\WINNT35\SYSTEM32\COMMAND.COM" xfId="1255"/>
    <cellStyle name="=C:\WINNT35\SYSTEM32\COMMAND.COM 2" xfId="1256"/>
    <cellStyle name="=C:\WINNT35\SYSTEM32\COMMAND.COM 2 2" xfId="1257"/>
    <cellStyle name="=C:\WINNT35\SYSTEM32\COMMAND.COM 2 3" xfId="1258"/>
    <cellStyle name="=C:\WINNT35\SYSTEM32\COMMAND.COM 3" xfId="1259"/>
    <cellStyle name="=C:\WINNT35\SYSTEM32\COMMAND.COM 3 2" xfId="1260"/>
    <cellStyle name="=C:\WINNT35\SYSTEM32\COMMAND.COM 3 3" xfId="1261"/>
    <cellStyle name="=C:\WINNT35\SYSTEM32\COMMAND.COM 4" xfId="1262"/>
    <cellStyle name="=C:\WINNT35\SYSTEM32\COMMAND.COM 4 2" xfId="1263"/>
    <cellStyle name="=C:\WINNT35\SYSTEM32\COMMAND.COM 4 3" xfId="1264"/>
    <cellStyle name="=C:\WINNT35\SYSTEM32\COMMAND.COM 5" xfId="1265"/>
    <cellStyle name="=C:\WINNT35\SYSTEM32\COMMAND.COM 6" xfId="1266"/>
    <cellStyle name="11" xfId="1267"/>
    <cellStyle name="18" xfId="1268"/>
    <cellStyle name="20" xfId="1269"/>
    <cellStyle name="20% - Accent1 10" xfId="1270"/>
    <cellStyle name="20% - Accent1 10 2" xfId="1271"/>
    <cellStyle name="20% - Accent1 11" xfId="1272"/>
    <cellStyle name="20% - Accent1 11 2" xfId="1273"/>
    <cellStyle name="20% - Accent1 2" xfId="1274"/>
    <cellStyle name="20% - Accent1 2 10" xfId="1275"/>
    <cellStyle name="20% - Accent1 2 100" xfId="1276"/>
    <cellStyle name="20% - Accent1 2 101" xfId="1277"/>
    <cellStyle name="20% - Accent1 2 102" xfId="1278"/>
    <cellStyle name="20% - Accent1 2 103" xfId="1279"/>
    <cellStyle name="20% - Accent1 2 104" xfId="1280"/>
    <cellStyle name="20% - Accent1 2 105" xfId="1281"/>
    <cellStyle name="20% - Accent1 2 106" xfId="1282"/>
    <cellStyle name="20% - Accent1 2 107" xfId="1283"/>
    <cellStyle name="20% - Accent1 2 108" xfId="1284"/>
    <cellStyle name="20% - Accent1 2 109" xfId="1285"/>
    <cellStyle name="20% - Accent1 2 11" xfId="1286"/>
    <cellStyle name="20% - Accent1 2 110" xfId="1287"/>
    <cellStyle name="20% - Accent1 2 111" xfId="1288"/>
    <cellStyle name="20% - Accent1 2 112" xfId="1289"/>
    <cellStyle name="20% - Accent1 2 113" xfId="1290"/>
    <cellStyle name="20% - Accent1 2 114" xfId="1291"/>
    <cellStyle name="20% - Accent1 2 115" xfId="1292"/>
    <cellStyle name="20% - Accent1 2 116" xfId="1293"/>
    <cellStyle name="20% - Accent1 2 117" xfId="1294"/>
    <cellStyle name="20% - Accent1 2 118" xfId="1295"/>
    <cellStyle name="20% - Accent1 2 119" xfId="1296"/>
    <cellStyle name="20% - Accent1 2 12" xfId="1297"/>
    <cellStyle name="20% - Accent1 2 120" xfId="1298"/>
    <cellStyle name="20% - Accent1 2 121" xfId="1299"/>
    <cellStyle name="20% - Accent1 2 122" xfId="1300"/>
    <cellStyle name="20% - Accent1 2 123" xfId="1301"/>
    <cellStyle name="20% - Accent1 2 124" xfId="1302"/>
    <cellStyle name="20% - Accent1 2 125" xfId="1303"/>
    <cellStyle name="20% - Accent1 2 126" xfId="1304"/>
    <cellStyle name="20% - Accent1 2 127" xfId="1305"/>
    <cellStyle name="20% - Accent1 2 128" xfId="1306"/>
    <cellStyle name="20% - Accent1 2 129" xfId="1307"/>
    <cellStyle name="20% - Accent1 2 13" xfId="1308"/>
    <cellStyle name="20% - Accent1 2 130" xfId="1309"/>
    <cellStyle name="20% - Accent1 2 131" xfId="1310"/>
    <cellStyle name="20% - Accent1 2 132" xfId="1311"/>
    <cellStyle name="20% - Accent1 2 133" xfId="1312"/>
    <cellStyle name="20% - Accent1 2 14" xfId="1313"/>
    <cellStyle name="20% - Accent1 2 15" xfId="1314"/>
    <cellStyle name="20% - Accent1 2 16" xfId="1315"/>
    <cellStyle name="20% - Accent1 2 17" xfId="1316"/>
    <cellStyle name="20% - Accent1 2 18" xfId="1317"/>
    <cellStyle name="20% - Accent1 2 19" xfId="1318"/>
    <cellStyle name="20% - Accent1 2 2" xfId="1319"/>
    <cellStyle name="20% - Accent1 2 2 2" xfId="1320"/>
    <cellStyle name="20% - Accent1 2 20" xfId="1321"/>
    <cellStyle name="20% - Accent1 2 21" xfId="1322"/>
    <cellStyle name="20% - Accent1 2 22" xfId="1323"/>
    <cellStyle name="20% - Accent1 2 23" xfId="1324"/>
    <cellStyle name="20% - Accent1 2 24" xfId="1325"/>
    <cellStyle name="20% - Accent1 2 25" xfId="1326"/>
    <cellStyle name="20% - Accent1 2 26" xfId="1327"/>
    <cellStyle name="20% - Accent1 2 27" xfId="1328"/>
    <cellStyle name="20% - Accent1 2 28" xfId="1329"/>
    <cellStyle name="20% - Accent1 2 29" xfId="1330"/>
    <cellStyle name="20% - Accent1 2 3" xfId="1331"/>
    <cellStyle name="20% - Accent1 2 3 2" xfId="1332"/>
    <cellStyle name="20% - Accent1 2 30" xfId="1333"/>
    <cellStyle name="20% - Accent1 2 31" xfId="1334"/>
    <cellStyle name="20% - Accent1 2 32" xfId="1335"/>
    <cellStyle name="20% - Accent1 2 33" xfId="1336"/>
    <cellStyle name="20% - Accent1 2 34" xfId="1337"/>
    <cellStyle name="20% - Accent1 2 35" xfId="1338"/>
    <cellStyle name="20% - Accent1 2 36" xfId="1339"/>
    <cellStyle name="20% - Accent1 2 37" xfId="1340"/>
    <cellStyle name="20% - Accent1 2 38" xfId="1341"/>
    <cellStyle name="20% - Accent1 2 39" xfId="1342"/>
    <cellStyle name="20% - Accent1 2 4" xfId="1343"/>
    <cellStyle name="20% - Accent1 2 4 2" xfId="1344"/>
    <cellStyle name="20% - Accent1 2 40" xfId="1345"/>
    <cellStyle name="20% - Accent1 2 41" xfId="1346"/>
    <cellStyle name="20% - Accent1 2 42" xfId="1347"/>
    <cellStyle name="20% - Accent1 2 43" xfId="1348"/>
    <cellStyle name="20% - Accent1 2 44" xfId="1349"/>
    <cellStyle name="20% - Accent1 2 45" xfId="1350"/>
    <cellStyle name="20% - Accent1 2 46" xfId="1351"/>
    <cellStyle name="20% - Accent1 2 47" xfId="1352"/>
    <cellStyle name="20% - Accent1 2 48" xfId="1353"/>
    <cellStyle name="20% - Accent1 2 49" xfId="1354"/>
    <cellStyle name="20% - Accent1 2 5" xfId="1355"/>
    <cellStyle name="20% - Accent1 2 5 2" xfId="1356"/>
    <cellStyle name="20% - Accent1 2 50" xfId="1357"/>
    <cellStyle name="20% - Accent1 2 51" xfId="1358"/>
    <cellStyle name="20% - Accent1 2 52" xfId="1359"/>
    <cellStyle name="20% - Accent1 2 53" xfId="1360"/>
    <cellStyle name="20% - Accent1 2 54" xfId="1361"/>
    <cellStyle name="20% - Accent1 2 55" xfId="1362"/>
    <cellStyle name="20% - Accent1 2 56" xfId="1363"/>
    <cellStyle name="20% - Accent1 2 57" xfId="1364"/>
    <cellStyle name="20% - Accent1 2 58" xfId="1365"/>
    <cellStyle name="20% - Accent1 2 59" xfId="1366"/>
    <cellStyle name="20% - Accent1 2 6" xfId="1367"/>
    <cellStyle name="20% - Accent1 2 6 2" xfId="1368"/>
    <cellStyle name="20% - Accent1 2 60" xfId="1369"/>
    <cellStyle name="20% - Accent1 2 61" xfId="1370"/>
    <cellStyle name="20% - Accent1 2 62" xfId="1371"/>
    <cellStyle name="20% - Accent1 2 63" xfId="1372"/>
    <cellStyle name="20% - Accent1 2 64" xfId="1373"/>
    <cellStyle name="20% - Accent1 2 65" xfId="1374"/>
    <cellStyle name="20% - Accent1 2 66" xfId="1375"/>
    <cellStyle name="20% - Accent1 2 67" xfId="1376"/>
    <cellStyle name="20% - Accent1 2 68" xfId="1377"/>
    <cellStyle name="20% - Accent1 2 69" xfId="1378"/>
    <cellStyle name="20% - Accent1 2 7" xfId="1379"/>
    <cellStyle name="20% - Accent1 2 7 2" xfId="1380"/>
    <cellStyle name="20% - Accent1 2 70" xfId="1381"/>
    <cellStyle name="20% - Accent1 2 71" xfId="1382"/>
    <cellStyle name="20% - Accent1 2 72" xfId="1383"/>
    <cellStyle name="20% - Accent1 2 73" xfId="1384"/>
    <cellStyle name="20% - Accent1 2 74" xfId="1385"/>
    <cellStyle name="20% - Accent1 2 75" xfId="1386"/>
    <cellStyle name="20% - Accent1 2 76" xfId="1387"/>
    <cellStyle name="20% - Accent1 2 77" xfId="1388"/>
    <cellStyle name="20% - Accent1 2 78" xfId="1389"/>
    <cellStyle name="20% - Accent1 2 79" xfId="1390"/>
    <cellStyle name="20% - Accent1 2 8" xfId="1391"/>
    <cellStyle name="20% - Accent1 2 8 2" xfId="1392"/>
    <cellStyle name="20% - Accent1 2 80" xfId="1393"/>
    <cellStyle name="20% - Accent1 2 81" xfId="1394"/>
    <cellStyle name="20% - Accent1 2 82" xfId="1395"/>
    <cellStyle name="20% - Accent1 2 83" xfId="1396"/>
    <cellStyle name="20% - Accent1 2 84" xfId="1397"/>
    <cellStyle name="20% - Accent1 2 85" xfId="1398"/>
    <cellStyle name="20% - Accent1 2 86" xfId="1399"/>
    <cellStyle name="20% - Accent1 2 87" xfId="1400"/>
    <cellStyle name="20% - Accent1 2 88" xfId="1401"/>
    <cellStyle name="20% - Accent1 2 89" xfId="1402"/>
    <cellStyle name="20% - Accent1 2 9" xfId="1403"/>
    <cellStyle name="20% - Accent1 2 90" xfId="1404"/>
    <cellStyle name="20% - Accent1 2 91" xfId="1405"/>
    <cellStyle name="20% - Accent1 2 92" xfId="1406"/>
    <cellStyle name="20% - Accent1 2 93" xfId="1407"/>
    <cellStyle name="20% - Accent1 2 94" xfId="1408"/>
    <cellStyle name="20% - Accent1 2 95" xfId="1409"/>
    <cellStyle name="20% - Accent1 2 96" xfId="1410"/>
    <cellStyle name="20% - Accent1 2 97" xfId="1411"/>
    <cellStyle name="20% - Accent1 2 98" xfId="1412"/>
    <cellStyle name="20% - Accent1 2 99" xfId="1413"/>
    <cellStyle name="20% - Accent1 2_hyr" xfId="11886"/>
    <cellStyle name="20% - Accent1 3" xfId="1414"/>
    <cellStyle name="20% - Accent1 3 2" xfId="1415"/>
    <cellStyle name="20% - Accent1 3 2 2" xfId="1416"/>
    <cellStyle name="20% - Accent1 3 3" xfId="1417"/>
    <cellStyle name="20% - Accent1 3 4" xfId="1418"/>
    <cellStyle name="20% - Accent1 3 5" xfId="1419"/>
    <cellStyle name="20% - Accent1 3 6" xfId="1420"/>
    <cellStyle name="20% - Accent1 3_hyr" xfId="1421"/>
    <cellStyle name="20% - Accent1 4" xfId="1422"/>
    <cellStyle name="20% - Accent1 4 2" xfId="1423"/>
    <cellStyle name="20% - Accent1 4 3" xfId="1424"/>
    <cellStyle name="20% - Accent1 4 4" xfId="1425"/>
    <cellStyle name="20% - Accent1 4 5" xfId="1426"/>
    <cellStyle name="20% - Accent1 4 6" xfId="1427"/>
    <cellStyle name="20% - Accent1 4_hyr" xfId="1428"/>
    <cellStyle name="20% - Accent1 5" xfId="1429"/>
    <cellStyle name="20% - Accent1 5 2" xfId="1430"/>
    <cellStyle name="20% - Accent1 6" xfId="1431"/>
    <cellStyle name="20% - Accent1 6 2" xfId="1432"/>
    <cellStyle name="20% - Accent1 7" xfId="1433"/>
    <cellStyle name="20% - Accent1 7 2" xfId="1434"/>
    <cellStyle name="20% - Accent1 8" xfId="1435"/>
    <cellStyle name="20% - Accent1 8 2" xfId="1436"/>
    <cellStyle name="20% - Accent1 9" xfId="1437"/>
    <cellStyle name="20% - Accent1 9 2" xfId="1438"/>
    <cellStyle name="20% - Accent1 9 3" xfId="1439"/>
    <cellStyle name="20% - Accent2 10" xfId="1440"/>
    <cellStyle name="20% - Accent2 10 2" xfId="1441"/>
    <cellStyle name="20% - Accent2 11" xfId="1442"/>
    <cellStyle name="20% - Accent2 11 2" xfId="1443"/>
    <cellStyle name="20% - Accent2 2" xfId="1444"/>
    <cellStyle name="20% - Accent2 2 10" xfId="1445"/>
    <cellStyle name="20% - Accent2 2 100" xfId="1446"/>
    <cellStyle name="20% - Accent2 2 101" xfId="1447"/>
    <cellStyle name="20% - Accent2 2 102" xfId="1448"/>
    <cellStyle name="20% - Accent2 2 103" xfId="1449"/>
    <cellStyle name="20% - Accent2 2 104" xfId="1450"/>
    <cellStyle name="20% - Accent2 2 105" xfId="1451"/>
    <cellStyle name="20% - Accent2 2 106" xfId="1452"/>
    <cellStyle name="20% - Accent2 2 107" xfId="1453"/>
    <cellStyle name="20% - Accent2 2 108" xfId="1454"/>
    <cellStyle name="20% - Accent2 2 109" xfId="1455"/>
    <cellStyle name="20% - Accent2 2 11" xfId="1456"/>
    <cellStyle name="20% - Accent2 2 110" xfId="1457"/>
    <cellStyle name="20% - Accent2 2 111" xfId="1458"/>
    <cellStyle name="20% - Accent2 2 112" xfId="1459"/>
    <cellStyle name="20% - Accent2 2 113" xfId="1460"/>
    <cellStyle name="20% - Accent2 2 114" xfId="1461"/>
    <cellStyle name="20% - Accent2 2 115" xfId="1462"/>
    <cellStyle name="20% - Accent2 2 116" xfId="1463"/>
    <cellStyle name="20% - Accent2 2 117" xfId="1464"/>
    <cellStyle name="20% - Accent2 2 118" xfId="1465"/>
    <cellStyle name="20% - Accent2 2 119" xfId="1466"/>
    <cellStyle name="20% - Accent2 2 12" xfId="1467"/>
    <cellStyle name="20% - Accent2 2 120" xfId="1468"/>
    <cellStyle name="20% - Accent2 2 121" xfId="1469"/>
    <cellStyle name="20% - Accent2 2 122" xfId="1470"/>
    <cellStyle name="20% - Accent2 2 123" xfId="1471"/>
    <cellStyle name="20% - Accent2 2 124" xfId="1472"/>
    <cellStyle name="20% - Accent2 2 125" xfId="1473"/>
    <cellStyle name="20% - Accent2 2 126" xfId="1474"/>
    <cellStyle name="20% - Accent2 2 127" xfId="1475"/>
    <cellStyle name="20% - Accent2 2 128" xfId="1476"/>
    <cellStyle name="20% - Accent2 2 129" xfId="1477"/>
    <cellStyle name="20% - Accent2 2 13" xfId="1478"/>
    <cellStyle name="20% - Accent2 2 130" xfId="1479"/>
    <cellStyle name="20% - Accent2 2 131" xfId="1480"/>
    <cellStyle name="20% - Accent2 2 132" xfId="1481"/>
    <cellStyle name="20% - Accent2 2 133" xfId="1482"/>
    <cellStyle name="20% - Accent2 2 14" xfId="1483"/>
    <cellStyle name="20% - Accent2 2 15" xfId="1484"/>
    <cellStyle name="20% - Accent2 2 16" xfId="1485"/>
    <cellStyle name="20% - Accent2 2 17" xfId="1486"/>
    <cellStyle name="20% - Accent2 2 18" xfId="1487"/>
    <cellStyle name="20% - Accent2 2 19" xfId="1488"/>
    <cellStyle name="20% - Accent2 2 2" xfId="1489"/>
    <cellStyle name="20% - Accent2 2 2 2" xfId="1490"/>
    <cellStyle name="20% - Accent2 2 20" xfId="1491"/>
    <cellStyle name="20% - Accent2 2 21" xfId="1492"/>
    <cellStyle name="20% - Accent2 2 22" xfId="1493"/>
    <cellStyle name="20% - Accent2 2 23" xfId="1494"/>
    <cellStyle name="20% - Accent2 2 24" xfId="1495"/>
    <cellStyle name="20% - Accent2 2 25" xfId="1496"/>
    <cellStyle name="20% - Accent2 2 26" xfId="1497"/>
    <cellStyle name="20% - Accent2 2 27" xfId="1498"/>
    <cellStyle name="20% - Accent2 2 28" xfId="1499"/>
    <cellStyle name="20% - Accent2 2 29" xfId="1500"/>
    <cellStyle name="20% - Accent2 2 3" xfId="1501"/>
    <cellStyle name="20% - Accent2 2 3 2" xfId="1502"/>
    <cellStyle name="20% - Accent2 2 30" xfId="1503"/>
    <cellStyle name="20% - Accent2 2 31" xfId="1504"/>
    <cellStyle name="20% - Accent2 2 32" xfId="1505"/>
    <cellStyle name="20% - Accent2 2 33" xfId="1506"/>
    <cellStyle name="20% - Accent2 2 34" xfId="1507"/>
    <cellStyle name="20% - Accent2 2 35" xfId="1508"/>
    <cellStyle name="20% - Accent2 2 36" xfId="1509"/>
    <cellStyle name="20% - Accent2 2 37" xfId="1510"/>
    <cellStyle name="20% - Accent2 2 38" xfId="1511"/>
    <cellStyle name="20% - Accent2 2 39" xfId="1512"/>
    <cellStyle name="20% - Accent2 2 4" xfId="1513"/>
    <cellStyle name="20% - Accent2 2 4 2" xfId="1514"/>
    <cellStyle name="20% - Accent2 2 40" xfId="1515"/>
    <cellStyle name="20% - Accent2 2 41" xfId="1516"/>
    <cellStyle name="20% - Accent2 2 42" xfId="1517"/>
    <cellStyle name="20% - Accent2 2 43" xfId="1518"/>
    <cellStyle name="20% - Accent2 2 44" xfId="1519"/>
    <cellStyle name="20% - Accent2 2 45" xfId="1520"/>
    <cellStyle name="20% - Accent2 2 46" xfId="1521"/>
    <cellStyle name="20% - Accent2 2 47" xfId="1522"/>
    <cellStyle name="20% - Accent2 2 48" xfId="1523"/>
    <cellStyle name="20% - Accent2 2 49" xfId="1524"/>
    <cellStyle name="20% - Accent2 2 5" xfId="1525"/>
    <cellStyle name="20% - Accent2 2 5 2" xfId="1526"/>
    <cellStyle name="20% - Accent2 2 50" xfId="1527"/>
    <cellStyle name="20% - Accent2 2 51" xfId="1528"/>
    <cellStyle name="20% - Accent2 2 52" xfId="1529"/>
    <cellStyle name="20% - Accent2 2 53" xfId="1530"/>
    <cellStyle name="20% - Accent2 2 54" xfId="1531"/>
    <cellStyle name="20% - Accent2 2 55" xfId="1532"/>
    <cellStyle name="20% - Accent2 2 56" xfId="1533"/>
    <cellStyle name="20% - Accent2 2 57" xfId="1534"/>
    <cellStyle name="20% - Accent2 2 58" xfId="1535"/>
    <cellStyle name="20% - Accent2 2 59" xfId="1536"/>
    <cellStyle name="20% - Accent2 2 6" xfId="1537"/>
    <cellStyle name="20% - Accent2 2 6 2" xfId="1538"/>
    <cellStyle name="20% - Accent2 2 60" xfId="1539"/>
    <cellStyle name="20% - Accent2 2 61" xfId="1540"/>
    <cellStyle name="20% - Accent2 2 62" xfId="1541"/>
    <cellStyle name="20% - Accent2 2 63" xfId="1542"/>
    <cellStyle name="20% - Accent2 2 64" xfId="1543"/>
    <cellStyle name="20% - Accent2 2 65" xfId="1544"/>
    <cellStyle name="20% - Accent2 2 66" xfId="1545"/>
    <cellStyle name="20% - Accent2 2 67" xfId="1546"/>
    <cellStyle name="20% - Accent2 2 68" xfId="1547"/>
    <cellStyle name="20% - Accent2 2 69" xfId="1548"/>
    <cellStyle name="20% - Accent2 2 7" xfId="1549"/>
    <cellStyle name="20% - Accent2 2 7 2" xfId="1550"/>
    <cellStyle name="20% - Accent2 2 70" xfId="1551"/>
    <cellStyle name="20% - Accent2 2 71" xfId="1552"/>
    <cellStyle name="20% - Accent2 2 72" xfId="1553"/>
    <cellStyle name="20% - Accent2 2 73" xfId="1554"/>
    <cellStyle name="20% - Accent2 2 74" xfId="1555"/>
    <cellStyle name="20% - Accent2 2 75" xfId="1556"/>
    <cellStyle name="20% - Accent2 2 76" xfId="1557"/>
    <cellStyle name="20% - Accent2 2 77" xfId="1558"/>
    <cellStyle name="20% - Accent2 2 78" xfId="1559"/>
    <cellStyle name="20% - Accent2 2 79" xfId="1560"/>
    <cellStyle name="20% - Accent2 2 8" xfId="1561"/>
    <cellStyle name="20% - Accent2 2 8 2" xfId="1562"/>
    <cellStyle name="20% - Accent2 2 80" xfId="1563"/>
    <cellStyle name="20% - Accent2 2 81" xfId="1564"/>
    <cellStyle name="20% - Accent2 2 82" xfId="1565"/>
    <cellStyle name="20% - Accent2 2 83" xfId="1566"/>
    <cellStyle name="20% - Accent2 2 84" xfId="1567"/>
    <cellStyle name="20% - Accent2 2 85" xfId="1568"/>
    <cellStyle name="20% - Accent2 2 86" xfId="1569"/>
    <cellStyle name="20% - Accent2 2 87" xfId="1570"/>
    <cellStyle name="20% - Accent2 2 88" xfId="1571"/>
    <cellStyle name="20% - Accent2 2 89" xfId="1572"/>
    <cellStyle name="20% - Accent2 2 9" xfId="1573"/>
    <cellStyle name="20% - Accent2 2 90" xfId="1574"/>
    <cellStyle name="20% - Accent2 2 91" xfId="1575"/>
    <cellStyle name="20% - Accent2 2 92" xfId="1576"/>
    <cellStyle name="20% - Accent2 2 93" xfId="1577"/>
    <cellStyle name="20% - Accent2 2 94" xfId="1578"/>
    <cellStyle name="20% - Accent2 2 95" xfId="1579"/>
    <cellStyle name="20% - Accent2 2 96" xfId="1580"/>
    <cellStyle name="20% - Accent2 2 97" xfId="1581"/>
    <cellStyle name="20% - Accent2 2 98" xfId="1582"/>
    <cellStyle name="20% - Accent2 2 99" xfId="1583"/>
    <cellStyle name="20% - Accent2 2_hyr" xfId="11887"/>
    <cellStyle name="20% - Accent2 3" xfId="1584"/>
    <cellStyle name="20% - Accent2 3 2" xfId="1585"/>
    <cellStyle name="20% - Accent2 3 2 2" xfId="1586"/>
    <cellStyle name="20% - Accent2 3 3" xfId="1587"/>
    <cellStyle name="20% - Accent2 3 4" xfId="1588"/>
    <cellStyle name="20% - Accent2 3 5" xfId="1589"/>
    <cellStyle name="20% - Accent2 3 6" xfId="1590"/>
    <cellStyle name="20% - Accent2 3_hyr" xfId="1591"/>
    <cellStyle name="20% - Accent2 4" xfId="1592"/>
    <cellStyle name="20% - Accent2 4 2" xfId="1593"/>
    <cellStyle name="20% - Accent2 4 3" xfId="1594"/>
    <cellStyle name="20% - Accent2 4 4" xfId="1595"/>
    <cellStyle name="20% - Accent2 4 5" xfId="1596"/>
    <cellStyle name="20% - Accent2 4 6" xfId="1597"/>
    <cellStyle name="20% - Accent2 4_hyr" xfId="1598"/>
    <cellStyle name="20% - Accent2 5" xfId="1599"/>
    <cellStyle name="20% - Accent2 5 2" xfId="1600"/>
    <cellStyle name="20% - Accent2 6" xfId="1601"/>
    <cellStyle name="20% - Accent2 6 2" xfId="1602"/>
    <cellStyle name="20% - Accent2 7" xfId="1603"/>
    <cellStyle name="20% - Accent2 7 2" xfId="1604"/>
    <cellStyle name="20% - Accent2 8" xfId="1605"/>
    <cellStyle name="20% - Accent2 8 2" xfId="1606"/>
    <cellStyle name="20% - Accent2 9" xfId="1607"/>
    <cellStyle name="20% - Accent2 9 2" xfId="1608"/>
    <cellStyle name="20% - Accent2 9 3" xfId="1609"/>
    <cellStyle name="20% - Accent3 10" xfId="1610"/>
    <cellStyle name="20% - Accent3 10 2" xfId="1611"/>
    <cellStyle name="20% - Accent3 11" xfId="1612"/>
    <cellStyle name="20% - Accent3 11 2" xfId="1613"/>
    <cellStyle name="20% - Accent3 2" xfId="1614"/>
    <cellStyle name="20% - Accent3 2 10" xfId="1615"/>
    <cellStyle name="20% - Accent3 2 100" xfId="1616"/>
    <cellStyle name="20% - Accent3 2 101" xfId="1617"/>
    <cellStyle name="20% - Accent3 2 102" xfId="1618"/>
    <cellStyle name="20% - Accent3 2 103" xfId="1619"/>
    <cellStyle name="20% - Accent3 2 104" xfId="1620"/>
    <cellStyle name="20% - Accent3 2 105" xfId="1621"/>
    <cellStyle name="20% - Accent3 2 106" xfId="1622"/>
    <cellStyle name="20% - Accent3 2 107" xfId="1623"/>
    <cellStyle name="20% - Accent3 2 108" xfId="1624"/>
    <cellStyle name="20% - Accent3 2 109" xfId="1625"/>
    <cellStyle name="20% - Accent3 2 11" xfId="1626"/>
    <cellStyle name="20% - Accent3 2 110" xfId="1627"/>
    <cellStyle name="20% - Accent3 2 111" xfId="1628"/>
    <cellStyle name="20% - Accent3 2 112" xfId="1629"/>
    <cellStyle name="20% - Accent3 2 113" xfId="1630"/>
    <cellStyle name="20% - Accent3 2 114" xfId="1631"/>
    <cellStyle name="20% - Accent3 2 115" xfId="1632"/>
    <cellStyle name="20% - Accent3 2 116" xfId="1633"/>
    <cellStyle name="20% - Accent3 2 117" xfId="1634"/>
    <cellStyle name="20% - Accent3 2 118" xfId="1635"/>
    <cellStyle name="20% - Accent3 2 119" xfId="1636"/>
    <cellStyle name="20% - Accent3 2 12" xfId="1637"/>
    <cellStyle name="20% - Accent3 2 120" xfId="1638"/>
    <cellStyle name="20% - Accent3 2 121" xfId="1639"/>
    <cellStyle name="20% - Accent3 2 122" xfId="1640"/>
    <cellStyle name="20% - Accent3 2 123" xfId="1641"/>
    <cellStyle name="20% - Accent3 2 124" xfId="1642"/>
    <cellStyle name="20% - Accent3 2 125" xfId="1643"/>
    <cellStyle name="20% - Accent3 2 126" xfId="1644"/>
    <cellStyle name="20% - Accent3 2 127" xfId="1645"/>
    <cellStyle name="20% - Accent3 2 128" xfId="1646"/>
    <cellStyle name="20% - Accent3 2 129" xfId="1647"/>
    <cellStyle name="20% - Accent3 2 13" xfId="1648"/>
    <cellStyle name="20% - Accent3 2 130" xfId="1649"/>
    <cellStyle name="20% - Accent3 2 131" xfId="1650"/>
    <cellStyle name="20% - Accent3 2 132" xfId="1651"/>
    <cellStyle name="20% - Accent3 2 133" xfId="1652"/>
    <cellStyle name="20% - Accent3 2 14" xfId="1653"/>
    <cellStyle name="20% - Accent3 2 15" xfId="1654"/>
    <cellStyle name="20% - Accent3 2 16" xfId="1655"/>
    <cellStyle name="20% - Accent3 2 17" xfId="1656"/>
    <cellStyle name="20% - Accent3 2 18" xfId="1657"/>
    <cellStyle name="20% - Accent3 2 19" xfId="1658"/>
    <cellStyle name="20% - Accent3 2 2" xfId="1659"/>
    <cellStyle name="20% - Accent3 2 2 2" xfId="1660"/>
    <cellStyle name="20% - Accent3 2 20" xfId="1661"/>
    <cellStyle name="20% - Accent3 2 21" xfId="1662"/>
    <cellStyle name="20% - Accent3 2 22" xfId="1663"/>
    <cellStyle name="20% - Accent3 2 23" xfId="1664"/>
    <cellStyle name="20% - Accent3 2 24" xfId="1665"/>
    <cellStyle name="20% - Accent3 2 25" xfId="1666"/>
    <cellStyle name="20% - Accent3 2 26" xfId="1667"/>
    <cellStyle name="20% - Accent3 2 27" xfId="1668"/>
    <cellStyle name="20% - Accent3 2 28" xfId="1669"/>
    <cellStyle name="20% - Accent3 2 29" xfId="1670"/>
    <cellStyle name="20% - Accent3 2 3" xfId="1671"/>
    <cellStyle name="20% - Accent3 2 3 2" xfId="1672"/>
    <cellStyle name="20% - Accent3 2 30" xfId="1673"/>
    <cellStyle name="20% - Accent3 2 31" xfId="1674"/>
    <cellStyle name="20% - Accent3 2 32" xfId="1675"/>
    <cellStyle name="20% - Accent3 2 33" xfId="1676"/>
    <cellStyle name="20% - Accent3 2 34" xfId="1677"/>
    <cellStyle name="20% - Accent3 2 35" xfId="1678"/>
    <cellStyle name="20% - Accent3 2 36" xfId="1679"/>
    <cellStyle name="20% - Accent3 2 37" xfId="1680"/>
    <cellStyle name="20% - Accent3 2 38" xfId="1681"/>
    <cellStyle name="20% - Accent3 2 39" xfId="1682"/>
    <cellStyle name="20% - Accent3 2 4" xfId="1683"/>
    <cellStyle name="20% - Accent3 2 4 2" xfId="1684"/>
    <cellStyle name="20% - Accent3 2 40" xfId="1685"/>
    <cellStyle name="20% - Accent3 2 41" xfId="1686"/>
    <cellStyle name="20% - Accent3 2 42" xfId="1687"/>
    <cellStyle name="20% - Accent3 2 43" xfId="1688"/>
    <cellStyle name="20% - Accent3 2 44" xfId="1689"/>
    <cellStyle name="20% - Accent3 2 45" xfId="1690"/>
    <cellStyle name="20% - Accent3 2 46" xfId="1691"/>
    <cellStyle name="20% - Accent3 2 47" xfId="1692"/>
    <cellStyle name="20% - Accent3 2 48" xfId="1693"/>
    <cellStyle name="20% - Accent3 2 49" xfId="1694"/>
    <cellStyle name="20% - Accent3 2 5" xfId="1695"/>
    <cellStyle name="20% - Accent3 2 5 2" xfId="1696"/>
    <cellStyle name="20% - Accent3 2 50" xfId="1697"/>
    <cellStyle name="20% - Accent3 2 51" xfId="1698"/>
    <cellStyle name="20% - Accent3 2 52" xfId="1699"/>
    <cellStyle name="20% - Accent3 2 53" xfId="1700"/>
    <cellStyle name="20% - Accent3 2 54" xfId="1701"/>
    <cellStyle name="20% - Accent3 2 55" xfId="1702"/>
    <cellStyle name="20% - Accent3 2 56" xfId="1703"/>
    <cellStyle name="20% - Accent3 2 57" xfId="1704"/>
    <cellStyle name="20% - Accent3 2 58" xfId="1705"/>
    <cellStyle name="20% - Accent3 2 59" xfId="1706"/>
    <cellStyle name="20% - Accent3 2 6" xfId="1707"/>
    <cellStyle name="20% - Accent3 2 6 2" xfId="1708"/>
    <cellStyle name="20% - Accent3 2 60" xfId="1709"/>
    <cellStyle name="20% - Accent3 2 61" xfId="1710"/>
    <cellStyle name="20% - Accent3 2 62" xfId="1711"/>
    <cellStyle name="20% - Accent3 2 63" xfId="1712"/>
    <cellStyle name="20% - Accent3 2 64" xfId="1713"/>
    <cellStyle name="20% - Accent3 2 65" xfId="1714"/>
    <cellStyle name="20% - Accent3 2 66" xfId="1715"/>
    <cellStyle name="20% - Accent3 2 67" xfId="1716"/>
    <cellStyle name="20% - Accent3 2 68" xfId="1717"/>
    <cellStyle name="20% - Accent3 2 69" xfId="1718"/>
    <cellStyle name="20% - Accent3 2 7" xfId="1719"/>
    <cellStyle name="20% - Accent3 2 7 2" xfId="1720"/>
    <cellStyle name="20% - Accent3 2 70" xfId="1721"/>
    <cellStyle name="20% - Accent3 2 71" xfId="1722"/>
    <cellStyle name="20% - Accent3 2 72" xfId="1723"/>
    <cellStyle name="20% - Accent3 2 73" xfId="1724"/>
    <cellStyle name="20% - Accent3 2 74" xfId="1725"/>
    <cellStyle name="20% - Accent3 2 75" xfId="1726"/>
    <cellStyle name="20% - Accent3 2 76" xfId="1727"/>
    <cellStyle name="20% - Accent3 2 77" xfId="1728"/>
    <cellStyle name="20% - Accent3 2 78" xfId="1729"/>
    <cellStyle name="20% - Accent3 2 79" xfId="1730"/>
    <cellStyle name="20% - Accent3 2 8" xfId="1731"/>
    <cellStyle name="20% - Accent3 2 8 2" xfId="1732"/>
    <cellStyle name="20% - Accent3 2 80" xfId="1733"/>
    <cellStyle name="20% - Accent3 2 81" xfId="1734"/>
    <cellStyle name="20% - Accent3 2 82" xfId="1735"/>
    <cellStyle name="20% - Accent3 2 83" xfId="1736"/>
    <cellStyle name="20% - Accent3 2 84" xfId="1737"/>
    <cellStyle name="20% - Accent3 2 85" xfId="1738"/>
    <cellStyle name="20% - Accent3 2 86" xfId="1739"/>
    <cellStyle name="20% - Accent3 2 87" xfId="1740"/>
    <cellStyle name="20% - Accent3 2 88" xfId="1741"/>
    <cellStyle name="20% - Accent3 2 89" xfId="1742"/>
    <cellStyle name="20% - Accent3 2 9" xfId="1743"/>
    <cellStyle name="20% - Accent3 2 90" xfId="1744"/>
    <cellStyle name="20% - Accent3 2 91" xfId="1745"/>
    <cellStyle name="20% - Accent3 2 92" xfId="1746"/>
    <cellStyle name="20% - Accent3 2 93" xfId="1747"/>
    <cellStyle name="20% - Accent3 2 94" xfId="1748"/>
    <cellStyle name="20% - Accent3 2 95" xfId="1749"/>
    <cellStyle name="20% - Accent3 2 96" xfId="1750"/>
    <cellStyle name="20% - Accent3 2 97" xfId="1751"/>
    <cellStyle name="20% - Accent3 2 98" xfId="1752"/>
    <cellStyle name="20% - Accent3 2 99" xfId="1753"/>
    <cellStyle name="20% - Accent3 2_hyr" xfId="11888"/>
    <cellStyle name="20% - Accent3 3" xfId="1754"/>
    <cellStyle name="20% - Accent3 3 2" xfId="1755"/>
    <cellStyle name="20% - Accent3 3 2 2" xfId="1756"/>
    <cellStyle name="20% - Accent3 3 3" xfId="1757"/>
    <cellStyle name="20% - Accent3 3 4" xfId="1758"/>
    <cellStyle name="20% - Accent3 3 5" xfId="1759"/>
    <cellStyle name="20% - Accent3 3 6" xfId="1760"/>
    <cellStyle name="20% - Accent3 3_hyr" xfId="1761"/>
    <cellStyle name="20% - Accent3 4" xfId="1762"/>
    <cellStyle name="20% - Accent3 4 2" xfId="1763"/>
    <cellStyle name="20% - Accent3 4 3" xfId="1764"/>
    <cellStyle name="20% - Accent3 4 4" xfId="1765"/>
    <cellStyle name="20% - Accent3 4 5" xfId="1766"/>
    <cellStyle name="20% - Accent3 4 6" xfId="1767"/>
    <cellStyle name="20% - Accent3 4_hyr" xfId="1768"/>
    <cellStyle name="20% - Accent3 5" xfId="1769"/>
    <cellStyle name="20% - Accent3 5 2" xfId="1770"/>
    <cellStyle name="20% - Accent3 6" xfId="1771"/>
    <cellStyle name="20% - Accent3 6 2" xfId="1772"/>
    <cellStyle name="20% - Accent3 7" xfId="1773"/>
    <cellStyle name="20% - Accent3 7 2" xfId="1774"/>
    <cellStyle name="20% - Accent3 8" xfId="1775"/>
    <cellStyle name="20% - Accent3 8 2" xfId="1776"/>
    <cellStyle name="20% - Accent3 9" xfId="1777"/>
    <cellStyle name="20% - Accent3 9 2" xfId="1778"/>
    <cellStyle name="20% - Accent3 9 3" xfId="1779"/>
    <cellStyle name="20% - Accent4 10" xfId="1780"/>
    <cellStyle name="20% - Accent4 10 2" xfId="1781"/>
    <cellStyle name="20% - Accent4 11" xfId="1782"/>
    <cellStyle name="20% - Accent4 11 2" xfId="1783"/>
    <cellStyle name="20% - Accent4 2" xfId="1784"/>
    <cellStyle name="20% - Accent4 2 10" xfId="1785"/>
    <cellStyle name="20% - Accent4 2 100" xfId="1786"/>
    <cellStyle name="20% - Accent4 2 101" xfId="1787"/>
    <cellStyle name="20% - Accent4 2 102" xfId="1788"/>
    <cellStyle name="20% - Accent4 2 103" xfId="1789"/>
    <cellStyle name="20% - Accent4 2 104" xfId="1790"/>
    <cellStyle name="20% - Accent4 2 105" xfId="1791"/>
    <cellStyle name="20% - Accent4 2 106" xfId="1792"/>
    <cellStyle name="20% - Accent4 2 107" xfId="1793"/>
    <cellStyle name="20% - Accent4 2 108" xfId="1794"/>
    <cellStyle name="20% - Accent4 2 109" xfId="1795"/>
    <cellStyle name="20% - Accent4 2 11" xfId="1796"/>
    <cellStyle name="20% - Accent4 2 110" xfId="1797"/>
    <cellStyle name="20% - Accent4 2 111" xfId="1798"/>
    <cellStyle name="20% - Accent4 2 112" xfId="1799"/>
    <cellStyle name="20% - Accent4 2 113" xfId="1800"/>
    <cellStyle name="20% - Accent4 2 114" xfId="1801"/>
    <cellStyle name="20% - Accent4 2 115" xfId="1802"/>
    <cellStyle name="20% - Accent4 2 116" xfId="1803"/>
    <cellStyle name="20% - Accent4 2 117" xfId="1804"/>
    <cellStyle name="20% - Accent4 2 118" xfId="1805"/>
    <cellStyle name="20% - Accent4 2 119" xfId="1806"/>
    <cellStyle name="20% - Accent4 2 12" xfId="1807"/>
    <cellStyle name="20% - Accent4 2 120" xfId="1808"/>
    <cellStyle name="20% - Accent4 2 121" xfId="1809"/>
    <cellStyle name="20% - Accent4 2 122" xfId="1810"/>
    <cellStyle name="20% - Accent4 2 123" xfId="1811"/>
    <cellStyle name="20% - Accent4 2 124" xfId="1812"/>
    <cellStyle name="20% - Accent4 2 125" xfId="1813"/>
    <cellStyle name="20% - Accent4 2 126" xfId="1814"/>
    <cellStyle name="20% - Accent4 2 127" xfId="1815"/>
    <cellStyle name="20% - Accent4 2 128" xfId="1816"/>
    <cellStyle name="20% - Accent4 2 129" xfId="1817"/>
    <cellStyle name="20% - Accent4 2 13" xfId="1818"/>
    <cellStyle name="20% - Accent4 2 130" xfId="1819"/>
    <cellStyle name="20% - Accent4 2 131" xfId="1820"/>
    <cellStyle name="20% - Accent4 2 132" xfId="1821"/>
    <cellStyle name="20% - Accent4 2 133" xfId="1822"/>
    <cellStyle name="20% - Accent4 2 14" xfId="1823"/>
    <cellStyle name="20% - Accent4 2 15" xfId="1824"/>
    <cellStyle name="20% - Accent4 2 16" xfId="1825"/>
    <cellStyle name="20% - Accent4 2 17" xfId="1826"/>
    <cellStyle name="20% - Accent4 2 18" xfId="1827"/>
    <cellStyle name="20% - Accent4 2 19" xfId="1828"/>
    <cellStyle name="20% - Accent4 2 2" xfId="1829"/>
    <cellStyle name="20% - Accent4 2 2 2" xfId="1830"/>
    <cellStyle name="20% - Accent4 2 20" xfId="1831"/>
    <cellStyle name="20% - Accent4 2 21" xfId="1832"/>
    <cellStyle name="20% - Accent4 2 22" xfId="1833"/>
    <cellStyle name="20% - Accent4 2 23" xfId="1834"/>
    <cellStyle name="20% - Accent4 2 24" xfId="1835"/>
    <cellStyle name="20% - Accent4 2 25" xfId="1836"/>
    <cellStyle name="20% - Accent4 2 26" xfId="1837"/>
    <cellStyle name="20% - Accent4 2 27" xfId="1838"/>
    <cellStyle name="20% - Accent4 2 28" xfId="1839"/>
    <cellStyle name="20% - Accent4 2 29" xfId="1840"/>
    <cellStyle name="20% - Accent4 2 3" xfId="1841"/>
    <cellStyle name="20% - Accent4 2 3 2" xfId="1842"/>
    <cellStyle name="20% - Accent4 2 30" xfId="1843"/>
    <cellStyle name="20% - Accent4 2 31" xfId="1844"/>
    <cellStyle name="20% - Accent4 2 32" xfId="1845"/>
    <cellStyle name="20% - Accent4 2 33" xfId="1846"/>
    <cellStyle name="20% - Accent4 2 34" xfId="1847"/>
    <cellStyle name="20% - Accent4 2 35" xfId="1848"/>
    <cellStyle name="20% - Accent4 2 36" xfId="1849"/>
    <cellStyle name="20% - Accent4 2 37" xfId="1850"/>
    <cellStyle name="20% - Accent4 2 38" xfId="1851"/>
    <cellStyle name="20% - Accent4 2 39" xfId="1852"/>
    <cellStyle name="20% - Accent4 2 4" xfId="1853"/>
    <cellStyle name="20% - Accent4 2 4 2" xfId="1854"/>
    <cellStyle name="20% - Accent4 2 40" xfId="1855"/>
    <cellStyle name="20% - Accent4 2 41" xfId="1856"/>
    <cellStyle name="20% - Accent4 2 42" xfId="1857"/>
    <cellStyle name="20% - Accent4 2 43" xfId="1858"/>
    <cellStyle name="20% - Accent4 2 44" xfId="1859"/>
    <cellStyle name="20% - Accent4 2 45" xfId="1860"/>
    <cellStyle name="20% - Accent4 2 46" xfId="1861"/>
    <cellStyle name="20% - Accent4 2 47" xfId="1862"/>
    <cellStyle name="20% - Accent4 2 48" xfId="1863"/>
    <cellStyle name="20% - Accent4 2 49" xfId="1864"/>
    <cellStyle name="20% - Accent4 2 5" xfId="1865"/>
    <cellStyle name="20% - Accent4 2 5 2" xfId="1866"/>
    <cellStyle name="20% - Accent4 2 50" xfId="1867"/>
    <cellStyle name="20% - Accent4 2 51" xfId="1868"/>
    <cellStyle name="20% - Accent4 2 52" xfId="1869"/>
    <cellStyle name="20% - Accent4 2 53" xfId="1870"/>
    <cellStyle name="20% - Accent4 2 54" xfId="1871"/>
    <cellStyle name="20% - Accent4 2 55" xfId="1872"/>
    <cellStyle name="20% - Accent4 2 56" xfId="1873"/>
    <cellStyle name="20% - Accent4 2 57" xfId="1874"/>
    <cellStyle name="20% - Accent4 2 58" xfId="1875"/>
    <cellStyle name="20% - Accent4 2 59" xfId="1876"/>
    <cellStyle name="20% - Accent4 2 6" xfId="1877"/>
    <cellStyle name="20% - Accent4 2 6 2" xfId="1878"/>
    <cellStyle name="20% - Accent4 2 60" xfId="1879"/>
    <cellStyle name="20% - Accent4 2 61" xfId="1880"/>
    <cellStyle name="20% - Accent4 2 62" xfId="1881"/>
    <cellStyle name="20% - Accent4 2 63" xfId="1882"/>
    <cellStyle name="20% - Accent4 2 64" xfId="1883"/>
    <cellStyle name="20% - Accent4 2 65" xfId="1884"/>
    <cellStyle name="20% - Accent4 2 66" xfId="1885"/>
    <cellStyle name="20% - Accent4 2 67" xfId="1886"/>
    <cellStyle name="20% - Accent4 2 68" xfId="1887"/>
    <cellStyle name="20% - Accent4 2 69" xfId="1888"/>
    <cellStyle name="20% - Accent4 2 7" xfId="1889"/>
    <cellStyle name="20% - Accent4 2 7 2" xfId="1890"/>
    <cellStyle name="20% - Accent4 2 70" xfId="1891"/>
    <cellStyle name="20% - Accent4 2 71" xfId="1892"/>
    <cellStyle name="20% - Accent4 2 72" xfId="1893"/>
    <cellStyle name="20% - Accent4 2 73" xfId="1894"/>
    <cellStyle name="20% - Accent4 2 74" xfId="1895"/>
    <cellStyle name="20% - Accent4 2 75" xfId="1896"/>
    <cellStyle name="20% - Accent4 2 76" xfId="1897"/>
    <cellStyle name="20% - Accent4 2 77" xfId="1898"/>
    <cellStyle name="20% - Accent4 2 78" xfId="1899"/>
    <cellStyle name="20% - Accent4 2 79" xfId="1900"/>
    <cellStyle name="20% - Accent4 2 8" xfId="1901"/>
    <cellStyle name="20% - Accent4 2 8 2" xfId="1902"/>
    <cellStyle name="20% - Accent4 2 80" xfId="1903"/>
    <cellStyle name="20% - Accent4 2 81" xfId="1904"/>
    <cellStyle name="20% - Accent4 2 82" xfId="1905"/>
    <cellStyle name="20% - Accent4 2 83" xfId="1906"/>
    <cellStyle name="20% - Accent4 2 84" xfId="1907"/>
    <cellStyle name="20% - Accent4 2 85" xfId="1908"/>
    <cellStyle name="20% - Accent4 2 86" xfId="1909"/>
    <cellStyle name="20% - Accent4 2 87" xfId="1910"/>
    <cellStyle name="20% - Accent4 2 88" xfId="1911"/>
    <cellStyle name="20% - Accent4 2 89" xfId="1912"/>
    <cellStyle name="20% - Accent4 2 9" xfId="1913"/>
    <cellStyle name="20% - Accent4 2 90" xfId="1914"/>
    <cellStyle name="20% - Accent4 2 91" xfId="1915"/>
    <cellStyle name="20% - Accent4 2 92" xfId="1916"/>
    <cellStyle name="20% - Accent4 2 93" xfId="1917"/>
    <cellStyle name="20% - Accent4 2 94" xfId="1918"/>
    <cellStyle name="20% - Accent4 2 95" xfId="1919"/>
    <cellStyle name="20% - Accent4 2 96" xfId="1920"/>
    <cellStyle name="20% - Accent4 2 97" xfId="1921"/>
    <cellStyle name="20% - Accent4 2 98" xfId="1922"/>
    <cellStyle name="20% - Accent4 2 99" xfId="1923"/>
    <cellStyle name="20% - Accent4 2_hyr" xfId="11889"/>
    <cellStyle name="20% - Accent4 3" xfId="1924"/>
    <cellStyle name="20% - Accent4 3 2" xfId="1925"/>
    <cellStyle name="20% - Accent4 3 2 2" xfId="1926"/>
    <cellStyle name="20% - Accent4 3 3" xfId="1927"/>
    <cellStyle name="20% - Accent4 3 4" xfId="1928"/>
    <cellStyle name="20% - Accent4 3 5" xfId="1929"/>
    <cellStyle name="20% - Accent4 3 6" xfId="1930"/>
    <cellStyle name="20% - Accent4 3_hyr" xfId="1931"/>
    <cellStyle name="20% - Accent4 4" xfId="1932"/>
    <cellStyle name="20% - Accent4 4 2" xfId="1933"/>
    <cellStyle name="20% - Accent4 4 3" xfId="1934"/>
    <cellStyle name="20% - Accent4 4 4" xfId="1935"/>
    <cellStyle name="20% - Accent4 4 5" xfId="1936"/>
    <cellStyle name="20% - Accent4 4 6" xfId="1937"/>
    <cellStyle name="20% - Accent4 4_hyr" xfId="1938"/>
    <cellStyle name="20% - Accent4 5" xfId="1939"/>
    <cellStyle name="20% - Accent4 5 2" xfId="1940"/>
    <cellStyle name="20% - Accent4 6" xfId="1941"/>
    <cellStyle name="20% - Accent4 6 2" xfId="1942"/>
    <cellStyle name="20% - Accent4 7" xfId="1943"/>
    <cellStyle name="20% - Accent4 7 2" xfId="1944"/>
    <cellStyle name="20% - Accent4 8" xfId="1945"/>
    <cellStyle name="20% - Accent4 8 2" xfId="1946"/>
    <cellStyle name="20% - Accent4 9" xfId="1947"/>
    <cellStyle name="20% - Accent4 9 2" xfId="1948"/>
    <cellStyle name="20% - Accent4 9 3" xfId="1949"/>
    <cellStyle name="20% - Accent5 10" xfId="1950"/>
    <cellStyle name="20% - Accent5 10 2" xfId="1951"/>
    <cellStyle name="20% - Accent5 11" xfId="1952"/>
    <cellStyle name="20% - Accent5 11 2" xfId="1953"/>
    <cellStyle name="20% - Accent5 2" xfId="1954"/>
    <cellStyle name="20% - Accent5 2 10" xfId="1955"/>
    <cellStyle name="20% - Accent5 2 100" xfId="1956"/>
    <cellStyle name="20% - Accent5 2 101" xfId="1957"/>
    <cellStyle name="20% - Accent5 2 102" xfId="1958"/>
    <cellStyle name="20% - Accent5 2 103" xfId="1959"/>
    <cellStyle name="20% - Accent5 2 104" xfId="1960"/>
    <cellStyle name="20% - Accent5 2 105" xfId="1961"/>
    <cellStyle name="20% - Accent5 2 106" xfId="1962"/>
    <cellStyle name="20% - Accent5 2 107" xfId="1963"/>
    <cellStyle name="20% - Accent5 2 108" xfId="1964"/>
    <cellStyle name="20% - Accent5 2 109" xfId="1965"/>
    <cellStyle name="20% - Accent5 2 11" xfId="1966"/>
    <cellStyle name="20% - Accent5 2 110" xfId="1967"/>
    <cellStyle name="20% - Accent5 2 111" xfId="1968"/>
    <cellStyle name="20% - Accent5 2 112" xfId="1969"/>
    <cellStyle name="20% - Accent5 2 113" xfId="1970"/>
    <cellStyle name="20% - Accent5 2 114" xfId="1971"/>
    <cellStyle name="20% - Accent5 2 115" xfId="1972"/>
    <cellStyle name="20% - Accent5 2 116" xfId="1973"/>
    <cellStyle name="20% - Accent5 2 117" xfId="1974"/>
    <cellStyle name="20% - Accent5 2 118" xfId="1975"/>
    <cellStyle name="20% - Accent5 2 119" xfId="1976"/>
    <cellStyle name="20% - Accent5 2 12" xfId="1977"/>
    <cellStyle name="20% - Accent5 2 120" xfId="1978"/>
    <cellStyle name="20% - Accent5 2 121" xfId="1979"/>
    <cellStyle name="20% - Accent5 2 122" xfId="1980"/>
    <cellStyle name="20% - Accent5 2 123" xfId="1981"/>
    <cellStyle name="20% - Accent5 2 124" xfId="1982"/>
    <cellStyle name="20% - Accent5 2 125" xfId="1983"/>
    <cellStyle name="20% - Accent5 2 126" xfId="1984"/>
    <cellStyle name="20% - Accent5 2 127" xfId="1985"/>
    <cellStyle name="20% - Accent5 2 128" xfId="1986"/>
    <cellStyle name="20% - Accent5 2 129" xfId="1987"/>
    <cellStyle name="20% - Accent5 2 13" xfId="1988"/>
    <cellStyle name="20% - Accent5 2 130" xfId="1989"/>
    <cellStyle name="20% - Accent5 2 131" xfId="1990"/>
    <cellStyle name="20% - Accent5 2 132" xfId="1991"/>
    <cellStyle name="20% - Accent5 2 133" xfId="1992"/>
    <cellStyle name="20% - Accent5 2 14" xfId="1993"/>
    <cellStyle name="20% - Accent5 2 15" xfId="1994"/>
    <cellStyle name="20% - Accent5 2 16" xfId="1995"/>
    <cellStyle name="20% - Accent5 2 17" xfId="1996"/>
    <cellStyle name="20% - Accent5 2 18" xfId="1997"/>
    <cellStyle name="20% - Accent5 2 19" xfId="1998"/>
    <cellStyle name="20% - Accent5 2 2" xfId="1999"/>
    <cellStyle name="20% - Accent5 2 2 2" xfId="2000"/>
    <cellStyle name="20% - Accent5 2 20" xfId="2001"/>
    <cellStyle name="20% - Accent5 2 21" xfId="2002"/>
    <cellStyle name="20% - Accent5 2 22" xfId="2003"/>
    <cellStyle name="20% - Accent5 2 23" xfId="2004"/>
    <cellStyle name="20% - Accent5 2 24" xfId="2005"/>
    <cellStyle name="20% - Accent5 2 25" xfId="2006"/>
    <cellStyle name="20% - Accent5 2 26" xfId="2007"/>
    <cellStyle name="20% - Accent5 2 27" xfId="2008"/>
    <cellStyle name="20% - Accent5 2 28" xfId="2009"/>
    <cellStyle name="20% - Accent5 2 29" xfId="2010"/>
    <cellStyle name="20% - Accent5 2 3" xfId="2011"/>
    <cellStyle name="20% - Accent5 2 3 2" xfId="2012"/>
    <cellStyle name="20% - Accent5 2 30" xfId="2013"/>
    <cellStyle name="20% - Accent5 2 31" xfId="2014"/>
    <cellStyle name="20% - Accent5 2 32" xfId="2015"/>
    <cellStyle name="20% - Accent5 2 33" xfId="2016"/>
    <cellStyle name="20% - Accent5 2 34" xfId="2017"/>
    <cellStyle name="20% - Accent5 2 35" xfId="2018"/>
    <cellStyle name="20% - Accent5 2 36" xfId="2019"/>
    <cellStyle name="20% - Accent5 2 37" xfId="2020"/>
    <cellStyle name="20% - Accent5 2 38" xfId="2021"/>
    <cellStyle name="20% - Accent5 2 39" xfId="2022"/>
    <cellStyle name="20% - Accent5 2 4" xfId="2023"/>
    <cellStyle name="20% - Accent5 2 4 2" xfId="2024"/>
    <cellStyle name="20% - Accent5 2 40" xfId="2025"/>
    <cellStyle name="20% - Accent5 2 41" xfId="2026"/>
    <cellStyle name="20% - Accent5 2 42" xfId="2027"/>
    <cellStyle name="20% - Accent5 2 43" xfId="2028"/>
    <cellStyle name="20% - Accent5 2 44" xfId="2029"/>
    <cellStyle name="20% - Accent5 2 45" xfId="2030"/>
    <cellStyle name="20% - Accent5 2 46" xfId="2031"/>
    <cellStyle name="20% - Accent5 2 47" xfId="2032"/>
    <cellStyle name="20% - Accent5 2 48" xfId="2033"/>
    <cellStyle name="20% - Accent5 2 49" xfId="2034"/>
    <cellStyle name="20% - Accent5 2 5" xfId="2035"/>
    <cellStyle name="20% - Accent5 2 5 2" xfId="2036"/>
    <cellStyle name="20% - Accent5 2 50" xfId="2037"/>
    <cellStyle name="20% - Accent5 2 51" xfId="2038"/>
    <cellStyle name="20% - Accent5 2 52" xfId="2039"/>
    <cellStyle name="20% - Accent5 2 53" xfId="2040"/>
    <cellStyle name="20% - Accent5 2 54" xfId="2041"/>
    <cellStyle name="20% - Accent5 2 55" xfId="2042"/>
    <cellStyle name="20% - Accent5 2 56" xfId="2043"/>
    <cellStyle name="20% - Accent5 2 57" xfId="2044"/>
    <cellStyle name="20% - Accent5 2 58" xfId="2045"/>
    <cellStyle name="20% - Accent5 2 59" xfId="2046"/>
    <cellStyle name="20% - Accent5 2 6" xfId="2047"/>
    <cellStyle name="20% - Accent5 2 6 2" xfId="2048"/>
    <cellStyle name="20% - Accent5 2 60" xfId="2049"/>
    <cellStyle name="20% - Accent5 2 61" xfId="2050"/>
    <cellStyle name="20% - Accent5 2 62" xfId="2051"/>
    <cellStyle name="20% - Accent5 2 63" xfId="2052"/>
    <cellStyle name="20% - Accent5 2 64" xfId="2053"/>
    <cellStyle name="20% - Accent5 2 65" xfId="2054"/>
    <cellStyle name="20% - Accent5 2 66" xfId="2055"/>
    <cellStyle name="20% - Accent5 2 67" xfId="2056"/>
    <cellStyle name="20% - Accent5 2 68" xfId="2057"/>
    <cellStyle name="20% - Accent5 2 69" xfId="2058"/>
    <cellStyle name="20% - Accent5 2 7" xfId="2059"/>
    <cellStyle name="20% - Accent5 2 7 2" xfId="2060"/>
    <cellStyle name="20% - Accent5 2 70" xfId="2061"/>
    <cellStyle name="20% - Accent5 2 71" xfId="2062"/>
    <cellStyle name="20% - Accent5 2 72" xfId="2063"/>
    <cellStyle name="20% - Accent5 2 73" xfId="2064"/>
    <cellStyle name="20% - Accent5 2 74" xfId="2065"/>
    <cellStyle name="20% - Accent5 2 75" xfId="2066"/>
    <cellStyle name="20% - Accent5 2 76" xfId="2067"/>
    <cellStyle name="20% - Accent5 2 77" xfId="2068"/>
    <cellStyle name="20% - Accent5 2 78" xfId="2069"/>
    <cellStyle name="20% - Accent5 2 79" xfId="2070"/>
    <cellStyle name="20% - Accent5 2 8" xfId="2071"/>
    <cellStyle name="20% - Accent5 2 8 2" xfId="2072"/>
    <cellStyle name="20% - Accent5 2 80" xfId="2073"/>
    <cellStyle name="20% - Accent5 2 81" xfId="2074"/>
    <cellStyle name="20% - Accent5 2 82" xfId="2075"/>
    <cellStyle name="20% - Accent5 2 83" xfId="2076"/>
    <cellStyle name="20% - Accent5 2 84" xfId="2077"/>
    <cellStyle name="20% - Accent5 2 85" xfId="2078"/>
    <cellStyle name="20% - Accent5 2 86" xfId="2079"/>
    <cellStyle name="20% - Accent5 2 87" xfId="2080"/>
    <cellStyle name="20% - Accent5 2 88" xfId="2081"/>
    <cellStyle name="20% - Accent5 2 89" xfId="2082"/>
    <cellStyle name="20% - Accent5 2 9" xfId="2083"/>
    <cellStyle name="20% - Accent5 2 90" xfId="2084"/>
    <cellStyle name="20% - Accent5 2 91" xfId="2085"/>
    <cellStyle name="20% - Accent5 2 92" xfId="2086"/>
    <cellStyle name="20% - Accent5 2 93" xfId="2087"/>
    <cellStyle name="20% - Accent5 2 94" xfId="2088"/>
    <cellStyle name="20% - Accent5 2 95" xfId="2089"/>
    <cellStyle name="20% - Accent5 2 96" xfId="2090"/>
    <cellStyle name="20% - Accent5 2 97" xfId="2091"/>
    <cellStyle name="20% - Accent5 2 98" xfId="2092"/>
    <cellStyle name="20% - Accent5 2 99" xfId="2093"/>
    <cellStyle name="20% - Accent5 2_hyr" xfId="11890"/>
    <cellStyle name="20% - Accent5 3" xfId="2094"/>
    <cellStyle name="20% - Accent5 3 2" xfId="2095"/>
    <cellStyle name="20% - Accent5 3 2 2" xfId="2096"/>
    <cellStyle name="20% - Accent5 3 3" xfId="2097"/>
    <cellStyle name="20% - Accent5 3 4" xfId="2098"/>
    <cellStyle name="20% - Accent5 3 5" xfId="2099"/>
    <cellStyle name="20% - Accent5 3 6" xfId="2100"/>
    <cellStyle name="20% - Accent5 3_hyr" xfId="2101"/>
    <cellStyle name="20% - Accent5 4" xfId="2102"/>
    <cellStyle name="20% - Accent5 4 2" xfId="2103"/>
    <cellStyle name="20% - Accent5 4 3" xfId="2104"/>
    <cellStyle name="20% - Accent5 4 4" xfId="2105"/>
    <cellStyle name="20% - Accent5 4 5" xfId="2106"/>
    <cellStyle name="20% - Accent5 4 6" xfId="2107"/>
    <cellStyle name="20% - Accent5 4_hyr" xfId="2108"/>
    <cellStyle name="20% - Accent5 5" xfId="2109"/>
    <cellStyle name="20% - Accent5 5 2" xfId="2110"/>
    <cellStyle name="20% - Accent5 6" xfId="2111"/>
    <cellStyle name="20% - Accent5 6 2" xfId="2112"/>
    <cellStyle name="20% - Accent5 7" xfId="2113"/>
    <cellStyle name="20% - Accent5 7 2" xfId="2114"/>
    <cellStyle name="20% - Accent5 8" xfId="2115"/>
    <cellStyle name="20% - Accent5 8 2" xfId="2116"/>
    <cellStyle name="20% - Accent5 9" xfId="2117"/>
    <cellStyle name="20% - Accent5 9 2" xfId="2118"/>
    <cellStyle name="20% - Accent5 9 3" xfId="2119"/>
    <cellStyle name="20% - Accent6 10" xfId="2120"/>
    <cellStyle name="20% - Accent6 10 2" xfId="2121"/>
    <cellStyle name="20% - Accent6 11" xfId="2122"/>
    <cellStyle name="20% - Accent6 11 2" xfId="2123"/>
    <cellStyle name="20% - Accent6 2" xfId="2124"/>
    <cellStyle name="20% - Accent6 2 10" xfId="2125"/>
    <cellStyle name="20% - Accent6 2 100" xfId="2126"/>
    <cellStyle name="20% - Accent6 2 101" xfId="2127"/>
    <cellStyle name="20% - Accent6 2 102" xfId="2128"/>
    <cellStyle name="20% - Accent6 2 103" xfId="2129"/>
    <cellStyle name="20% - Accent6 2 104" xfId="2130"/>
    <cellStyle name="20% - Accent6 2 105" xfId="2131"/>
    <cellStyle name="20% - Accent6 2 106" xfId="2132"/>
    <cellStyle name="20% - Accent6 2 107" xfId="2133"/>
    <cellStyle name="20% - Accent6 2 108" xfId="2134"/>
    <cellStyle name="20% - Accent6 2 109" xfId="2135"/>
    <cellStyle name="20% - Accent6 2 11" xfId="2136"/>
    <cellStyle name="20% - Accent6 2 110" xfId="2137"/>
    <cellStyle name="20% - Accent6 2 111" xfId="2138"/>
    <cellStyle name="20% - Accent6 2 112" xfId="2139"/>
    <cellStyle name="20% - Accent6 2 113" xfId="2140"/>
    <cellStyle name="20% - Accent6 2 114" xfId="2141"/>
    <cellStyle name="20% - Accent6 2 115" xfId="2142"/>
    <cellStyle name="20% - Accent6 2 116" xfId="2143"/>
    <cellStyle name="20% - Accent6 2 117" xfId="2144"/>
    <cellStyle name="20% - Accent6 2 118" xfId="2145"/>
    <cellStyle name="20% - Accent6 2 119" xfId="2146"/>
    <cellStyle name="20% - Accent6 2 12" xfId="2147"/>
    <cellStyle name="20% - Accent6 2 120" xfId="2148"/>
    <cellStyle name="20% - Accent6 2 121" xfId="2149"/>
    <cellStyle name="20% - Accent6 2 122" xfId="2150"/>
    <cellStyle name="20% - Accent6 2 123" xfId="2151"/>
    <cellStyle name="20% - Accent6 2 124" xfId="2152"/>
    <cellStyle name="20% - Accent6 2 125" xfId="2153"/>
    <cellStyle name="20% - Accent6 2 126" xfId="2154"/>
    <cellStyle name="20% - Accent6 2 127" xfId="2155"/>
    <cellStyle name="20% - Accent6 2 128" xfId="2156"/>
    <cellStyle name="20% - Accent6 2 129" xfId="2157"/>
    <cellStyle name="20% - Accent6 2 13" xfId="2158"/>
    <cellStyle name="20% - Accent6 2 130" xfId="2159"/>
    <cellStyle name="20% - Accent6 2 131" xfId="2160"/>
    <cellStyle name="20% - Accent6 2 132" xfId="2161"/>
    <cellStyle name="20% - Accent6 2 133" xfId="2162"/>
    <cellStyle name="20% - Accent6 2 14" xfId="2163"/>
    <cellStyle name="20% - Accent6 2 15" xfId="2164"/>
    <cellStyle name="20% - Accent6 2 16" xfId="2165"/>
    <cellStyle name="20% - Accent6 2 17" xfId="2166"/>
    <cellStyle name="20% - Accent6 2 18" xfId="2167"/>
    <cellStyle name="20% - Accent6 2 19" xfId="2168"/>
    <cellStyle name="20% - Accent6 2 2" xfId="2169"/>
    <cellStyle name="20% - Accent6 2 2 2" xfId="2170"/>
    <cellStyle name="20% - Accent6 2 20" xfId="2171"/>
    <cellStyle name="20% - Accent6 2 21" xfId="2172"/>
    <cellStyle name="20% - Accent6 2 22" xfId="2173"/>
    <cellStyle name="20% - Accent6 2 23" xfId="2174"/>
    <cellStyle name="20% - Accent6 2 24" xfId="2175"/>
    <cellStyle name="20% - Accent6 2 25" xfId="2176"/>
    <cellStyle name="20% - Accent6 2 26" xfId="2177"/>
    <cellStyle name="20% - Accent6 2 27" xfId="2178"/>
    <cellStyle name="20% - Accent6 2 28" xfId="2179"/>
    <cellStyle name="20% - Accent6 2 29" xfId="2180"/>
    <cellStyle name="20% - Accent6 2 3" xfId="2181"/>
    <cellStyle name="20% - Accent6 2 3 2" xfId="2182"/>
    <cellStyle name="20% - Accent6 2 30" xfId="2183"/>
    <cellStyle name="20% - Accent6 2 31" xfId="2184"/>
    <cellStyle name="20% - Accent6 2 32" xfId="2185"/>
    <cellStyle name="20% - Accent6 2 33" xfId="2186"/>
    <cellStyle name="20% - Accent6 2 34" xfId="2187"/>
    <cellStyle name="20% - Accent6 2 35" xfId="2188"/>
    <cellStyle name="20% - Accent6 2 36" xfId="2189"/>
    <cellStyle name="20% - Accent6 2 37" xfId="2190"/>
    <cellStyle name="20% - Accent6 2 38" xfId="2191"/>
    <cellStyle name="20% - Accent6 2 39" xfId="2192"/>
    <cellStyle name="20% - Accent6 2 4" xfId="2193"/>
    <cellStyle name="20% - Accent6 2 4 2" xfId="2194"/>
    <cellStyle name="20% - Accent6 2 40" xfId="2195"/>
    <cellStyle name="20% - Accent6 2 41" xfId="2196"/>
    <cellStyle name="20% - Accent6 2 42" xfId="2197"/>
    <cellStyle name="20% - Accent6 2 43" xfId="2198"/>
    <cellStyle name="20% - Accent6 2 44" xfId="2199"/>
    <cellStyle name="20% - Accent6 2 45" xfId="2200"/>
    <cellStyle name="20% - Accent6 2 46" xfId="2201"/>
    <cellStyle name="20% - Accent6 2 47" xfId="2202"/>
    <cellStyle name="20% - Accent6 2 48" xfId="2203"/>
    <cellStyle name="20% - Accent6 2 49" xfId="2204"/>
    <cellStyle name="20% - Accent6 2 5" xfId="2205"/>
    <cellStyle name="20% - Accent6 2 5 2" xfId="2206"/>
    <cellStyle name="20% - Accent6 2 50" xfId="2207"/>
    <cellStyle name="20% - Accent6 2 51" xfId="2208"/>
    <cellStyle name="20% - Accent6 2 52" xfId="2209"/>
    <cellStyle name="20% - Accent6 2 53" xfId="2210"/>
    <cellStyle name="20% - Accent6 2 54" xfId="2211"/>
    <cellStyle name="20% - Accent6 2 55" xfId="2212"/>
    <cellStyle name="20% - Accent6 2 56" xfId="2213"/>
    <cellStyle name="20% - Accent6 2 57" xfId="2214"/>
    <cellStyle name="20% - Accent6 2 58" xfId="2215"/>
    <cellStyle name="20% - Accent6 2 59" xfId="2216"/>
    <cellStyle name="20% - Accent6 2 6" xfId="2217"/>
    <cellStyle name="20% - Accent6 2 6 2" xfId="2218"/>
    <cellStyle name="20% - Accent6 2 60" xfId="2219"/>
    <cellStyle name="20% - Accent6 2 61" xfId="2220"/>
    <cellStyle name="20% - Accent6 2 62" xfId="2221"/>
    <cellStyle name="20% - Accent6 2 63" xfId="2222"/>
    <cellStyle name="20% - Accent6 2 64" xfId="2223"/>
    <cellStyle name="20% - Accent6 2 65" xfId="2224"/>
    <cellStyle name="20% - Accent6 2 66" xfId="2225"/>
    <cellStyle name="20% - Accent6 2 67" xfId="2226"/>
    <cellStyle name="20% - Accent6 2 68" xfId="2227"/>
    <cellStyle name="20% - Accent6 2 69" xfId="2228"/>
    <cellStyle name="20% - Accent6 2 7" xfId="2229"/>
    <cellStyle name="20% - Accent6 2 7 2" xfId="2230"/>
    <cellStyle name="20% - Accent6 2 70" xfId="2231"/>
    <cellStyle name="20% - Accent6 2 71" xfId="2232"/>
    <cellStyle name="20% - Accent6 2 72" xfId="2233"/>
    <cellStyle name="20% - Accent6 2 73" xfId="2234"/>
    <cellStyle name="20% - Accent6 2 74" xfId="2235"/>
    <cellStyle name="20% - Accent6 2 75" xfId="2236"/>
    <cellStyle name="20% - Accent6 2 76" xfId="2237"/>
    <cellStyle name="20% - Accent6 2 77" xfId="2238"/>
    <cellStyle name="20% - Accent6 2 78" xfId="2239"/>
    <cellStyle name="20% - Accent6 2 79" xfId="2240"/>
    <cellStyle name="20% - Accent6 2 8" xfId="2241"/>
    <cellStyle name="20% - Accent6 2 8 2" xfId="2242"/>
    <cellStyle name="20% - Accent6 2 80" xfId="2243"/>
    <cellStyle name="20% - Accent6 2 81" xfId="2244"/>
    <cellStyle name="20% - Accent6 2 82" xfId="2245"/>
    <cellStyle name="20% - Accent6 2 83" xfId="2246"/>
    <cellStyle name="20% - Accent6 2 84" xfId="2247"/>
    <cellStyle name="20% - Accent6 2 85" xfId="2248"/>
    <cellStyle name="20% - Accent6 2 86" xfId="2249"/>
    <cellStyle name="20% - Accent6 2 87" xfId="2250"/>
    <cellStyle name="20% - Accent6 2 88" xfId="2251"/>
    <cellStyle name="20% - Accent6 2 89" xfId="2252"/>
    <cellStyle name="20% - Accent6 2 9" xfId="2253"/>
    <cellStyle name="20% - Accent6 2 90" xfId="2254"/>
    <cellStyle name="20% - Accent6 2 91" xfId="2255"/>
    <cellStyle name="20% - Accent6 2 92" xfId="2256"/>
    <cellStyle name="20% - Accent6 2 93" xfId="2257"/>
    <cellStyle name="20% - Accent6 2 94" xfId="2258"/>
    <cellStyle name="20% - Accent6 2 95" xfId="2259"/>
    <cellStyle name="20% - Accent6 2 96" xfId="2260"/>
    <cellStyle name="20% - Accent6 2 97" xfId="2261"/>
    <cellStyle name="20% - Accent6 2 98" xfId="2262"/>
    <cellStyle name="20% - Accent6 2 99" xfId="2263"/>
    <cellStyle name="20% - Accent6 2_hyr" xfId="11891"/>
    <cellStyle name="20% - Accent6 3" xfId="2264"/>
    <cellStyle name="20% - Accent6 3 2" xfId="2265"/>
    <cellStyle name="20% - Accent6 3 2 2" xfId="2266"/>
    <cellStyle name="20% - Accent6 3 3" xfId="2267"/>
    <cellStyle name="20% - Accent6 3 4" xfId="2268"/>
    <cellStyle name="20% - Accent6 3 5" xfId="2269"/>
    <cellStyle name="20% - Accent6 3 6" xfId="2270"/>
    <cellStyle name="20% - Accent6 3_hyr" xfId="2271"/>
    <cellStyle name="20% - Accent6 4" xfId="2272"/>
    <cellStyle name="20% - Accent6 4 2" xfId="2273"/>
    <cellStyle name="20% - Accent6 4 3" xfId="2274"/>
    <cellStyle name="20% - Accent6 4 4" xfId="2275"/>
    <cellStyle name="20% - Accent6 4 5" xfId="2276"/>
    <cellStyle name="20% - Accent6 4 6" xfId="2277"/>
    <cellStyle name="20% - Accent6 4_hyr" xfId="2278"/>
    <cellStyle name="20% - Accent6 5" xfId="2279"/>
    <cellStyle name="20% - Accent6 5 2" xfId="2280"/>
    <cellStyle name="20% - Accent6 6" xfId="2281"/>
    <cellStyle name="20% - Accent6 6 2" xfId="2282"/>
    <cellStyle name="20% - Accent6 7" xfId="2283"/>
    <cellStyle name="20% - Accent6 7 2" xfId="2284"/>
    <cellStyle name="20% - Accent6 8" xfId="2285"/>
    <cellStyle name="20% - Accent6 8 2" xfId="2286"/>
    <cellStyle name="20% - Accent6 9" xfId="2287"/>
    <cellStyle name="20% - Accent6 9 2" xfId="2288"/>
    <cellStyle name="20% - Accent6 9 3" xfId="2289"/>
    <cellStyle name="20% - एक्सेंट1" xfId="2290"/>
    <cellStyle name="20% - एक्सेंट2" xfId="2291"/>
    <cellStyle name="20% - एक्सेंट3" xfId="2292"/>
    <cellStyle name="20% - एक्सेंट4" xfId="2293"/>
    <cellStyle name="20% - एक्सेंट5" xfId="2294"/>
    <cellStyle name="20% - एक्सेंट6" xfId="2295"/>
    <cellStyle name="20+b" xfId="2296"/>
    <cellStyle name="24" xfId="2297"/>
    <cellStyle name="24+b" xfId="2298"/>
    <cellStyle name="40% - Accent1 10" xfId="2299"/>
    <cellStyle name="40% - Accent1 10 2" xfId="2300"/>
    <cellStyle name="40% - Accent1 11" xfId="2301"/>
    <cellStyle name="40% - Accent1 11 2" xfId="2302"/>
    <cellStyle name="40% - Accent1 2" xfId="2303"/>
    <cellStyle name="40% - Accent1 2 10" xfId="2304"/>
    <cellStyle name="40% - Accent1 2 100" xfId="2305"/>
    <cellStyle name="40% - Accent1 2 101" xfId="2306"/>
    <cellStyle name="40% - Accent1 2 102" xfId="2307"/>
    <cellStyle name="40% - Accent1 2 103" xfId="2308"/>
    <cellStyle name="40% - Accent1 2 104" xfId="2309"/>
    <cellStyle name="40% - Accent1 2 105" xfId="2310"/>
    <cellStyle name="40% - Accent1 2 106" xfId="2311"/>
    <cellStyle name="40% - Accent1 2 107" xfId="2312"/>
    <cellStyle name="40% - Accent1 2 108" xfId="2313"/>
    <cellStyle name="40% - Accent1 2 109" xfId="2314"/>
    <cellStyle name="40% - Accent1 2 11" xfId="2315"/>
    <cellStyle name="40% - Accent1 2 110" xfId="2316"/>
    <cellStyle name="40% - Accent1 2 111" xfId="2317"/>
    <cellStyle name="40% - Accent1 2 112" xfId="2318"/>
    <cellStyle name="40% - Accent1 2 113" xfId="2319"/>
    <cellStyle name="40% - Accent1 2 114" xfId="2320"/>
    <cellStyle name="40% - Accent1 2 115" xfId="2321"/>
    <cellStyle name="40% - Accent1 2 116" xfId="2322"/>
    <cellStyle name="40% - Accent1 2 117" xfId="2323"/>
    <cellStyle name="40% - Accent1 2 118" xfId="2324"/>
    <cellStyle name="40% - Accent1 2 119" xfId="2325"/>
    <cellStyle name="40% - Accent1 2 12" xfId="2326"/>
    <cellStyle name="40% - Accent1 2 120" xfId="2327"/>
    <cellStyle name="40% - Accent1 2 121" xfId="2328"/>
    <cellStyle name="40% - Accent1 2 122" xfId="2329"/>
    <cellStyle name="40% - Accent1 2 123" xfId="2330"/>
    <cellStyle name="40% - Accent1 2 124" xfId="2331"/>
    <cellStyle name="40% - Accent1 2 125" xfId="2332"/>
    <cellStyle name="40% - Accent1 2 126" xfId="2333"/>
    <cellStyle name="40% - Accent1 2 127" xfId="2334"/>
    <cellStyle name="40% - Accent1 2 128" xfId="2335"/>
    <cellStyle name="40% - Accent1 2 129" xfId="2336"/>
    <cellStyle name="40% - Accent1 2 13" xfId="2337"/>
    <cellStyle name="40% - Accent1 2 130" xfId="2338"/>
    <cellStyle name="40% - Accent1 2 131" xfId="2339"/>
    <cellStyle name="40% - Accent1 2 132" xfId="2340"/>
    <cellStyle name="40% - Accent1 2 133" xfId="2341"/>
    <cellStyle name="40% - Accent1 2 14" xfId="2342"/>
    <cellStyle name="40% - Accent1 2 15" xfId="2343"/>
    <cellStyle name="40% - Accent1 2 16" xfId="2344"/>
    <cellStyle name="40% - Accent1 2 17" xfId="2345"/>
    <cellStyle name="40% - Accent1 2 18" xfId="2346"/>
    <cellStyle name="40% - Accent1 2 19" xfId="2347"/>
    <cellStyle name="40% - Accent1 2 2" xfId="2348"/>
    <cellStyle name="40% - Accent1 2 2 2" xfId="2349"/>
    <cellStyle name="40% - Accent1 2 20" xfId="2350"/>
    <cellStyle name="40% - Accent1 2 21" xfId="2351"/>
    <cellStyle name="40% - Accent1 2 22" xfId="2352"/>
    <cellStyle name="40% - Accent1 2 23" xfId="2353"/>
    <cellStyle name="40% - Accent1 2 24" xfId="2354"/>
    <cellStyle name="40% - Accent1 2 25" xfId="2355"/>
    <cellStyle name="40% - Accent1 2 26" xfId="2356"/>
    <cellStyle name="40% - Accent1 2 27" xfId="2357"/>
    <cellStyle name="40% - Accent1 2 28" xfId="2358"/>
    <cellStyle name="40% - Accent1 2 29" xfId="2359"/>
    <cellStyle name="40% - Accent1 2 3" xfId="2360"/>
    <cellStyle name="40% - Accent1 2 3 2" xfId="2361"/>
    <cellStyle name="40% - Accent1 2 30" xfId="2362"/>
    <cellStyle name="40% - Accent1 2 31" xfId="2363"/>
    <cellStyle name="40% - Accent1 2 32" xfId="2364"/>
    <cellStyle name="40% - Accent1 2 33" xfId="2365"/>
    <cellStyle name="40% - Accent1 2 34" xfId="2366"/>
    <cellStyle name="40% - Accent1 2 35" xfId="2367"/>
    <cellStyle name="40% - Accent1 2 36" xfId="2368"/>
    <cellStyle name="40% - Accent1 2 37" xfId="2369"/>
    <cellStyle name="40% - Accent1 2 38" xfId="2370"/>
    <cellStyle name="40% - Accent1 2 39" xfId="2371"/>
    <cellStyle name="40% - Accent1 2 4" xfId="2372"/>
    <cellStyle name="40% - Accent1 2 4 2" xfId="2373"/>
    <cellStyle name="40% - Accent1 2 40" xfId="2374"/>
    <cellStyle name="40% - Accent1 2 41" xfId="2375"/>
    <cellStyle name="40% - Accent1 2 42" xfId="2376"/>
    <cellStyle name="40% - Accent1 2 43" xfId="2377"/>
    <cellStyle name="40% - Accent1 2 44" xfId="2378"/>
    <cellStyle name="40% - Accent1 2 45" xfId="2379"/>
    <cellStyle name="40% - Accent1 2 46" xfId="2380"/>
    <cellStyle name="40% - Accent1 2 47" xfId="2381"/>
    <cellStyle name="40% - Accent1 2 48" xfId="2382"/>
    <cellStyle name="40% - Accent1 2 49" xfId="2383"/>
    <cellStyle name="40% - Accent1 2 5" xfId="2384"/>
    <cellStyle name="40% - Accent1 2 5 2" xfId="2385"/>
    <cellStyle name="40% - Accent1 2 50" xfId="2386"/>
    <cellStyle name="40% - Accent1 2 51" xfId="2387"/>
    <cellStyle name="40% - Accent1 2 52" xfId="2388"/>
    <cellStyle name="40% - Accent1 2 53" xfId="2389"/>
    <cellStyle name="40% - Accent1 2 54" xfId="2390"/>
    <cellStyle name="40% - Accent1 2 55" xfId="2391"/>
    <cellStyle name="40% - Accent1 2 56" xfId="2392"/>
    <cellStyle name="40% - Accent1 2 57" xfId="2393"/>
    <cellStyle name="40% - Accent1 2 58" xfId="2394"/>
    <cellStyle name="40% - Accent1 2 59" xfId="2395"/>
    <cellStyle name="40% - Accent1 2 6" xfId="2396"/>
    <cellStyle name="40% - Accent1 2 6 2" xfId="2397"/>
    <cellStyle name="40% - Accent1 2 60" xfId="2398"/>
    <cellStyle name="40% - Accent1 2 61" xfId="2399"/>
    <cellStyle name="40% - Accent1 2 62" xfId="2400"/>
    <cellStyle name="40% - Accent1 2 63" xfId="2401"/>
    <cellStyle name="40% - Accent1 2 64" xfId="2402"/>
    <cellStyle name="40% - Accent1 2 65" xfId="2403"/>
    <cellStyle name="40% - Accent1 2 66" xfId="2404"/>
    <cellStyle name="40% - Accent1 2 67" xfId="2405"/>
    <cellStyle name="40% - Accent1 2 68" xfId="2406"/>
    <cellStyle name="40% - Accent1 2 69" xfId="2407"/>
    <cellStyle name="40% - Accent1 2 7" xfId="2408"/>
    <cellStyle name="40% - Accent1 2 7 2" xfId="2409"/>
    <cellStyle name="40% - Accent1 2 70" xfId="2410"/>
    <cellStyle name="40% - Accent1 2 71" xfId="2411"/>
    <cellStyle name="40% - Accent1 2 72" xfId="2412"/>
    <cellStyle name="40% - Accent1 2 73" xfId="2413"/>
    <cellStyle name="40% - Accent1 2 74" xfId="2414"/>
    <cellStyle name="40% - Accent1 2 75" xfId="2415"/>
    <cellStyle name="40% - Accent1 2 76" xfId="2416"/>
    <cellStyle name="40% - Accent1 2 77" xfId="2417"/>
    <cellStyle name="40% - Accent1 2 78" xfId="2418"/>
    <cellStyle name="40% - Accent1 2 79" xfId="2419"/>
    <cellStyle name="40% - Accent1 2 8" xfId="2420"/>
    <cellStyle name="40% - Accent1 2 8 2" xfId="2421"/>
    <cellStyle name="40% - Accent1 2 80" xfId="2422"/>
    <cellStyle name="40% - Accent1 2 81" xfId="2423"/>
    <cellStyle name="40% - Accent1 2 82" xfId="2424"/>
    <cellStyle name="40% - Accent1 2 83" xfId="2425"/>
    <cellStyle name="40% - Accent1 2 84" xfId="2426"/>
    <cellStyle name="40% - Accent1 2 85" xfId="2427"/>
    <cellStyle name="40% - Accent1 2 86" xfId="2428"/>
    <cellStyle name="40% - Accent1 2 87" xfId="2429"/>
    <cellStyle name="40% - Accent1 2 88" xfId="2430"/>
    <cellStyle name="40% - Accent1 2 89" xfId="2431"/>
    <cellStyle name="40% - Accent1 2 9" xfId="2432"/>
    <cellStyle name="40% - Accent1 2 90" xfId="2433"/>
    <cellStyle name="40% - Accent1 2 91" xfId="2434"/>
    <cellStyle name="40% - Accent1 2 92" xfId="2435"/>
    <cellStyle name="40% - Accent1 2 93" xfId="2436"/>
    <cellStyle name="40% - Accent1 2 94" xfId="2437"/>
    <cellStyle name="40% - Accent1 2 95" xfId="2438"/>
    <cellStyle name="40% - Accent1 2 96" xfId="2439"/>
    <cellStyle name="40% - Accent1 2 97" xfId="2440"/>
    <cellStyle name="40% - Accent1 2 98" xfId="2441"/>
    <cellStyle name="40% - Accent1 2 99" xfId="2442"/>
    <cellStyle name="40% - Accent1 2_hyr" xfId="11892"/>
    <cellStyle name="40% - Accent1 3" xfId="2443"/>
    <cellStyle name="40% - Accent1 3 2" xfId="2444"/>
    <cellStyle name="40% - Accent1 3 2 2" xfId="2445"/>
    <cellStyle name="40% - Accent1 3 3" xfId="2446"/>
    <cellStyle name="40% - Accent1 3 4" xfId="2447"/>
    <cellStyle name="40% - Accent1 3 5" xfId="2448"/>
    <cellStyle name="40% - Accent1 3 6" xfId="2449"/>
    <cellStyle name="40% - Accent1 3_hyr" xfId="2450"/>
    <cellStyle name="40% - Accent1 4" xfId="2451"/>
    <cellStyle name="40% - Accent1 4 2" xfId="2452"/>
    <cellStyle name="40% - Accent1 4 3" xfId="2453"/>
    <cellStyle name="40% - Accent1 4 4" xfId="2454"/>
    <cellStyle name="40% - Accent1 4 5" xfId="2455"/>
    <cellStyle name="40% - Accent1 4 6" xfId="2456"/>
    <cellStyle name="40% - Accent1 4_hyr" xfId="2457"/>
    <cellStyle name="40% - Accent1 5" xfId="2458"/>
    <cellStyle name="40% - Accent1 5 2" xfId="2459"/>
    <cellStyle name="40% - Accent1 6" xfId="2460"/>
    <cellStyle name="40% - Accent1 6 2" xfId="2461"/>
    <cellStyle name="40% - Accent1 7" xfId="2462"/>
    <cellStyle name="40% - Accent1 7 2" xfId="2463"/>
    <cellStyle name="40% - Accent1 8" xfId="2464"/>
    <cellStyle name="40% - Accent1 8 2" xfId="2465"/>
    <cellStyle name="40% - Accent1 9" xfId="2466"/>
    <cellStyle name="40% - Accent1 9 2" xfId="2467"/>
    <cellStyle name="40% - Accent1 9 3" xfId="2468"/>
    <cellStyle name="40% - Accent2 10" xfId="2469"/>
    <cellStyle name="40% - Accent2 10 2" xfId="2470"/>
    <cellStyle name="40% - Accent2 11" xfId="2471"/>
    <cellStyle name="40% - Accent2 11 2" xfId="2472"/>
    <cellStyle name="40% - Accent2 2" xfId="2473"/>
    <cellStyle name="40% - Accent2 2 10" xfId="2474"/>
    <cellStyle name="40% - Accent2 2 100" xfId="2475"/>
    <cellStyle name="40% - Accent2 2 101" xfId="2476"/>
    <cellStyle name="40% - Accent2 2 102" xfId="2477"/>
    <cellStyle name="40% - Accent2 2 103" xfId="2478"/>
    <cellStyle name="40% - Accent2 2 104" xfId="2479"/>
    <cellStyle name="40% - Accent2 2 105" xfId="2480"/>
    <cellStyle name="40% - Accent2 2 106" xfId="2481"/>
    <cellStyle name="40% - Accent2 2 107" xfId="2482"/>
    <cellStyle name="40% - Accent2 2 108" xfId="2483"/>
    <cellStyle name="40% - Accent2 2 109" xfId="2484"/>
    <cellStyle name="40% - Accent2 2 11" xfId="2485"/>
    <cellStyle name="40% - Accent2 2 110" xfId="2486"/>
    <cellStyle name="40% - Accent2 2 111" xfId="2487"/>
    <cellStyle name="40% - Accent2 2 112" xfId="2488"/>
    <cellStyle name="40% - Accent2 2 113" xfId="2489"/>
    <cellStyle name="40% - Accent2 2 114" xfId="2490"/>
    <cellStyle name="40% - Accent2 2 115" xfId="2491"/>
    <cellStyle name="40% - Accent2 2 116" xfId="2492"/>
    <cellStyle name="40% - Accent2 2 117" xfId="2493"/>
    <cellStyle name="40% - Accent2 2 118" xfId="2494"/>
    <cellStyle name="40% - Accent2 2 119" xfId="2495"/>
    <cellStyle name="40% - Accent2 2 12" xfId="2496"/>
    <cellStyle name="40% - Accent2 2 120" xfId="2497"/>
    <cellStyle name="40% - Accent2 2 121" xfId="2498"/>
    <cellStyle name="40% - Accent2 2 122" xfId="2499"/>
    <cellStyle name="40% - Accent2 2 123" xfId="2500"/>
    <cellStyle name="40% - Accent2 2 124" xfId="2501"/>
    <cellStyle name="40% - Accent2 2 125" xfId="2502"/>
    <cellStyle name="40% - Accent2 2 126" xfId="2503"/>
    <cellStyle name="40% - Accent2 2 127" xfId="2504"/>
    <cellStyle name="40% - Accent2 2 128" xfId="2505"/>
    <cellStyle name="40% - Accent2 2 129" xfId="2506"/>
    <cellStyle name="40% - Accent2 2 13" xfId="2507"/>
    <cellStyle name="40% - Accent2 2 130" xfId="2508"/>
    <cellStyle name="40% - Accent2 2 131" xfId="2509"/>
    <cellStyle name="40% - Accent2 2 132" xfId="2510"/>
    <cellStyle name="40% - Accent2 2 133" xfId="2511"/>
    <cellStyle name="40% - Accent2 2 14" xfId="2512"/>
    <cellStyle name="40% - Accent2 2 15" xfId="2513"/>
    <cellStyle name="40% - Accent2 2 16" xfId="2514"/>
    <cellStyle name="40% - Accent2 2 17" xfId="2515"/>
    <cellStyle name="40% - Accent2 2 18" xfId="2516"/>
    <cellStyle name="40% - Accent2 2 19" xfId="2517"/>
    <cellStyle name="40% - Accent2 2 2" xfId="2518"/>
    <cellStyle name="40% - Accent2 2 2 2" xfId="2519"/>
    <cellStyle name="40% - Accent2 2 20" xfId="2520"/>
    <cellStyle name="40% - Accent2 2 21" xfId="2521"/>
    <cellStyle name="40% - Accent2 2 22" xfId="2522"/>
    <cellStyle name="40% - Accent2 2 23" xfId="2523"/>
    <cellStyle name="40% - Accent2 2 24" xfId="2524"/>
    <cellStyle name="40% - Accent2 2 25" xfId="2525"/>
    <cellStyle name="40% - Accent2 2 26" xfId="2526"/>
    <cellStyle name="40% - Accent2 2 27" xfId="2527"/>
    <cellStyle name="40% - Accent2 2 28" xfId="2528"/>
    <cellStyle name="40% - Accent2 2 29" xfId="2529"/>
    <cellStyle name="40% - Accent2 2 3" xfId="2530"/>
    <cellStyle name="40% - Accent2 2 3 2" xfId="2531"/>
    <cellStyle name="40% - Accent2 2 30" xfId="2532"/>
    <cellStyle name="40% - Accent2 2 31" xfId="2533"/>
    <cellStyle name="40% - Accent2 2 32" xfId="2534"/>
    <cellStyle name="40% - Accent2 2 33" xfId="2535"/>
    <cellStyle name="40% - Accent2 2 34" xfId="2536"/>
    <cellStyle name="40% - Accent2 2 35" xfId="2537"/>
    <cellStyle name="40% - Accent2 2 36" xfId="2538"/>
    <cellStyle name="40% - Accent2 2 37" xfId="2539"/>
    <cellStyle name="40% - Accent2 2 38" xfId="2540"/>
    <cellStyle name="40% - Accent2 2 39" xfId="2541"/>
    <cellStyle name="40% - Accent2 2 4" xfId="2542"/>
    <cellStyle name="40% - Accent2 2 4 2" xfId="2543"/>
    <cellStyle name="40% - Accent2 2 40" xfId="2544"/>
    <cellStyle name="40% - Accent2 2 41" xfId="2545"/>
    <cellStyle name="40% - Accent2 2 42" xfId="2546"/>
    <cellStyle name="40% - Accent2 2 43" xfId="2547"/>
    <cellStyle name="40% - Accent2 2 44" xfId="2548"/>
    <cellStyle name="40% - Accent2 2 45" xfId="2549"/>
    <cellStyle name="40% - Accent2 2 46" xfId="2550"/>
    <cellStyle name="40% - Accent2 2 47" xfId="2551"/>
    <cellStyle name="40% - Accent2 2 48" xfId="2552"/>
    <cellStyle name="40% - Accent2 2 49" xfId="2553"/>
    <cellStyle name="40% - Accent2 2 5" xfId="2554"/>
    <cellStyle name="40% - Accent2 2 5 2" xfId="2555"/>
    <cellStyle name="40% - Accent2 2 50" xfId="2556"/>
    <cellStyle name="40% - Accent2 2 51" xfId="2557"/>
    <cellStyle name="40% - Accent2 2 52" xfId="2558"/>
    <cellStyle name="40% - Accent2 2 53" xfId="2559"/>
    <cellStyle name="40% - Accent2 2 54" xfId="2560"/>
    <cellStyle name="40% - Accent2 2 55" xfId="2561"/>
    <cellStyle name="40% - Accent2 2 56" xfId="2562"/>
    <cellStyle name="40% - Accent2 2 57" xfId="2563"/>
    <cellStyle name="40% - Accent2 2 58" xfId="2564"/>
    <cellStyle name="40% - Accent2 2 59" xfId="2565"/>
    <cellStyle name="40% - Accent2 2 6" xfId="2566"/>
    <cellStyle name="40% - Accent2 2 6 2" xfId="2567"/>
    <cellStyle name="40% - Accent2 2 60" xfId="2568"/>
    <cellStyle name="40% - Accent2 2 61" xfId="2569"/>
    <cellStyle name="40% - Accent2 2 62" xfId="2570"/>
    <cellStyle name="40% - Accent2 2 63" xfId="2571"/>
    <cellStyle name="40% - Accent2 2 64" xfId="2572"/>
    <cellStyle name="40% - Accent2 2 65" xfId="2573"/>
    <cellStyle name="40% - Accent2 2 66" xfId="2574"/>
    <cellStyle name="40% - Accent2 2 67" xfId="2575"/>
    <cellStyle name="40% - Accent2 2 68" xfId="2576"/>
    <cellStyle name="40% - Accent2 2 69" xfId="2577"/>
    <cellStyle name="40% - Accent2 2 7" xfId="2578"/>
    <cellStyle name="40% - Accent2 2 7 2" xfId="2579"/>
    <cellStyle name="40% - Accent2 2 70" xfId="2580"/>
    <cellStyle name="40% - Accent2 2 71" xfId="2581"/>
    <cellStyle name="40% - Accent2 2 72" xfId="2582"/>
    <cellStyle name="40% - Accent2 2 73" xfId="2583"/>
    <cellStyle name="40% - Accent2 2 74" xfId="2584"/>
    <cellStyle name="40% - Accent2 2 75" xfId="2585"/>
    <cellStyle name="40% - Accent2 2 76" xfId="2586"/>
    <cellStyle name="40% - Accent2 2 77" xfId="2587"/>
    <cellStyle name="40% - Accent2 2 78" xfId="2588"/>
    <cellStyle name="40% - Accent2 2 79" xfId="2589"/>
    <cellStyle name="40% - Accent2 2 8" xfId="2590"/>
    <cellStyle name="40% - Accent2 2 8 2" xfId="2591"/>
    <cellStyle name="40% - Accent2 2 80" xfId="2592"/>
    <cellStyle name="40% - Accent2 2 81" xfId="2593"/>
    <cellStyle name="40% - Accent2 2 82" xfId="2594"/>
    <cellStyle name="40% - Accent2 2 83" xfId="2595"/>
    <cellStyle name="40% - Accent2 2 84" xfId="2596"/>
    <cellStyle name="40% - Accent2 2 85" xfId="2597"/>
    <cellStyle name="40% - Accent2 2 86" xfId="2598"/>
    <cellStyle name="40% - Accent2 2 87" xfId="2599"/>
    <cellStyle name="40% - Accent2 2 88" xfId="2600"/>
    <cellStyle name="40% - Accent2 2 89" xfId="2601"/>
    <cellStyle name="40% - Accent2 2 9" xfId="2602"/>
    <cellStyle name="40% - Accent2 2 90" xfId="2603"/>
    <cellStyle name="40% - Accent2 2 91" xfId="2604"/>
    <cellStyle name="40% - Accent2 2 92" xfId="2605"/>
    <cellStyle name="40% - Accent2 2 93" xfId="2606"/>
    <cellStyle name="40% - Accent2 2 94" xfId="2607"/>
    <cellStyle name="40% - Accent2 2 95" xfId="2608"/>
    <cellStyle name="40% - Accent2 2 96" xfId="2609"/>
    <cellStyle name="40% - Accent2 2 97" xfId="2610"/>
    <cellStyle name="40% - Accent2 2 98" xfId="2611"/>
    <cellStyle name="40% - Accent2 2 99" xfId="2612"/>
    <cellStyle name="40% - Accent2 2_hyr" xfId="11893"/>
    <cellStyle name="40% - Accent2 3" xfId="2613"/>
    <cellStyle name="40% - Accent2 3 2" xfId="2614"/>
    <cellStyle name="40% - Accent2 3 2 2" xfId="2615"/>
    <cellStyle name="40% - Accent2 3 3" xfId="2616"/>
    <cellStyle name="40% - Accent2 3 4" xfId="2617"/>
    <cellStyle name="40% - Accent2 3 5" xfId="2618"/>
    <cellStyle name="40% - Accent2 3 6" xfId="2619"/>
    <cellStyle name="40% - Accent2 3_hyr" xfId="2620"/>
    <cellStyle name="40% - Accent2 4" xfId="2621"/>
    <cellStyle name="40% - Accent2 4 2" xfId="2622"/>
    <cellStyle name="40% - Accent2 4 3" xfId="2623"/>
    <cellStyle name="40% - Accent2 4 4" xfId="2624"/>
    <cellStyle name="40% - Accent2 4 5" xfId="2625"/>
    <cellStyle name="40% - Accent2 4 6" xfId="2626"/>
    <cellStyle name="40% - Accent2 4_hyr" xfId="2627"/>
    <cellStyle name="40% - Accent2 5" xfId="2628"/>
    <cellStyle name="40% - Accent2 5 2" xfId="2629"/>
    <cellStyle name="40% - Accent2 6" xfId="2630"/>
    <cellStyle name="40% - Accent2 6 2" xfId="2631"/>
    <cellStyle name="40% - Accent2 7" xfId="2632"/>
    <cellStyle name="40% - Accent2 7 2" xfId="2633"/>
    <cellStyle name="40% - Accent2 8" xfId="2634"/>
    <cellStyle name="40% - Accent2 8 2" xfId="2635"/>
    <cellStyle name="40% - Accent2 9" xfId="2636"/>
    <cellStyle name="40% - Accent2 9 2" xfId="2637"/>
    <cellStyle name="40% - Accent2 9 3" xfId="2638"/>
    <cellStyle name="40% - Accent3 10" xfId="2639"/>
    <cellStyle name="40% - Accent3 10 2" xfId="2640"/>
    <cellStyle name="40% - Accent3 11" xfId="2641"/>
    <cellStyle name="40% - Accent3 11 2" xfId="2642"/>
    <cellStyle name="40% - Accent3 2" xfId="2643"/>
    <cellStyle name="40% - Accent3 2 10" xfId="2644"/>
    <cellStyle name="40% - Accent3 2 100" xfId="2645"/>
    <cellStyle name="40% - Accent3 2 101" xfId="2646"/>
    <cellStyle name="40% - Accent3 2 102" xfId="2647"/>
    <cellStyle name="40% - Accent3 2 103" xfId="2648"/>
    <cellStyle name="40% - Accent3 2 104" xfId="2649"/>
    <cellStyle name="40% - Accent3 2 105" xfId="2650"/>
    <cellStyle name="40% - Accent3 2 106" xfId="2651"/>
    <cellStyle name="40% - Accent3 2 107" xfId="2652"/>
    <cellStyle name="40% - Accent3 2 108" xfId="2653"/>
    <cellStyle name="40% - Accent3 2 109" xfId="2654"/>
    <cellStyle name="40% - Accent3 2 11" xfId="2655"/>
    <cellStyle name="40% - Accent3 2 110" xfId="2656"/>
    <cellStyle name="40% - Accent3 2 111" xfId="2657"/>
    <cellStyle name="40% - Accent3 2 112" xfId="2658"/>
    <cellStyle name="40% - Accent3 2 113" xfId="2659"/>
    <cellStyle name="40% - Accent3 2 114" xfId="2660"/>
    <cellStyle name="40% - Accent3 2 115" xfId="2661"/>
    <cellStyle name="40% - Accent3 2 116" xfId="2662"/>
    <cellStyle name="40% - Accent3 2 117" xfId="2663"/>
    <cellStyle name="40% - Accent3 2 118" xfId="2664"/>
    <cellStyle name="40% - Accent3 2 119" xfId="2665"/>
    <cellStyle name="40% - Accent3 2 12" xfId="2666"/>
    <cellStyle name="40% - Accent3 2 120" xfId="2667"/>
    <cellStyle name="40% - Accent3 2 121" xfId="2668"/>
    <cellStyle name="40% - Accent3 2 122" xfId="2669"/>
    <cellStyle name="40% - Accent3 2 123" xfId="2670"/>
    <cellStyle name="40% - Accent3 2 124" xfId="2671"/>
    <cellStyle name="40% - Accent3 2 125" xfId="2672"/>
    <cellStyle name="40% - Accent3 2 126" xfId="2673"/>
    <cellStyle name="40% - Accent3 2 127" xfId="2674"/>
    <cellStyle name="40% - Accent3 2 128" xfId="2675"/>
    <cellStyle name="40% - Accent3 2 129" xfId="2676"/>
    <cellStyle name="40% - Accent3 2 13" xfId="2677"/>
    <cellStyle name="40% - Accent3 2 130" xfId="2678"/>
    <cellStyle name="40% - Accent3 2 131" xfId="2679"/>
    <cellStyle name="40% - Accent3 2 132" xfId="2680"/>
    <cellStyle name="40% - Accent3 2 133" xfId="2681"/>
    <cellStyle name="40% - Accent3 2 14" xfId="2682"/>
    <cellStyle name="40% - Accent3 2 15" xfId="2683"/>
    <cellStyle name="40% - Accent3 2 16" xfId="2684"/>
    <cellStyle name="40% - Accent3 2 17" xfId="2685"/>
    <cellStyle name="40% - Accent3 2 18" xfId="2686"/>
    <cellStyle name="40% - Accent3 2 19" xfId="2687"/>
    <cellStyle name="40% - Accent3 2 2" xfId="2688"/>
    <cellStyle name="40% - Accent3 2 2 2" xfId="2689"/>
    <cellStyle name="40% - Accent3 2 20" xfId="2690"/>
    <cellStyle name="40% - Accent3 2 21" xfId="2691"/>
    <cellStyle name="40% - Accent3 2 22" xfId="2692"/>
    <cellStyle name="40% - Accent3 2 23" xfId="2693"/>
    <cellStyle name="40% - Accent3 2 24" xfId="2694"/>
    <cellStyle name="40% - Accent3 2 25" xfId="2695"/>
    <cellStyle name="40% - Accent3 2 26" xfId="2696"/>
    <cellStyle name="40% - Accent3 2 27" xfId="2697"/>
    <cellStyle name="40% - Accent3 2 28" xfId="2698"/>
    <cellStyle name="40% - Accent3 2 29" xfId="2699"/>
    <cellStyle name="40% - Accent3 2 3" xfId="2700"/>
    <cellStyle name="40% - Accent3 2 3 2" xfId="2701"/>
    <cellStyle name="40% - Accent3 2 30" xfId="2702"/>
    <cellStyle name="40% - Accent3 2 31" xfId="2703"/>
    <cellStyle name="40% - Accent3 2 32" xfId="2704"/>
    <cellStyle name="40% - Accent3 2 33" xfId="2705"/>
    <cellStyle name="40% - Accent3 2 34" xfId="2706"/>
    <cellStyle name="40% - Accent3 2 35" xfId="2707"/>
    <cellStyle name="40% - Accent3 2 36" xfId="2708"/>
    <cellStyle name="40% - Accent3 2 37" xfId="2709"/>
    <cellStyle name="40% - Accent3 2 38" xfId="2710"/>
    <cellStyle name="40% - Accent3 2 39" xfId="2711"/>
    <cellStyle name="40% - Accent3 2 4" xfId="2712"/>
    <cellStyle name="40% - Accent3 2 4 2" xfId="2713"/>
    <cellStyle name="40% - Accent3 2 40" xfId="2714"/>
    <cellStyle name="40% - Accent3 2 41" xfId="2715"/>
    <cellStyle name="40% - Accent3 2 42" xfId="2716"/>
    <cellStyle name="40% - Accent3 2 43" xfId="2717"/>
    <cellStyle name="40% - Accent3 2 44" xfId="2718"/>
    <cellStyle name="40% - Accent3 2 45" xfId="2719"/>
    <cellStyle name="40% - Accent3 2 46" xfId="2720"/>
    <cellStyle name="40% - Accent3 2 47" xfId="2721"/>
    <cellStyle name="40% - Accent3 2 48" xfId="2722"/>
    <cellStyle name="40% - Accent3 2 49" xfId="2723"/>
    <cellStyle name="40% - Accent3 2 5" xfId="2724"/>
    <cellStyle name="40% - Accent3 2 5 2" xfId="2725"/>
    <cellStyle name="40% - Accent3 2 50" xfId="2726"/>
    <cellStyle name="40% - Accent3 2 51" xfId="2727"/>
    <cellStyle name="40% - Accent3 2 52" xfId="2728"/>
    <cellStyle name="40% - Accent3 2 53" xfId="2729"/>
    <cellStyle name="40% - Accent3 2 54" xfId="2730"/>
    <cellStyle name="40% - Accent3 2 55" xfId="2731"/>
    <cellStyle name="40% - Accent3 2 56" xfId="2732"/>
    <cellStyle name="40% - Accent3 2 57" xfId="2733"/>
    <cellStyle name="40% - Accent3 2 58" xfId="2734"/>
    <cellStyle name="40% - Accent3 2 59" xfId="2735"/>
    <cellStyle name="40% - Accent3 2 6" xfId="2736"/>
    <cellStyle name="40% - Accent3 2 6 2" xfId="2737"/>
    <cellStyle name="40% - Accent3 2 60" xfId="2738"/>
    <cellStyle name="40% - Accent3 2 61" xfId="2739"/>
    <cellStyle name="40% - Accent3 2 62" xfId="2740"/>
    <cellStyle name="40% - Accent3 2 63" xfId="2741"/>
    <cellStyle name="40% - Accent3 2 64" xfId="2742"/>
    <cellStyle name="40% - Accent3 2 65" xfId="2743"/>
    <cellStyle name="40% - Accent3 2 66" xfId="2744"/>
    <cellStyle name="40% - Accent3 2 67" xfId="2745"/>
    <cellStyle name="40% - Accent3 2 68" xfId="2746"/>
    <cellStyle name="40% - Accent3 2 69" xfId="2747"/>
    <cellStyle name="40% - Accent3 2 7" xfId="2748"/>
    <cellStyle name="40% - Accent3 2 7 2" xfId="2749"/>
    <cellStyle name="40% - Accent3 2 70" xfId="2750"/>
    <cellStyle name="40% - Accent3 2 71" xfId="2751"/>
    <cellStyle name="40% - Accent3 2 72" xfId="2752"/>
    <cellStyle name="40% - Accent3 2 73" xfId="2753"/>
    <cellStyle name="40% - Accent3 2 74" xfId="2754"/>
    <cellStyle name="40% - Accent3 2 75" xfId="2755"/>
    <cellStyle name="40% - Accent3 2 76" xfId="2756"/>
    <cellStyle name="40% - Accent3 2 77" xfId="2757"/>
    <cellStyle name="40% - Accent3 2 78" xfId="2758"/>
    <cellStyle name="40% - Accent3 2 79" xfId="2759"/>
    <cellStyle name="40% - Accent3 2 8" xfId="2760"/>
    <cellStyle name="40% - Accent3 2 8 2" xfId="2761"/>
    <cellStyle name="40% - Accent3 2 80" xfId="2762"/>
    <cellStyle name="40% - Accent3 2 81" xfId="2763"/>
    <cellStyle name="40% - Accent3 2 82" xfId="2764"/>
    <cellStyle name="40% - Accent3 2 83" xfId="2765"/>
    <cellStyle name="40% - Accent3 2 84" xfId="2766"/>
    <cellStyle name="40% - Accent3 2 85" xfId="2767"/>
    <cellStyle name="40% - Accent3 2 86" xfId="2768"/>
    <cellStyle name="40% - Accent3 2 87" xfId="2769"/>
    <cellStyle name="40% - Accent3 2 88" xfId="2770"/>
    <cellStyle name="40% - Accent3 2 89" xfId="2771"/>
    <cellStyle name="40% - Accent3 2 9" xfId="2772"/>
    <cellStyle name="40% - Accent3 2 90" xfId="2773"/>
    <cellStyle name="40% - Accent3 2 91" xfId="2774"/>
    <cellStyle name="40% - Accent3 2 92" xfId="2775"/>
    <cellStyle name="40% - Accent3 2 93" xfId="2776"/>
    <cellStyle name="40% - Accent3 2 94" xfId="2777"/>
    <cellStyle name="40% - Accent3 2 95" xfId="2778"/>
    <cellStyle name="40% - Accent3 2 96" xfId="2779"/>
    <cellStyle name="40% - Accent3 2 97" xfId="2780"/>
    <cellStyle name="40% - Accent3 2 98" xfId="2781"/>
    <cellStyle name="40% - Accent3 2 99" xfId="2782"/>
    <cellStyle name="40% - Accent3 2_hyr" xfId="11894"/>
    <cellStyle name="40% - Accent3 3" xfId="2783"/>
    <cellStyle name="40% - Accent3 3 2" xfId="2784"/>
    <cellStyle name="40% - Accent3 3 2 2" xfId="2785"/>
    <cellStyle name="40% - Accent3 3 3" xfId="2786"/>
    <cellStyle name="40% - Accent3 3 4" xfId="2787"/>
    <cellStyle name="40% - Accent3 3 5" xfId="2788"/>
    <cellStyle name="40% - Accent3 3 6" xfId="2789"/>
    <cellStyle name="40% - Accent3 3_hyr" xfId="2790"/>
    <cellStyle name="40% - Accent3 4" xfId="2791"/>
    <cellStyle name="40% - Accent3 4 2" xfId="2792"/>
    <cellStyle name="40% - Accent3 4 3" xfId="2793"/>
    <cellStyle name="40% - Accent3 4 4" xfId="2794"/>
    <cellStyle name="40% - Accent3 4 5" xfId="2795"/>
    <cellStyle name="40% - Accent3 4 6" xfId="2796"/>
    <cellStyle name="40% - Accent3 4_hyr" xfId="2797"/>
    <cellStyle name="40% - Accent3 5" xfId="2798"/>
    <cellStyle name="40% - Accent3 5 2" xfId="2799"/>
    <cellStyle name="40% - Accent3 6" xfId="2800"/>
    <cellStyle name="40% - Accent3 6 2" xfId="2801"/>
    <cellStyle name="40% - Accent3 7" xfId="2802"/>
    <cellStyle name="40% - Accent3 7 2" xfId="2803"/>
    <cellStyle name="40% - Accent3 8" xfId="2804"/>
    <cellStyle name="40% - Accent3 8 2" xfId="2805"/>
    <cellStyle name="40% - Accent3 9" xfId="2806"/>
    <cellStyle name="40% - Accent3 9 2" xfId="2807"/>
    <cellStyle name="40% - Accent3 9 3" xfId="2808"/>
    <cellStyle name="40% - Accent4 10" xfId="2809"/>
    <cellStyle name="40% - Accent4 10 2" xfId="2810"/>
    <cellStyle name="40% - Accent4 11" xfId="2811"/>
    <cellStyle name="40% - Accent4 11 2" xfId="2812"/>
    <cellStyle name="40% - Accent4 2" xfId="2813"/>
    <cellStyle name="40% - Accent4 2 10" xfId="2814"/>
    <cellStyle name="40% - Accent4 2 100" xfId="2815"/>
    <cellStyle name="40% - Accent4 2 101" xfId="2816"/>
    <cellStyle name="40% - Accent4 2 102" xfId="2817"/>
    <cellStyle name="40% - Accent4 2 103" xfId="2818"/>
    <cellStyle name="40% - Accent4 2 104" xfId="2819"/>
    <cellStyle name="40% - Accent4 2 105" xfId="2820"/>
    <cellStyle name="40% - Accent4 2 106" xfId="2821"/>
    <cellStyle name="40% - Accent4 2 107" xfId="2822"/>
    <cellStyle name="40% - Accent4 2 108" xfId="2823"/>
    <cellStyle name="40% - Accent4 2 109" xfId="2824"/>
    <cellStyle name="40% - Accent4 2 11" xfId="2825"/>
    <cellStyle name="40% - Accent4 2 110" xfId="2826"/>
    <cellStyle name="40% - Accent4 2 111" xfId="2827"/>
    <cellStyle name="40% - Accent4 2 112" xfId="2828"/>
    <cellStyle name="40% - Accent4 2 113" xfId="2829"/>
    <cellStyle name="40% - Accent4 2 114" xfId="2830"/>
    <cellStyle name="40% - Accent4 2 115" xfId="2831"/>
    <cellStyle name="40% - Accent4 2 116" xfId="2832"/>
    <cellStyle name="40% - Accent4 2 117" xfId="2833"/>
    <cellStyle name="40% - Accent4 2 118" xfId="2834"/>
    <cellStyle name="40% - Accent4 2 119" xfId="2835"/>
    <cellStyle name="40% - Accent4 2 12" xfId="2836"/>
    <cellStyle name="40% - Accent4 2 120" xfId="2837"/>
    <cellStyle name="40% - Accent4 2 121" xfId="2838"/>
    <cellStyle name="40% - Accent4 2 122" xfId="2839"/>
    <cellStyle name="40% - Accent4 2 123" xfId="2840"/>
    <cellStyle name="40% - Accent4 2 124" xfId="2841"/>
    <cellStyle name="40% - Accent4 2 125" xfId="2842"/>
    <cellStyle name="40% - Accent4 2 126" xfId="2843"/>
    <cellStyle name="40% - Accent4 2 127" xfId="2844"/>
    <cellStyle name="40% - Accent4 2 128" xfId="2845"/>
    <cellStyle name="40% - Accent4 2 129" xfId="2846"/>
    <cellStyle name="40% - Accent4 2 13" xfId="2847"/>
    <cellStyle name="40% - Accent4 2 130" xfId="2848"/>
    <cellStyle name="40% - Accent4 2 131" xfId="2849"/>
    <cellStyle name="40% - Accent4 2 132" xfId="2850"/>
    <cellStyle name="40% - Accent4 2 133" xfId="2851"/>
    <cellStyle name="40% - Accent4 2 14" xfId="2852"/>
    <cellStyle name="40% - Accent4 2 15" xfId="2853"/>
    <cellStyle name="40% - Accent4 2 16" xfId="2854"/>
    <cellStyle name="40% - Accent4 2 17" xfId="2855"/>
    <cellStyle name="40% - Accent4 2 18" xfId="2856"/>
    <cellStyle name="40% - Accent4 2 19" xfId="2857"/>
    <cellStyle name="40% - Accent4 2 2" xfId="2858"/>
    <cellStyle name="40% - Accent4 2 2 2" xfId="2859"/>
    <cellStyle name="40% - Accent4 2 20" xfId="2860"/>
    <cellStyle name="40% - Accent4 2 21" xfId="2861"/>
    <cellStyle name="40% - Accent4 2 22" xfId="2862"/>
    <cellStyle name="40% - Accent4 2 23" xfId="2863"/>
    <cellStyle name="40% - Accent4 2 24" xfId="2864"/>
    <cellStyle name="40% - Accent4 2 25" xfId="2865"/>
    <cellStyle name="40% - Accent4 2 26" xfId="2866"/>
    <cellStyle name="40% - Accent4 2 27" xfId="2867"/>
    <cellStyle name="40% - Accent4 2 28" xfId="2868"/>
    <cellStyle name="40% - Accent4 2 29" xfId="2869"/>
    <cellStyle name="40% - Accent4 2 3" xfId="2870"/>
    <cellStyle name="40% - Accent4 2 3 2" xfId="2871"/>
    <cellStyle name="40% - Accent4 2 30" xfId="2872"/>
    <cellStyle name="40% - Accent4 2 31" xfId="2873"/>
    <cellStyle name="40% - Accent4 2 32" xfId="2874"/>
    <cellStyle name="40% - Accent4 2 33" xfId="2875"/>
    <cellStyle name="40% - Accent4 2 34" xfId="2876"/>
    <cellStyle name="40% - Accent4 2 35" xfId="2877"/>
    <cellStyle name="40% - Accent4 2 36" xfId="2878"/>
    <cellStyle name="40% - Accent4 2 37" xfId="2879"/>
    <cellStyle name="40% - Accent4 2 38" xfId="2880"/>
    <cellStyle name="40% - Accent4 2 39" xfId="2881"/>
    <cellStyle name="40% - Accent4 2 4" xfId="2882"/>
    <cellStyle name="40% - Accent4 2 4 2" xfId="2883"/>
    <cellStyle name="40% - Accent4 2 40" xfId="2884"/>
    <cellStyle name="40% - Accent4 2 41" xfId="2885"/>
    <cellStyle name="40% - Accent4 2 42" xfId="2886"/>
    <cellStyle name="40% - Accent4 2 43" xfId="2887"/>
    <cellStyle name="40% - Accent4 2 44" xfId="2888"/>
    <cellStyle name="40% - Accent4 2 45" xfId="2889"/>
    <cellStyle name="40% - Accent4 2 46" xfId="2890"/>
    <cellStyle name="40% - Accent4 2 47" xfId="2891"/>
    <cellStyle name="40% - Accent4 2 48" xfId="2892"/>
    <cellStyle name="40% - Accent4 2 49" xfId="2893"/>
    <cellStyle name="40% - Accent4 2 5" xfId="2894"/>
    <cellStyle name="40% - Accent4 2 5 2" xfId="2895"/>
    <cellStyle name="40% - Accent4 2 50" xfId="2896"/>
    <cellStyle name="40% - Accent4 2 51" xfId="2897"/>
    <cellStyle name="40% - Accent4 2 52" xfId="2898"/>
    <cellStyle name="40% - Accent4 2 53" xfId="2899"/>
    <cellStyle name="40% - Accent4 2 54" xfId="2900"/>
    <cellStyle name="40% - Accent4 2 55" xfId="2901"/>
    <cellStyle name="40% - Accent4 2 56" xfId="2902"/>
    <cellStyle name="40% - Accent4 2 57" xfId="2903"/>
    <cellStyle name="40% - Accent4 2 58" xfId="2904"/>
    <cellStyle name="40% - Accent4 2 59" xfId="2905"/>
    <cellStyle name="40% - Accent4 2 6" xfId="2906"/>
    <cellStyle name="40% - Accent4 2 6 2" xfId="2907"/>
    <cellStyle name="40% - Accent4 2 60" xfId="2908"/>
    <cellStyle name="40% - Accent4 2 61" xfId="2909"/>
    <cellStyle name="40% - Accent4 2 62" xfId="2910"/>
    <cellStyle name="40% - Accent4 2 63" xfId="2911"/>
    <cellStyle name="40% - Accent4 2 64" xfId="2912"/>
    <cellStyle name="40% - Accent4 2 65" xfId="2913"/>
    <cellStyle name="40% - Accent4 2 66" xfId="2914"/>
    <cellStyle name="40% - Accent4 2 67" xfId="2915"/>
    <cellStyle name="40% - Accent4 2 68" xfId="2916"/>
    <cellStyle name="40% - Accent4 2 69" xfId="2917"/>
    <cellStyle name="40% - Accent4 2 7" xfId="2918"/>
    <cellStyle name="40% - Accent4 2 7 2" xfId="2919"/>
    <cellStyle name="40% - Accent4 2 70" xfId="2920"/>
    <cellStyle name="40% - Accent4 2 71" xfId="2921"/>
    <cellStyle name="40% - Accent4 2 72" xfId="2922"/>
    <cellStyle name="40% - Accent4 2 73" xfId="2923"/>
    <cellStyle name="40% - Accent4 2 74" xfId="2924"/>
    <cellStyle name="40% - Accent4 2 75" xfId="2925"/>
    <cellStyle name="40% - Accent4 2 76" xfId="2926"/>
    <cellStyle name="40% - Accent4 2 77" xfId="2927"/>
    <cellStyle name="40% - Accent4 2 78" xfId="2928"/>
    <cellStyle name="40% - Accent4 2 79" xfId="2929"/>
    <cellStyle name="40% - Accent4 2 8" xfId="2930"/>
    <cellStyle name="40% - Accent4 2 8 2" xfId="2931"/>
    <cellStyle name="40% - Accent4 2 80" xfId="2932"/>
    <cellStyle name="40% - Accent4 2 81" xfId="2933"/>
    <cellStyle name="40% - Accent4 2 82" xfId="2934"/>
    <cellStyle name="40% - Accent4 2 83" xfId="2935"/>
    <cellStyle name="40% - Accent4 2 84" xfId="2936"/>
    <cellStyle name="40% - Accent4 2 85" xfId="2937"/>
    <cellStyle name="40% - Accent4 2 86" xfId="2938"/>
    <cellStyle name="40% - Accent4 2 87" xfId="2939"/>
    <cellStyle name="40% - Accent4 2 88" xfId="2940"/>
    <cellStyle name="40% - Accent4 2 89" xfId="2941"/>
    <cellStyle name="40% - Accent4 2 9" xfId="2942"/>
    <cellStyle name="40% - Accent4 2 90" xfId="2943"/>
    <cellStyle name="40% - Accent4 2 91" xfId="2944"/>
    <cellStyle name="40% - Accent4 2 92" xfId="2945"/>
    <cellStyle name="40% - Accent4 2 93" xfId="2946"/>
    <cellStyle name="40% - Accent4 2 94" xfId="2947"/>
    <cellStyle name="40% - Accent4 2 95" xfId="2948"/>
    <cellStyle name="40% - Accent4 2 96" xfId="2949"/>
    <cellStyle name="40% - Accent4 2 97" xfId="2950"/>
    <cellStyle name="40% - Accent4 2 98" xfId="2951"/>
    <cellStyle name="40% - Accent4 2 99" xfId="2952"/>
    <cellStyle name="40% - Accent4 2_hyr" xfId="11895"/>
    <cellStyle name="40% - Accent4 3" xfId="2953"/>
    <cellStyle name="40% - Accent4 3 2" xfId="2954"/>
    <cellStyle name="40% - Accent4 3 2 2" xfId="2955"/>
    <cellStyle name="40% - Accent4 3 3" xfId="2956"/>
    <cellStyle name="40% - Accent4 3 4" xfId="2957"/>
    <cellStyle name="40% - Accent4 3 5" xfId="2958"/>
    <cellStyle name="40% - Accent4 3 6" xfId="2959"/>
    <cellStyle name="40% - Accent4 3_hyr" xfId="2960"/>
    <cellStyle name="40% - Accent4 4" xfId="2961"/>
    <cellStyle name="40% - Accent4 4 2" xfId="2962"/>
    <cellStyle name="40% - Accent4 4 3" xfId="2963"/>
    <cellStyle name="40% - Accent4 4 4" xfId="2964"/>
    <cellStyle name="40% - Accent4 4 5" xfId="2965"/>
    <cellStyle name="40% - Accent4 4 6" xfId="2966"/>
    <cellStyle name="40% - Accent4 4_hyr" xfId="2967"/>
    <cellStyle name="40% - Accent4 5" xfId="2968"/>
    <cellStyle name="40% - Accent4 5 2" xfId="2969"/>
    <cellStyle name="40% - Accent4 6" xfId="2970"/>
    <cellStyle name="40% - Accent4 6 2" xfId="2971"/>
    <cellStyle name="40% - Accent4 7" xfId="2972"/>
    <cellStyle name="40% - Accent4 7 2" xfId="2973"/>
    <cellStyle name="40% - Accent4 8" xfId="2974"/>
    <cellStyle name="40% - Accent4 8 2" xfId="2975"/>
    <cellStyle name="40% - Accent4 9" xfId="2976"/>
    <cellStyle name="40% - Accent4 9 2" xfId="2977"/>
    <cellStyle name="40% - Accent4 9 3" xfId="2978"/>
    <cellStyle name="40% - Accent5 10" xfId="2979"/>
    <cellStyle name="40% - Accent5 10 2" xfId="2980"/>
    <cellStyle name="40% - Accent5 11" xfId="2981"/>
    <cellStyle name="40% - Accent5 11 2" xfId="2982"/>
    <cellStyle name="40% - Accent5 2" xfId="2983"/>
    <cellStyle name="40% - Accent5 2 10" xfId="2984"/>
    <cellStyle name="40% - Accent5 2 100" xfId="2985"/>
    <cellStyle name="40% - Accent5 2 101" xfId="2986"/>
    <cellStyle name="40% - Accent5 2 102" xfId="2987"/>
    <cellStyle name="40% - Accent5 2 103" xfId="2988"/>
    <cellStyle name="40% - Accent5 2 104" xfId="2989"/>
    <cellStyle name="40% - Accent5 2 105" xfId="2990"/>
    <cellStyle name="40% - Accent5 2 106" xfId="2991"/>
    <cellStyle name="40% - Accent5 2 107" xfId="2992"/>
    <cellStyle name="40% - Accent5 2 108" xfId="2993"/>
    <cellStyle name="40% - Accent5 2 109" xfId="2994"/>
    <cellStyle name="40% - Accent5 2 11" xfId="2995"/>
    <cellStyle name="40% - Accent5 2 110" xfId="2996"/>
    <cellStyle name="40% - Accent5 2 111" xfId="2997"/>
    <cellStyle name="40% - Accent5 2 112" xfId="2998"/>
    <cellStyle name="40% - Accent5 2 113" xfId="2999"/>
    <cellStyle name="40% - Accent5 2 114" xfId="3000"/>
    <cellStyle name="40% - Accent5 2 115" xfId="3001"/>
    <cellStyle name="40% - Accent5 2 116" xfId="3002"/>
    <cellStyle name="40% - Accent5 2 117" xfId="3003"/>
    <cellStyle name="40% - Accent5 2 118" xfId="3004"/>
    <cellStyle name="40% - Accent5 2 119" xfId="3005"/>
    <cellStyle name="40% - Accent5 2 12" xfId="3006"/>
    <cellStyle name="40% - Accent5 2 120" xfId="3007"/>
    <cellStyle name="40% - Accent5 2 121" xfId="3008"/>
    <cellStyle name="40% - Accent5 2 122" xfId="3009"/>
    <cellStyle name="40% - Accent5 2 123" xfId="3010"/>
    <cellStyle name="40% - Accent5 2 124" xfId="3011"/>
    <cellStyle name="40% - Accent5 2 125" xfId="3012"/>
    <cellStyle name="40% - Accent5 2 126" xfId="3013"/>
    <cellStyle name="40% - Accent5 2 127" xfId="3014"/>
    <cellStyle name="40% - Accent5 2 128" xfId="3015"/>
    <cellStyle name="40% - Accent5 2 129" xfId="3016"/>
    <cellStyle name="40% - Accent5 2 13" xfId="3017"/>
    <cellStyle name="40% - Accent5 2 130" xfId="3018"/>
    <cellStyle name="40% - Accent5 2 131" xfId="3019"/>
    <cellStyle name="40% - Accent5 2 132" xfId="3020"/>
    <cellStyle name="40% - Accent5 2 133" xfId="3021"/>
    <cellStyle name="40% - Accent5 2 14" xfId="3022"/>
    <cellStyle name="40% - Accent5 2 15" xfId="3023"/>
    <cellStyle name="40% - Accent5 2 16" xfId="3024"/>
    <cellStyle name="40% - Accent5 2 17" xfId="3025"/>
    <cellStyle name="40% - Accent5 2 18" xfId="3026"/>
    <cellStyle name="40% - Accent5 2 19" xfId="3027"/>
    <cellStyle name="40% - Accent5 2 2" xfId="3028"/>
    <cellStyle name="40% - Accent5 2 2 2" xfId="3029"/>
    <cellStyle name="40% - Accent5 2 20" xfId="3030"/>
    <cellStyle name="40% - Accent5 2 21" xfId="3031"/>
    <cellStyle name="40% - Accent5 2 22" xfId="3032"/>
    <cellStyle name="40% - Accent5 2 23" xfId="3033"/>
    <cellStyle name="40% - Accent5 2 24" xfId="3034"/>
    <cellStyle name="40% - Accent5 2 25" xfId="3035"/>
    <cellStyle name="40% - Accent5 2 26" xfId="3036"/>
    <cellStyle name="40% - Accent5 2 27" xfId="3037"/>
    <cellStyle name="40% - Accent5 2 28" xfId="3038"/>
    <cellStyle name="40% - Accent5 2 29" xfId="3039"/>
    <cellStyle name="40% - Accent5 2 3" xfId="3040"/>
    <cellStyle name="40% - Accent5 2 3 2" xfId="3041"/>
    <cellStyle name="40% - Accent5 2 30" xfId="3042"/>
    <cellStyle name="40% - Accent5 2 31" xfId="3043"/>
    <cellStyle name="40% - Accent5 2 32" xfId="3044"/>
    <cellStyle name="40% - Accent5 2 33" xfId="3045"/>
    <cellStyle name="40% - Accent5 2 34" xfId="3046"/>
    <cellStyle name="40% - Accent5 2 35" xfId="3047"/>
    <cellStyle name="40% - Accent5 2 36" xfId="3048"/>
    <cellStyle name="40% - Accent5 2 37" xfId="3049"/>
    <cellStyle name="40% - Accent5 2 38" xfId="3050"/>
    <cellStyle name="40% - Accent5 2 39" xfId="3051"/>
    <cellStyle name="40% - Accent5 2 4" xfId="3052"/>
    <cellStyle name="40% - Accent5 2 4 2" xfId="3053"/>
    <cellStyle name="40% - Accent5 2 40" xfId="3054"/>
    <cellStyle name="40% - Accent5 2 41" xfId="3055"/>
    <cellStyle name="40% - Accent5 2 42" xfId="3056"/>
    <cellStyle name="40% - Accent5 2 43" xfId="3057"/>
    <cellStyle name="40% - Accent5 2 44" xfId="3058"/>
    <cellStyle name="40% - Accent5 2 45" xfId="3059"/>
    <cellStyle name="40% - Accent5 2 46" xfId="3060"/>
    <cellStyle name="40% - Accent5 2 47" xfId="3061"/>
    <cellStyle name="40% - Accent5 2 48" xfId="3062"/>
    <cellStyle name="40% - Accent5 2 49" xfId="3063"/>
    <cellStyle name="40% - Accent5 2 5" xfId="3064"/>
    <cellStyle name="40% - Accent5 2 5 2" xfId="3065"/>
    <cellStyle name="40% - Accent5 2 50" xfId="3066"/>
    <cellStyle name="40% - Accent5 2 51" xfId="3067"/>
    <cellStyle name="40% - Accent5 2 52" xfId="3068"/>
    <cellStyle name="40% - Accent5 2 53" xfId="3069"/>
    <cellStyle name="40% - Accent5 2 54" xfId="3070"/>
    <cellStyle name="40% - Accent5 2 55" xfId="3071"/>
    <cellStyle name="40% - Accent5 2 56" xfId="3072"/>
    <cellStyle name="40% - Accent5 2 57" xfId="3073"/>
    <cellStyle name="40% - Accent5 2 58" xfId="3074"/>
    <cellStyle name="40% - Accent5 2 59" xfId="3075"/>
    <cellStyle name="40% - Accent5 2 6" xfId="3076"/>
    <cellStyle name="40% - Accent5 2 6 2" xfId="3077"/>
    <cellStyle name="40% - Accent5 2 60" xfId="3078"/>
    <cellStyle name="40% - Accent5 2 61" xfId="3079"/>
    <cellStyle name="40% - Accent5 2 62" xfId="3080"/>
    <cellStyle name="40% - Accent5 2 63" xfId="3081"/>
    <cellStyle name="40% - Accent5 2 64" xfId="3082"/>
    <cellStyle name="40% - Accent5 2 65" xfId="3083"/>
    <cellStyle name="40% - Accent5 2 66" xfId="3084"/>
    <cellStyle name="40% - Accent5 2 67" xfId="3085"/>
    <cellStyle name="40% - Accent5 2 68" xfId="3086"/>
    <cellStyle name="40% - Accent5 2 69" xfId="3087"/>
    <cellStyle name="40% - Accent5 2 7" xfId="3088"/>
    <cellStyle name="40% - Accent5 2 7 2" xfId="3089"/>
    <cellStyle name="40% - Accent5 2 70" xfId="3090"/>
    <cellStyle name="40% - Accent5 2 71" xfId="3091"/>
    <cellStyle name="40% - Accent5 2 72" xfId="3092"/>
    <cellStyle name="40% - Accent5 2 73" xfId="3093"/>
    <cellStyle name="40% - Accent5 2 74" xfId="3094"/>
    <cellStyle name="40% - Accent5 2 75" xfId="3095"/>
    <cellStyle name="40% - Accent5 2 76" xfId="3096"/>
    <cellStyle name="40% - Accent5 2 77" xfId="3097"/>
    <cellStyle name="40% - Accent5 2 78" xfId="3098"/>
    <cellStyle name="40% - Accent5 2 79" xfId="3099"/>
    <cellStyle name="40% - Accent5 2 8" xfId="3100"/>
    <cellStyle name="40% - Accent5 2 8 2" xfId="3101"/>
    <cellStyle name="40% - Accent5 2 80" xfId="3102"/>
    <cellStyle name="40% - Accent5 2 81" xfId="3103"/>
    <cellStyle name="40% - Accent5 2 82" xfId="3104"/>
    <cellStyle name="40% - Accent5 2 83" xfId="3105"/>
    <cellStyle name="40% - Accent5 2 84" xfId="3106"/>
    <cellStyle name="40% - Accent5 2 85" xfId="3107"/>
    <cellStyle name="40% - Accent5 2 86" xfId="3108"/>
    <cellStyle name="40% - Accent5 2 87" xfId="3109"/>
    <cellStyle name="40% - Accent5 2 88" xfId="3110"/>
    <cellStyle name="40% - Accent5 2 89" xfId="3111"/>
    <cellStyle name="40% - Accent5 2 9" xfId="3112"/>
    <cellStyle name="40% - Accent5 2 90" xfId="3113"/>
    <cellStyle name="40% - Accent5 2 91" xfId="3114"/>
    <cellStyle name="40% - Accent5 2 92" xfId="3115"/>
    <cellStyle name="40% - Accent5 2 93" xfId="3116"/>
    <cellStyle name="40% - Accent5 2 94" xfId="3117"/>
    <cellStyle name="40% - Accent5 2 95" xfId="3118"/>
    <cellStyle name="40% - Accent5 2 96" xfId="3119"/>
    <cellStyle name="40% - Accent5 2 97" xfId="3120"/>
    <cellStyle name="40% - Accent5 2 98" xfId="3121"/>
    <cellStyle name="40% - Accent5 2 99" xfId="3122"/>
    <cellStyle name="40% - Accent5 2_hyr" xfId="11896"/>
    <cellStyle name="40% - Accent5 3" xfId="3123"/>
    <cellStyle name="40% - Accent5 3 2" xfId="3124"/>
    <cellStyle name="40% - Accent5 3 2 2" xfId="3125"/>
    <cellStyle name="40% - Accent5 3 3" xfId="3126"/>
    <cellStyle name="40% - Accent5 3 4" xfId="3127"/>
    <cellStyle name="40% - Accent5 3 5" xfId="3128"/>
    <cellStyle name="40% - Accent5 3 6" xfId="3129"/>
    <cellStyle name="40% - Accent5 3_hyr" xfId="3130"/>
    <cellStyle name="40% - Accent5 4" xfId="3131"/>
    <cellStyle name="40% - Accent5 4 2" xfId="3132"/>
    <cellStyle name="40% - Accent5 4 3" xfId="3133"/>
    <cellStyle name="40% - Accent5 4 4" xfId="3134"/>
    <cellStyle name="40% - Accent5 4 5" xfId="3135"/>
    <cellStyle name="40% - Accent5 4 6" xfId="3136"/>
    <cellStyle name="40% - Accent5 4_hyr" xfId="3137"/>
    <cellStyle name="40% - Accent5 5" xfId="3138"/>
    <cellStyle name="40% - Accent5 5 2" xfId="3139"/>
    <cellStyle name="40% - Accent5 6" xfId="3140"/>
    <cellStyle name="40% - Accent5 6 2" xfId="3141"/>
    <cellStyle name="40% - Accent5 7" xfId="3142"/>
    <cellStyle name="40% - Accent5 7 2" xfId="3143"/>
    <cellStyle name="40% - Accent5 8" xfId="3144"/>
    <cellStyle name="40% - Accent5 8 2" xfId="3145"/>
    <cellStyle name="40% - Accent5 9" xfId="3146"/>
    <cellStyle name="40% - Accent5 9 2" xfId="3147"/>
    <cellStyle name="40% - Accent5 9 3" xfId="3148"/>
    <cellStyle name="40% - Accent6 10" xfId="3149"/>
    <cellStyle name="40% - Accent6 10 2" xfId="3150"/>
    <cellStyle name="40% - Accent6 11" xfId="3151"/>
    <cellStyle name="40% - Accent6 11 2" xfId="3152"/>
    <cellStyle name="40% - Accent6 2" xfId="3153"/>
    <cellStyle name="40% - Accent6 2 10" xfId="3154"/>
    <cellStyle name="40% - Accent6 2 100" xfId="3155"/>
    <cellStyle name="40% - Accent6 2 101" xfId="3156"/>
    <cellStyle name="40% - Accent6 2 102" xfId="3157"/>
    <cellStyle name="40% - Accent6 2 103" xfId="3158"/>
    <cellStyle name="40% - Accent6 2 104" xfId="3159"/>
    <cellStyle name="40% - Accent6 2 105" xfId="3160"/>
    <cellStyle name="40% - Accent6 2 106" xfId="3161"/>
    <cellStyle name="40% - Accent6 2 107" xfId="3162"/>
    <cellStyle name="40% - Accent6 2 108" xfId="3163"/>
    <cellStyle name="40% - Accent6 2 109" xfId="3164"/>
    <cellStyle name="40% - Accent6 2 11" xfId="3165"/>
    <cellStyle name="40% - Accent6 2 110" xfId="3166"/>
    <cellStyle name="40% - Accent6 2 111" xfId="3167"/>
    <cellStyle name="40% - Accent6 2 112" xfId="3168"/>
    <cellStyle name="40% - Accent6 2 113" xfId="3169"/>
    <cellStyle name="40% - Accent6 2 114" xfId="3170"/>
    <cellStyle name="40% - Accent6 2 115" xfId="3171"/>
    <cellStyle name="40% - Accent6 2 116" xfId="3172"/>
    <cellStyle name="40% - Accent6 2 117" xfId="3173"/>
    <cellStyle name="40% - Accent6 2 118" xfId="3174"/>
    <cellStyle name="40% - Accent6 2 119" xfId="3175"/>
    <cellStyle name="40% - Accent6 2 12" xfId="3176"/>
    <cellStyle name="40% - Accent6 2 120" xfId="3177"/>
    <cellStyle name="40% - Accent6 2 121" xfId="3178"/>
    <cellStyle name="40% - Accent6 2 122" xfId="3179"/>
    <cellStyle name="40% - Accent6 2 123" xfId="3180"/>
    <cellStyle name="40% - Accent6 2 124" xfId="3181"/>
    <cellStyle name="40% - Accent6 2 125" xfId="3182"/>
    <cellStyle name="40% - Accent6 2 126" xfId="3183"/>
    <cellStyle name="40% - Accent6 2 127" xfId="3184"/>
    <cellStyle name="40% - Accent6 2 128" xfId="3185"/>
    <cellStyle name="40% - Accent6 2 129" xfId="3186"/>
    <cellStyle name="40% - Accent6 2 13" xfId="3187"/>
    <cellStyle name="40% - Accent6 2 130" xfId="3188"/>
    <cellStyle name="40% - Accent6 2 131" xfId="3189"/>
    <cellStyle name="40% - Accent6 2 132" xfId="3190"/>
    <cellStyle name="40% - Accent6 2 133" xfId="3191"/>
    <cellStyle name="40% - Accent6 2 14" xfId="3192"/>
    <cellStyle name="40% - Accent6 2 15" xfId="3193"/>
    <cellStyle name="40% - Accent6 2 16" xfId="3194"/>
    <cellStyle name="40% - Accent6 2 17" xfId="3195"/>
    <cellStyle name="40% - Accent6 2 18" xfId="3196"/>
    <cellStyle name="40% - Accent6 2 19" xfId="3197"/>
    <cellStyle name="40% - Accent6 2 2" xfId="3198"/>
    <cellStyle name="40% - Accent6 2 2 2" xfId="3199"/>
    <cellStyle name="40% - Accent6 2 20" xfId="3200"/>
    <cellStyle name="40% - Accent6 2 21" xfId="3201"/>
    <cellStyle name="40% - Accent6 2 22" xfId="3202"/>
    <cellStyle name="40% - Accent6 2 23" xfId="3203"/>
    <cellStyle name="40% - Accent6 2 24" xfId="3204"/>
    <cellStyle name="40% - Accent6 2 25" xfId="3205"/>
    <cellStyle name="40% - Accent6 2 26" xfId="3206"/>
    <cellStyle name="40% - Accent6 2 27" xfId="3207"/>
    <cellStyle name="40% - Accent6 2 28" xfId="3208"/>
    <cellStyle name="40% - Accent6 2 29" xfId="3209"/>
    <cellStyle name="40% - Accent6 2 3" xfId="3210"/>
    <cellStyle name="40% - Accent6 2 3 2" xfId="3211"/>
    <cellStyle name="40% - Accent6 2 30" xfId="3212"/>
    <cellStyle name="40% - Accent6 2 31" xfId="3213"/>
    <cellStyle name="40% - Accent6 2 32" xfId="3214"/>
    <cellStyle name="40% - Accent6 2 33" xfId="3215"/>
    <cellStyle name="40% - Accent6 2 34" xfId="3216"/>
    <cellStyle name="40% - Accent6 2 35" xfId="3217"/>
    <cellStyle name="40% - Accent6 2 36" xfId="3218"/>
    <cellStyle name="40% - Accent6 2 37" xfId="3219"/>
    <cellStyle name="40% - Accent6 2 38" xfId="3220"/>
    <cellStyle name="40% - Accent6 2 39" xfId="3221"/>
    <cellStyle name="40% - Accent6 2 4" xfId="3222"/>
    <cellStyle name="40% - Accent6 2 4 2" xfId="3223"/>
    <cellStyle name="40% - Accent6 2 40" xfId="3224"/>
    <cellStyle name="40% - Accent6 2 41" xfId="3225"/>
    <cellStyle name="40% - Accent6 2 42" xfId="3226"/>
    <cellStyle name="40% - Accent6 2 43" xfId="3227"/>
    <cellStyle name="40% - Accent6 2 44" xfId="3228"/>
    <cellStyle name="40% - Accent6 2 45" xfId="3229"/>
    <cellStyle name="40% - Accent6 2 46" xfId="3230"/>
    <cellStyle name="40% - Accent6 2 47" xfId="3231"/>
    <cellStyle name="40% - Accent6 2 48" xfId="3232"/>
    <cellStyle name="40% - Accent6 2 49" xfId="3233"/>
    <cellStyle name="40% - Accent6 2 5" xfId="3234"/>
    <cellStyle name="40% - Accent6 2 5 2" xfId="3235"/>
    <cellStyle name="40% - Accent6 2 50" xfId="3236"/>
    <cellStyle name="40% - Accent6 2 51" xfId="3237"/>
    <cellStyle name="40% - Accent6 2 52" xfId="3238"/>
    <cellStyle name="40% - Accent6 2 53" xfId="3239"/>
    <cellStyle name="40% - Accent6 2 54" xfId="3240"/>
    <cellStyle name="40% - Accent6 2 55" xfId="3241"/>
    <cellStyle name="40% - Accent6 2 56" xfId="3242"/>
    <cellStyle name="40% - Accent6 2 57" xfId="3243"/>
    <cellStyle name="40% - Accent6 2 58" xfId="3244"/>
    <cellStyle name="40% - Accent6 2 59" xfId="3245"/>
    <cellStyle name="40% - Accent6 2 6" xfId="3246"/>
    <cellStyle name="40% - Accent6 2 6 2" xfId="3247"/>
    <cellStyle name="40% - Accent6 2 60" xfId="3248"/>
    <cellStyle name="40% - Accent6 2 61" xfId="3249"/>
    <cellStyle name="40% - Accent6 2 62" xfId="3250"/>
    <cellStyle name="40% - Accent6 2 63" xfId="3251"/>
    <cellStyle name="40% - Accent6 2 64" xfId="3252"/>
    <cellStyle name="40% - Accent6 2 65" xfId="3253"/>
    <cellStyle name="40% - Accent6 2 66" xfId="3254"/>
    <cellStyle name="40% - Accent6 2 67" xfId="3255"/>
    <cellStyle name="40% - Accent6 2 68" xfId="3256"/>
    <cellStyle name="40% - Accent6 2 69" xfId="3257"/>
    <cellStyle name="40% - Accent6 2 7" xfId="3258"/>
    <cellStyle name="40% - Accent6 2 7 2" xfId="3259"/>
    <cellStyle name="40% - Accent6 2 70" xfId="3260"/>
    <cellStyle name="40% - Accent6 2 71" xfId="3261"/>
    <cellStyle name="40% - Accent6 2 72" xfId="3262"/>
    <cellStyle name="40% - Accent6 2 73" xfId="3263"/>
    <cellStyle name="40% - Accent6 2 74" xfId="3264"/>
    <cellStyle name="40% - Accent6 2 75" xfId="3265"/>
    <cellStyle name="40% - Accent6 2 76" xfId="3266"/>
    <cellStyle name="40% - Accent6 2 77" xfId="3267"/>
    <cellStyle name="40% - Accent6 2 78" xfId="3268"/>
    <cellStyle name="40% - Accent6 2 79" xfId="3269"/>
    <cellStyle name="40% - Accent6 2 8" xfId="3270"/>
    <cellStyle name="40% - Accent6 2 8 2" xfId="3271"/>
    <cellStyle name="40% - Accent6 2 80" xfId="3272"/>
    <cellStyle name="40% - Accent6 2 81" xfId="3273"/>
    <cellStyle name="40% - Accent6 2 82" xfId="3274"/>
    <cellStyle name="40% - Accent6 2 83" xfId="3275"/>
    <cellStyle name="40% - Accent6 2 84" xfId="3276"/>
    <cellStyle name="40% - Accent6 2 85" xfId="3277"/>
    <cellStyle name="40% - Accent6 2 86" xfId="3278"/>
    <cellStyle name="40% - Accent6 2 87" xfId="3279"/>
    <cellStyle name="40% - Accent6 2 88" xfId="3280"/>
    <cellStyle name="40% - Accent6 2 89" xfId="3281"/>
    <cellStyle name="40% - Accent6 2 9" xfId="3282"/>
    <cellStyle name="40% - Accent6 2 90" xfId="3283"/>
    <cellStyle name="40% - Accent6 2 91" xfId="3284"/>
    <cellStyle name="40% - Accent6 2 92" xfId="3285"/>
    <cellStyle name="40% - Accent6 2 93" xfId="3286"/>
    <cellStyle name="40% - Accent6 2 94" xfId="3287"/>
    <cellStyle name="40% - Accent6 2 95" xfId="3288"/>
    <cellStyle name="40% - Accent6 2 96" xfId="3289"/>
    <cellStyle name="40% - Accent6 2 97" xfId="3290"/>
    <cellStyle name="40% - Accent6 2 98" xfId="3291"/>
    <cellStyle name="40% - Accent6 2 99" xfId="3292"/>
    <cellStyle name="40% - Accent6 2_hyr" xfId="11897"/>
    <cellStyle name="40% - Accent6 3" xfId="3293"/>
    <cellStyle name="40% - Accent6 3 2" xfId="3294"/>
    <cellStyle name="40% - Accent6 3 2 2" xfId="3295"/>
    <cellStyle name="40% - Accent6 3 3" xfId="3296"/>
    <cellStyle name="40% - Accent6 3 4" xfId="3297"/>
    <cellStyle name="40% - Accent6 3 5" xfId="3298"/>
    <cellStyle name="40% - Accent6 3 6" xfId="3299"/>
    <cellStyle name="40% - Accent6 3_hyr" xfId="3300"/>
    <cellStyle name="40% - Accent6 4" xfId="3301"/>
    <cellStyle name="40% - Accent6 4 2" xfId="3302"/>
    <cellStyle name="40% - Accent6 4 3" xfId="3303"/>
    <cellStyle name="40% - Accent6 4 4" xfId="3304"/>
    <cellStyle name="40% - Accent6 4 5" xfId="3305"/>
    <cellStyle name="40% - Accent6 4 6" xfId="3306"/>
    <cellStyle name="40% - Accent6 4_hyr" xfId="3307"/>
    <cellStyle name="40% - Accent6 5" xfId="3308"/>
    <cellStyle name="40% - Accent6 5 2" xfId="3309"/>
    <cellStyle name="40% - Accent6 6" xfId="3310"/>
    <cellStyle name="40% - Accent6 6 2" xfId="3311"/>
    <cellStyle name="40% - Accent6 7" xfId="3312"/>
    <cellStyle name="40% - Accent6 7 2" xfId="3313"/>
    <cellStyle name="40% - Accent6 8" xfId="3314"/>
    <cellStyle name="40% - Accent6 8 2" xfId="3315"/>
    <cellStyle name="40% - Accent6 9" xfId="3316"/>
    <cellStyle name="40% - Accent6 9 2" xfId="3317"/>
    <cellStyle name="40% - Accent6 9 3" xfId="3318"/>
    <cellStyle name="40% - एक्सेंट1" xfId="3319"/>
    <cellStyle name="40% - एक्सेंट2" xfId="3320"/>
    <cellStyle name="40% - एक्सेंट3" xfId="3321"/>
    <cellStyle name="40% - एक्सेंट4" xfId="3322"/>
    <cellStyle name="40% - एक्सेंट5" xfId="3323"/>
    <cellStyle name="40% - एक्सेंट6" xfId="3324"/>
    <cellStyle name="60% - Accent1 10" xfId="3325"/>
    <cellStyle name="60% - Accent1 10 2" xfId="3326"/>
    <cellStyle name="60% - Accent1 11" xfId="3327"/>
    <cellStyle name="60% - Accent1 11 2" xfId="3328"/>
    <cellStyle name="60% - Accent1 2" xfId="3329"/>
    <cellStyle name="60% - Accent1 2 10" xfId="3330"/>
    <cellStyle name="60% - Accent1 2 100" xfId="3331"/>
    <cellStyle name="60% - Accent1 2 101" xfId="3332"/>
    <cellStyle name="60% - Accent1 2 102" xfId="3333"/>
    <cellStyle name="60% - Accent1 2 103" xfId="3334"/>
    <cellStyle name="60% - Accent1 2 104" xfId="3335"/>
    <cellStyle name="60% - Accent1 2 105" xfId="3336"/>
    <cellStyle name="60% - Accent1 2 106" xfId="3337"/>
    <cellStyle name="60% - Accent1 2 107" xfId="3338"/>
    <cellStyle name="60% - Accent1 2 108" xfId="3339"/>
    <cellStyle name="60% - Accent1 2 109" xfId="3340"/>
    <cellStyle name="60% - Accent1 2 11" xfId="3341"/>
    <cellStyle name="60% - Accent1 2 110" xfId="3342"/>
    <cellStyle name="60% - Accent1 2 111" xfId="3343"/>
    <cellStyle name="60% - Accent1 2 112" xfId="3344"/>
    <cellStyle name="60% - Accent1 2 113" xfId="3345"/>
    <cellStyle name="60% - Accent1 2 114" xfId="3346"/>
    <cellStyle name="60% - Accent1 2 115" xfId="3347"/>
    <cellStyle name="60% - Accent1 2 116" xfId="3348"/>
    <cellStyle name="60% - Accent1 2 117" xfId="3349"/>
    <cellStyle name="60% - Accent1 2 118" xfId="3350"/>
    <cellStyle name="60% - Accent1 2 119" xfId="3351"/>
    <cellStyle name="60% - Accent1 2 12" xfId="3352"/>
    <cellStyle name="60% - Accent1 2 120" xfId="3353"/>
    <cellStyle name="60% - Accent1 2 121" xfId="3354"/>
    <cellStyle name="60% - Accent1 2 122" xfId="3355"/>
    <cellStyle name="60% - Accent1 2 123" xfId="3356"/>
    <cellStyle name="60% - Accent1 2 124" xfId="3357"/>
    <cellStyle name="60% - Accent1 2 125" xfId="3358"/>
    <cellStyle name="60% - Accent1 2 126" xfId="3359"/>
    <cellStyle name="60% - Accent1 2 127" xfId="3360"/>
    <cellStyle name="60% - Accent1 2 128" xfId="3361"/>
    <cellStyle name="60% - Accent1 2 129" xfId="3362"/>
    <cellStyle name="60% - Accent1 2 13" xfId="3363"/>
    <cellStyle name="60% - Accent1 2 130" xfId="3364"/>
    <cellStyle name="60% - Accent1 2 131" xfId="3365"/>
    <cellStyle name="60% - Accent1 2 132" xfId="3366"/>
    <cellStyle name="60% - Accent1 2 133" xfId="3367"/>
    <cellStyle name="60% - Accent1 2 14" xfId="3368"/>
    <cellStyle name="60% - Accent1 2 15" xfId="3369"/>
    <cellStyle name="60% - Accent1 2 16" xfId="3370"/>
    <cellStyle name="60% - Accent1 2 17" xfId="3371"/>
    <cellStyle name="60% - Accent1 2 18" xfId="3372"/>
    <cellStyle name="60% - Accent1 2 19" xfId="3373"/>
    <cellStyle name="60% - Accent1 2 2" xfId="3374"/>
    <cellStyle name="60% - Accent1 2 2 2" xfId="3375"/>
    <cellStyle name="60% - Accent1 2 20" xfId="3376"/>
    <cellStyle name="60% - Accent1 2 21" xfId="3377"/>
    <cellStyle name="60% - Accent1 2 22" xfId="3378"/>
    <cellStyle name="60% - Accent1 2 23" xfId="3379"/>
    <cellStyle name="60% - Accent1 2 24" xfId="3380"/>
    <cellStyle name="60% - Accent1 2 25" xfId="3381"/>
    <cellStyle name="60% - Accent1 2 26" xfId="3382"/>
    <cellStyle name="60% - Accent1 2 27" xfId="3383"/>
    <cellStyle name="60% - Accent1 2 28" xfId="3384"/>
    <cellStyle name="60% - Accent1 2 29" xfId="3385"/>
    <cellStyle name="60% - Accent1 2 3" xfId="3386"/>
    <cellStyle name="60% - Accent1 2 3 2" xfId="3387"/>
    <cellStyle name="60% - Accent1 2 30" xfId="3388"/>
    <cellStyle name="60% - Accent1 2 31" xfId="3389"/>
    <cellStyle name="60% - Accent1 2 32" xfId="3390"/>
    <cellStyle name="60% - Accent1 2 33" xfId="3391"/>
    <cellStyle name="60% - Accent1 2 34" xfId="3392"/>
    <cellStyle name="60% - Accent1 2 35" xfId="3393"/>
    <cellStyle name="60% - Accent1 2 36" xfId="3394"/>
    <cellStyle name="60% - Accent1 2 37" xfId="3395"/>
    <cellStyle name="60% - Accent1 2 38" xfId="3396"/>
    <cellStyle name="60% - Accent1 2 39" xfId="3397"/>
    <cellStyle name="60% - Accent1 2 4" xfId="3398"/>
    <cellStyle name="60% - Accent1 2 4 2" xfId="3399"/>
    <cellStyle name="60% - Accent1 2 40" xfId="3400"/>
    <cellStyle name="60% - Accent1 2 41" xfId="3401"/>
    <cellStyle name="60% - Accent1 2 42" xfId="3402"/>
    <cellStyle name="60% - Accent1 2 43" xfId="3403"/>
    <cellStyle name="60% - Accent1 2 44" xfId="3404"/>
    <cellStyle name="60% - Accent1 2 45" xfId="3405"/>
    <cellStyle name="60% - Accent1 2 46" xfId="3406"/>
    <cellStyle name="60% - Accent1 2 47" xfId="3407"/>
    <cellStyle name="60% - Accent1 2 48" xfId="3408"/>
    <cellStyle name="60% - Accent1 2 49" xfId="3409"/>
    <cellStyle name="60% - Accent1 2 5" xfId="3410"/>
    <cellStyle name="60% - Accent1 2 5 2" xfId="3411"/>
    <cellStyle name="60% - Accent1 2 50" xfId="3412"/>
    <cellStyle name="60% - Accent1 2 51" xfId="3413"/>
    <cellStyle name="60% - Accent1 2 52" xfId="3414"/>
    <cellStyle name="60% - Accent1 2 53" xfId="3415"/>
    <cellStyle name="60% - Accent1 2 54" xfId="3416"/>
    <cellStyle name="60% - Accent1 2 55" xfId="3417"/>
    <cellStyle name="60% - Accent1 2 56" xfId="3418"/>
    <cellStyle name="60% - Accent1 2 57" xfId="3419"/>
    <cellStyle name="60% - Accent1 2 58" xfId="3420"/>
    <cellStyle name="60% - Accent1 2 59" xfId="3421"/>
    <cellStyle name="60% - Accent1 2 6" xfId="3422"/>
    <cellStyle name="60% - Accent1 2 6 2" xfId="3423"/>
    <cellStyle name="60% - Accent1 2 60" xfId="3424"/>
    <cellStyle name="60% - Accent1 2 61" xfId="3425"/>
    <cellStyle name="60% - Accent1 2 62" xfId="3426"/>
    <cellStyle name="60% - Accent1 2 63" xfId="3427"/>
    <cellStyle name="60% - Accent1 2 64" xfId="3428"/>
    <cellStyle name="60% - Accent1 2 65" xfId="3429"/>
    <cellStyle name="60% - Accent1 2 66" xfId="3430"/>
    <cellStyle name="60% - Accent1 2 67" xfId="3431"/>
    <cellStyle name="60% - Accent1 2 68" xfId="3432"/>
    <cellStyle name="60% - Accent1 2 69" xfId="3433"/>
    <cellStyle name="60% - Accent1 2 7" xfId="3434"/>
    <cellStyle name="60% - Accent1 2 7 2" xfId="3435"/>
    <cellStyle name="60% - Accent1 2 70" xfId="3436"/>
    <cellStyle name="60% - Accent1 2 71" xfId="3437"/>
    <cellStyle name="60% - Accent1 2 72" xfId="3438"/>
    <cellStyle name="60% - Accent1 2 73" xfId="3439"/>
    <cellStyle name="60% - Accent1 2 74" xfId="3440"/>
    <cellStyle name="60% - Accent1 2 75" xfId="3441"/>
    <cellStyle name="60% - Accent1 2 76" xfId="3442"/>
    <cellStyle name="60% - Accent1 2 77" xfId="3443"/>
    <cellStyle name="60% - Accent1 2 78" xfId="3444"/>
    <cellStyle name="60% - Accent1 2 79" xfId="3445"/>
    <cellStyle name="60% - Accent1 2 8" xfId="3446"/>
    <cellStyle name="60% - Accent1 2 8 2" xfId="3447"/>
    <cellStyle name="60% - Accent1 2 80" xfId="3448"/>
    <cellStyle name="60% - Accent1 2 81" xfId="3449"/>
    <cellStyle name="60% - Accent1 2 82" xfId="3450"/>
    <cellStyle name="60% - Accent1 2 83" xfId="3451"/>
    <cellStyle name="60% - Accent1 2 84" xfId="3452"/>
    <cellStyle name="60% - Accent1 2 85" xfId="3453"/>
    <cellStyle name="60% - Accent1 2 86" xfId="3454"/>
    <cellStyle name="60% - Accent1 2 87" xfId="3455"/>
    <cellStyle name="60% - Accent1 2 88" xfId="3456"/>
    <cellStyle name="60% - Accent1 2 89" xfId="3457"/>
    <cellStyle name="60% - Accent1 2 9" xfId="3458"/>
    <cellStyle name="60% - Accent1 2 90" xfId="3459"/>
    <cellStyle name="60% - Accent1 2 91" xfId="3460"/>
    <cellStyle name="60% - Accent1 2 92" xfId="3461"/>
    <cellStyle name="60% - Accent1 2 93" xfId="3462"/>
    <cellStyle name="60% - Accent1 2 94" xfId="3463"/>
    <cellStyle name="60% - Accent1 2 95" xfId="3464"/>
    <cellStyle name="60% - Accent1 2 96" xfId="3465"/>
    <cellStyle name="60% - Accent1 2 97" xfId="3466"/>
    <cellStyle name="60% - Accent1 2 98" xfId="3467"/>
    <cellStyle name="60% - Accent1 2 99" xfId="3468"/>
    <cellStyle name="60% - Accent1 3" xfId="3469"/>
    <cellStyle name="60% - Accent1 3 2" xfId="3470"/>
    <cellStyle name="60% - Accent1 3 2 2" xfId="3471"/>
    <cellStyle name="60% - Accent1 3 3" xfId="3472"/>
    <cellStyle name="60% - Accent1 3 4" xfId="3473"/>
    <cellStyle name="60% - Accent1 3 5" xfId="3474"/>
    <cellStyle name="60% - Accent1 3 6" xfId="3475"/>
    <cellStyle name="60% - Accent1 4" xfId="3476"/>
    <cellStyle name="60% - Accent1 4 2" xfId="3477"/>
    <cellStyle name="60% - Accent1 4 3" xfId="3478"/>
    <cellStyle name="60% - Accent1 4 4" xfId="3479"/>
    <cellStyle name="60% - Accent1 4 5" xfId="3480"/>
    <cellStyle name="60% - Accent1 4 6" xfId="3481"/>
    <cellStyle name="60% - Accent1 5" xfId="3482"/>
    <cellStyle name="60% - Accent1 5 2" xfId="3483"/>
    <cellStyle name="60% - Accent1 6" xfId="3484"/>
    <cellStyle name="60% - Accent1 6 2" xfId="3485"/>
    <cellStyle name="60% - Accent1 7" xfId="3486"/>
    <cellStyle name="60% - Accent1 7 2" xfId="3487"/>
    <cellStyle name="60% - Accent1 8" xfId="3488"/>
    <cellStyle name="60% - Accent1 8 2" xfId="3489"/>
    <cellStyle name="60% - Accent1 9" xfId="3490"/>
    <cellStyle name="60% - Accent1 9 2" xfId="3491"/>
    <cellStyle name="60% - Accent1 9 3" xfId="3492"/>
    <cellStyle name="60% - Accent2 10" xfId="3493"/>
    <cellStyle name="60% - Accent2 10 2" xfId="3494"/>
    <cellStyle name="60% - Accent2 11" xfId="3495"/>
    <cellStyle name="60% - Accent2 11 2" xfId="3496"/>
    <cellStyle name="60% - Accent2 2" xfId="3497"/>
    <cellStyle name="60% - Accent2 2 10" xfId="3498"/>
    <cellStyle name="60% - Accent2 2 100" xfId="3499"/>
    <cellStyle name="60% - Accent2 2 101" xfId="3500"/>
    <cellStyle name="60% - Accent2 2 102" xfId="3501"/>
    <cellStyle name="60% - Accent2 2 103" xfId="3502"/>
    <cellStyle name="60% - Accent2 2 104" xfId="3503"/>
    <cellStyle name="60% - Accent2 2 105" xfId="3504"/>
    <cellStyle name="60% - Accent2 2 106" xfId="3505"/>
    <cellStyle name="60% - Accent2 2 107" xfId="3506"/>
    <cellStyle name="60% - Accent2 2 108" xfId="3507"/>
    <cellStyle name="60% - Accent2 2 109" xfId="3508"/>
    <cellStyle name="60% - Accent2 2 11" xfId="3509"/>
    <cellStyle name="60% - Accent2 2 110" xfId="3510"/>
    <cellStyle name="60% - Accent2 2 111" xfId="3511"/>
    <cellStyle name="60% - Accent2 2 112" xfId="3512"/>
    <cellStyle name="60% - Accent2 2 113" xfId="3513"/>
    <cellStyle name="60% - Accent2 2 114" xfId="3514"/>
    <cellStyle name="60% - Accent2 2 115" xfId="3515"/>
    <cellStyle name="60% - Accent2 2 116" xfId="3516"/>
    <cellStyle name="60% - Accent2 2 117" xfId="3517"/>
    <cellStyle name="60% - Accent2 2 118" xfId="3518"/>
    <cellStyle name="60% - Accent2 2 119" xfId="3519"/>
    <cellStyle name="60% - Accent2 2 12" xfId="3520"/>
    <cellStyle name="60% - Accent2 2 120" xfId="3521"/>
    <cellStyle name="60% - Accent2 2 121" xfId="3522"/>
    <cellStyle name="60% - Accent2 2 122" xfId="3523"/>
    <cellStyle name="60% - Accent2 2 123" xfId="3524"/>
    <cellStyle name="60% - Accent2 2 124" xfId="3525"/>
    <cellStyle name="60% - Accent2 2 125" xfId="3526"/>
    <cellStyle name="60% - Accent2 2 126" xfId="3527"/>
    <cellStyle name="60% - Accent2 2 127" xfId="3528"/>
    <cellStyle name="60% - Accent2 2 128" xfId="3529"/>
    <cellStyle name="60% - Accent2 2 129" xfId="3530"/>
    <cellStyle name="60% - Accent2 2 13" xfId="3531"/>
    <cellStyle name="60% - Accent2 2 130" xfId="3532"/>
    <cellStyle name="60% - Accent2 2 131" xfId="3533"/>
    <cellStyle name="60% - Accent2 2 132" xfId="3534"/>
    <cellStyle name="60% - Accent2 2 133" xfId="3535"/>
    <cellStyle name="60% - Accent2 2 14" xfId="3536"/>
    <cellStyle name="60% - Accent2 2 15" xfId="3537"/>
    <cellStyle name="60% - Accent2 2 16" xfId="3538"/>
    <cellStyle name="60% - Accent2 2 17" xfId="3539"/>
    <cellStyle name="60% - Accent2 2 18" xfId="3540"/>
    <cellStyle name="60% - Accent2 2 19" xfId="3541"/>
    <cellStyle name="60% - Accent2 2 2" xfId="3542"/>
    <cellStyle name="60% - Accent2 2 2 2" xfId="3543"/>
    <cellStyle name="60% - Accent2 2 20" xfId="3544"/>
    <cellStyle name="60% - Accent2 2 21" xfId="3545"/>
    <cellStyle name="60% - Accent2 2 22" xfId="3546"/>
    <cellStyle name="60% - Accent2 2 23" xfId="3547"/>
    <cellStyle name="60% - Accent2 2 24" xfId="3548"/>
    <cellStyle name="60% - Accent2 2 25" xfId="3549"/>
    <cellStyle name="60% - Accent2 2 26" xfId="3550"/>
    <cellStyle name="60% - Accent2 2 27" xfId="3551"/>
    <cellStyle name="60% - Accent2 2 28" xfId="3552"/>
    <cellStyle name="60% - Accent2 2 29" xfId="3553"/>
    <cellStyle name="60% - Accent2 2 3" xfId="3554"/>
    <cellStyle name="60% - Accent2 2 3 2" xfId="3555"/>
    <cellStyle name="60% - Accent2 2 30" xfId="3556"/>
    <cellStyle name="60% - Accent2 2 31" xfId="3557"/>
    <cellStyle name="60% - Accent2 2 32" xfId="3558"/>
    <cellStyle name="60% - Accent2 2 33" xfId="3559"/>
    <cellStyle name="60% - Accent2 2 34" xfId="3560"/>
    <cellStyle name="60% - Accent2 2 35" xfId="3561"/>
    <cellStyle name="60% - Accent2 2 36" xfId="3562"/>
    <cellStyle name="60% - Accent2 2 37" xfId="3563"/>
    <cellStyle name="60% - Accent2 2 38" xfId="3564"/>
    <cellStyle name="60% - Accent2 2 39" xfId="3565"/>
    <cellStyle name="60% - Accent2 2 4" xfId="3566"/>
    <cellStyle name="60% - Accent2 2 4 2" xfId="3567"/>
    <cellStyle name="60% - Accent2 2 40" xfId="3568"/>
    <cellStyle name="60% - Accent2 2 41" xfId="3569"/>
    <cellStyle name="60% - Accent2 2 42" xfId="3570"/>
    <cellStyle name="60% - Accent2 2 43" xfId="3571"/>
    <cellStyle name="60% - Accent2 2 44" xfId="3572"/>
    <cellStyle name="60% - Accent2 2 45" xfId="3573"/>
    <cellStyle name="60% - Accent2 2 46" xfId="3574"/>
    <cellStyle name="60% - Accent2 2 47" xfId="3575"/>
    <cellStyle name="60% - Accent2 2 48" xfId="3576"/>
    <cellStyle name="60% - Accent2 2 49" xfId="3577"/>
    <cellStyle name="60% - Accent2 2 5" xfId="3578"/>
    <cellStyle name="60% - Accent2 2 5 2" xfId="3579"/>
    <cellStyle name="60% - Accent2 2 50" xfId="3580"/>
    <cellStyle name="60% - Accent2 2 51" xfId="3581"/>
    <cellStyle name="60% - Accent2 2 52" xfId="3582"/>
    <cellStyle name="60% - Accent2 2 53" xfId="3583"/>
    <cellStyle name="60% - Accent2 2 54" xfId="3584"/>
    <cellStyle name="60% - Accent2 2 55" xfId="3585"/>
    <cellStyle name="60% - Accent2 2 56" xfId="3586"/>
    <cellStyle name="60% - Accent2 2 57" xfId="3587"/>
    <cellStyle name="60% - Accent2 2 58" xfId="3588"/>
    <cellStyle name="60% - Accent2 2 59" xfId="3589"/>
    <cellStyle name="60% - Accent2 2 6" xfId="3590"/>
    <cellStyle name="60% - Accent2 2 6 2" xfId="3591"/>
    <cellStyle name="60% - Accent2 2 60" xfId="3592"/>
    <cellStyle name="60% - Accent2 2 61" xfId="3593"/>
    <cellStyle name="60% - Accent2 2 62" xfId="3594"/>
    <cellStyle name="60% - Accent2 2 63" xfId="3595"/>
    <cellStyle name="60% - Accent2 2 64" xfId="3596"/>
    <cellStyle name="60% - Accent2 2 65" xfId="3597"/>
    <cellStyle name="60% - Accent2 2 66" xfId="3598"/>
    <cellStyle name="60% - Accent2 2 67" xfId="3599"/>
    <cellStyle name="60% - Accent2 2 68" xfId="3600"/>
    <cellStyle name="60% - Accent2 2 69" xfId="3601"/>
    <cellStyle name="60% - Accent2 2 7" xfId="3602"/>
    <cellStyle name="60% - Accent2 2 7 2" xfId="3603"/>
    <cellStyle name="60% - Accent2 2 70" xfId="3604"/>
    <cellStyle name="60% - Accent2 2 71" xfId="3605"/>
    <cellStyle name="60% - Accent2 2 72" xfId="3606"/>
    <cellStyle name="60% - Accent2 2 73" xfId="3607"/>
    <cellStyle name="60% - Accent2 2 74" xfId="3608"/>
    <cellStyle name="60% - Accent2 2 75" xfId="3609"/>
    <cellStyle name="60% - Accent2 2 76" xfId="3610"/>
    <cellStyle name="60% - Accent2 2 77" xfId="3611"/>
    <cellStyle name="60% - Accent2 2 78" xfId="3612"/>
    <cellStyle name="60% - Accent2 2 79" xfId="3613"/>
    <cellStyle name="60% - Accent2 2 8" xfId="3614"/>
    <cellStyle name="60% - Accent2 2 8 2" xfId="3615"/>
    <cellStyle name="60% - Accent2 2 80" xfId="3616"/>
    <cellStyle name="60% - Accent2 2 81" xfId="3617"/>
    <cellStyle name="60% - Accent2 2 82" xfId="3618"/>
    <cellStyle name="60% - Accent2 2 83" xfId="3619"/>
    <cellStyle name="60% - Accent2 2 84" xfId="3620"/>
    <cellStyle name="60% - Accent2 2 85" xfId="3621"/>
    <cellStyle name="60% - Accent2 2 86" xfId="3622"/>
    <cellStyle name="60% - Accent2 2 87" xfId="3623"/>
    <cellStyle name="60% - Accent2 2 88" xfId="3624"/>
    <cellStyle name="60% - Accent2 2 89" xfId="3625"/>
    <cellStyle name="60% - Accent2 2 9" xfId="3626"/>
    <cellStyle name="60% - Accent2 2 90" xfId="3627"/>
    <cellStyle name="60% - Accent2 2 91" xfId="3628"/>
    <cellStyle name="60% - Accent2 2 92" xfId="3629"/>
    <cellStyle name="60% - Accent2 2 93" xfId="3630"/>
    <cellStyle name="60% - Accent2 2 94" xfId="3631"/>
    <cellStyle name="60% - Accent2 2 95" xfId="3632"/>
    <cellStyle name="60% - Accent2 2 96" xfId="3633"/>
    <cellStyle name="60% - Accent2 2 97" xfId="3634"/>
    <cellStyle name="60% - Accent2 2 98" xfId="3635"/>
    <cellStyle name="60% - Accent2 2 99" xfId="3636"/>
    <cellStyle name="60% - Accent2 3" xfId="3637"/>
    <cellStyle name="60% - Accent2 3 2" xfId="3638"/>
    <cellStyle name="60% - Accent2 3 2 2" xfId="3639"/>
    <cellStyle name="60% - Accent2 3 3" xfId="3640"/>
    <cellStyle name="60% - Accent2 3 4" xfId="3641"/>
    <cellStyle name="60% - Accent2 3 5" xfId="3642"/>
    <cellStyle name="60% - Accent2 3 6" xfId="3643"/>
    <cellStyle name="60% - Accent2 4" xfId="3644"/>
    <cellStyle name="60% - Accent2 4 2" xfId="3645"/>
    <cellStyle name="60% - Accent2 4 3" xfId="3646"/>
    <cellStyle name="60% - Accent2 4 4" xfId="3647"/>
    <cellStyle name="60% - Accent2 4 5" xfId="3648"/>
    <cellStyle name="60% - Accent2 4 6" xfId="3649"/>
    <cellStyle name="60% - Accent2 5" xfId="3650"/>
    <cellStyle name="60% - Accent2 5 2" xfId="3651"/>
    <cellStyle name="60% - Accent2 6" xfId="3652"/>
    <cellStyle name="60% - Accent2 6 2" xfId="3653"/>
    <cellStyle name="60% - Accent2 7" xfId="3654"/>
    <cellStyle name="60% - Accent2 7 2" xfId="3655"/>
    <cellStyle name="60% - Accent2 8" xfId="3656"/>
    <cellStyle name="60% - Accent2 8 2" xfId="3657"/>
    <cellStyle name="60% - Accent2 9" xfId="3658"/>
    <cellStyle name="60% - Accent2 9 2" xfId="3659"/>
    <cellStyle name="60% - Accent2 9 3" xfId="3660"/>
    <cellStyle name="60% - Accent3 10" xfId="3661"/>
    <cellStyle name="60% - Accent3 10 2" xfId="3662"/>
    <cellStyle name="60% - Accent3 11" xfId="3663"/>
    <cellStyle name="60% - Accent3 11 2" xfId="3664"/>
    <cellStyle name="60% - Accent3 2" xfId="3665"/>
    <cellStyle name="60% - Accent3 2 10" xfId="3666"/>
    <cellStyle name="60% - Accent3 2 100" xfId="3667"/>
    <cellStyle name="60% - Accent3 2 101" xfId="3668"/>
    <cellStyle name="60% - Accent3 2 102" xfId="3669"/>
    <cellStyle name="60% - Accent3 2 103" xfId="3670"/>
    <cellStyle name="60% - Accent3 2 104" xfId="3671"/>
    <cellStyle name="60% - Accent3 2 105" xfId="3672"/>
    <cellStyle name="60% - Accent3 2 106" xfId="3673"/>
    <cellStyle name="60% - Accent3 2 107" xfId="3674"/>
    <cellStyle name="60% - Accent3 2 108" xfId="3675"/>
    <cellStyle name="60% - Accent3 2 109" xfId="3676"/>
    <cellStyle name="60% - Accent3 2 11" xfId="3677"/>
    <cellStyle name="60% - Accent3 2 110" xfId="3678"/>
    <cellStyle name="60% - Accent3 2 111" xfId="3679"/>
    <cellStyle name="60% - Accent3 2 112" xfId="3680"/>
    <cellStyle name="60% - Accent3 2 113" xfId="3681"/>
    <cellStyle name="60% - Accent3 2 114" xfId="3682"/>
    <cellStyle name="60% - Accent3 2 115" xfId="3683"/>
    <cellStyle name="60% - Accent3 2 116" xfId="3684"/>
    <cellStyle name="60% - Accent3 2 117" xfId="3685"/>
    <cellStyle name="60% - Accent3 2 118" xfId="3686"/>
    <cellStyle name="60% - Accent3 2 119" xfId="3687"/>
    <cellStyle name="60% - Accent3 2 12" xfId="3688"/>
    <cellStyle name="60% - Accent3 2 120" xfId="3689"/>
    <cellStyle name="60% - Accent3 2 121" xfId="3690"/>
    <cellStyle name="60% - Accent3 2 122" xfId="3691"/>
    <cellStyle name="60% - Accent3 2 123" xfId="3692"/>
    <cellStyle name="60% - Accent3 2 124" xfId="3693"/>
    <cellStyle name="60% - Accent3 2 125" xfId="3694"/>
    <cellStyle name="60% - Accent3 2 126" xfId="3695"/>
    <cellStyle name="60% - Accent3 2 127" xfId="3696"/>
    <cellStyle name="60% - Accent3 2 128" xfId="3697"/>
    <cellStyle name="60% - Accent3 2 129" xfId="3698"/>
    <cellStyle name="60% - Accent3 2 13" xfId="3699"/>
    <cellStyle name="60% - Accent3 2 130" xfId="3700"/>
    <cellStyle name="60% - Accent3 2 131" xfId="3701"/>
    <cellStyle name="60% - Accent3 2 132" xfId="3702"/>
    <cellStyle name="60% - Accent3 2 133" xfId="3703"/>
    <cellStyle name="60% - Accent3 2 14" xfId="3704"/>
    <cellStyle name="60% - Accent3 2 15" xfId="3705"/>
    <cellStyle name="60% - Accent3 2 16" xfId="3706"/>
    <cellStyle name="60% - Accent3 2 17" xfId="3707"/>
    <cellStyle name="60% - Accent3 2 18" xfId="3708"/>
    <cellStyle name="60% - Accent3 2 19" xfId="3709"/>
    <cellStyle name="60% - Accent3 2 2" xfId="3710"/>
    <cellStyle name="60% - Accent3 2 2 2" xfId="3711"/>
    <cellStyle name="60% - Accent3 2 20" xfId="3712"/>
    <cellStyle name="60% - Accent3 2 21" xfId="3713"/>
    <cellStyle name="60% - Accent3 2 22" xfId="3714"/>
    <cellStyle name="60% - Accent3 2 23" xfId="3715"/>
    <cellStyle name="60% - Accent3 2 24" xfId="3716"/>
    <cellStyle name="60% - Accent3 2 25" xfId="3717"/>
    <cellStyle name="60% - Accent3 2 26" xfId="3718"/>
    <cellStyle name="60% - Accent3 2 27" xfId="3719"/>
    <cellStyle name="60% - Accent3 2 28" xfId="3720"/>
    <cellStyle name="60% - Accent3 2 29" xfId="3721"/>
    <cellStyle name="60% - Accent3 2 3" xfId="3722"/>
    <cellStyle name="60% - Accent3 2 3 2" xfId="3723"/>
    <cellStyle name="60% - Accent3 2 30" xfId="3724"/>
    <cellStyle name="60% - Accent3 2 31" xfId="3725"/>
    <cellStyle name="60% - Accent3 2 32" xfId="3726"/>
    <cellStyle name="60% - Accent3 2 33" xfId="3727"/>
    <cellStyle name="60% - Accent3 2 34" xfId="3728"/>
    <cellStyle name="60% - Accent3 2 35" xfId="3729"/>
    <cellStyle name="60% - Accent3 2 36" xfId="3730"/>
    <cellStyle name="60% - Accent3 2 37" xfId="3731"/>
    <cellStyle name="60% - Accent3 2 38" xfId="3732"/>
    <cellStyle name="60% - Accent3 2 39" xfId="3733"/>
    <cellStyle name="60% - Accent3 2 4" xfId="3734"/>
    <cellStyle name="60% - Accent3 2 4 2" xfId="3735"/>
    <cellStyle name="60% - Accent3 2 40" xfId="3736"/>
    <cellStyle name="60% - Accent3 2 41" xfId="3737"/>
    <cellStyle name="60% - Accent3 2 42" xfId="3738"/>
    <cellStyle name="60% - Accent3 2 43" xfId="3739"/>
    <cellStyle name="60% - Accent3 2 44" xfId="3740"/>
    <cellStyle name="60% - Accent3 2 45" xfId="3741"/>
    <cellStyle name="60% - Accent3 2 46" xfId="3742"/>
    <cellStyle name="60% - Accent3 2 47" xfId="3743"/>
    <cellStyle name="60% - Accent3 2 48" xfId="3744"/>
    <cellStyle name="60% - Accent3 2 49" xfId="3745"/>
    <cellStyle name="60% - Accent3 2 5" xfId="3746"/>
    <cellStyle name="60% - Accent3 2 5 2" xfId="3747"/>
    <cellStyle name="60% - Accent3 2 50" xfId="3748"/>
    <cellStyle name="60% - Accent3 2 51" xfId="3749"/>
    <cellStyle name="60% - Accent3 2 52" xfId="3750"/>
    <cellStyle name="60% - Accent3 2 53" xfId="3751"/>
    <cellStyle name="60% - Accent3 2 54" xfId="3752"/>
    <cellStyle name="60% - Accent3 2 55" xfId="3753"/>
    <cellStyle name="60% - Accent3 2 56" xfId="3754"/>
    <cellStyle name="60% - Accent3 2 57" xfId="3755"/>
    <cellStyle name="60% - Accent3 2 58" xfId="3756"/>
    <cellStyle name="60% - Accent3 2 59" xfId="3757"/>
    <cellStyle name="60% - Accent3 2 6" xfId="3758"/>
    <cellStyle name="60% - Accent3 2 6 2" xfId="3759"/>
    <cellStyle name="60% - Accent3 2 60" xfId="3760"/>
    <cellStyle name="60% - Accent3 2 61" xfId="3761"/>
    <cellStyle name="60% - Accent3 2 62" xfId="3762"/>
    <cellStyle name="60% - Accent3 2 63" xfId="3763"/>
    <cellStyle name="60% - Accent3 2 64" xfId="3764"/>
    <cellStyle name="60% - Accent3 2 65" xfId="3765"/>
    <cellStyle name="60% - Accent3 2 66" xfId="3766"/>
    <cellStyle name="60% - Accent3 2 67" xfId="3767"/>
    <cellStyle name="60% - Accent3 2 68" xfId="3768"/>
    <cellStyle name="60% - Accent3 2 69" xfId="3769"/>
    <cellStyle name="60% - Accent3 2 7" xfId="3770"/>
    <cellStyle name="60% - Accent3 2 7 2" xfId="3771"/>
    <cellStyle name="60% - Accent3 2 70" xfId="3772"/>
    <cellStyle name="60% - Accent3 2 71" xfId="3773"/>
    <cellStyle name="60% - Accent3 2 72" xfId="3774"/>
    <cellStyle name="60% - Accent3 2 73" xfId="3775"/>
    <cellStyle name="60% - Accent3 2 74" xfId="3776"/>
    <cellStyle name="60% - Accent3 2 75" xfId="3777"/>
    <cellStyle name="60% - Accent3 2 76" xfId="3778"/>
    <cellStyle name="60% - Accent3 2 77" xfId="3779"/>
    <cellStyle name="60% - Accent3 2 78" xfId="3780"/>
    <cellStyle name="60% - Accent3 2 79" xfId="3781"/>
    <cellStyle name="60% - Accent3 2 8" xfId="3782"/>
    <cellStyle name="60% - Accent3 2 8 2" xfId="3783"/>
    <cellStyle name="60% - Accent3 2 80" xfId="3784"/>
    <cellStyle name="60% - Accent3 2 81" xfId="3785"/>
    <cellStyle name="60% - Accent3 2 82" xfId="3786"/>
    <cellStyle name="60% - Accent3 2 83" xfId="3787"/>
    <cellStyle name="60% - Accent3 2 84" xfId="3788"/>
    <cellStyle name="60% - Accent3 2 85" xfId="3789"/>
    <cellStyle name="60% - Accent3 2 86" xfId="3790"/>
    <cellStyle name="60% - Accent3 2 87" xfId="3791"/>
    <cellStyle name="60% - Accent3 2 88" xfId="3792"/>
    <cellStyle name="60% - Accent3 2 89" xfId="3793"/>
    <cellStyle name="60% - Accent3 2 9" xfId="3794"/>
    <cellStyle name="60% - Accent3 2 90" xfId="3795"/>
    <cellStyle name="60% - Accent3 2 91" xfId="3796"/>
    <cellStyle name="60% - Accent3 2 92" xfId="3797"/>
    <cellStyle name="60% - Accent3 2 93" xfId="3798"/>
    <cellStyle name="60% - Accent3 2 94" xfId="3799"/>
    <cellStyle name="60% - Accent3 2 95" xfId="3800"/>
    <cellStyle name="60% - Accent3 2 96" xfId="3801"/>
    <cellStyle name="60% - Accent3 2 97" xfId="3802"/>
    <cellStyle name="60% - Accent3 2 98" xfId="3803"/>
    <cellStyle name="60% - Accent3 2 99" xfId="3804"/>
    <cellStyle name="60% - Accent3 3" xfId="3805"/>
    <cellStyle name="60% - Accent3 3 2" xfId="3806"/>
    <cellStyle name="60% - Accent3 3 2 2" xfId="3807"/>
    <cellStyle name="60% - Accent3 3 3" xfId="3808"/>
    <cellStyle name="60% - Accent3 3 4" xfId="3809"/>
    <cellStyle name="60% - Accent3 3 5" xfId="3810"/>
    <cellStyle name="60% - Accent3 3 6" xfId="3811"/>
    <cellStyle name="60% - Accent3 4" xfId="3812"/>
    <cellStyle name="60% - Accent3 4 2" xfId="3813"/>
    <cellStyle name="60% - Accent3 4 3" xfId="3814"/>
    <cellStyle name="60% - Accent3 4 4" xfId="3815"/>
    <cellStyle name="60% - Accent3 4 5" xfId="3816"/>
    <cellStyle name="60% - Accent3 4 6" xfId="3817"/>
    <cellStyle name="60% - Accent3 5" xfId="3818"/>
    <cellStyle name="60% - Accent3 5 2" xfId="3819"/>
    <cellStyle name="60% - Accent3 6" xfId="3820"/>
    <cellStyle name="60% - Accent3 6 2" xfId="3821"/>
    <cellStyle name="60% - Accent3 7" xfId="3822"/>
    <cellStyle name="60% - Accent3 7 2" xfId="3823"/>
    <cellStyle name="60% - Accent3 8" xfId="3824"/>
    <cellStyle name="60% - Accent3 8 2" xfId="3825"/>
    <cellStyle name="60% - Accent3 9" xfId="3826"/>
    <cellStyle name="60% - Accent3 9 2" xfId="3827"/>
    <cellStyle name="60% - Accent3 9 3" xfId="3828"/>
    <cellStyle name="60% - Accent4 10" xfId="3829"/>
    <cellStyle name="60% - Accent4 10 2" xfId="3830"/>
    <cellStyle name="60% - Accent4 11" xfId="3831"/>
    <cellStyle name="60% - Accent4 11 2" xfId="3832"/>
    <cellStyle name="60% - Accent4 2" xfId="3833"/>
    <cellStyle name="60% - Accent4 2 10" xfId="3834"/>
    <cellStyle name="60% - Accent4 2 100" xfId="3835"/>
    <cellStyle name="60% - Accent4 2 101" xfId="3836"/>
    <cellStyle name="60% - Accent4 2 102" xfId="3837"/>
    <cellStyle name="60% - Accent4 2 103" xfId="3838"/>
    <cellStyle name="60% - Accent4 2 104" xfId="3839"/>
    <cellStyle name="60% - Accent4 2 105" xfId="3840"/>
    <cellStyle name="60% - Accent4 2 106" xfId="3841"/>
    <cellStyle name="60% - Accent4 2 107" xfId="3842"/>
    <cellStyle name="60% - Accent4 2 108" xfId="3843"/>
    <cellStyle name="60% - Accent4 2 109" xfId="3844"/>
    <cellStyle name="60% - Accent4 2 11" xfId="3845"/>
    <cellStyle name="60% - Accent4 2 110" xfId="3846"/>
    <cellStyle name="60% - Accent4 2 111" xfId="3847"/>
    <cellStyle name="60% - Accent4 2 112" xfId="3848"/>
    <cellStyle name="60% - Accent4 2 113" xfId="3849"/>
    <cellStyle name="60% - Accent4 2 114" xfId="3850"/>
    <cellStyle name="60% - Accent4 2 115" xfId="3851"/>
    <cellStyle name="60% - Accent4 2 116" xfId="3852"/>
    <cellStyle name="60% - Accent4 2 117" xfId="3853"/>
    <cellStyle name="60% - Accent4 2 118" xfId="3854"/>
    <cellStyle name="60% - Accent4 2 119" xfId="3855"/>
    <cellStyle name="60% - Accent4 2 12" xfId="3856"/>
    <cellStyle name="60% - Accent4 2 120" xfId="3857"/>
    <cellStyle name="60% - Accent4 2 121" xfId="3858"/>
    <cellStyle name="60% - Accent4 2 122" xfId="3859"/>
    <cellStyle name="60% - Accent4 2 123" xfId="3860"/>
    <cellStyle name="60% - Accent4 2 124" xfId="3861"/>
    <cellStyle name="60% - Accent4 2 125" xfId="3862"/>
    <cellStyle name="60% - Accent4 2 126" xfId="3863"/>
    <cellStyle name="60% - Accent4 2 127" xfId="3864"/>
    <cellStyle name="60% - Accent4 2 128" xfId="3865"/>
    <cellStyle name="60% - Accent4 2 129" xfId="3866"/>
    <cellStyle name="60% - Accent4 2 13" xfId="3867"/>
    <cellStyle name="60% - Accent4 2 130" xfId="3868"/>
    <cellStyle name="60% - Accent4 2 131" xfId="3869"/>
    <cellStyle name="60% - Accent4 2 132" xfId="3870"/>
    <cellStyle name="60% - Accent4 2 133" xfId="3871"/>
    <cellStyle name="60% - Accent4 2 14" xfId="3872"/>
    <cellStyle name="60% - Accent4 2 15" xfId="3873"/>
    <cellStyle name="60% - Accent4 2 16" xfId="3874"/>
    <cellStyle name="60% - Accent4 2 17" xfId="3875"/>
    <cellStyle name="60% - Accent4 2 18" xfId="3876"/>
    <cellStyle name="60% - Accent4 2 19" xfId="3877"/>
    <cellStyle name="60% - Accent4 2 2" xfId="3878"/>
    <cellStyle name="60% - Accent4 2 2 2" xfId="3879"/>
    <cellStyle name="60% - Accent4 2 20" xfId="3880"/>
    <cellStyle name="60% - Accent4 2 21" xfId="3881"/>
    <cellStyle name="60% - Accent4 2 22" xfId="3882"/>
    <cellStyle name="60% - Accent4 2 23" xfId="3883"/>
    <cellStyle name="60% - Accent4 2 24" xfId="3884"/>
    <cellStyle name="60% - Accent4 2 25" xfId="3885"/>
    <cellStyle name="60% - Accent4 2 26" xfId="3886"/>
    <cellStyle name="60% - Accent4 2 27" xfId="3887"/>
    <cellStyle name="60% - Accent4 2 28" xfId="3888"/>
    <cellStyle name="60% - Accent4 2 29" xfId="3889"/>
    <cellStyle name="60% - Accent4 2 3" xfId="3890"/>
    <cellStyle name="60% - Accent4 2 3 2" xfId="3891"/>
    <cellStyle name="60% - Accent4 2 30" xfId="3892"/>
    <cellStyle name="60% - Accent4 2 31" xfId="3893"/>
    <cellStyle name="60% - Accent4 2 32" xfId="3894"/>
    <cellStyle name="60% - Accent4 2 33" xfId="3895"/>
    <cellStyle name="60% - Accent4 2 34" xfId="3896"/>
    <cellStyle name="60% - Accent4 2 35" xfId="3897"/>
    <cellStyle name="60% - Accent4 2 36" xfId="3898"/>
    <cellStyle name="60% - Accent4 2 37" xfId="3899"/>
    <cellStyle name="60% - Accent4 2 38" xfId="3900"/>
    <cellStyle name="60% - Accent4 2 39" xfId="3901"/>
    <cellStyle name="60% - Accent4 2 4" xfId="3902"/>
    <cellStyle name="60% - Accent4 2 4 2" xfId="3903"/>
    <cellStyle name="60% - Accent4 2 40" xfId="3904"/>
    <cellStyle name="60% - Accent4 2 41" xfId="3905"/>
    <cellStyle name="60% - Accent4 2 42" xfId="3906"/>
    <cellStyle name="60% - Accent4 2 43" xfId="3907"/>
    <cellStyle name="60% - Accent4 2 44" xfId="3908"/>
    <cellStyle name="60% - Accent4 2 45" xfId="3909"/>
    <cellStyle name="60% - Accent4 2 46" xfId="3910"/>
    <cellStyle name="60% - Accent4 2 47" xfId="3911"/>
    <cellStyle name="60% - Accent4 2 48" xfId="3912"/>
    <cellStyle name="60% - Accent4 2 49" xfId="3913"/>
    <cellStyle name="60% - Accent4 2 5" xfId="3914"/>
    <cellStyle name="60% - Accent4 2 5 2" xfId="3915"/>
    <cellStyle name="60% - Accent4 2 50" xfId="3916"/>
    <cellStyle name="60% - Accent4 2 51" xfId="3917"/>
    <cellStyle name="60% - Accent4 2 52" xfId="3918"/>
    <cellStyle name="60% - Accent4 2 53" xfId="3919"/>
    <cellStyle name="60% - Accent4 2 54" xfId="3920"/>
    <cellStyle name="60% - Accent4 2 55" xfId="3921"/>
    <cellStyle name="60% - Accent4 2 56" xfId="3922"/>
    <cellStyle name="60% - Accent4 2 57" xfId="3923"/>
    <cellStyle name="60% - Accent4 2 58" xfId="3924"/>
    <cellStyle name="60% - Accent4 2 59" xfId="3925"/>
    <cellStyle name="60% - Accent4 2 6" xfId="3926"/>
    <cellStyle name="60% - Accent4 2 6 2" xfId="3927"/>
    <cellStyle name="60% - Accent4 2 60" xfId="3928"/>
    <cellStyle name="60% - Accent4 2 61" xfId="3929"/>
    <cellStyle name="60% - Accent4 2 62" xfId="3930"/>
    <cellStyle name="60% - Accent4 2 63" xfId="3931"/>
    <cellStyle name="60% - Accent4 2 64" xfId="3932"/>
    <cellStyle name="60% - Accent4 2 65" xfId="3933"/>
    <cellStyle name="60% - Accent4 2 66" xfId="3934"/>
    <cellStyle name="60% - Accent4 2 67" xfId="3935"/>
    <cellStyle name="60% - Accent4 2 68" xfId="3936"/>
    <cellStyle name="60% - Accent4 2 69" xfId="3937"/>
    <cellStyle name="60% - Accent4 2 7" xfId="3938"/>
    <cellStyle name="60% - Accent4 2 7 2" xfId="3939"/>
    <cellStyle name="60% - Accent4 2 70" xfId="3940"/>
    <cellStyle name="60% - Accent4 2 71" xfId="3941"/>
    <cellStyle name="60% - Accent4 2 72" xfId="3942"/>
    <cellStyle name="60% - Accent4 2 73" xfId="3943"/>
    <cellStyle name="60% - Accent4 2 74" xfId="3944"/>
    <cellStyle name="60% - Accent4 2 75" xfId="3945"/>
    <cellStyle name="60% - Accent4 2 76" xfId="3946"/>
    <cellStyle name="60% - Accent4 2 77" xfId="3947"/>
    <cellStyle name="60% - Accent4 2 78" xfId="3948"/>
    <cellStyle name="60% - Accent4 2 79" xfId="3949"/>
    <cellStyle name="60% - Accent4 2 8" xfId="3950"/>
    <cellStyle name="60% - Accent4 2 8 2" xfId="3951"/>
    <cellStyle name="60% - Accent4 2 80" xfId="3952"/>
    <cellStyle name="60% - Accent4 2 81" xfId="3953"/>
    <cellStyle name="60% - Accent4 2 82" xfId="3954"/>
    <cellStyle name="60% - Accent4 2 83" xfId="3955"/>
    <cellStyle name="60% - Accent4 2 84" xfId="3956"/>
    <cellStyle name="60% - Accent4 2 85" xfId="3957"/>
    <cellStyle name="60% - Accent4 2 86" xfId="3958"/>
    <cellStyle name="60% - Accent4 2 87" xfId="3959"/>
    <cellStyle name="60% - Accent4 2 88" xfId="3960"/>
    <cellStyle name="60% - Accent4 2 89" xfId="3961"/>
    <cellStyle name="60% - Accent4 2 9" xfId="3962"/>
    <cellStyle name="60% - Accent4 2 90" xfId="3963"/>
    <cellStyle name="60% - Accent4 2 91" xfId="3964"/>
    <cellStyle name="60% - Accent4 2 92" xfId="3965"/>
    <cellStyle name="60% - Accent4 2 93" xfId="3966"/>
    <cellStyle name="60% - Accent4 2 94" xfId="3967"/>
    <cellStyle name="60% - Accent4 2 95" xfId="3968"/>
    <cellStyle name="60% - Accent4 2 96" xfId="3969"/>
    <cellStyle name="60% - Accent4 2 97" xfId="3970"/>
    <cellStyle name="60% - Accent4 2 98" xfId="3971"/>
    <cellStyle name="60% - Accent4 2 99" xfId="3972"/>
    <cellStyle name="60% - Accent4 3" xfId="3973"/>
    <cellStyle name="60% - Accent4 3 2" xfId="3974"/>
    <cellStyle name="60% - Accent4 3 2 2" xfId="3975"/>
    <cellStyle name="60% - Accent4 3 3" xfId="3976"/>
    <cellStyle name="60% - Accent4 3 4" xfId="3977"/>
    <cellStyle name="60% - Accent4 3 5" xfId="3978"/>
    <cellStyle name="60% - Accent4 3 6" xfId="3979"/>
    <cellStyle name="60% - Accent4 4" xfId="3980"/>
    <cellStyle name="60% - Accent4 4 2" xfId="3981"/>
    <cellStyle name="60% - Accent4 4 3" xfId="3982"/>
    <cellStyle name="60% - Accent4 4 4" xfId="3983"/>
    <cellStyle name="60% - Accent4 4 5" xfId="3984"/>
    <cellStyle name="60% - Accent4 4 6" xfId="3985"/>
    <cellStyle name="60% - Accent4 5" xfId="3986"/>
    <cellStyle name="60% - Accent4 5 2" xfId="3987"/>
    <cellStyle name="60% - Accent4 6" xfId="3988"/>
    <cellStyle name="60% - Accent4 6 2" xfId="3989"/>
    <cellStyle name="60% - Accent4 7" xfId="3990"/>
    <cellStyle name="60% - Accent4 7 2" xfId="3991"/>
    <cellStyle name="60% - Accent4 8" xfId="3992"/>
    <cellStyle name="60% - Accent4 8 2" xfId="3993"/>
    <cellStyle name="60% - Accent4 9" xfId="3994"/>
    <cellStyle name="60% - Accent4 9 2" xfId="3995"/>
    <cellStyle name="60% - Accent4 9 3" xfId="3996"/>
    <cellStyle name="60% - Accent5 10" xfId="3997"/>
    <cellStyle name="60% - Accent5 10 2" xfId="3998"/>
    <cellStyle name="60% - Accent5 11" xfId="3999"/>
    <cellStyle name="60% - Accent5 11 2" xfId="4000"/>
    <cellStyle name="60% - Accent5 2" xfId="4001"/>
    <cellStyle name="60% - Accent5 2 10" xfId="4002"/>
    <cellStyle name="60% - Accent5 2 100" xfId="4003"/>
    <cellStyle name="60% - Accent5 2 101" xfId="4004"/>
    <cellStyle name="60% - Accent5 2 102" xfId="4005"/>
    <cellStyle name="60% - Accent5 2 103" xfId="4006"/>
    <cellStyle name="60% - Accent5 2 104" xfId="4007"/>
    <cellStyle name="60% - Accent5 2 105" xfId="4008"/>
    <cellStyle name="60% - Accent5 2 106" xfId="4009"/>
    <cellStyle name="60% - Accent5 2 107" xfId="4010"/>
    <cellStyle name="60% - Accent5 2 108" xfId="4011"/>
    <cellStyle name="60% - Accent5 2 109" xfId="4012"/>
    <cellStyle name="60% - Accent5 2 11" xfId="4013"/>
    <cellStyle name="60% - Accent5 2 110" xfId="4014"/>
    <cellStyle name="60% - Accent5 2 111" xfId="4015"/>
    <cellStyle name="60% - Accent5 2 112" xfId="4016"/>
    <cellStyle name="60% - Accent5 2 113" xfId="4017"/>
    <cellStyle name="60% - Accent5 2 114" xfId="4018"/>
    <cellStyle name="60% - Accent5 2 115" xfId="4019"/>
    <cellStyle name="60% - Accent5 2 116" xfId="4020"/>
    <cellStyle name="60% - Accent5 2 117" xfId="4021"/>
    <cellStyle name="60% - Accent5 2 118" xfId="4022"/>
    <cellStyle name="60% - Accent5 2 119" xfId="4023"/>
    <cellStyle name="60% - Accent5 2 12" xfId="4024"/>
    <cellStyle name="60% - Accent5 2 120" xfId="4025"/>
    <cellStyle name="60% - Accent5 2 121" xfId="4026"/>
    <cellStyle name="60% - Accent5 2 122" xfId="4027"/>
    <cellStyle name="60% - Accent5 2 123" xfId="4028"/>
    <cellStyle name="60% - Accent5 2 124" xfId="4029"/>
    <cellStyle name="60% - Accent5 2 125" xfId="4030"/>
    <cellStyle name="60% - Accent5 2 126" xfId="4031"/>
    <cellStyle name="60% - Accent5 2 127" xfId="4032"/>
    <cellStyle name="60% - Accent5 2 128" xfId="4033"/>
    <cellStyle name="60% - Accent5 2 129" xfId="4034"/>
    <cellStyle name="60% - Accent5 2 13" xfId="4035"/>
    <cellStyle name="60% - Accent5 2 130" xfId="4036"/>
    <cellStyle name="60% - Accent5 2 131" xfId="4037"/>
    <cellStyle name="60% - Accent5 2 132" xfId="4038"/>
    <cellStyle name="60% - Accent5 2 133" xfId="4039"/>
    <cellStyle name="60% - Accent5 2 14" xfId="4040"/>
    <cellStyle name="60% - Accent5 2 15" xfId="4041"/>
    <cellStyle name="60% - Accent5 2 16" xfId="4042"/>
    <cellStyle name="60% - Accent5 2 17" xfId="4043"/>
    <cellStyle name="60% - Accent5 2 18" xfId="4044"/>
    <cellStyle name="60% - Accent5 2 19" xfId="4045"/>
    <cellStyle name="60% - Accent5 2 2" xfId="4046"/>
    <cellStyle name="60% - Accent5 2 2 2" xfId="4047"/>
    <cellStyle name="60% - Accent5 2 20" xfId="4048"/>
    <cellStyle name="60% - Accent5 2 21" xfId="4049"/>
    <cellStyle name="60% - Accent5 2 22" xfId="4050"/>
    <cellStyle name="60% - Accent5 2 23" xfId="4051"/>
    <cellStyle name="60% - Accent5 2 24" xfId="4052"/>
    <cellStyle name="60% - Accent5 2 25" xfId="4053"/>
    <cellStyle name="60% - Accent5 2 26" xfId="4054"/>
    <cellStyle name="60% - Accent5 2 27" xfId="4055"/>
    <cellStyle name="60% - Accent5 2 28" xfId="4056"/>
    <cellStyle name="60% - Accent5 2 29" xfId="4057"/>
    <cellStyle name="60% - Accent5 2 3" xfId="4058"/>
    <cellStyle name="60% - Accent5 2 3 2" xfId="4059"/>
    <cellStyle name="60% - Accent5 2 3 3" xfId="11898"/>
    <cellStyle name="60% - Accent5 2 30" xfId="4060"/>
    <cellStyle name="60% - Accent5 2 31" xfId="4061"/>
    <cellStyle name="60% - Accent5 2 32" xfId="4062"/>
    <cellStyle name="60% - Accent5 2 33" xfId="4063"/>
    <cellStyle name="60% - Accent5 2 34" xfId="4064"/>
    <cellStyle name="60% - Accent5 2 35" xfId="4065"/>
    <cellStyle name="60% - Accent5 2 36" xfId="4066"/>
    <cellStyle name="60% - Accent5 2 37" xfId="4067"/>
    <cellStyle name="60% - Accent5 2 38" xfId="4068"/>
    <cellStyle name="60% - Accent5 2 39" xfId="4069"/>
    <cellStyle name="60% - Accent5 2 4" xfId="4070"/>
    <cellStyle name="60% - Accent5 2 4 2" xfId="4071"/>
    <cellStyle name="60% - Accent5 2 4 3" xfId="11899"/>
    <cellStyle name="60% - Accent5 2 40" xfId="4072"/>
    <cellStyle name="60% - Accent5 2 41" xfId="4073"/>
    <cellStyle name="60% - Accent5 2 42" xfId="4074"/>
    <cellStyle name="60% - Accent5 2 43" xfId="4075"/>
    <cellStyle name="60% - Accent5 2 44" xfId="4076"/>
    <cellStyle name="60% - Accent5 2 45" xfId="4077"/>
    <cellStyle name="60% - Accent5 2 46" xfId="4078"/>
    <cellStyle name="60% - Accent5 2 47" xfId="4079"/>
    <cellStyle name="60% - Accent5 2 48" xfId="4080"/>
    <cellStyle name="60% - Accent5 2 49" xfId="4081"/>
    <cellStyle name="60% - Accent5 2 5" xfId="4082"/>
    <cellStyle name="60% - Accent5 2 5 2" xfId="4083"/>
    <cellStyle name="60% - Accent5 2 5 3" xfId="11900"/>
    <cellStyle name="60% - Accent5 2 50" xfId="4084"/>
    <cellStyle name="60% - Accent5 2 51" xfId="4085"/>
    <cellStyle name="60% - Accent5 2 52" xfId="4086"/>
    <cellStyle name="60% - Accent5 2 53" xfId="4087"/>
    <cellStyle name="60% - Accent5 2 54" xfId="4088"/>
    <cellStyle name="60% - Accent5 2 55" xfId="4089"/>
    <cellStyle name="60% - Accent5 2 56" xfId="4090"/>
    <cellStyle name="60% - Accent5 2 57" xfId="4091"/>
    <cellStyle name="60% - Accent5 2 58" xfId="4092"/>
    <cellStyle name="60% - Accent5 2 59" xfId="4093"/>
    <cellStyle name="60% - Accent5 2 6" xfId="4094"/>
    <cellStyle name="60% - Accent5 2 6 2" xfId="4095"/>
    <cellStyle name="60% - Accent5 2 6 3" xfId="11901"/>
    <cellStyle name="60% - Accent5 2 60" xfId="4096"/>
    <cellStyle name="60% - Accent5 2 61" xfId="4097"/>
    <cellStyle name="60% - Accent5 2 62" xfId="4098"/>
    <cellStyle name="60% - Accent5 2 63" xfId="4099"/>
    <cellStyle name="60% - Accent5 2 64" xfId="4100"/>
    <cellStyle name="60% - Accent5 2 65" xfId="4101"/>
    <cellStyle name="60% - Accent5 2 66" xfId="4102"/>
    <cellStyle name="60% - Accent5 2 67" xfId="4103"/>
    <cellStyle name="60% - Accent5 2 68" xfId="4104"/>
    <cellStyle name="60% - Accent5 2 69" xfId="4105"/>
    <cellStyle name="60% - Accent5 2 7" xfId="4106"/>
    <cellStyle name="60% - Accent5 2 7 2" xfId="4107"/>
    <cellStyle name="60% - Accent5 2 7 3" xfId="11902"/>
    <cellStyle name="60% - Accent5 2 70" xfId="4108"/>
    <cellStyle name="60% - Accent5 2 71" xfId="4109"/>
    <cellStyle name="60% - Accent5 2 72" xfId="4110"/>
    <cellStyle name="60% - Accent5 2 73" xfId="4111"/>
    <cellStyle name="60% - Accent5 2 74" xfId="4112"/>
    <cellStyle name="60% - Accent5 2 75" xfId="4113"/>
    <cellStyle name="60% - Accent5 2 76" xfId="4114"/>
    <cellStyle name="60% - Accent5 2 77" xfId="4115"/>
    <cellStyle name="60% - Accent5 2 78" xfId="4116"/>
    <cellStyle name="60% - Accent5 2 79" xfId="4117"/>
    <cellStyle name="60% - Accent5 2 8" xfId="4118"/>
    <cellStyle name="60% - Accent5 2 8 2" xfId="4119"/>
    <cellStyle name="60% - Accent5 2 8 3" xfId="11903"/>
    <cellStyle name="60% - Accent5 2 80" xfId="4120"/>
    <cellStyle name="60% - Accent5 2 81" xfId="4121"/>
    <cellStyle name="60% - Accent5 2 82" xfId="4122"/>
    <cellStyle name="60% - Accent5 2 83" xfId="4123"/>
    <cellStyle name="60% - Accent5 2 84" xfId="4124"/>
    <cellStyle name="60% - Accent5 2 85" xfId="4125"/>
    <cellStyle name="60% - Accent5 2 86" xfId="4126"/>
    <cellStyle name="60% - Accent5 2 87" xfId="4127"/>
    <cellStyle name="60% - Accent5 2 88" xfId="4128"/>
    <cellStyle name="60% - Accent5 2 89" xfId="4129"/>
    <cellStyle name="60% - Accent5 2 9" xfId="4130"/>
    <cellStyle name="60% - Accent5 2 90" xfId="4131"/>
    <cellStyle name="60% - Accent5 2 91" xfId="4132"/>
    <cellStyle name="60% - Accent5 2 92" xfId="4133"/>
    <cellStyle name="60% - Accent5 2 93" xfId="4134"/>
    <cellStyle name="60% - Accent5 2 94" xfId="4135"/>
    <cellStyle name="60% - Accent5 2 95" xfId="4136"/>
    <cellStyle name="60% - Accent5 2 96" xfId="4137"/>
    <cellStyle name="60% - Accent5 2 97" xfId="4138"/>
    <cellStyle name="60% - Accent5 2 98" xfId="4139"/>
    <cellStyle name="60% - Accent5 2 99" xfId="4140"/>
    <cellStyle name="60% - Accent5 3" xfId="4141"/>
    <cellStyle name="60% - Accent5 3 2" xfId="4142"/>
    <cellStyle name="60% - Accent5 3 2 2" xfId="4143"/>
    <cellStyle name="60% - Accent5 3 2 3" xfId="11905"/>
    <cellStyle name="60% - Accent5 3 3" xfId="4144"/>
    <cellStyle name="60% - Accent5 3 3 2" xfId="11906"/>
    <cellStyle name="60% - Accent5 3 4" xfId="4145"/>
    <cellStyle name="60% - Accent5 3 4 2" xfId="11907"/>
    <cellStyle name="60% - Accent5 3 5" xfId="4146"/>
    <cellStyle name="60% - Accent5 3 5 2" xfId="11908"/>
    <cellStyle name="60% - Accent5 3 6" xfId="4147"/>
    <cellStyle name="60% - Accent5 3 7" xfId="11904"/>
    <cellStyle name="60% - Accent5 4" xfId="4148"/>
    <cellStyle name="60% - Accent5 4 2" xfId="4149"/>
    <cellStyle name="60% - Accent5 4 2 2" xfId="11910"/>
    <cellStyle name="60% - Accent5 4 3" xfId="4150"/>
    <cellStyle name="60% - Accent5 4 3 2" xfId="11911"/>
    <cellStyle name="60% - Accent5 4 4" xfId="4151"/>
    <cellStyle name="60% - Accent5 4 4 2" xfId="11912"/>
    <cellStyle name="60% - Accent5 4 5" xfId="4152"/>
    <cellStyle name="60% - Accent5 4 5 2" xfId="11913"/>
    <cellStyle name="60% - Accent5 4 6" xfId="4153"/>
    <cellStyle name="60% - Accent5 4 7" xfId="11909"/>
    <cellStyle name="60% - Accent5 5" xfId="4154"/>
    <cellStyle name="60% - Accent5 5 2" xfId="4155"/>
    <cellStyle name="60% - Accent5 5 3" xfId="11914"/>
    <cellStyle name="60% - Accent5 6" xfId="4156"/>
    <cellStyle name="60% - Accent5 6 2" xfId="4157"/>
    <cellStyle name="60% - Accent5 6 3" xfId="11915"/>
    <cellStyle name="60% - Accent5 7" xfId="4158"/>
    <cellStyle name="60% - Accent5 7 2" xfId="4159"/>
    <cellStyle name="60% - Accent5 7 3" xfId="11916"/>
    <cellStyle name="60% - Accent5 8" xfId="4160"/>
    <cellStyle name="60% - Accent5 8 2" xfId="4161"/>
    <cellStyle name="60% - Accent5 8 3" xfId="11917"/>
    <cellStyle name="60% - Accent5 9" xfId="4162"/>
    <cellStyle name="60% - Accent5 9 2" xfId="4163"/>
    <cellStyle name="60% - Accent5 9 3" xfId="4164"/>
    <cellStyle name="60% - Accent5 9 4" xfId="11918"/>
    <cellStyle name="60% - Accent6 10" xfId="4165"/>
    <cellStyle name="60% - Accent6 10 2" xfId="4166"/>
    <cellStyle name="60% - Accent6 11" xfId="4167"/>
    <cellStyle name="60% - Accent6 11 2" xfId="4168"/>
    <cellStyle name="60% - Accent6 2" xfId="4169"/>
    <cellStyle name="60% - Accent6 2 10" xfId="4170"/>
    <cellStyle name="60% - Accent6 2 100" xfId="4171"/>
    <cellStyle name="60% - Accent6 2 101" xfId="4172"/>
    <cellStyle name="60% - Accent6 2 102" xfId="4173"/>
    <cellStyle name="60% - Accent6 2 103" xfId="4174"/>
    <cellStyle name="60% - Accent6 2 104" xfId="4175"/>
    <cellStyle name="60% - Accent6 2 105" xfId="4176"/>
    <cellStyle name="60% - Accent6 2 106" xfId="4177"/>
    <cellStyle name="60% - Accent6 2 107" xfId="4178"/>
    <cellStyle name="60% - Accent6 2 108" xfId="4179"/>
    <cellStyle name="60% - Accent6 2 109" xfId="4180"/>
    <cellStyle name="60% - Accent6 2 11" xfId="4181"/>
    <cellStyle name="60% - Accent6 2 110" xfId="4182"/>
    <cellStyle name="60% - Accent6 2 111" xfId="4183"/>
    <cellStyle name="60% - Accent6 2 112" xfId="4184"/>
    <cellStyle name="60% - Accent6 2 113" xfId="4185"/>
    <cellStyle name="60% - Accent6 2 114" xfId="4186"/>
    <cellStyle name="60% - Accent6 2 115" xfId="4187"/>
    <cellStyle name="60% - Accent6 2 116" xfId="4188"/>
    <cellStyle name="60% - Accent6 2 117" xfId="4189"/>
    <cellStyle name="60% - Accent6 2 118" xfId="4190"/>
    <cellStyle name="60% - Accent6 2 119" xfId="4191"/>
    <cellStyle name="60% - Accent6 2 12" xfId="4192"/>
    <cellStyle name="60% - Accent6 2 120" xfId="4193"/>
    <cellStyle name="60% - Accent6 2 121" xfId="4194"/>
    <cellStyle name="60% - Accent6 2 122" xfId="4195"/>
    <cellStyle name="60% - Accent6 2 123" xfId="4196"/>
    <cellStyle name="60% - Accent6 2 124" xfId="4197"/>
    <cellStyle name="60% - Accent6 2 125" xfId="4198"/>
    <cellStyle name="60% - Accent6 2 126" xfId="4199"/>
    <cellStyle name="60% - Accent6 2 127" xfId="4200"/>
    <cellStyle name="60% - Accent6 2 128" xfId="4201"/>
    <cellStyle name="60% - Accent6 2 129" xfId="4202"/>
    <cellStyle name="60% - Accent6 2 13" xfId="4203"/>
    <cellStyle name="60% - Accent6 2 130" xfId="4204"/>
    <cellStyle name="60% - Accent6 2 131" xfId="4205"/>
    <cellStyle name="60% - Accent6 2 132" xfId="4206"/>
    <cellStyle name="60% - Accent6 2 133" xfId="4207"/>
    <cellStyle name="60% - Accent6 2 134" xfId="11919"/>
    <cellStyle name="60% - Accent6 2 14" xfId="4208"/>
    <cellStyle name="60% - Accent6 2 15" xfId="4209"/>
    <cellStyle name="60% - Accent6 2 16" xfId="4210"/>
    <cellStyle name="60% - Accent6 2 17" xfId="4211"/>
    <cellStyle name="60% - Accent6 2 18" xfId="4212"/>
    <cellStyle name="60% - Accent6 2 19" xfId="4213"/>
    <cellStyle name="60% - Accent6 2 2" xfId="4214"/>
    <cellStyle name="60% - Accent6 2 2 2" xfId="4215"/>
    <cellStyle name="60% - Accent6 2 2 3" xfId="11920"/>
    <cellStyle name="60% - Accent6 2 20" xfId="4216"/>
    <cellStyle name="60% - Accent6 2 21" xfId="4217"/>
    <cellStyle name="60% - Accent6 2 22" xfId="4218"/>
    <cellStyle name="60% - Accent6 2 23" xfId="4219"/>
    <cellStyle name="60% - Accent6 2 24" xfId="4220"/>
    <cellStyle name="60% - Accent6 2 25" xfId="4221"/>
    <cellStyle name="60% - Accent6 2 26" xfId="4222"/>
    <cellStyle name="60% - Accent6 2 27" xfId="4223"/>
    <cellStyle name="60% - Accent6 2 28" xfId="4224"/>
    <cellStyle name="60% - Accent6 2 29" xfId="4225"/>
    <cellStyle name="60% - Accent6 2 3" xfId="4226"/>
    <cellStyle name="60% - Accent6 2 3 2" xfId="4227"/>
    <cellStyle name="60% - Accent6 2 3 3" xfId="11921"/>
    <cellStyle name="60% - Accent6 2 30" xfId="4228"/>
    <cellStyle name="60% - Accent6 2 31" xfId="4229"/>
    <cellStyle name="60% - Accent6 2 32" xfId="4230"/>
    <cellStyle name="60% - Accent6 2 33" xfId="4231"/>
    <cellStyle name="60% - Accent6 2 34" xfId="4232"/>
    <cellStyle name="60% - Accent6 2 35" xfId="4233"/>
    <cellStyle name="60% - Accent6 2 36" xfId="4234"/>
    <cellStyle name="60% - Accent6 2 37" xfId="4235"/>
    <cellStyle name="60% - Accent6 2 38" xfId="4236"/>
    <cellStyle name="60% - Accent6 2 39" xfId="4237"/>
    <cellStyle name="60% - Accent6 2 4" xfId="4238"/>
    <cellStyle name="60% - Accent6 2 4 2" xfId="4239"/>
    <cellStyle name="60% - Accent6 2 4 3" xfId="11922"/>
    <cellStyle name="60% - Accent6 2 40" xfId="4240"/>
    <cellStyle name="60% - Accent6 2 41" xfId="4241"/>
    <cellStyle name="60% - Accent6 2 42" xfId="4242"/>
    <cellStyle name="60% - Accent6 2 43" xfId="4243"/>
    <cellStyle name="60% - Accent6 2 44" xfId="4244"/>
    <cellStyle name="60% - Accent6 2 45" xfId="4245"/>
    <cellStyle name="60% - Accent6 2 46" xfId="4246"/>
    <cellStyle name="60% - Accent6 2 47" xfId="4247"/>
    <cellStyle name="60% - Accent6 2 48" xfId="4248"/>
    <cellStyle name="60% - Accent6 2 49" xfId="4249"/>
    <cellStyle name="60% - Accent6 2 5" xfId="4250"/>
    <cellStyle name="60% - Accent6 2 5 2" xfId="4251"/>
    <cellStyle name="60% - Accent6 2 5 3" xfId="11923"/>
    <cellStyle name="60% - Accent6 2 50" xfId="4252"/>
    <cellStyle name="60% - Accent6 2 51" xfId="4253"/>
    <cellStyle name="60% - Accent6 2 52" xfId="4254"/>
    <cellStyle name="60% - Accent6 2 53" xfId="4255"/>
    <cellStyle name="60% - Accent6 2 54" xfId="4256"/>
    <cellStyle name="60% - Accent6 2 55" xfId="4257"/>
    <cellStyle name="60% - Accent6 2 56" xfId="4258"/>
    <cellStyle name="60% - Accent6 2 57" xfId="4259"/>
    <cellStyle name="60% - Accent6 2 58" xfId="4260"/>
    <cellStyle name="60% - Accent6 2 59" xfId="4261"/>
    <cellStyle name="60% - Accent6 2 6" xfId="4262"/>
    <cellStyle name="60% - Accent6 2 6 2" xfId="4263"/>
    <cellStyle name="60% - Accent6 2 6 3" xfId="11924"/>
    <cellStyle name="60% - Accent6 2 60" xfId="4264"/>
    <cellStyle name="60% - Accent6 2 61" xfId="4265"/>
    <cellStyle name="60% - Accent6 2 62" xfId="4266"/>
    <cellStyle name="60% - Accent6 2 63" xfId="4267"/>
    <cellStyle name="60% - Accent6 2 64" xfId="4268"/>
    <cellStyle name="60% - Accent6 2 65" xfId="4269"/>
    <cellStyle name="60% - Accent6 2 66" xfId="4270"/>
    <cellStyle name="60% - Accent6 2 67" xfId="4271"/>
    <cellStyle name="60% - Accent6 2 68" xfId="4272"/>
    <cellStyle name="60% - Accent6 2 69" xfId="4273"/>
    <cellStyle name="60% - Accent6 2 7" xfId="4274"/>
    <cellStyle name="60% - Accent6 2 7 2" xfId="4275"/>
    <cellStyle name="60% - Accent6 2 7 3" xfId="11925"/>
    <cellStyle name="60% - Accent6 2 70" xfId="4276"/>
    <cellStyle name="60% - Accent6 2 71" xfId="4277"/>
    <cellStyle name="60% - Accent6 2 72" xfId="4278"/>
    <cellStyle name="60% - Accent6 2 73" xfId="4279"/>
    <cellStyle name="60% - Accent6 2 74" xfId="4280"/>
    <cellStyle name="60% - Accent6 2 75" xfId="4281"/>
    <cellStyle name="60% - Accent6 2 76" xfId="4282"/>
    <cellStyle name="60% - Accent6 2 77" xfId="4283"/>
    <cellStyle name="60% - Accent6 2 78" xfId="4284"/>
    <cellStyle name="60% - Accent6 2 79" xfId="4285"/>
    <cellStyle name="60% - Accent6 2 8" xfId="4286"/>
    <cellStyle name="60% - Accent6 2 8 2" xfId="4287"/>
    <cellStyle name="60% - Accent6 2 8 3" xfId="11926"/>
    <cellStyle name="60% - Accent6 2 80" xfId="4288"/>
    <cellStyle name="60% - Accent6 2 81" xfId="4289"/>
    <cellStyle name="60% - Accent6 2 82" xfId="4290"/>
    <cellStyle name="60% - Accent6 2 83" xfId="4291"/>
    <cellStyle name="60% - Accent6 2 84" xfId="4292"/>
    <cellStyle name="60% - Accent6 2 85" xfId="4293"/>
    <cellStyle name="60% - Accent6 2 86" xfId="4294"/>
    <cellStyle name="60% - Accent6 2 87" xfId="4295"/>
    <cellStyle name="60% - Accent6 2 88" xfId="4296"/>
    <cellStyle name="60% - Accent6 2 89" xfId="4297"/>
    <cellStyle name="60% - Accent6 2 9" xfId="4298"/>
    <cellStyle name="60% - Accent6 2 90" xfId="4299"/>
    <cellStyle name="60% - Accent6 2 91" xfId="4300"/>
    <cellStyle name="60% - Accent6 2 92" xfId="4301"/>
    <cellStyle name="60% - Accent6 2 93" xfId="4302"/>
    <cellStyle name="60% - Accent6 2 94" xfId="4303"/>
    <cellStyle name="60% - Accent6 2 95" xfId="4304"/>
    <cellStyle name="60% - Accent6 2 96" xfId="4305"/>
    <cellStyle name="60% - Accent6 2 97" xfId="4306"/>
    <cellStyle name="60% - Accent6 2 98" xfId="4307"/>
    <cellStyle name="60% - Accent6 2 99" xfId="4308"/>
    <cellStyle name="60% - Accent6 3" xfId="4309"/>
    <cellStyle name="60% - Accent6 3 2" xfId="4310"/>
    <cellStyle name="60% - Accent6 3 2 2" xfId="4311"/>
    <cellStyle name="60% - Accent6 3 2 3" xfId="11928"/>
    <cellStyle name="60% - Accent6 3 3" xfId="4312"/>
    <cellStyle name="60% - Accent6 3 3 2" xfId="11929"/>
    <cellStyle name="60% - Accent6 3 4" xfId="4313"/>
    <cellStyle name="60% - Accent6 3 4 2" xfId="11930"/>
    <cellStyle name="60% - Accent6 3 5" xfId="4314"/>
    <cellStyle name="60% - Accent6 3 5 2" xfId="11931"/>
    <cellStyle name="60% - Accent6 3 6" xfId="4315"/>
    <cellStyle name="60% - Accent6 3 7" xfId="11927"/>
    <cellStyle name="60% - Accent6 4" xfId="4316"/>
    <cellStyle name="60% - Accent6 4 2" xfId="4317"/>
    <cellStyle name="60% - Accent6 4 2 2" xfId="11933"/>
    <cellStyle name="60% - Accent6 4 3" xfId="4318"/>
    <cellStyle name="60% - Accent6 4 3 2" xfId="11934"/>
    <cellStyle name="60% - Accent6 4 4" xfId="4319"/>
    <cellStyle name="60% - Accent6 4 4 2" xfId="11935"/>
    <cellStyle name="60% - Accent6 4 5" xfId="4320"/>
    <cellStyle name="60% - Accent6 4 5 2" xfId="11936"/>
    <cellStyle name="60% - Accent6 4 6" xfId="4321"/>
    <cellStyle name="60% - Accent6 4 7" xfId="11932"/>
    <cellStyle name="60% - Accent6 5" xfId="4322"/>
    <cellStyle name="60% - Accent6 5 2" xfId="4323"/>
    <cellStyle name="60% - Accent6 5 3" xfId="11937"/>
    <cellStyle name="60% - Accent6 6" xfId="4324"/>
    <cellStyle name="60% - Accent6 6 2" xfId="4325"/>
    <cellStyle name="60% - Accent6 6 3" xfId="11938"/>
    <cellStyle name="60% - Accent6 7" xfId="4326"/>
    <cellStyle name="60% - Accent6 7 2" xfId="4327"/>
    <cellStyle name="60% - Accent6 7 3" xfId="11939"/>
    <cellStyle name="60% - Accent6 8" xfId="4328"/>
    <cellStyle name="60% - Accent6 8 2" xfId="4329"/>
    <cellStyle name="60% - Accent6 8 3" xfId="11940"/>
    <cellStyle name="60% - Accent6 9" xfId="4330"/>
    <cellStyle name="60% - Accent6 9 2" xfId="4331"/>
    <cellStyle name="60% - Accent6 9 3" xfId="4332"/>
    <cellStyle name="60% - Accent6 9 4" xfId="11941"/>
    <cellStyle name="60% - एक्सेंट1" xfId="4333"/>
    <cellStyle name="60% - एक्सेंट1 2" xfId="11942"/>
    <cellStyle name="60% - एक्सेंट2" xfId="4334"/>
    <cellStyle name="60% - एक्सेंट2 2" xfId="11943"/>
    <cellStyle name="60% - एक्सेंट3" xfId="4335"/>
    <cellStyle name="60% - एक्सेंट3 2" xfId="11944"/>
    <cellStyle name="60% - एक्सेंट4" xfId="4336"/>
    <cellStyle name="60% - एक्सेंट4 2" xfId="11945"/>
    <cellStyle name="60% - एक्सेंट5" xfId="4337"/>
    <cellStyle name="60% - एक्सेंट5 2" xfId="11946"/>
    <cellStyle name="60% - एक्सेंट6" xfId="4338"/>
    <cellStyle name="60% - एक्सेंट6 2" xfId="11947"/>
    <cellStyle name="75" xfId="4339"/>
    <cellStyle name="75 2" xfId="4340"/>
    <cellStyle name="75 2 2" xfId="11949"/>
    <cellStyle name="75 3" xfId="11948"/>
    <cellStyle name="Accent1 10" xfId="4341"/>
    <cellStyle name="Accent1 10 2" xfId="4342"/>
    <cellStyle name="Accent1 11" xfId="4343"/>
    <cellStyle name="Accent1 11 2" xfId="4344"/>
    <cellStyle name="Accent1 2" xfId="4345"/>
    <cellStyle name="Accent1 2 10" xfId="4346"/>
    <cellStyle name="Accent1 2 100" xfId="4347"/>
    <cellStyle name="Accent1 2 101" xfId="4348"/>
    <cellStyle name="Accent1 2 102" xfId="4349"/>
    <cellStyle name="Accent1 2 103" xfId="4350"/>
    <cellStyle name="Accent1 2 104" xfId="4351"/>
    <cellStyle name="Accent1 2 105" xfId="4352"/>
    <cellStyle name="Accent1 2 106" xfId="4353"/>
    <cellStyle name="Accent1 2 107" xfId="4354"/>
    <cellStyle name="Accent1 2 108" xfId="4355"/>
    <cellStyle name="Accent1 2 109" xfId="4356"/>
    <cellStyle name="Accent1 2 11" xfId="4357"/>
    <cellStyle name="Accent1 2 110" xfId="4358"/>
    <cellStyle name="Accent1 2 111" xfId="4359"/>
    <cellStyle name="Accent1 2 112" xfId="4360"/>
    <cellStyle name="Accent1 2 113" xfId="4361"/>
    <cellStyle name="Accent1 2 114" xfId="4362"/>
    <cellStyle name="Accent1 2 115" xfId="4363"/>
    <cellStyle name="Accent1 2 116" xfId="4364"/>
    <cellStyle name="Accent1 2 117" xfId="4365"/>
    <cellStyle name="Accent1 2 118" xfId="4366"/>
    <cellStyle name="Accent1 2 119" xfId="4367"/>
    <cellStyle name="Accent1 2 12" xfId="4368"/>
    <cellStyle name="Accent1 2 120" xfId="4369"/>
    <cellStyle name="Accent1 2 121" xfId="4370"/>
    <cellStyle name="Accent1 2 122" xfId="4371"/>
    <cellStyle name="Accent1 2 123" xfId="4372"/>
    <cellStyle name="Accent1 2 124" xfId="4373"/>
    <cellStyle name="Accent1 2 125" xfId="4374"/>
    <cellStyle name="Accent1 2 126" xfId="4375"/>
    <cellStyle name="Accent1 2 127" xfId="4376"/>
    <cellStyle name="Accent1 2 128" xfId="4377"/>
    <cellStyle name="Accent1 2 129" xfId="4378"/>
    <cellStyle name="Accent1 2 13" xfId="4379"/>
    <cellStyle name="Accent1 2 130" xfId="4380"/>
    <cellStyle name="Accent1 2 131" xfId="4381"/>
    <cellStyle name="Accent1 2 132" xfId="4382"/>
    <cellStyle name="Accent1 2 133" xfId="4383"/>
    <cellStyle name="Accent1 2 134" xfId="11950"/>
    <cellStyle name="Accent1 2 14" xfId="4384"/>
    <cellStyle name="Accent1 2 15" xfId="4385"/>
    <cellStyle name="Accent1 2 16" xfId="4386"/>
    <cellStyle name="Accent1 2 17" xfId="4387"/>
    <cellStyle name="Accent1 2 18" xfId="4388"/>
    <cellStyle name="Accent1 2 19" xfId="4389"/>
    <cellStyle name="Accent1 2 2" xfId="4390"/>
    <cellStyle name="Accent1 2 2 2" xfId="4391"/>
    <cellStyle name="Accent1 2 2 3" xfId="11951"/>
    <cellStyle name="Accent1 2 20" xfId="4392"/>
    <cellStyle name="Accent1 2 21" xfId="4393"/>
    <cellStyle name="Accent1 2 22" xfId="4394"/>
    <cellStyle name="Accent1 2 23" xfId="4395"/>
    <cellStyle name="Accent1 2 24" xfId="4396"/>
    <cellStyle name="Accent1 2 25" xfId="4397"/>
    <cellStyle name="Accent1 2 26" xfId="4398"/>
    <cellStyle name="Accent1 2 27" xfId="4399"/>
    <cellStyle name="Accent1 2 28" xfId="4400"/>
    <cellStyle name="Accent1 2 29" xfId="4401"/>
    <cellStyle name="Accent1 2 3" xfId="4402"/>
    <cellStyle name="Accent1 2 3 2" xfId="4403"/>
    <cellStyle name="Accent1 2 3 3" xfId="11952"/>
    <cellStyle name="Accent1 2 30" xfId="4404"/>
    <cellStyle name="Accent1 2 31" xfId="4405"/>
    <cellStyle name="Accent1 2 32" xfId="4406"/>
    <cellStyle name="Accent1 2 33" xfId="4407"/>
    <cellStyle name="Accent1 2 34" xfId="4408"/>
    <cellStyle name="Accent1 2 35" xfId="4409"/>
    <cellStyle name="Accent1 2 36" xfId="4410"/>
    <cellStyle name="Accent1 2 37" xfId="4411"/>
    <cellStyle name="Accent1 2 38" xfId="4412"/>
    <cellStyle name="Accent1 2 39" xfId="4413"/>
    <cellStyle name="Accent1 2 4" xfId="4414"/>
    <cellStyle name="Accent1 2 4 2" xfId="4415"/>
    <cellStyle name="Accent1 2 4 3" xfId="11953"/>
    <cellStyle name="Accent1 2 40" xfId="4416"/>
    <cellStyle name="Accent1 2 41" xfId="4417"/>
    <cellStyle name="Accent1 2 42" xfId="4418"/>
    <cellStyle name="Accent1 2 43" xfId="4419"/>
    <cellStyle name="Accent1 2 44" xfId="4420"/>
    <cellStyle name="Accent1 2 45" xfId="4421"/>
    <cellStyle name="Accent1 2 46" xfId="4422"/>
    <cellStyle name="Accent1 2 47" xfId="4423"/>
    <cellStyle name="Accent1 2 48" xfId="4424"/>
    <cellStyle name="Accent1 2 49" xfId="4425"/>
    <cellStyle name="Accent1 2 5" xfId="4426"/>
    <cellStyle name="Accent1 2 5 2" xfId="4427"/>
    <cellStyle name="Accent1 2 5 3" xfId="11954"/>
    <cellStyle name="Accent1 2 50" xfId="4428"/>
    <cellStyle name="Accent1 2 51" xfId="4429"/>
    <cellStyle name="Accent1 2 52" xfId="4430"/>
    <cellStyle name="Accent1 2 53" xfId="4431"/>
    <cellStyle name="Accent1 2 54" xfId="4432"/>
    <cellStyle name="Accent1 2 55" xfId="4433"/>
    <cellStyle name="Accent1 2 56" xfId="4434"/>
    <cellStyle name="Accent1 2 57" xfId="4435"/>
    <cellStyle name="Accent1 2 58" xfId="4436"/>
    <cellStyle name="Accent1 2 59" xfId="4437"/>
    <cellStyle name="Accent1 2 6" xfId="4438"/>
    <cellStyle name="Accent1 2 6 2" xfId="4439"/>
    <cellStyle name="Accent1 2 6 3" xfId="11955"/>
    <cellStyle name="Accent1 2 60" xfId="4440"/>
    <cellStyle name="Accent1 2 61" xfId="4441"/>
    <cellStyle name="Accent1 2 62" xfId="4442"/>
    <cellStyle name="Accent1 2 63" xfId="4443"/>
    <cellStyle name="Accent1 2 64" xfId="4444"/>
    <cellStyle name="Accent1 2 65" xfId="4445"/>
    <cellStyle name="Accent1 2 66" xfId="4446"/>
    <cellStyle name="Accent1 2 67" xfId="4447"/>
    <cellStyle name="Accent1 2 68" xfId="4448"/>
    <cellStyle name="Accent1 2 69" xfId="4449"/>
    <cellStyle name="Accent1 2 7" xfId="4450"/>
    <cellStyle name="Accent1 2 7 2" xfId="4451"/>
    <cellStyle name="Accent1 2 7 3" xfId="11956"/>
    <cellStyle name="Accent1 2 70" xfId="4452"/>
    <cellStyle name="Accent1 2 71" xfId="4453"/>
    <cellStyle name="Accent1 2 72" xfId="4454"/>
    <cellStyle name="Accent1 2 73" xfId="4455"/>
    <cellStyle name="Accent1 2 74" xfId="4456"/>
    <cellStyle name="Accent1 2 75" xfId="4457"/>
    <cellStyle name="Accent1 2 76" xfId="4458"/>
    <cellStyle name="Accent1 2 77" xfId="4459"/>
    <cellStyle name="Accent1 2 78" xfId="4460"/>
    <cellStyle name="Accent1 2 79" xfId="4461"/>
    <cellStyle name="Accent1 2 8" xfId="4462"/>
    <cellStyle name="Accent1 2 8 2" xfId="4463"/>
    <cellStyle name="Accent1 2 8 3" xfId="11957"/>
    <cellStyle name="Accent1 2 80" xfId="4464"/>
    <cellStyle name="Accent1 2 81" xfId="4465"/>
    <cellStyle name="Accent1 2 82" xfId="4466"/>
    <cellStyle name="Accent1 2 83" xfId="4467"/>
    <cellStyle name="Accent1 2 84" xfId="4468"/>
    <cellStyle name="Accent1 2 85" xfId="4469"/>
    <cellStyle name="Accent1 2 86" xfId="4470"/>
    <cellStyle name="Accent1 2 87" xfId="4471"/>
    <cellStyle name="Accent1 2 88" xfId="4472"/>
    <cellStyle name="Accent1 2 89" xfId="4473"/>
    <cellStyle name="Accent1 2 9" xfId="4474"/>
    <cellStyle name="Accent1 2 90" xfId="4475"/>
    <cellStyle name="Accent1 2 91" xfId="4476"/>
    <cellStyle name="Accent1 2 92" xfId="4477"/>
    <cellStyle name="Accent1 2 93" xfId="4478"/>
    <cellStyle name="Accent1 2 94" xfId="4479"/>
    <cellStyle name="Accent1 2 95" xfId="4480"/>
    <cellStyle name="Accent1 2 96" xfId="4481"/>
    <cellStyle name="Accent1 2 97" xfId="4482"/>
    <cellStyle name="Accent1 2 98" xfId="4483"/>
    <cellStyle name="Accent1 2 99" xfId="4484"/>
    <cellStyle name="Accent1 3" xfId="4485"/>
    <cellStyle name="Accent1 3 2" xfId="4486"/>
    <cellStyle name="Accent1 3 2 2" xfId="4487"/>
    <cellStyle name="Accent1 3 2 3" xfId="11959"/>
    <cellStyle name="Accent1 3 3" xfId="4488"/>
    <cellStyle name="Accent1 3 3 2" xfId="11960"/>
    <cellStyle name="Accent1 3 4" xfId="4489"/>
    <cellStyle name="Accent1 3 4 2" xfId="11961"/>
    <cellStyle name="Accent1 3 5" xfId="4490"/>
    <cellStyle name="Accent1 3 5 2" xfId="11962"/>
    <cellStyle name="Accent1 3 6" xfId="4491"/>
    <cellStyle name="Accent1 3 7" xfId="11958"/>
    <cellStyle name="Accent1 4" xfId="4492"/>
    <cellStyle name="Accent1 4 2" xfId="4493"/>
    <cellStyle name="Accent1 4 2 2" xfId="11964"/>
    <cellStyle name="Accent1 4 3" xfId="4494"/>
    <cellStyle name="Accent1 4 3 2" xfId="11965"/>
    <cellStyle name="Accent1 4 4" xfId="4495"/>
    <cellStyle name="Accent1 4 4 2" xfId="11966"/>
    <cellStyle name="Accent1 4 5" xfId="4496"/>
    <cellStyle name="Accent1 4 5 2" xfId="11967"/>
    <cellStyle name="Accent1 4 6" xfId="4497"/>
    <cellStyle name="Accent1 4 7" xfId="11963"/>
    <cellStyle name="Accent1 5" xfId="4498"/>
    <cellStyle name="Accent1 5 2" xfId="4499"/>
    <cellStyle name="Accent1 5 3" xfId="11968"/>
    <cellStyle name="Accent1 6" xfId="4500"/>
    <cellStyle name="Accent1 6 2" xfId="4501"/>
    <cellStyle name="Accent1 6 3" xfId="11969"/>
    <cellStyle name="Accent1 7" xfId="4502"/>
    <cellStyle name="Accent1 7 2" xfId="4503"/>
    <cellStyle name="Accent1 7 3" xfId="11970"/>
    <cellStyle name="Accent1 8" xfId="4504"/>
    <cellStyle name="Accent1 8 2" xfId="4505"/>
    <cellStyle name="Accent1 8 3" xfId="11971"/>
    <cellStyle name="Accent1 9" xfId="4506"/>
    <cellStyle name="Accent1 9 2" xfId="4507"/>
    <cellStyle name="Accent1 9 3" xfId="4508"/>
    <cellStyle name="Accent1 9 4" xfId="11972"/>
    <cellStyle name="Accent2 10" xfId="4509"/>
    <cellStyle name="Accent2 10 2" xfId="4510"/>
    <cellStyle name="Accent2 11" xfId="4511"/>
    <cellStyle name="Accent2 11 2" xfId="4512"/>
    <cellStyle name="Accent2 2" xfId="4513"/>
    <cellStyle name="Accent2 2 10" xfId="4514"/>
    <cellStyle name="Accent2 2 100" xfId="4515"/>
    <cellStyle name="Accent2 2 101" xfId="4516"/>
    <cellStyle name="Accent2 2 102" xfId="4517"/>
    <cellStyle name="Accent2 2 103" xfId="4518"/>
    <cellStyle name="Accent2 2 104" xfId="4519"/>
    <cellStyle name="Accent2 2 105" xfId="4520"/>
    <cellStyle name="Accent2 2 106" xfId="4521"/>
    <cellStyle name="Accent2 2 107" xfId="4522"/>
    <cellStyle name="Accent2 2 108" xfId="4523"/>
    <cellStyle name="Accent2 2 109" xfId="4524"/>
    <cellStyle name="Accent2 2 11" xfId="4525"/>
    <cellStyle name="Accent2 2 110" xfId="4526"/>
    <cellStyle name="Accent2 2 111" xfId="4527"/>
    <cellStyle name="Accent2 2 112" xfId="4528"/>
    <cellStyle name="Accent2 2 113" xfId="4529"/>
    <cellStyle name="Accent2 2 114" xfId="4530"/>
    <cellStyle name="Accent2 2 115" xfId="4531"/>
    <cellStyle name="Accent2 2 116" xfId="4532"/>
    <cellStyle name="Accent2 2 117" xfId="4533"/>
    <cellStyle name="Accent2 2 118" xfId="4534"/>
    <cellStyle name="Accent2 2 119" xfId="4535"/>
    <cellStyle name="Accent2 2 12" xfId="4536"/>
    <cellStyle name="Accent2 2 120" xfId="4537"/>
    <cellStyle name="Accent2 2 121" xfId="4538"/>
    <cellStyle name="Accent2 2 122" xfId="4539"/>
    <cellStyle name="Accent2 2 123" xfId="4540"/>
    <cellStyle name="Accent2 2 124" xfId="4541"/>
    <cellStyle name="Accent2 2 125" xfId="4542"/>
    <cellStyle name="Accent2 2 126" xfId="4543"/>
    <cellStyle name="Accent2 2 127" xfId="4544"/>
    <cellStyle name="Accent2 2 128" xfId="4545"/>
    <cellStyle name="Accent2 2 129" xfId="4546"/>
    <cellStyle name="Accent2 2 13" xfId="4547"/>
    <cellStyle name="Accent2 2 130" xfId="4548"/>
    <cellStyle name="Accent2 2 131" xfId="4549"/>
    <cellStyle name="Accent2 2 132" xfId="4550"/>
    <cellStyle name="Accent2 2 133" xfId="4551"/>
    <cellStyle name="Accent2 2 134" xfId="11973"/>
    <cellStyle name="Accent2 2 14" xfId="4552"/>
    <cellStyle name="Accent2 2 15" xfId="4553"/>
    <cellStyle name="Accent2 2 16" xfId="4554"/>
    <cellStyle name="Accent2 2 17" xfId="4555"/>
    <cellStyle name="Accent2 2 18" xfId="4556"/>
    <cellStyle name="Accent2 2 19" xfId="4557"/>
    <cellStyle name="Accent2 2 2" xfId="4558"/>
    <cellStyle name="Accent2 2 2 2" xfId="4559"/>
    <cellStyle name="Accent2 2 2 3" xfId="11974"/>
    <cellStyle name="Accent2 2 20" xfId="4560"/>
    <cellStyle name="Accent2 2 21" xfId="4561"/>
    <cellStyle name="Accent2 2 22" xfId="4562"/>
    <cellStyle name="Accent2 2 23" xfId="4563"/>
    <cellStyle name="Accent2 2 24" xfId="4564"/>
    <cellStyle name="Accent2 2 25" xfId="4565"/>
    <cellStyle name="Accent2 2 26" xfId="4566"/>
    <cellStyle name="Accent2 2 27" xfId="4567"/>
    <cellStyle name="Accent2 2 28" xfId="4568"/>
    <cellStyle name="Accent2 2 29" xfId="4569"/>
    <cellStyle name="Accent2 2 3" xfId="4570"/>
    <cellStyle name="Accent2 2 3 2" xfId="4571"/>
    <cellStyle name="Accent2 2 3 3" xfId="11975"/>
    <cellStyle name="Accent2 2 30" xfId="4572"/>
    <cellStyle name="Accent2 2 31" xfId="4573"/>
    <cellStyle name="Accent2 2 32" xfId="4574"/>
    <cellStyle name="Accent2 2 33" xfId="4575"/>
    <cellStyle name="Accent2 2 34" xfId="4576"/>
    <cellStyle name="Accent2 2 35" xfId="4577"/>
    <cellStyle name="Accent2 2 36" xfId="4578"/>
    <cellStyle name="Accent2 2 37" xfId="4579"/>
    <cellStyle name="Accent2 2 38" xfId="4580"/>
    <cellStyle name="Accent2 2 39" xfId="4581"/>
    <cellStyle name="Accent2 2 4" xfId="4582"/>
    <cellStyle name="Accent2 2 4 2" xfId="4583"/>
    <cellStyle name="Accent2 2 4 3" xfId="11976"/>
    <cellStyle name="Accent2 2 40" xfId="4584"/>
    <cellStyle name="Accent2 2 41" xfId="4585"/>
    <cellStyle name="Accent2 2 42" xfId="4586"/>
    <cellStyle name="Accent2 2 43" xfId="4587"/>
    <cellStyle name="Accent2 2 44" xfId="4588"/>
    <cellStyle name="Accent2 2 45" xfId="4589"/>
    <cellStyle name="Accent2 2 46" xfId="4590"/>
    <cellStyle name="Accent2 2 47" xfId="4591"/>
    <cellStyle name="Accent2 2 48" xfId="4592"/>
    <cellStyle name="Accent2 2 49" xfId="4593"/>
    <cellStyle name="Accent2 2 5" xfId="4594"/>
    <cellStyle name="Accent2 2 5 2" xfId="4595"/>
    <cellStyle name="Accent2 2 5 3" xfId="11977"/>
    <cellStyle name="Accent2 2 50" xfId="4596"/>
    <cellStyle name="Accent2 2 51" xfId="4597"/>
    <cellStyle name="Accent2 2 52" xfId="4598"/>
    <cellStyle name="Accent2 2 53" xfId="4599"/>
    <cellStyle name="Accent2 2 54" xfId="4600"/>
    <cellStyle name="Accent2 2 55" xfId="4601"/>
    <cellStyle name="Accent2 2 56" xfId="4602"/>
    <cellStyle name="Accent2 2 57" xfId="4603"/>
    <cellStyle name="Accent2 2 58" xfId="4604"/>
    <cellStyle name="Accent2 2 59" xfId="4605"/>
    <cellStyle name="Accent2 2 6" xfId="4606"/>
    <cellStyle name="Accent2 2 6 2" xfId="4607"/>
    <cellStyle name="Accent2 2 6 3" xfId="11978"/>
    <cellStyle name="Accent2 2 60" xfId="4608"/>
    <cellStyle name="Accent2 2 61" xfId="4609"/>
    <cellStyle name="Accent2 2 62" xfId="4610"/>
    <cellStyle name="Accent2 2 63" xfId="4611"/>
    <cellStyle name="Accent2 2 64" xfId="4612"/>
    <cellStyle name="Accent2 2 65" xfId="4613"/>
    <cellStyle name="Accent2 2 66" xfId="4614"/>
    <cellStyle name="Accent2 2 67" xfId="4615"/>
    <cellStyle name="Accent2 2 68" xfId="4616"/>
    <cellStyle name="Accent2 2 69" xfId="4617"/>
    <cellStyle name="Accent2 2 7" xfId="4618"/>
    <cellStyle name="Accent2 2 7 2" xfId="4619"/>
    <cellStyle name="Accent2 2 7 3" xfId="11979"/>
    <cellStyle name="Accent2 2 70" xfId="4620"/>
    <cellStyle name="Accent2 2 71" xfId="4621"/>
    <cellStyle name="Accent2 2 72" xfId="4622"/>
    <cellStyle name="Accent2 2 73" xfId="4623"/>
    <cellStyle name="Accent2 2 74" xfId="4624"/>
    <cellStyle name="Accent2 2 75" xfId="4625"/>
    <cellStyle name="Accent2 2 76" xfId="4626"/>
    <cellStyle name="Accent2 2 77" xfId="4627"/>
    <cellStyle name="Accent2 2 78" xfId="4628"/>
    <cellStyle name="Accent2 2 79" xfId="4629"/>
    <cellStyle name="Accent2 2 8" xfId="4630"/>
    <cellStyle name="Accent2 2 8 2" xfId="4631"/>
    <cellStyle name="Accent2 2 8 3" xfId="11980"/>
    <cellStyle name="Accent2 2 80" xfId="4632"/>
    <cellStyle name="Accent2 2 81" xfId="4633"/>
    <cellStyle name="Accent2 2 82" xfId="4634"/>
    <cellStyle name="Accent2 2 83" xfId="4635"/>
    <cellStyle name="Accent2 2 84" xfId="4636"/>
    <cellStyle name="Accent2 2 85" xfId="4637"/>
    <cellStyle name="Accent2 2 86" xfId="4638"/>
    <cellStyle name="Accent2 2 87" xfId="4639"/>
    <cellStyle name="Accent2 2 88" xfId="4640"/>
    <cellStyle name="Accent2 2 89" xfId="4641"/>
    <cellStyle name="Accent2 2 9" xfId="4642"/>
    <cellStyle name="Accent2 2 90" xfId="4643"/>
    <cellStyle name="Accent2 2 91" xfId="4644"/>
    <cellStyle name="Accent2 2 92" xfId="4645"/>
    <cellStyle name="Accent2 2 93" xfId="4646"/>
    <cellStyle name="Accent2 2 94" xfId="4647"/>
    <cellStyle name="Accent2 2 95" xfId="4648"/>
    <cellStyle name="Accent2 2 96" xfId="4649"/>
    <cellStyle name="Accent2 2 97" xfId="4650"/>
    <cellStyle name="Accent2 2 98" xfId="4651"/>
    <cellStyle name="Accent2 2 99" xfId="4652"/>
    <cellStyle name="Accent2 3" xfId="4653"/>
    <cellStyle name="Accent2 3 2" xfId="4654"/>
    <cellStyle name="Accent2 3 2 2" xfId="4655"/>
    <cellStyle name="Accent2 3 2 3" xfId="11982"/>
    <cellStyle name="Accent2 3 3" xfId="4656"/>
    <cellStyle name="Accent2 3 3 2" xfId="11983"/>
    <cellStyle name="Accent2 3 4" xfId="4657"/>
    <cellStyle name="Accent2 3 4 2" xfId="11984"/>
    <cellStyle name="Accent2 3 5" xfId="4658"/>
    <cellStyle name="Accent2 3 5 2" xfId="11985"/>
    <cellStyle name="Accent2 3 6" xfId="4659"/>
    <cellStyle name="Accent2 3 7" xfId="11981"/>
    <cellStyle name="Accent2 4" xfId="4660"/>
    <cellStyle name="Accent2 4 2" xfId="4661"/>
    <cellStyle name="Accent2 4 2 2" xfId="11987"/>
    <cellStyle name="Accent2 4 3" xfId="4662"/>
    <cellStyle name="Accent2 4 3 2" xfId="11988"/>
    <cellStyle name="Accent2 4 4" xfId="4663"/>
    <cellStyle name="Accent2 4 4 2" xfId="11989"/>
    <cellStyle name="Accent2 4 5" xfId="4664"/>
    <cellStyle name="Accent2 4 5 2" xfId="11990"/>
    <cellStyle name="Accent2 4 6" xfId="4665"/>
    <cellStyle name="Accent2 4 7" xfId="11986"/>
    <cellStyle name="Accent2 5" xfId="4666"/>
    <cellStyle name="Accent2 5 2" xfId="4667"/>
    <cellStyle name="Accent2 5 3" xfId="11991"/>
    <cellStyle name="Accent2 6" xfId="4668"/>
    <cellStyle name="Accent2 6 2" xfId="4669"/>
    <cellStyle name="Accent2 6 3" xfId="11992"/>
    <cellStyle name="Accent2 7" xfId="4670"/>
    <cellStyle name="Accent2 7 2" xfId="4671"/>
    <cellStyle name="Accent2 7 3" xfId="11993"/>
    <cellStyle name="Accent2 8" xfId="4672"/>
    <cellStyle name="Accent2 8 2" xfId="4673"/>
    <cellStyle name="Accent2 8 3" xfId="11994"/>
    <cellStyle name="Accent2 9" xfId="4674"/>
    <cellStyle name="Accent2 9 2" xfId="4675"/>
    <cellStyle name="Accent2 9 3" xfId="4676"/>
    <cellStyle name="Accent2 9 4" xfId="11995"/>
    <cellStyle name="Accent3 10" xfId="4677"/>
    <cellStyle name="Accent3 10 2" xfId="4678"/>
    <cellStyle name="Accent3 11" xfId="4679"/>
    <cellStyle name="Accent3 11 2" xfId="4680"/>
    <cellStyle name="Accent3 2" xfId="4681"/>
    <cellStyle name="Accent3 2 10" xfId="4682"/>
    <cellStyle name="Accent3 2 100" xfId="4683"/>
    <cellStyle name="Accent3 2 101" xfId="4684"/>
    <cellStyle name="Accent3 2 102" xfId="4685"/>
    <cellStyle name="Accent3 2 103" xfId="4686"/>
    <cellStyle name="Accent3 2 104" xfId="4687"/>
    <cellStyle name="Accent3 2 105" xfId="4688"/>
    <cellStyle name="Accent3 2 106" xfId="4689"/>
    <cellStyle name="Accent3 2 107" xfId="4690"/>
    <cellStyle name="Accent3 2 108" xfId="4691"/>
    <cellStyle name="Accent3 2 109" xfId="4692"/>
    <cellStyle name="Accent3 2 11" xfId="4693"/>
    <cellStyle name="Accent3 2 110" xfId="4694"/>
    <cellStyle name="Accent3 2 111" xfId="4695"/>
    <cellStyle name="Accent3 2 112" xfId="4696"/>
    <cellStyle name="Accent3 2 113" xfId="4697"/>
    <cellStyle name="Accent3 2 114" xfId="4698"/>
    <cellStyle name="Accent3 2 115" xfId="4699"/>
    <cellStyle name="Accent3 2 116" xfId="4700"/>
    <cellStyle name="Accent3 2 117" xfId="4701"/>
    <cellStyle name="Accent3 2 118" xfId="4702"/>
    <cellStyle name="Accent3 2 119" xfId="4703"/>
    <cellStyle name="Accent3 2 12" xfId="4704"/>
    <cellStyle name="Accent3 2 120" xfId="4705"/>
    <cellStyle name="Accent3 2 121" xfId="4706"/>
    <cellStyle name="Accent3 2 122" xfId="4707"/>
    <cellStyle name="Accent3 2 123" xfId="4708"/>
    <cellStyle name="Accent3 2 124" xfId="4709"/>
    <cellStyle name="Accent3 2 125" xfId="4710"/>
    <cellStyle name="Accent3 2 126" xfId="4711"/>
    <cellStyle name="Accent3 2 127" xfId="4712"/>
    <cellStyle name="Accent3 2 128" xfId="4713"/>
    <cellStyle name="Accent3 2 129" xfId="4714"/>
    <cellStyle name="Accent3 2 13" xfId="4715"/>
    <cellStyle name="Accent3 2 130" xfId="4716"/>
    <cellStyle name="Accent3 2 131" xfId="4717"/>
    <cellStyle name="Accent3 2 132" xfId="4718"/>
    <cellStyle name="Accent3 2 133" xfId="4719"/>
    <cellStyle name="Accent3 2 134" xfId="11996"/>
    <cellStyle name="Accent3 2 14" xfId="4720"/>
    <cellStyle name="Accent3 2 15" xfId="4721"/>
    <cellStyle name="Accent3 2 16" xfId="4722"/>
    <cellStyle name="Accent3 2 17" xfId="4723"/>
    <cellStyle name="Accent3 2 18" xfId="4724"/>
    <cellStyle name="Accent3 2 19" xfId="4725"/>
    <cellStyle name="Accent3 2 2" xfId="4726"/>
    <cellStyle name="Accent3 2 2 2" xfId="4727"/>
    <cellStyle name="Accent3 2 2 3" xfId="11997"/>
    <cellStyle name="Accent3 2 20" xfId="4728"/>
    <cellStyle name="Accent3 2 21" xfId="4729"/>
    <cellStyle name="Accent3 2 22" xfId="4730"/>
    <cellStyle name="Accent3 2 23" xfId="4731"/>
    <cellStyle name="Accent3 2 24" xfId="4732"/>
    <cellStyle name="Accent3 2 25" xfId="4733"/>
    <cellStyle name="Accent3 2 26" xfId="4734"/>
    <cellStyle name="Accent3 2 27" xfId="4735"/>
    <cellStyle name="Accent3 2 28" xfId="4736"/>
    <cellStyle name="Accent3 2 29" xfId="4737"/>
    <cellStyle name="Accent3 2 3" xfId="4738"/>
    <cellStyle name="Accent3 2 3 2" xfId="4739"/>
    <cellStyle name="Accent3 2 3 3" xfId="11998"/>
    <cellStyle name="Accent3 2 30" xfId="4740"/>
    <cellStyle name="Accent3 2 31" xfId="4741"/>
    <cellStyle name="Accent3 2 32" xfId="4742"/>
    <cellStyle name="Accent3 2 33" xfId="4743"/>
    <cellStyle name="Accent3 2 34" xfId="4744"/>
    <cellStyle name="Accent3 2 35" xfId="4745"/>
    <cellStyle name="Accent3 2 36" xfId="4746"/>
    <cellStyle name="Accent3 2 37" xfId="4747"/>
    <cellStyle name="Accent3 2 38" xfId="4748"/>
    <cellStyle name="Accent3 2 39" xfId="4749"/>
    <cellStyle name="Accent3 2 4" xfId="4750"/>
    <cellStyle name="Accent3 2 4 2" xfId="4751"/>
    <cellStyle name="Accent3 2 4 3" xfId="11999"/>
    <cellStyle name="Accent3 2 40" xfId="4752"/>
    <cellStyle name="Accent3 2 41" xfId="4753"/>
    <cellStyle name="Accent3 2 42" xfId="4754"/>
    <cellStyle name="Accent3 2 43" xfId="4755"/>
    <cellStyle name="Accent3 2 44" xfId="4756"/>
    <cellStyle name="Accent3 2 45" xfId="4757"/>
    <cellStyle name="Accent3 2 46" xfId="4758"/>
    <cellStyle name="Accent3 2 47" xfId="4759"/>
    <cellStyle name="Accent3 2 48" xfId="4760"/>
    <cellStyle name="Accent3 2 49" xfId="4761"/>
    <cellStyle name="Accent3 2 5" xfId="4762"/>
    <cellStyle name="Accent3 2 5 2" xfId="4763"/>
    <cellStyle name="Accent3 2 5 3" xfId="12000"/>
    <cellStyle name="Accent3 2 50" xfId="4764"/>
    <cellStyle name="Accent3 2 51" xfId="4765"/>
    <cellStyle name="Accent3 2 52" xfId="4766"/>
    <cellStyle name="Accent3 2 53" xfId="4767"/>
    <cellStyle name="Accent3 2 54" xfId="4768"/>
    <cellStyle name="Accent3 2 55" xfId="4769"/>
    <cellStyle name="Accent3 2 56" xfId="4770"/>
    <cellStyle name="Accent3 2 57" xfId="4771"/>
    <cellStyle name="Accent3 2 58" xfId="4772"/>
    <cellStyle name="Accent3 2 59" xfId="4773"/>
    <cellStyle name="Accent3 2 6" xfId="4774"/>
    <cellStyle name="Accent3 2 6 2" xfId="4775"/>
    <cellStyle name="Accent3 2 6 3" xfId="12001"/>
    <cellStyle name="Accent3 2 60" xfId="4776"/>
    <cellStyle name="Accent3 2 61" xfId="4777"/>
    <cellStyle name="Accent3 2 62" xfId="4778"/>
    <cellStyle name="Accent3 2 63" xfId="4779"/>
    <cellStyle name="Accent3 2 64" xfId="4780"/>
    <cellStyle name="Accent3 2 65" xfId="4781"/>
    <cellStyle name="Accent3 2 66" xfId="4782"/>
    <cellStyle name="Accent3 2 67" xfId="4783"/>
    <cellStyle name="Accent3 2 68" xfId="4784"/>
    <cellStyle name="Accent3 2 69" xfId="4785"/>
    <cellStyle name="Accent3 2 7" xfId="4786"/>
    <cellStyle name="Accent3 2 7 2" xfId="4787"/>
    <cellStyle name="Accent3 2 7 3" xfId="12002"/>
    <cellStyle name="Accent3 2 70" xfId="4788"/>
    <cellStyle name="Accent3 2 71" xfId="4789"/>
    <cellStyle name="Accent3 2 72" xfId="4790"/>
    <cellStyle name="Accent3 2 73" xfId="4791"/>
    <cellStyle name="Accent3 2 74" xfId="4792"/>
    <cellStyle name="Accent3 2 75" xfId="4793"/>
    <cellStyle name="Accent3 2 76" xfId="4794"/>
    <cellStyle name="Accent3 2 77" xfId="4795"/>
    <cellStyle name="Accent3 2 78" xfId="4796"/>
    <cellStyle name="Accent3 2 79" xfId="4797"/>
    <cellStyle name="Accent3 2 8" xfId="4798"/>
    <cellStyle name="Accent3 2 8 2" xfId="4799"/>
    <cellStyle name="Accent3 2 8 3" xfId="12003"/>
    <cellStyle name="Accent3 2 80" xfId="4800"/>
    <cellStyle name="Accent3 2 81" xfId="4801"/>
    <cellStyle name="Accent3 2 82" xfId="4802"/>
    <cellStyle name="Accent3 2 83" xfId="4803"/>
    <cellStyle name="Accent3 2 84" xfId="4804"/>
    <cellStyle name="Accent3 2 85" xfId="4805"/>
    <cellStyle name="Accent3 2 86" xfId="4806"/>
    <cellStyle name="Accent3 2 87" xfId="4807"/>
    <cellStyle name="Accent3 2 88" xfId="4808"/>
    <cellStyle name="Accent3 2 89" xfId="4809"/>
    <cellStyle name="Accent3 2 9" xfId="4810"/>
    <cellStyle name="Accent3 2 90" xfId="4811"/>
    <cellStyle name="Accent3 2 91" xfId="4812"/>
    <cellStyle name="Accent3 2 92" xfId="4813"/>
    <cellStyle name="Accent3 2 93" xfId="4814"/>
    <cellStyle name="Accent3 2 94" xfId="4815"/>
    <cellStyle name="Accent3 2 95" xfId="4816"/>
    <cellStyle name="Accent3 2 96" xfId="4817"/>
    <cellStyle name="Accent3 2 97" xfId="4818"/>
    <cellStyle name="Accent3 2 98" xfId="4819"/>
    <cellStyle name="Accent3 2 99" xfId="4820"/>
    <cellStyle name="Accent3 3" xfId="4821"/>
    <cellStyle name="Accent3 3 2" xfId="4822"/>
    <cellStyle name="Accent3 3 2 2" xfId="4823"/>
    <cellStyle name="Accent3 3 2 3" xfId="12005"/>
    <cellStyle name="Accent3 3 3" xfId="4824"/>
    <cellStyle name="Accent3 3 3 2" xfId="12006"/>
    <cellStyle name="Accent3 3 4" xfId="4825"/>
    <cellStyle name="Accent3 3 4 2" xfId="12007"/>
    <cellStyle name="Accent3 3 5" xfId="4826"/>
    <cellStyle name="Accent3 3 5 2" xfId="12008"/>
    <cellStyle name="Accent3 3 6" xfId="4827"/>
    <cellStyle name="Accent3 3 7" xfId="12004"/>
    <cellStyle name="Accent3 4" xfId="4828"/>
    <cellStyle name="Accent3 4 2" xfId="4829"/>
    <cellStyle name="Accent3 4 2 2" xfId="12010"/>
    <cellStyle name="Accent3 4 3" xfId="4830"/>
    <cellStyle name="Accent3 4 3 2" xfId="12011"/>
    <cellStyle name="Accent3 4 4" xfId="4831"/>
    <cellStyle name="Accent3 4 4 2" xfId="12012"/>
    <cellStyle name="Accent3 4 5" xfId="4832"/>
    <cellStyle name="Accent3 4 5 2" xfId="12013"/>
    <cellStyle name="Accent3 4 6" xfId="4833"/>
    <cellStyle name="Accent3 4 7" xfId="12009"/>
    <cellStyle name="Accent3 5" xfId="4834"/>
    <cellStyle name="Accent3 5 2" xfId="4835"/>
    <cellStyle name="Accent3 5 3" xfId="12014"/>
    <cellStyle name="Accent3 6" xfId="4836"/>
    <cellStyle name="Accent3 6 2" xfId="4837"/>
    <cellStyle name="Accent3 6 3" xfId="12015"/>
    <cellStyle name="Accent3 7" xfId="4838"/>
    <cellStyle name="Accent3 7 2" xfId="4839"/>
    <cellStyle name="Accent3 7 3" xfId="12016"/>
    <cellStyle name="Accent3 8" xfId="4840"/>
    <cellStyle name="Accent3 8 2" xfId="4841"/>
    <cellStyle name="Accent3 8 3" xfId="12017"/>
    <cellStyle name="Accent3 9" xfId="4842"/>
    <cellStyle name="Accent3 9 2" xfId="4843"/>
    <cellStyle name="Accent3 9 3" xfId="4844"/>
    <cellStyle name="Accent3 9 4" xfId="12018"/>
    <cellStyle name="Accent4 10" xfId="4845"/>
    <cellStyle name="Accent4 10 2" xfId="4846"/>
    <cellStyle name="Accent4 11" xfId="4847"/>
    <cellStyle name="Accent4 11 2" xfId="4848"/>
    <cellStyle name="Accent4 2" xfId="4849"/>
    <cellStyle name="Accent4 2 10" xfId="4850"/>
    <cellStyle name="Accent4 2 100" xfId="4851"/>
    <cellStyle name="Accent4 2 101" xfId="4852"/>
    <cellStyle name="Accent4 2 102" xfId="4853"/>
    <cellStyle name="Accent4 2 103" xfId="4854"/>
    <cellStyle name="Accent4 2 104" xfId="4855"/>
    <cellStyle name="Accent4 2 105" xfId="4856"/>
    <cellStyle name="Accent4 2 106" xfId="4857"/>
    <cellStyle name="Accent4 2 107" xfId="4858"/>
    <cellStyle name="Accent4 2 108" xfId="4859"/>
    <cellStyle name="Accent4 2 109" xfId="4860"/>
    <cellStyle name="Accent4 2 11" xfId="4861"/>
    <cellStyle name="Accent4 2 110" xfId="4862"/>
    <cellStyle name="Accent4 2 111" xfId="4863"/>
    <cellStyle name="Accent4 2 112" xfId="4864"/>
    <cellStyle name="Accent4 2 113" xfId="4865"/>
    <cellStyle name="Accent4 2 114" xfId="4866"/>
    <cellStyle name="Accent4 2 115" xfId="4867"/>
    <cellStyle name="Accent4 2 116" xfId="4868"/>
    <cellStyle name="Accent4 2 117" xfId="4869"/>
    <cellStyle name="Accent4 2 118" xfId="4870"/>
    <cellStyle name="Accent4 2 119" xfId="4871"/>
    <cellStyle name="Accent4 2 12" xfId="4872"/>
    <cellStyle name="Accent4 2 120" xfId="4873"/>
    <cellStyle name="Accent4 2 121" xfId="4874"/>
    <cellStyle name="Accent4 2 122" xfId="4875"/>
    <cellStyle name="Accent4 2 123" xfId="4876"/>
    <cellStyle name="Accent4 2 124" xfId="4877"/>
    <cellStyle name="Accent4 2 125" xfId="4878"/>
    <cellStyle name="Accent4 2 126" xfId="4879"/>
    <cellStyle name="Accent4 2 127" xfId="4880"/>
    <cellStyle name="Accent4 2 128" xfId="4881"/>
    <cellStyle name="Accent4 2 129" xfId="4882"/>
    <cellStyle name="Accent4 2 13" xfId="4883"/>
    <cellStyle name="Accent4 2 130" xfId="4884"/>
    <cellStyle name="Accent4 2 131" xfId="4885"/>
    <cellStyle name="Accent4 2 132" xfId="4886"/>
    <cellStyle name="Accent4 2 133" xfId="4887"/>
    <cellStyle name="Accent4 2 134" xfId="12019"/>
    <cellStyle name="Accent4 2 14" xfId="4888"/>
    <cellStyle name="Accent4 2 15" xfId="4889"/>
    <cellStyle name="Accent4 2 16" xfId="4890"/>
    <cellStyle name="Accent4 2 17" xfId="4891"/>
    <cellStyle name="Accent4 2 18" xfId="4892"/>
    <cellStyle name="Accent4 2 19" xfId="4893"/>
    <cellStyle name="Accent4 2 2" xfId="4894"/>
    <cellStyle name="Accent4 2 2 2" xfId="4895"/>
    <cellStyle name="Accent4 2 2 3" xfId="12020"/>
    <cellStyle name="Accent4 2 20" xfId="4896"/>
    <cellStyle name="Accent4 2 21" xfId="4897"/>
    <cellStyle name="Accent4 2 22" xfId="4898"/>
    <cellStyle name="Accent4 2 23" xfId="4899"/>
    <cellStyle name="Accent4 2 24" xfId="4900"/>
    <cellStyle name="Accent4 2 25" xfId="4901"/>
    <cellStyle name="Accent4 2 26" xfId="4902"/>
    <cellStyle name="Accent4 2 27" xfId="4903"/>
    <cellStyle name="Accent4 2 28" xfId="4904"/>
    <cellStyle name="Accent4 2 29" xfId="4905"/>
    <cellStyle name="Accent4 2 3" xfId="4906"/>
    <cellStyle name="Accent4 2 3 2" xfId="4907"/>
    <cellStyle name="Accent4 2 3 3" xfId="12021"/>
    <cellStyle name="Accent4 2 30" xfId="4908"/>
    <cellStyle name="Accent4 2 31" xfId="4909"/>
    <cellStyle name="Accent4 2 32" xfId="4910"/>
    <cellStyle name="Accent4 2 33" xfId="4911"/>
    <cellStyle name="Accent4 2 34" xfId="4912"/>
    <cellStyle name="Accent4 2 35" xfId="4913"/>
    <cellStyle name="Accent4 2 36" xfId="4914"/>
    <cellStyle name="Accent4 2 37" xfId="4915"/>
    <cellStyle name="Accent4 2 38" xfId="4916"/>
    <cellStyle name="Accent4 2 39" xfId="4917"/>
    <cellStyle name="Accent4 2 4" xfId="4918"/>
    <cellStyle name="Accent4 2 4 2" xfId="4919"/>
    <cellStyle name="Accent4 2 4 3" xfId="12022"/>
    <cellStyle name="Accent4 2 40" xfId="4920"/>
    <cellStyle name="Accent4 2 41" xfId="4921"/>
    <cellStyle name="Accent4 2 42" xfId="4922"/>
    <cellStyle name="Accent4 2 43" xfId="4923"/>
    <cellStyle name="Accent4 2 44" xfId="4924"/>
    <cellStyle name="Accent4 2 45" xfId="4925"/>
    <cellStyle name="Accent4 2 46" xfId="4926"/>
    <cellStyle name="Accent4 2 47" xfId="4927"/>
    <cellStyle name="Accent4 2 48" xfId="4928"/>
    <cellStyle name="Accent4 2 49" xfId="4929"/>
    <cellStyle name="Accent4 2 5" xfId="4930"/>
    <cellStyle name="Accent4 2 5 2" xfId="4931"/>
    <cellStyle name="Accent4 2 5 3" xfId="12023"/>
    <cellStyle name="Accent4 2 50" xfId="4932"/>
    <cellStyle name="Accent4 2 51" xfId="4933"/>
    <cellStyle name="Accent4 2 52" xfId="4934"/>
    <cellStyle name="Accent4 2 53" xfId="4935"/>
    <cellStyle name="Accent4 2 54" xfId="4936"/>
    <cellStyle name="Accent4 2 55" xfId="4937"/>
    <cellStyle name="Accent4 2 56" xfId="4938"/>
    <cellStyle name="Accent4 2 57" xfId="4939"/>
    <cellStyle name="Accent4 2 58" xfId="4940"/>
    <cellStyle name="Accent4 2 59" xfId="4941"/>
    <cellStyle name="Accent4 2 6" xfId="4942"/>
    <cellStyle name="Accent4 2 6 2" xfId="4943"/>
    <cellStyle name="Accent4 2 6 3" xfId="12024"/>
    <cellStyle name="Accent4 2 60" xfId="4944"/>
    <cellStyle name="Accent4 2 61" xfId="4945"/>
    <cellStyle name="Accent4 2 62" xfId="4946"/>
    <cellStyle name="Accent4 2 63" xfId="4947"/>
    <cellStyle name="Accent4 2 64" xfId="4948"/>
    <cellStyle name="Accent4 2 65" xfId="4949"/>
    <cellStyle name="Accent4 2 66" xfId="4950"/>
    <cellStyle name="Accent4 2 67" xfId="4951"/>
    <cellStyle name="Accent4 2 68" xfId="4952"/>
    <cellStyle name="Accent4 2 69" xfId="4953"/>
    <cellStyle name="Accent4 2 7" xfId="4954"/>
    <cellStyle name="Accent4 2 7 2" xfId="4955"/>
    <cellStyle name="Accent4 2 7 3" xfId="12025"/>
    <cellStyle name="Accent4 2 70" xfId="4956"/>
    <cellStyle name="Accent4 2 71" xfId="4957"/>
    <cellStyle name="Accent4 2 72" xfId="4958"/>
    <cellStyle name="Accent4 2 73" xfId="4959"/>
    <cellStyle name="Accent4 2 74" xfId="4960"/>
    <cellStyle name="Accent4 2 75" xfId="4961"/>
    <cellStyle name="Accent4 2 76" xfId="4962"/>
    <cellStyle name="Accent4 2 77" xfId="4963"/>
    <cellStyle name="Accent4 2 78" xfId="4964"/>
    <cellStyle name="Accent4 2 79" xfId="4965"/>
    <cellStyle name="Accent4 2 8" xfId="4966"/>
    <cellStyle name="Accent4 2 8 2" xfId="4967"/>
    <cellStyle name="Accent4 2 8 3" xfId="12026"/>
    <cellStyle name="Accent4 2 80" xfId="4968"/>
    <cellStyle name="Accent4 2 81" xfId="4969"/>
    <cellStyle name="Accent4 2 82" xfId="4970"/>
    <cellStyle name="Accent4 2 83" xfId="4971"/>
    <cellStyle name="Accent4 2 84" xfId="4972"/>
    <cellStyle name="Accent4 2 85" xfId="4973"/>
    <cellStyle name="Accent4 2 86" xfId="4974"/>
    <cellStyle name="Accent4 2 87" xfId="4975"/>
    <cellStyle name="Accent4 2 88" xfId="4976"/>
    <cellStyle name="Accent4 2 89" xfId="4977"/>
    <cellStyle name="Accent4 2 9" xfId="4978"/>
    <cellStyle name="Accent4 2 90" xfId="4979"/>
    <cellStyle name="Accent4 2 91" xfId="4980"/>
    <cellStyle name="Accent4 2 92" xfId="4981"/>
    <cellStyle name="Accent4 2 93" xfId="4982"/>
    <cellStyle name="Accent4 2 94" xfId="4983"/>
    <cellStyle name="Accent4 2 95" xfId="4984"/>
    <cellStyle name="Accent4 2 96" xfId="4985"/>
    <cellStyle name="Accent4 2 97" xfId="4986"/>
    <cellStyle name="Accent4 2 98" xfId="4987"/>
    <cellStyle name="Accent4 2 99" xfId="4988"/>
    <cellStyle name="Accent4 3" xfId="4989"/>
    <cellStyle name="Accent4 3 2" xfId="4990"/>
    <cellStyle name="Accent4 3 2 2" xfId="4991"/>
    <cellStyle name="Accent4 3 2 3" xfId="12028"/>
    <cellStyle name="Accent4 3 3" xfId="4992"/>
    <cellStyle name="Accent4 3 3 2" xfId="12029"/>
    <cellStyle name="Accent4 3 4" xfId="4993"/>
    <cellStyle name="Accent4 3 4 2" xfId="12030"/>
    <cellStyle name="Accent4 3 5" xfId="4994"/>
    <cellStyle name="Accent4 3 5 2" xfId="12031"/>
    <cellStyle name="Accent4 3 6" xfId="4995"/>
    <cellStyle name="Accent4 3 7" xfId="12027"/>
    <cellStyle name="Accent4 4" xfId="4996"/>
    <cellStyle name="Accent4 4 2" xfId="4997"/>
    <cellStyle name="Accent4 4 2 2" xfId="12033"/>
    <cellStyle name="Accent4 4 3" xfId="4998"/>
    <cellStyle name="Accent4 4 3 2" xfId="12034"/>
    <cellStyle name="Accent4 4 4" xfId="4999"/>
    <cellStyle name="Accent4 4 4 2" xfId="12035"/>
    <cellStyle name="Accent4 4 5" xfId="5000"/>
    <cellStyle name="Accent4 4 5 2" xfId="12036"/>
    <cellStyle name="Accent4 4 6" xfId="5001"/>
    <cellStyle name="Accent4 4 7" xfId="12032"/>
    <cellStyle name="Accent4 5" xfId="5002"/>
    <cellStyle name="Accent4 5 2" xfId="5003"/>
    <cellStyle name="Accent4 5 3" xfId="12037"/>
    <cellStyle name="Accent4 6" xfId="5004"/>
    <cellStyle name="Accent4 6 2" xfId="5005"/>
    <cellStyle name="Accent4 6 3" xfId="12038"/>
    <cellStyle name="Accent4 7" xfId="5006"/>
    <cellStyle name="Accent4 7 2" xfId="5007"/>
    <cellStyle name="Accent4 7 3" xfId="12039"/>
    <cellStyle name="Accent4 8" xfId="5008"/>
    <cellStyle name="Accent4 8 2" xfId="5009"/>
    <cellStyle name="Accent4 8 3" xfId="12040"/>
    <cellStyle name="Accent4 9" xfId="5010"/>
    <cellStyle name="Accent4 9 2" xfId="5011"/>
    <cellStyle name="Accent4 9 3" xfId="5012"/>
    <cellStyle name="Accent4 9 4" xfId="12041"/>
    <cellStyle name="Accent5 10" xfId="5013"/>
    <cellStyle name="Accent5 10 2" xfId="5014"/>
    <cellStyle name="Accent5 11" xfId="5015"/>
    <cellStyle name="Accent5 11 2" xfId="5016"/>
    <cellStyle name="Accent5 2" xfId="5017"/>
    <cellStyle name="Accent5 2 10" xfId="5018"/>
    <cellStyle name="Accent5 2 100" xfId="5019"/>
    <cellStyle name="Accent5 2 101" xfId="5020"/>
    <cellStyle name="Accent5 2 102" xfId="5021"/>
    <cellStyle name="Accent5 2 103" xfId="5022"/>
    <cellStyle name="Accent5 2 104" xfId="5023"/>
    <cellStyle name="Accent5 2 105" xfId="5024"/>
    <cellStyle name="Accent5 2 106" xfId="5025"/>
    <cellStyle name="Accent5 2 107" xfId="5026"/>
    <cellStyle name="Accent5 2 108" xfId="5027"/>
    <cellStyle name="Accent5 2 109" xfId="5028"/>
    <cellStyle name="Accent5 2 11" xfId="5029"/>
    <cellStyle name="Accent5 2 110" xfId="5030"/>
    <cellStyle name="Accent5 2 111" xfId="5031"/>
    <cellStyle name="Accent5 2 112" xfId="5032"/>
    <cellStyle name="Accent5 2 113" xfId="5033"/>
    <cellStyle name="Accent5 2 114" xfId="5034"/>
    <cellStyle name="Accent5 2 115" xfId="5035"/>
    <cellStyle name="Accent5 2 116" xfId="5036"/>
    <cellStyle name="Accent5 2 117" xfId="5037"/>
    <cellStyle name="Accent5 2 118" xfId="5038"/>
    <cellStyle name="Accent5 2 119" xfId="5039"/>
    <cellStyle name="Accent5 2 12" xfId="5040"/>
    <cellStyle name="Accent5 2 120" xfId="5041"/>
    <cellStyle name="Accent5 2 121" xfId="5042"/>
    <cellStyle name="Accent5 2 122" xfId="5043"/>
    <cellStyle name="Accent5 2 123" xfId="5044"/>
    <cellStyle name="Accent5 2 124" xfId="5045"/>
    <cellStyle name="Accent5 2 125" xfId="5046"/>
    <cellStyle name="Accent5 2 126" xfId="5047"/>
    <cellStyle name="Accent5 2 127" xfId="5048"/>
    <cellStyle name="Accent5 2 128" xfId="5049"/>
    <cellStyle name="Accent5 2 129" xfId="5050"/>
    <cellStyle name="Accent5 2 13" xfId="5051"/>
    <cellStyle name="Accent5 2 130" xfId="5052"/>
    <cellStyle name="Accent5 2 131" xfId="5053"/>
    <cellStyle name="Accent5 2 132" xfId="5054"/>
    <cellStyle name="Accent5 2 133" xfId="5055"/>
    <cellStyle name="Accent5 2 134" xfId="12042"/>
    <cellStyle name="Accent5 2 14" xfId="5056"/>
    <cellStyle name="Accent5 2 15" xfId="5057"/>
    <cellStyle name="Accent5 2 16" xfId="5058"/>
    <cellStyle name="Accent5 2 17" xfId="5059"/>
    <cellStyle name="Accent5 2 18" xfId="5060"/>
    <cellStyle name="Accent5 2 19" xfId="5061"/>
    <cellStyle name="Accent5 2 2" xfId="5062"/>
    <cellStyle name="Accent5 2 2 2" xfId="5063"/>
    <cellStyle name="Accent5 2 2 3" xfId="12043"/>
    <cellStyle name="Accent5 2 20" xfId="5064"/>
    <cellStyle name="Accent5 2 21" xfId="5065"/>
    <cellStyle name="Accent5 2 22" xfId="5066"/>
    <cellStyle name="Accent5 2 23" xfId="5067"/>
    <cellStyle name="Accent5 2 24" xfId="5068"/>
    <cellStyle name="Accent5 2 25" xfId="5069"/>
    <cellStyle name="Accent5 2 26" xfId="5070"/>
    <cellStyle name="Accent5 2 27" xfId="5071"/>
    <cellStyle name="Accent5 2 28" xfId="5072"/>
    <cellStyle name="Accent5 2 29" xfId="5073"/>
    <cellStyle name="Accent5 2 3" xfId="5074"/>
    <cellStyle name="Accent5 2 3 2" xfId="5075"/>
    <cellStyle name="Accent5 2 3 3" xfId="12044"/>
    <cellStyle name="Accent5 2 30" xfId="5076"/>
    <cellStyle name="Accent5 2 31" xfId="5077"/>
    <cellStyle name="Accent5 2 32" xfId="5078"/>
    <cellStyle name="Accent5 2 33" xfId="5079"/>
    <cellStyle name="Accent5 2 34" xfId="5080"/>
    <cellStyle name="Accent5 2 35" xfId="5081"/>
    <cellStyle name="Accent5 2 36" xfId="5082"/>
    <cellStyle name="Accent5 2 37" xfId="5083"/>
    <cellStyle name="Accent5 2 38" xfId="5084"/>
    <cellStyle name="Accent5 2 39" xfId="5085"/>
    <cellStyle name="Accent5 2 4" xfId="5086"/>
    <cellStyle name="Accent5 2 4 2" xfId="5087"/>
    <cellStyle name="Accent5 2 4 3" xfId="12045"/>
    <cellStyle name="Accent5 2 40" xfId="5088"/>
    <cellStyle name="Accent5 2 41" xfId="5089"/>
    <cellStyle name="Accent5 2 42" xfId="5090"/>
    <cellStyle name="Accent5 2 43" xfId="5091"/>
    <cellStyle name="Accent5 2 44" xfId="5092"/>
    <cellStyle name="Accent5 2 45" xfId="5093"/>
    <cellStyle name="Accent5 2 46" xfId="5094"/>
    <cellStyle name="Accent5 2 47" xfId="5095"/>
    <cellStyle name="Accent5 2 48" xfId="5096"/>
    <cellStyle name="Accent5 2 49" xfId="5097"/>
    <cellStyle name="Accent5 2 5" xfId="5098"/>
    <cellStyle name="Accent5 2 5 2" xfId="5099"/>
    <cellStyle name="Accent5 2 5 3" xfId="12046"/>
    <cellStyle name="Accent5 2 50" xfId="5100"/>
    <cellStyle name="Accent5 2 51" xfId="5101"/>
    <cellStyle name="Accent5 2 52" xfId="5102"/>
    <cellStyle name="Accent5 2 53" xfId="5103"/>
    <cellStyle name="Accent5 2 54" xfId="5104"/>
    <cellStyle name="Accent5 2 55" xfId="5105"/>
    <cellStyle name="Accent5 2 56" xfId="5106"/>
    <cellStyle name="Accent5 2 57" xfId="5107"/>
    <cellStyle name="Accent5 2 58" xfId="5108"/>
    <cellStyle name="Accent5 2 59" xfId="5109"/>
    <cellStyle name="Accent5 2 6" xfId="5110"/>
    <cellStyle name="Accent5 2 6 2" xfId="5111"/>
    <cellStyle name="Accent5 2 6 3" xfId="12047"/>
    <cellStyle name="Accent5 2 60" xfId="5112"/>
    <cellStyle name="Accent5 2 61" xfId="5113"/>
    <cellStyle name="Accent5 2 62" xfId="5114"/>
    <cellStyle name="Accent5 2 63" xfId="5115"/>
    <cellStyle name="Accent5 2 64" xfId="5116"/>
    <cellStyle name="Accent5 2 65" xfId="5117"/>
    <cellStyle name="Accent5 2 66" xfId="5118"/>
    <cellStyle name="Accent5 2 67" xfId="5119"/>
    <cellStyle name="Accent5 2 68" xfId="5120"/>
    <cellStyle name="Accent5 2 69" xfId="5121"/>
    <cellStyle name="Accent5 2 7" xfId="5122"/>
    <cellStyle name="Accent5 2 7 2" xfId="5123"/>
    <cellStyle name="Accent5 2 7 3" xfId="12048"/>
    <cellStyle name="Accent5 2 70" xfId="5124"/>
    <cellStyle name="Accent5 2 71" xfId="5125"/>
    <cellStyle name="Accent5 2 72" xfId="5126"/>
    <cellStyle name="Accent5 2 73" xfId="5127"/>
    <cellStyle name="Accent5 2 74" xfId="5128"/>
    <cellStyle name="Accent5 2 75" xfId="5129"/>
    <cellStyle name="Accent5 2 76" xfId="5130"/>
    <cellStyle name="Accent5 2 77" xfId="5131"/>
    <cellStyle name="Accent5 2 78" xfId="5132"/>
    <cellStyle name="Accent5 2 79" xfId="5133"/>
    <cellStyle name="Accent5 2 8" xfId="5134"/>
    <cellStyle name="Accent5 2 8 2" xfId="5135"/>
    <cellStyle name="Accent5 2 8 3" xfId="12049"/>
    <cellStyle name="Accent5 2 80" xfId="5136"/>
    <cellStyle name="Accent5 2 81" xfId="5137"/>
    <cellStyle name="Accent5 2 82" xfId="5138"/>
    <cellStyle name="Accent5 2 83" xfId="5139"/>
    <cellStyle name="Accent5 2 84" xfId="5140"/>
    <cellStyle name="Accent5 2 85" xfId="5141"/>
    <cellStyle name="Accent5 2 86" xfId="5142"/>
    <cellStyle name="Accent5 2 87" xfId="5143"/>
    <cellStyle name="Accent5 2 88" xfId="5144"/>
    <cellStyle name="Accent5 2 89" xfId="5145"/>
    <cellStyle name="Accent5 2 9" xfId="5146"/>
    <cellStyle name="Accent5 2 90" xfId="5147"/>
    <cellStyle name="Accent5 2 91" xfId="5148"/>
    <cellStyle name="Accent5 2 92" xfId="5149"/>
    <cellStyle name="Accent5 2 93" xfId="5150"/>
    <cellStyle name="Accent5 2 94" xfId="5151"/>
    <cellStyle name="Accent5 2 95" xfId="5152"/>
    <cellStyle name="Accent5 2 96" xfId="5153"/>
    <cellStyle name="Accent5 2 97" xfId="5154"/>
    <cellStyle name="Accent5 2 98" xfId="5155"/>
    <cellStyle name="Accent5 2 99" xfId="5156"/>
    <cellStyle name="Accent5 3" xfId="5157"/>
    <cellStyle name="Accent5 3 2" xfId="5158"/>
    <cellStyle name="Accent5 3 2 2" xfId="5159"/>
    <cellStyle name="Accent5 3 2 3" xfId="12051"/>
    <cellStyle name="Accent5 3 3" xfId="5160"/>
    <cellStyle name="Accent5 3 3 2" xfId="12052"/>
    <cellStyle name="Accent5 3 4" xfId="5161"/>
    <cellStyle name="Accent5 3 4 2" xfId="12053"/>
    <cellStyle name="Accent5 3 5" xfId="5162"/>
    <cellStyle name="Accent5 3 5 2" xfId="12054"/>
    <cellStyle name="Accent5 3 6" xfId="5163"/>
    <cellStyle name="Accent5 3 7" xfId="12050"/>
    <cellStyle name="Accent5 4" xfId="5164"/>
    <cellStyle name="Accent5 4 2" xfId="5165"/>
    <cellStyle name="Accent5 4 2 2" xfId="12056"/>
    <cellStyle name="Accent5 4 3" xfId="5166"/>
    <cellStyle name="Accent5 4 3 2" xfId="12057"/>
    <cellStyle name="Accent5 4 4" xfId="5167"/>
    <cellStyle name="Accent5 4 4 2" xfId="12058"/>
    <cellStyle name="Accent5 4 5" xfId="5168"/>
    <cellStyle name="Accent5 4 5 2" xfId="12059"/>
    <cellStyle name="Accent5 4 6" xfId="5169"/>
    <cellStyle name="Accent5 4 7" xfId="12055"/>
    <cellStyle name="Accent5 5" xfId="5170"/>
    <cellStyle name="Accent5 5 2" xfId="5171"/>
    <cellStyle name="Accent5 5 3" xfId="12060"/>
    <cellStyle name="Accent5 6" xfId="5172"/>
    <cellStyle name="Accent5 6 2" xfId="5173"/>
    <cellStyle name="Accent5 6 3" xfId="12061"/>
    <cellStyle name="Accent5 7" xfId="5174"/>
    <cellStyle name="Accent5 7 2" xfId="5175"/>
    <cellStyle name="Accent5 7 3" xfId="12062"/>
    <cellStyle name="Accent5 8" xfId="5176"/>
    <cellStyle name="Accent5 8 2" xfId="5177"/>
    <cellStyle name="Accent5 8 3" xfId="12063"/>
    <cellStyle name="Accent5 9" xfId="5178"/>
    <cellStyle name="Accent5 9 2" xfId="5179"/>
    <cellStyle name="Accent5 9 3" xfId="5180"/>
    <cellStyle name="Accent5 9 4" xfId="12064"/>
    <cellStyle name="Accent6 10" xfId="5181"/>
    <cellStyle name="Accent6 10 2" xfId="5182"/>
    <cellStyle name="Accent6 11" xfId="5183"/>
    <cellStyle name="Accent6 11 2" xfId="5184"/>
    <cellStyle name="Accent6 2" xfId="5185"/>
    <cellStyle name="Accent6 2 10" xfId="5186"/>
    <cellStyle name="Accent6 2 100" xfId="5187"/>
    <cellStyle name="Accent6 2 101" xfId="5188"/>
    <cellStyle name="Accent6 2 102" xfId="5189"/>
    <cellStyle name="Accent6 2 103" xfId="5190"/>
    <cellStyle name="Accent6 2 104" xfId="5191"/>
    <cellStyle name="Accent6 2 105" xfId="5192"/>
    <cellStyle name="Accent6 2 106" xfId="5193"/>
    <cellStyle name="Accent6 2 107" xfId="5194"/>
    <cellStyle name="Accent6 2 108" xfId="5195"/>
    <cellStyle name="Accent6 2 109" xfId="5196"/>
    <cellStyle name="Accent6 2 11" xfId="5197"/>
    <cellStyle name="Accent6 2 110" xfId="5198"/>
    <cellStyle name="Accent6 2 111" xfId="5199"/>
    <cellStyle name="Accent6 2 112" xfId="5200"/>
    <cellStyle name="Accent6 2 113" xfId="5201"/>
    <cellStyle name="Accent6 2 114" xfId="5202"/>
    <cellStyle name="Accent6 2 115" xfId="5203"/>
    <cellStyle name="Accent6 2 116" xfId="5204"/>
    <cellStyle name="Accent6 2 117" xfId="5205"/>
    <cellStyle name="Accent6 2 118" xfId="5206"/>
    <cellStyle name="Accent6 2 119" xfId="5207"/>
    <cellStyle name="Accent6 2 12" xfId="5208"/>
    <cellStyle name="Accent6 2 120" xfId="5209"/>
    <cellStyle name="Accent6 2 121" xfId="5210"/>
    <cellStyle name="Accent6 2 122" xfId="5211"/>
    <cellStyle name="Accent6 2 123" xfId="5212"/>
    <cellStyle name="Accent6 2 124" xfId="5213"/>
    <cellStyle name="Accent6 2 125" xfId="5214"/>
    <cellStyle name="Accent6 2 126" xfId="5215"/>
    <cellStyle name="Accent6 2 127" xfId="5216"/>
    <cellStyle name="Accent6 2 128" xfId="5217"/>
    <cellStyle name="Accent6 2 129" xfId="5218"/>
    <cellStyle name="Accent6 2 13" xfId="5219"/>
    <cellStyle name="Accent6 2 130" xfId="5220"/>
    <cellStyle name="Accent6 2 131" xfId="5221"/>
    <cellStyle name="Accent6 2 132" xfId="5222"/>
    <cellStyle name="Accent6 2 133" xfId="5223"/>
    <cellStyle name="Accent6 2 134" xfId="12065"/>
    <cellStyle name="Accent6 2 14" xfId="5224"/>
    <cellStyle name="Accent6 2 15" xfId="5225"/>
    <cellStyle name="Accent6 2 16" xfId="5226"/>
    <cellStyle name="Accent6 2 17" xfId="5227"/>
    <cellStyle name="Accent6 2 18" xfId="5228"/>
    <cellStyle name="Accent6 2 19" xfId="5229"/>
    <cellStyle name="Accent6 2 2" xfId="5230"/>
    <cellStyle name="Accent6 2 2 2" xfId="5231"/>
    <cellStyle name="Accent6 2 2 3" xfId="12066"/>
    <cellStyle name="Accent6 2 20" xfId="5232"/>
    <cellStyle name="Accent6 2 21" xfId="5233"/>
    <cellStyle name="Accent6 2 22" xfId="5234"/>
    <cellStyle name="Accent6 2 23" xfId="5235"/>
    <cellStyle name="Accent6 2 24" xfId="5236"/>
    <cellStyle name="Accent6 2 25" xfId="5237"/>
    <cellStyle name="Accent6 2 26" xfId="5238"/>
    <cellStyle name="Accent6 2 27" xfId="5239"/>
    <cellStyle name="Accent6 2 28" xfId="5240"/>
    <cellStyle name="Accent6 2 29" xfId="5241"/>
    <cellStyle name="Accent6 2 3" xfId="5242"/>
    <cellStyle name="Accent6 2 3 2" xfId="5243"/>
    <cellStyle name="Accent6 2 3 3" xfId="12067"/>
    <cellStyle name="Accent6 2 30" xfId="5244"/>
    <cellStyle name="Accent6 2 31" xfId="5245"/>
    <cellStyle name="Accent6 2 32" xfId="5246"/>
    <cellStyle name="Accent6 2 33" xfId="5247"/>
    <cellStyle name="Accent6 2 34" xfId="5248"/>
    <cellStyle name="Accent6 2 35" xfId="5249"/>
    <cellStyle name="Accent6 2 36" xfId="5250"/>
    <cellStyle name="Accent6 2 37" xfId="5251"/>
    <cellStyle name="Accent6 2 38" xfId="5252"/>
    <cellStyle name="Accent6 2 39" xfId="5253"/>
    <cellStyle name="Accent6 2 4" xfId="5254"/>
    <cellStyle name="Accent6 2 4 2" xfId="5255"/>
    <cellStyle name="Accent6 2 4 3" xfId="12068"/>
    <cellStyle name="Accent6 2 40" xfId="5256"/>
    <cellStyle name="Accent6 2 41" xfId="5257"/>
    <cellStyle name="Accent6 2 42" xfId="5258"/>
    <cellStyle name="Accent6 2 43" xfId="5259"/>
    <cellStyle name="Accent6 2 44" xfId="5260"/>
    <cellStyle name="Accent6 2 45" xfId="5261"/>
    <cellStyle name="Accent6 2 46" xfId="5262"/>
    <cellStyle name="Accent6 2 47" xfId="5263"/>
    <cellStyle name="Accent6 2 48" xfId="5264"/>
    <cellStyle name="Accent6 2 49" xfId="5265"/>
    <cellStyle name="Accent6 2 5" xfId="5266"/>
    <cellStyle name="Accent6 2 5 2" xfId="5267"/>
    <cellStyle name="Accent6 2 5 3" xfId="12069"/>
    <cellStyle name="Accent6 2 50" xfId="5268"/>
    <cellStyle name="Accent6 2 51" xfId="5269"/>
    <cellStyle name="Accent6 2 52" xfId="5270"/>
    <cellStyle name="Accent6 2 53" xfId="5271"/>
    <cellStyle name="Accent6 2 54" xfId="5272"/>
    <cellStyle name="Accent6 2 55" xfId="5273"/>
    <cellStyle name="Accent6 2 56" xfId="5274"/>
    <cellStyle name="Accent6 2 57" xfId="5275"/>
    <cellStyle name="Accent6 2 58" xfId="5276"/>
    <cellStyle name="Accent6 2 59" xfId="5277"/>
    <cellStyle name="Accent6 2 6" xfId="5278"/>
    <cellStyle name="Accent6 2 6 2" xfId="5279"/>
    <cellStyle name="Accent6 2 6 3" xfId="12070"/>
    <cellStyle name="Accent6 2 60" xfId="5280"/>
    <cellStyle name="Accent6 2 61" xfId="5281"/>
    <cellStyle name="Accent6 2 62" xfId="5282"/>
    <cellStyle name="Accent6 2 63" xfId="5283"/>
    <cellStyle name="Accent6 2 64" xfId="5284"/>
    <cellStyle name="Accent6 2 65" xfId="5285"/>
    <cellStyle name="Accent6 2 66" xfId="5286"/>
    <cellStyle name="Accent6 2 67" xfId="5287"/>
    <cellStyle name="Accent6 2 68" xfId="5288"/>
    <cellStyle name="Accent6 2 69" xfId="5289"/>
    <cellStyle name="Accent6 2 7" xfId="5290"/>
    <cellStyle name="Accent6 2 7 2" xfId="5291"/>
    <cellStyle name="Accent6 2 7 3" xfId="12071"/>
    <cellStyle name="Accent6 2 70" xfId="5292"/>
    <cellStyle name="Accent6 2 71" xfId="5293"/>
    <cellStyle name="Accent6 2 72" xfId="5294"/>
    <cellStyle name="Accent6 2 73" xfId="5295"/>
    <cellStyle name="Accent6 2 74" xfId="5296"/>
    <cellStyle name="Accent6 2 75" xfId="5297"/>
    <cellStyle name="Accent6 2 76" xfId="5298"/>
    <cellStyle name="Accent6 2 77" xfId="5299"/>
    <cellStyle name="Accent6 2 78" xfId="5300"/>
    <cellStyle name="Accent6 2 79" xfId="5301"/>
    <cellStyle name="Accent6 2 8" xfId="5302"/>
    <cellStyle name="Accent6 2 8 2" xfId="5303"/>
    <cellStyle name="Accent6 2 8 3" xfId="12072"/>
    <cellStyle name="Accent6 2 80" xfId="5304"/>
    <cellStyle name="Accent6 2 81" xfId="5305"/>
    <cellStyle name="Accent6 2 82" xfId="5306"/>
    <cellStyle name="Accent6 2 83" xfId="5307"/>
    <cellStyle name="Accent6 2 84" xfId="5308"/>
    <cellStyle name="Accent6 2 85" xfId="5309"/>
    <cellStyle name="Accent6 2 86" xfId="5310"/>
    <cellStyle name="Accent6 2 87" xfId="5311"/>
    <cellStyle name="Accent6 2 88" xfId="5312"/>
    <cellStyle name="Accent6 2 89" xfId="5313"/>
    <cellStyle name="Accent6 2 9" xfId="5314"/>
    <cellStyle name="Accent6 2 90" xfId="5315"/>
    <cellStyle name="Accent6 2 91" xfId="5316"/>
    <cellStyle name="Accent6 2 92" xfId="5317"/>
    <cellStyle name="Accent6 2 93" xfId="5318"/>
    <cellStyle name="Accent6 2 94" xfId="5319"/>
    <cellStyle name="Accent6 2 95" xfId="5320"/>
    <cellStyle name="Accent6 2 96" xfId="5321"/>
    <cellStyle name="Accent6 2 97" xfId="5322"/>
    <cellStyle name="Accent6 2 98" xfId="5323"/>
    <cellStyle name="Accent6 2 99" xfId="5324"/>
    <cellStyle name="Accent6 3" xfId="5325"/>
    <cellStyle name="Accent6 3 2" xfId="5326"/>
    <cellStyle name="Accent6 3 2 2" xfId="5327"/>
    <cellStyle name="Accent6 3 2 3" xfId="12074"/>
    <cellStyle name="Accent6 3 3" xfId="5328"/>
    <cellStyle name="Accent6 3 3 2" xfId="12075"/>
    <cellStyle name="Accent6 3 4" xfId="5329"/>
    <cellStyle name="Accent6 3 4 2" xfId="12076"/>
    <cellStyle name="Accent6 3 5" xfId="5330"/>
    <cellStyle name="Accent6 3 5 2" xfId="12077"/>
    <cellStyle name="Accent6 3 6" xfId="5331"/>
    <cellStyle name="Accent6 3 7" xfId="12073"/>
    <cellStyle name="Accent6 4" xfId="5332"/>
    <cellStyle name="Accent6 4 2" xfId="5333"/>
    <cellStyle name="Accent6 4 2 2" xfId="12079"/>
    <cellStyle name="Accent6 4 3" xfId="5334"/>
    <cellStyle name="Accent6 4 3 2" xfId="12080"/>
    <cellStyle name="Accent6 4 4" xfId="5335"/>
    <cellStyle name="Accent6 4 4 2" xfId="12081"/>
    <cellStyle name="Accent6 4 5" xfId="5336"/>
    <cellStyle name="Accent6 4 5 2" xfId="12082"/>
    <cellStyle name="Accent6 4 6" xfId="5337"/>
    <cellStyle name="Accent6 4 7" xfId="12078"/>
    <cellStyle name="Accent6 5" xfId="5338"/>
    <cellStyle name="Accent6 5 2" xfId="5339"/>
    <cellStyle name="Accent6 5 3" xfId="12083"/>
    <cellStyle name="Accent6 6" xfId="5340"/>
    <cellStyle name="Accent6 6 2" xfId="5341"/>
    <cellStyle name="Accent6 6 3" xfId="12084"/>
    <cellStyle name="Accent6 7" xfId="5342"/>
    <cellStyle name="Accent6 7 2" xfId="5343"/>
    <cellStyle name="Accent6 7 3" xfId="12085"/>
    <cellStyle name="Accent6 8" xfId="5344"/>
    <cellStyle name="Accent6 8 2" xfId="5345"/>
    <cellStyle name="Accent6 8 3" xfId="12086"/>
    <cellStyle name="Accent6 9" xfId="5346"/>
    <cellStyle name="Accent6 9 2" xfId="5347"/>
    <cellStyle name="Accent6 9 3" xfId="5348"/>
    <cellStyle name="Accent6 9 4" xfId="12087"/>
    <cellStyle name="ÅëÈ­ [0]_±âÅ¸" xfId="5349"/>
    <cellStyle name="ÅëÈ­_±âÅ¸" xfId="5350"/>
    <cellStyle name="args.style" xfId="5351"/>
    <cellStyle name="args.style 2" xfId="12088"/>
    <cellStyle name="Arial1 - Style1" xfId="5352"/>
    <cellStyle name="Arial1 - Style1 2" xfId="12089"/>
    <cellStyle name="Arial1 - Style2" xfId="5353"/>
    <cellStyle name="Arial1 - Style2 2" xfId="12090"/>
    <cellStyle name="Arial10" xfId="5354"/>
    <cellStyle name="Arial10 2" xfId="12091"/>
    <cellStyle name="Assumption" xfId="5355"/>
    <cellStyle name="Assumption 2" xfId="12092"/>
    <cellStyle name="ÄÞ¸¶ [0]_±âÅ¸" xfId="5356"/>
    <cellStyle name="ÄÞ¸¶_±âÅ¸" xfId="5357"/>
    <cellStyle name="b1x" xfId="5358"/>
    <cellStyle name="b1x 2" xfId="12093"/>
    <cellStyle name="Bad 10" xfId="5359"/>
    <cellStyle name="Bad 10 2" xfId="5360"/>
    <cellStyle name="Bad 11" xfId="5361"/>
    <cellStyle name="Bad 11 2" xfId="5362"/>
    <cellStyle name="Bad 2" xfId="5363"/>
    <cellStyle name="Bad 2 10" xfId="5364"/>
    <cellStyle name="Bad 2 100" xfId="5365"/>
    <cellStyle name="Bad 2 101" xfId="5366"/>
    <cellStyle name="Bad 2 102" xfId="5367"/>
    <cellStyle name="Bad 2 103" xfId="5368"/>
    <cellStyle name="Bad 2 104" xfId="5369"/>
    <cellStyle name="Bad 2 105" xfId="5370"/>
    <cellStyle name="Bad 2 106" xfId="5371"/>
    <cellStyle name="Bad 2 107" xfId="5372"/>
    <cellStyle name="Bad 2 108" xfId="5373"/>
    <cellStyle name="Bad 2 109" xfId="5374"/>
    <cellStyle name="Bad 2 11" xfId="5375"/>
    <cellStyle name="Bad 2 110" xfId="5376"/>
    <cellStyle name="Bad 2 111" xfId="5377"/>
    <cellStyle name="Bad 2 112" xfId="5378"/>
    <cellStyle name="Bad 2 113" xfId="5379"/>
    <cellStyle name="Bad 2 114" xfId="5380"/>
    <cellStyle name="Bad 2 115" xfId="5381"/>
    <cellStyle name="Bad 2 116" xfId="5382"/>
    <cellStyle name="Bad 2 117" xfId="5383"/>
    <cellStyle name="Bad 2 118" xfId="5384"/>
    <cellStyle name="Bad 2 119" xfId="5385"/>
    <cellStyle name="Bad 2 12" xfId="5386"/>
    <cellStyle name="Bad 2 120" xfId="5387"/>
    <cellStyle name="Bad 2 121" xfId="5388"/>
    <cellStyle name="Bad 2 122" xfId="5389"/>
    <cellStyle name="Bad 2 123" xfId="5390"/>
    <cellStyle name="Bad 2 124" xfId="5391"/>
    <cellStyle name="Bad 2 125" xfId="5392"/>
    <cellStyle name="Bad 2 126" xfId="5393"/>
    <cellStyle name="Bad 2 127" xfId="5394"/>
    <cellStyle name="Bad 2 128" xfId="5395"/>
    <cellStyle name="Bad 2 129" xfId="5396"/>
    <cellStyle name="Bad 2 13" xfId="5397"/>
    <cellStyle name="Bad 2 130" xfId="5398"/>
    <cellStyle name="Bad 2 131" xfId="5399"/>
    <cellStyle name="Bad 2 132" xfId="5400"/>
    <cellStyle name="Bad 2 133" xfId="5401"/>
    <cellStyle name="Bad 2 134" xfId="12094"/>
    <cellStyle name="Bad 2 14" xfId="5402"/>
    <cellStyle name="Bad 2 15" xfId="5403"/>
    <cellStyle name="Bad 2 16" xfId="5404"/>
    <cellStyle name="Bad 2 17" xfId="5405"/>
    <cellStyle name="Bad 2 18" xfId="5406"/>
    <cellStyle name="Bad 2 19" xfId="5407"/>
    <cellStyle name="Bad 2 2" xfId="5408"/>
    <cellStyle name="Bad 2 2 2" xfId="5409"/>
    <cellStyle name="Bad 2 2 3" xfId="12095"/>
    <cellStyle name="Bad 2 20" xfId="5410"/>
    <cellStyle name="Bad 2 21" xfId="5411"/>
    <cellStyle name="Bad 2 22" xfId="5412"/>
    <cellStyle name="Bad 2 23" xfId="5413"/>
    <cellStyle name="Bad 2 24" xfId="5414"/>
    <cellStyle name="Bad 2 25" xfId="5415"/>
    <cellStyle name="Bad 2 26" xfId="5416"/>
    <cellStyle name="Bad 2 27" xfId="5417"/>
    <cellStyle name="Bad 2 28" xfId="5418"/>
    <cellStyle name="Bad 2 29" xfId="5419"/>
    <cellStyle name="Bad 2 3" xfId="5420"/>
    <cellStyle name="Bad 2 3 2" xfId="5421"/>
    <cellStyle name="Bad 2 3 3" xfId="12096"/>
    <cellStyle name="Bad 2 30" xfId="5422"/>
    <cellStyle name="Bad 2 31" xfId="5423"/>
    <cellStyle name="Bad 2 32" xfId="5424"/>
    <cellStyle name="Bad 2 33" xfId="5425"/>
    <cellStyle name="Bad 2 34" xfId="5426"/>
    <cellStyle name="Bad 2 35" xfId="5427"/>
    <cellStyle name="Bad 2 36" xfId="5428"/>
    <cellStyle name="Bad 2 37" xfId="5429"/>
    <cellStyle name="Bad 2 38" xfId="5430"/>
    <cellStyle name="Bad 2 39" xfId="5431"/>
    <cellStyle name="Bad 2 4" xfId="5432"/>
    <cellStyle name="Bad 2 4 2" xfId="5433"/>
    <cellStyle name="Bad 2 4 3" xfId="12097"/>
    <cellStyle name="Bad 2 40" xfId="5434"/>
    <cellStyle name="Bad 2 41" xfId="5435"/>
    <cellStyle name="Bad 2 42" xfId="5436"/>
    <cellStyle name="Bad 2 43" xfId="5437"/>
    <cellStyle name="Bad 2 44" xfId="5438"/>
    <cellStyle name="Bad 2 45" xfId="5439"/>
    <cellStyle name="Bad 2 46" xfId="5440"/>
    <cellStyle name="Bad 2 47" xfId="5441"/>
    <cellStyle name="Bad 2 48" xfId="5442"/>
    <cellStyle name="Bad 2 49" xfId="5443"/>
    <cellStyle name="Bad 2 5" xfId="5444"/>
    <cellStyle name="Bad 2 5 2" xfId="5445"/>
    <cellStyle name="Bad 2 5 3" xfId="12098"/>
    <cellStyle name="Bad 2 50" xfId="5446"/>
    <cellStyle name="Bad 2 51" xfId="5447"/>
    <cellStyle name="Bad 2 52" xfId="5448"/>
    <cellStyle name="Bad 2 53" xfId="5449"/>
    <cellStyle name="Bad 2 54" xfId="5450"/>
    <cellStyle name="Bad 2 55" xfId="5451"/>
    <cellStyle name="Bad 2 56" xfId="5452"/>
    <cellStyle name="Bad 2 57" xfId="5453"/>
    <cellStyle name="Bad 2 58" xfId="5454"/>
    <cellStyle name="Bad 2 59" xfId="5455"/>
    <cellStyle name="Bad 2 6" xfId="5456"/>
    <cellStyle name="Bad 2 6 2" xfId="5457"/>
    <cellStyle name="Bad 2 6 3" xfId="12099"/>
    <cellStyle name="Bad 2 60" xfId="5458"/>
    <cellStyle name="Bad 2 61" xfId="5459"/>
    <cellStyle name="Bad 2 62" xfId="5460"/>
    <cellStyle name="Bad 2 63" xfId="5461"/>
    <cellStyle name="Bad 2 64" xfId="5462"/>
    <cellStyle name="Bad 2 65" xfId="5463"/>
    <cellStyle name="Bad 2 66" xfId="5464"/>
    <cellStyle name="Bad 2 67" xfId="5465"/>
    <cellStyle name="Bad 2 68" xfId="5466"/>
    <cellStyle name="Bad 2 69" xfId="5467"/>
    <cellStyle name="Bad 2 7" xfId="5468"/>
    <cellStyle name="Bad 2 7 2" xfId="5469"/>
    <cellStyle name="Bad 2 7 3" xfId="12100"/>
    <cellStyle name="Bad 2 70" xfId="5470"/>
    <cellStyle name="Bad 2 71" xfId="5471"/>
    <cellStyle name="Bad 2 72" xfId="5472"/>
    <cellStyle name="Bad 2 73" xfId="5473"/>
    <cellStyle name="Bad 2 74" xfId="5474"/>
    <cellStyle name="Bad 2 75" xfId="5475"/>
    <cellStyle name="Bad 2 76" xfId="5476"/>
    <cellStyle name="Bad 2 77" xfId="5477"/>
    <cellStyle name="Bad 2 78" xfId="5478"/>
    <cellStyle name="Bad 2 79" xfId="5479"/>
    <cellStyle name="Bad 2 8" xfId="5480"/>
    <cellStyle name="Bad 2 8 2" xfId="5481"/>
    <cellStyle name="Bad 2 8 3" xfId="12101"/>
    <cellStyle name="Bad 2 80" xfId="5482"/>
    <cellStyle name="Bad 2 81" xfId="5483"/>
    <cellStyle name="Bad 2 82" xfId="5484"/>
    <cellStyle name="Bad 2 83" xfId="5485"/>
    <cellStyle name="Bad 2 84" xfId="5486"/>
    <cellStyle name="Bad 2 85" xfId="5487"/>
    <cellStyle name="Bad 2 86" xfId="5488"/>
    <cellStyle name="Bad 2 87" xfId="5489"/>
    <cellStyle name="Bad 2 88" xfId="5490"/>
    <cellStyle name="Bad 2 89" xfId="5491"/>
    <cellStyle name="Bad 2 9" xfId="5492"/>
    <cellStyle name="Bad 2 90" xfId="5493"/>
    <cellStyle name="Bad 2 91" xfId="5494"/>
    <cellStyle name="Bad 2 92" xfId="5495"/>
    <cellStyle name="Bad 2 93" xfId="5496"/>
    <cellStyle name="Bad 2 94" xfId="5497"/>
    <cellStyle name="Bad 2 95" xfId="5498"/>
    <cellStyle name="Bad 2 96" xfId="5499"/>
    <cellStyle name="Bad 2 97" xfId="5500"/>
    <cellStyle name="Bad 2 98" xfId="5501"/>
    <cellStyle name="Bad 2 99" xfId="5502"/>
    <cellStyle name="Bad 3" xfId="5503"/>
    <cellStyle name="Bad 3 2" xfId="5504"/>
    <cellStyle name="Bad 3 2 2" xfId="5505"/>
    <cellStyle name="Bad 3 2 3" xfId="12103"/>
    <cellStyle name="Bad 3 3" xfId="5506"/>
    <cellStyle name="Bad 3 3 2" xfId="12104"/>
    <cellStyle name="Bad 3 4" xfId="5507"/>
    <cellStyle name="Bad 3 4 2" xfId="12105"/>
    <cellStyle name="Bad 3 5" xfId="5508"/>
    <cellStyle name="Bad 3 5 2" xfId="12106"/>
    <cellStyle name="Bad 3 6" xfId="5509"/>
    <cellStyle name="Bad 3 7" xfId="12102"/>
    <cellStyle name="Bad 4" xfId="5510"/>
    <cellStyle name="Bad 4 2" xfId="5511"/>
    <cellStyle name="Bad 4 2 2" xfId="12108"/>
    <cellStyle name="Bad 4 3" xfId="5512"/>
    <cellStyle name="Bad 4 3 2" xfId="12109"/>
    <cellStyle name="Bad 4 4" xfId="5513"/>
    <cellStyle name="Bad 4 4 2" xfId="12110"/>
    <cellStyle name="Bad 4 5" xfId="5514"/>
    <cellStyle name="Bad 4 5 2" xfId="12111"/>
    <cellStyle name="Bad 4 6" xfId="5515"/>
    <cellStyle name="Bad 4 7" xfId="12107"/>
    <cellStyle name="Bad 5" xfId="5516"/>
    <cellStyle name="Bad 5 2" xfId="5517"/>
    <cellStyle name="Bad 5 3" xfId="12112"/>
    <cellStyle name="Bad 6" xfId="5518"/>
    <cellStyle name="Bad 6 2" xfId="5519"/>
    <cellStyle name="Bad 6 3" xfId="12113"/>
    <cellStyle name="Bad 7" xfId="5520"/>
    <cellStyle name="Bad 7 2" xfId="5521"/>
    <cellStyle name="Bad 7 3" xfId="12114"/>
    <cellStyle name="Bad 8" xfId="5522"/>
    <cellStyle name="Bad 8 2" xfId="5523"/>
    <cellStyle name="Bad 8 3" xfId="12115"/>
    <cellStyle name="Bad 9" xfId="5524"/>
    <cellStyle name="Bad 9 2" xfId="5525"/>
    <cellStyle name="Bad 9 3" xfId="5526"/>
    <cellStyle name="Bad 9 4" xfId="12116"/>
    <cellStyle name="Body" xfId="5527"/>
    <cellStyle name="Body 2" xfId="12117"/>
    <cellStyle name="Ç¥ÁØ_¿¬°£´©°è¿¹»ó" xfId="5528"/>
    <cellStyle name="Calc Currency (0)" xfId="5529"/>
    <cellStyle name="Calc Currency (0) 2" xfId="5530"/>
    <cellStyle name="Calc Currency (0) 2 2" xfId="5531"/>
    <cellStyle name="Calc Currency (0) 2 2 2" xfId="12120"/>
    <cellStyle name="Calc Currency (0) 2 3" xfId="5532"/>
    <cellStyle name="Calc Currency (0) 2 3 2" xfId="12121"/>
    <cellStyle name="Calc Currency (0) 2 4" xfId="12119"/>
    <cellStyle name="Calc Currency (0) 3" xfId="5533"/>
    <cellStyle name="Calc Currency (0) 3 2" xfId="5534"/>
    <cellStyle name="Calc Currency (0) 3 2 2" xfId="12123"/>
    <cellStyle name="Calc Currency (0) 3 3" xfId="5535"/>
    <cellStyle name="Calc Currency (0) 3 3 2" xfId="12124"/>
    <cellStyle name="Calc Currency (0) 3 4" xfId="12122"/>
    <cellStyle name="Calc Currency (0) 4" xfId="5536"/>
    <cellStyle name="Calc Currency (0) 4 2" xfId="5537"/>
    <cellStyle name="Calc Currency (0) 4 2 2" xfId="12126"/>
    <cellStyle name="Calc Currency (0) 4 3" xfId="5538"/>
    <cellStyle name="Calc Currency (0) 4 3 2" xfId="12127"/>
    <cellStyle name="Calc Currency (0) 4 4" xfId="12125"/>
    <cellStyle name="Calc Currency (0) 5" xfId="5539"/>
    <cellStyle name="Calc Currency (0) 5 2" xfId="12128"/>
    <cellStyle name="Calc Currency (0) 6" xfId="5540"/>
    <cellStyle name="Calc Currency (0) 6 2" xfId="12129"/>
    <cellStyle name="Calc Currency (0) 7" xfId="12118"/>
    <cellStyle name="Calculation 10" xfId="5541"/>
    <cellStyle name="Calculation 10 2" xfId="5542"/>
    <cellStyle name="Calculation 11" xfId="5543"/>
    <cellStyle name="Calculation 11 2" xfId="5544"/>
    <cellStyle name="Calculation 2" xfId="5545"/>
    <cellStyle name="Calculation 2 10" xfId="5546"/>
    <cellStyle name="Calculation 2 100" xfId="5547"/>
    <cellStyle name="Calculation 2 101" xfId="5548"/>
    <cellStyle name="Calculation 2 102" xfId="5549"/>
    <cellStyle name="Calculation 2 103" xfId="5550"/>
    <cellStyle name="Calculation 2 104" xfId="5551"/>
    <cellStyle name="Calculation 2 105" xfId="5552"/>
    <cellStyle name="Calculation 2 106" xfId="5553"/>
    <cellStyle name="Calculation 2 107" xfId="5554"/>
    <cellStyle name="Calculation 2 108" xfId="5555"/>
    <cellStyle name="Calculation 2 109" xfId="5556"/>
    <cellStyle name="Calculation 2 11" xfId="5557"/>
    <cellStyle name="Calculation 2 110" xfId="5558"/>
    <cellStyle name="Calculation 2 111" xfId="5559"/>
    <cellStyle name="Calculation 2 112" xfId="5560"/>
    <cellStyle name="Calculation 2 113" xfId="5561"/>
    <cellStyle name="Calculation 2 114" xfId="5562"/>
    <cellStyle name="Calculation 2 115" xfId="5563"/>
    <cellStyle name="Calculation 2 116" xfId="5564"/>
    <cellStyle name="Calculation 2 117" xfId="5565"/>
    <cellStyle name="Calculation 2 118" xfId="5566"/>
    <cellStyle name="Calculation 2 119" xfId="5567"/>
    <cellStyle name="Calculation 2 12" xfId="5568"/>
    <cellStyle name="Calculation 2 120" xfId="5569"/>
    <cellStyle name="Calculation 2 121" xfId="5570"/>
    <cellStyle name="Calculation 2 122" xfId="5571"/>
    <cellStyle name="Calculation 2 123" xfId="5572"/>
    <cellStyle name="Calculation 2 124" xfId="5573"/>
    <cellStyle name="Calculation 2 125" xfId="5574"/>
    <cellStyle name="Calculation 2 126" xfId="5575"/>
    <cellStyle name="Calculation 2 127" xfId="5576"/>
    <cellStyle name="Calculation 2 128" xfId="5577"/>
    <cellStyle name="Calculation 2 129" xfId="5578"/>
    <cellStyle name="Calculation 2 13" xfId="5579"/>
    <cellStyle name="Calculation 2 130" xfId="5580"/>
    <cellStyle name="Calculation 2 131" xfId="5581"/>
    <cellStyle name="Calculation 2 132" xfId="5582"/>
    <cellStyle name="Calculation 2 133" xfId="5583"/>
    <cellStyle name="Calculation 2 134" xfId="12130"/>
    <cellStyle name="Calculation 2 14" xfId="5584"/>
    <cellStyle name="Calculation 2 15" xfId="5585"/>
    <cellStyle name="Calculation 2 16" xfId="5586"/>
    <cellStyle name="Calculation 2 17" xfId="5587"/>
    <cellStyle name="Calculation 2 18" xfId="5588"/>
    <cellStyle name="Calculation 2 19" xfId="5589"/>
    <cellStyle name="Calculation 2 2" xfId="5590"/>
    <cellStyle name="Calculation 2 2 2" xfId="5591"/>
    <cellStyle name="Calculation 2 2 3" xfId="12131"/>
    <cellStyle name="Calculation 2 20" xfId="5592"/>
    <cellStyle name="Calculation 2 21" xfId="5593"/>
    <cellStyle name="Calculation 2 22" xfId="5594"/>
    <cellStyle name="Calculation 2 23" xfId="5595"/>
    <cellStyle name="Calculation 2 24" xfId="5596"/>
    <cellStyle name="Calculation 2 25" xfId="5597"/>
    <cellStyle name="Calculation 2 26" xfId="5598"/>
    <cellStyle name="Calculation 2 27" xfId="5599"/>
    <cellStyle name="Calculation 2 28" xfId="5600"/>
    <cellStyle name="Calculation 2 29" xfId="5601"/>
    <cellStyle name="Calculation 2 3" xfId="5602"/>
    <cellStyle name="Calculation 2 3 2" xfId="5603"/>
    <cellStyle name="Calculation 2 3 3" xfId="12132"/>
    <cellStyle name="Calculation 2 30" xfId="5604"/>
    <cellStyle name="Calculation 2 31" xfId="5605"/>
    <cellStyle name="Calculation 2 32" xfId="5606"/>
    <cellStyle name="Calculation 2 33" xfId="5607"/>
    <cellStyle name="Calculation 2 34" xfId="5608"/>
    <cellStyle name="Calculation 2 35" xfId="5609"/>
    <cellStyle name="Calculation 2 36" xfId="5610"/>
    <cellStyle name="Calculation 2 37" xfId="5611"/>
    <cellStyle name="Calculation 2 38" xfId="5612"/>
    <cellStyle name="Calculation 2 39" xfId="5613"/>
    <cellStyle name="Calculation 2 4" xfId="5614"/>
    <cellStyle name="Calculation 2 4 2" xfId="5615"/>
    <cellStyle name="Calculation 2 4 3" xfId="12133"/>
    <cellStyle name="Calculation 2 40" xfId="5616"/>
    <cellStyle name="Calculation 2 41" xfId="5617"/>
    <cellStyle name="Calculation 2 42" xfId="5618"/>
    <cellStyle name="Calculation 2 43" xfId="5619"/>
    <cellStyle name="Calculation 2 44" xfId="5620"/>
    <cellStyle name="Calculation 2 45" xfId="5621"/>
    <cellStyle name="Calculation 2 46" xfId="5622"/>
    <cellStyle name="Calculation 2 47" xfId="5623"/>
    <cellStyle name="Calculation 2 48" xfId="5624"/>
    <cellStyle name="Calculation 2 49" xfId="5625"/>
    <cellStyle name="Calculation 2 5" xfId="5626"/>
    <cellStyle name="Calculation 2 5 2" xfId="5627"/>
    <cellStyle name="Calculation 2 5 3" xfId="12134"/>
    <cellStyle name="Calculation 2 50" xfId="5628"/>
    <cellStyle name="Calculation 2 51" xfId="5629"/>
    <cellStyle name="Calculation 2 52" xfId="5630"/>
    <cellStyle name="Calculation 2 53" xfId="5631"/>
    <cellStyle name="Calculation 2 54" xfId="5632"/>
    <cellStyle name="Calculation 2 55" xfId="5633"/>
    <cellStyle name="Calculation 2 56" xfId="5634"/>
    <cellStyle name="Calculation 2 57" xfId="5635"/>
    <cellStyle name="Calculation 2 58" xfId="5636"/>
    <cellStyle name="Calculation 2 59" xfId="5637"/>
    <cellStyle name="Calculation 2 6" xfId="5638"/>
    <cellStyle name="Calculation 2 6 2" xfId="5639"/>
    <cellStyle name="Calculation 2 6 3" xfId="12135"/>
    <cellStyle name="Calculation 2 60" xfId="5640"/>
    <cellStyle name="Calculation 2 61" xfId="5641"/>
    <cellStyle name="Calculation 2 62" xfId="5642"/>
    <cellStyle name="Calculation 2 63" xfId="5643"/>
    <cellStyle name="Calculation 2 64" xfId="5644"/>
    <cellStyle name="Calculation 2 65" xfId="5645"/>
    <cellStyle name="Calculation 2 66" xfId="5646"/>
    <cellStyle name="Calculation 2 67" xfId="5647"/>
    <cellStyle name="Calculation 2 68" xfId="5648"/>
    <cellStyle name="Calculation 2 69" xfId="5649"/>
    <cellStyle name="Calculation 2 7" xfId="5650"/>
    <cellStyle name="Calculation 2 7 2" xfId="5651"/>
    <cellStyle name="Calculation 2 7 3" xfId="12136"/>
    <cellStyle name="Calculation 2 70" xfId="5652"/>
    <cellStyle name="Calculation 2 71" xfId="5653"/>
    <cellStyle name="Calculation 2 72" xfId="5654"/>
    <cellStyle name="Calculation 2 73" xfId="5655"/>
    <cellStyle name="Calculation 2 74" xfId="5656"/>
    <cellStyle name="Calculation 2 75" xfId="5657"/>
    <cellStyle name="Calculation 2 76" xfId="5658"/>
    <cellStyle name="Calculation 2 77" xfId="5659"/>
    <cellStyle name="Calculation 2 78" xfId="5660"/>
    <cellStyle name="Calculation 2 79" xfId="5661"/>
    <cellStyle name="Calculation 2 8" xfId="5662"/>
    <cellStyle name="Calculation 2 8 2" xfId="5663"/>
    <cellStyle name="Calculation 2 8 3" xfId="12137"/>
    <cellStyle name="Calculation 2 80" xfId="5664"/>
    <cellStyle name="Calculation 2 81" xfId="5665"/>
    <cellStyle name="Calculation 2 82" xfId="5666"/>
    <cellStyle name="Calculation 2 83" xfId="5667"/>
    <cellStyle name="Calculation 2 84" xfId="5668"/>
    <cellStyle name="Calculation 2 85" xfId="5669"/>
    <cellStyle name="Calculation 2 86" xfId="5670"/>
    <cellStyle name="Calculation 2 87" xfId="5671"/>
    <cellStyle name="Calculation 2 88" xfId="5672"/>
    <cellStyle name="Calculation 2 89" xfId="5673"/>
    <cellStyle name="Calculation 2 9" xfId="5674"/>
    <cellStyle name="Calculation 2 90" xfId="5675"/>
    <cellStyle name="Calculation 2 91" xfId="5676"/>
    <cellStyle name="Calculation 2 92" xfId="5677"/>
    <cellStyle name="Calculation 2 93" xfId="5678"/>
    <cellStyle name="Calculation 2 94" xfId="5679"/>
    <cellStyle name="Calculation 2 95" xfId="5680"/>
    <cellStyle name="Calculation 2 96" xfId="5681"/>
    <cellStyle name="Calculation 2 97" xfId="5682"/>
    <cellStyle name="Calculation 2 98" xfId="5683"/>
    <cellStyle name="Calculation 2 99" xfId="5684"/>
    <cellStyle name="Calculation 2_lt" xfId="12138"/>
    <cellStyle name="Calculation 3" xfId="5685"/>
    <cellStyle name="Calculation 3 2" xfId="5686"/>
    <cellStyle name="Calculation 3 2 2" xfId="5687"/>
    <cellStyle name="Calculation 3 2 3" xfId="12140"/>
    <cellStyle name="Calculation 3 3" xfId="5688"/>
    <cellStyle name="Calculation 3 3 2" xfId="12141"/>
    <cellStyle name="Calculation 3 4" xfId="5689"/>
    <cellStyle name="Calculation 3 4 2" xfId="12142"/>
    <cellStyle name="Calculation 3 5" xfId="5690"/>
    <cellStyle name="Calculation 3 5 2" xfId="12143"/>
    <cellStyle name="Calculation 3 6" xfId="5691"/>
    <cellStyle name="Calculation 3 7" xfId="12139"/>
    <cellStyle name="Calculation 3_lt" xfId="5692"/>
    <cellStyle name="Calculation 4" xfId="5693"/>
    <cellStyle name="Calculation 4 2" xfId="5694"/>
    <cellStyle name="Calculation 4 2 2" xfId="12145"/>
    <cellStyle name="Calculation 4 3" xfId="5695"/>
    <cellStyle name="Calculation 4 3 2" xfId="12146"/>
    <cellStyle name="Calculation 4 4" xfId="5696"/>
    <cellStyle name="Calculation 4 4 2" xfId="12147"/>
    <cellStyle name="Calculation 4 5" xfId="5697"/>
    <cellStyle name="Calculation 4 5 2" xfId="12148"/>
    <cellStyle name="Calculation 4 6" xfId="5698"/>
    <cellStyle name="Calculation 4 7" xfId="12144"/>
    <cellStyle name="Calculation 4_lt" xfId="5699"/>
    <cellStyle name="Calculation 5" xfId="5700"/>
    <cellStyle name="Calculation 5 2" xfId="5701"/>
    <cellStyle name="Calculation 5 3" xfId="12149"/>
    <cellStyle name="Calculation 6" xfId="5702"/>
    <cellStyle name="Calculation 6 2" xfId="5703"/>
    <cellStyle name="Calculation 6 3" xfId="12150"/>
    <cellStyle name="Calculation 7" xfId="5704"/>
    <cellStyle name="Calculation 7 2" xfId="5705"/>
    <cellStyle name="Calculation 7 3" xfId="12151"/>
    <cellStyle name="Calculation 8" xfId="5706"/>
    <cellStyle name="Calculation 8 2" xfId="5707"/>
    <cellStyle name="Calculation 8 3" xfId="12152"/>
    <cellStyle name="Calculation 9" xfId="5708"/>
    <cellStyle name="Calculation 9 2" xfId="5709"/>
    <cellStyle name="Calculation 9 3" xfId="5710"/>
    <cellStyle name="Calculation 9 4" xfId="12153"/>
    <cellStyle name="Case_Selector" xfId="5711"/>
    <cellStyle name="Check" xfId="5712"/>
    <cellStyle name="Check 2" xfId="12154"/>
    <cellStyle name="Check Cell 10" xfId="5713"/>
    <cellStyle name="Check Cell 10 2" xfId="5714"/>
    <cellStyle name="Check Cell 11" xfId="5715"/>
    <cellStyle name="Check Cell 11 2" xfId="5716"/>
    <cellStyle name="Check Cell 2" xfId="5717"/>
    <cellStyle name="Check Cell 2 10" xfId="5718"/>
    <cellStyle name="Check Cell 2 100" xfId="5719"/>
    <cellStyle name="Check Cell 2 101" xfId="5720"/>
    <cellStyle name="Check Cell 2 102" xfId="5721"/>
    <cellStyle name="Check Cell 2 103" xfId="5722"/>
    <cellStyle name="Check Cell 2 104" xfId="5723"/>
    <cellStyle name="Check Cell 2 105" xfId="5724"/>
    <cellStyle name="Check Cell 2 106" xfId="5725"/>
    <cellStyle name="Check Cell 2 107" xfId="5726"/>
    <cellStyle name="Check Cell 2 108" xfId="5727"/>
    <cellStyle name="Check Cell 2 109" xfId="5728"/>
    <cellStyle name="Check Cell 2 11" xfId="5729"/>
    <cellStyle name="Check Cell 2 110" xfId="5730"/>
    <cellStyle name="Check Cell 2 111" xfId="5731"/>
    <cellStyle name="Check Cell 2 112" xfId="5732"/>
    <cellStyle name="Check Cell 2 113" xfId="5733"/>
    <cellStyle name="Check Cell 2 114" xfId="5734"/>
    <cellStyle name="Check Cell 2 115" xfId="5735"/>
    <cellStyle name="Check Cell 2 116" xfId="5736"/>
    <cellStyle name="Check Cell 2 117" xfId="5737"/>
    <cellStyle name="Check Cell 2 118" xfId="5738"/>
    <cellStyle name="Check Cell 2 119" xfId="5739"/>
    <cellStyle name="Check Cell 2 12" xfId="5740"/>
    <cellStyle name="Check Cell 2 120" xfId="5741"/>
    <cellStyle name="Check Cell 2 121" xfId="5742"/>
    <cellStyle name="Check Cell 2 122" xfId="5743"/>
    <cellStyle name="Check Cell 2 123" xfId="5744"/>
    <cellStyle name="Check Cell 2 124" xfId="5745"/>
    <cellStyle name="Check Cell 2 125" xfId="5746"/>
    <cellStyle name="Check Cell 2 126" xfId="5747"/>
    <cellStyle name="Check Cell 2 127" xfId="5748"/>
    <cellStyle name="Check Cell 2 128" xfId="5749"/>
    <cellStyle name="Check Cell 2 129" xfId="5750"/>
    <cellStyle name="Check Cell 2 13" xfId="5751"/>
    <cellStyle name="Check Cell 2 130" xfId="5752"/>
    <cellStyle name="Check Cell 2 131" xfId="5753"/>
    <cellStyle name="Check Cell 2 132" xfId="5754"/>
    <cellStyle name="Check Cell 2 133" xfId="5755"/>
    <cellStyle name="Check Cell 2 134" xfId="12155"/>
    <cellStyle name="Check Cell 2 14" xfId="5756"/>
    <cellStyle name="Check Cell 2 15" xfId="5757"/>
    <cellStyle name="Check Cell 2 16" xfId="5758"/>
    <cellStyle name="Check Cell 2 17" xfId="5759"/>
    <cellStyle name="Check Cell 2 18" xfId="5760"/>
    <cellStyle name="Check Cell 2 19" xfId="5761"/>
    <cellStyle name="Check Cell 2 2" xfId="5762"/>
    <cellStyle name="Check Cell 2 2 2" xfId="5763"/>
    <cellStyle name="Check Cell 2 2 3" xfId="12156"/>
    <cellStyle name="Check Cell 2 20" xfId="5764"/>
    <cellStyle name="Check Cell 2 21" xfId="5765"/>
    <cellStyle name="Check Cell 2 22" xfId="5766"/>
    <cellStyle name="Check Cell 2 23" xfId="5767"/>
    <cellStyle name="Check Cell 2 24" xfId="5768"/>
    <cellStyle name="Check Cell 2 25" xfId="5769"/>
    <cellStyle name="Check Cell 2 26" xfId="5770"/>
    <cellStyle name="Check Cell 2 27" xfId="5771"/>
    <cellStyle name="Check Cell 2 28" xfId="5772"/>
    <cellStyle name="Check Cell 2 29" xfId="5773"/>
    <cellStyle name="Check Cell 2 3" xfId="5774"/>
    <cellStyle name="Check Cell 2 3 2" xfId="5775"/>
    <cellStyle name="Check Cell 2 3 3" xfId="12157"/>
    <cellStyle name="Check Cell 2 30" xfId="5776"/>
    <cellStyle name="Check Cell 2 31" xfId="5777"/>
    <cellStyle name="Check Cell 2 32" xfId="5778"/>
    <cellStyle name="Check Cell 2 33" xfId="5779"/>
    <cellStyle name="Check Cell 2 34" xfId="5780"/>
    <cellStyle name="Check Cell 2 35" xfId="5781"/>
    <cellStyle name="Check Cell 2 36" xfId="5782"/>
    <cellStyle name="Check Cell 2 37" xfId="5783"/>
    <cellStyle name="Check Cell 2 38" xfId="5784"/>
    <cellStyle name="Check Cell 2 39" xfId="5785"/>
    <cellStyle name="Check Cell 2 4" xfId="5786"/>
    <cellStyle name="Check Cell 2 4 2" xfId="5787"/>
    <cellStyle name="Check Cell 2 4 3" xfId="12158"/>
    <cellStyle name="Check Cell 2 40" xfId="5788"/>
    <cellStyle name="Check Cell 2 41" xfId="5789"/>
    <cellStyle name="Check Cell 2 42" xfId="5790"/>
    <cellStyle name="Check Cell 2 43" xfId="5791"/>
    <cellStyle name="Check Cell 2 44" xfId="5792"/>
    <cellStyle name="Check Cell 2 45" xfId="5793"/>
    <cellStyle name="Check Cell 2 46" xfId="5794"/>
    <cellStyle name="Check Cell 2 47" xfId="5795"/>
    <cellStyle name="Check Cell 2 48" xfId="5796"/>
    <cellStyle name="Check Cell 2 49" xfId="5797"/>
    <cellStyle name="Check Cell 2 5" xfId="5798"/>
    <cellStyle name="Check Cell 2 5 2" xfId="5799"/>
    <cellStyle name="Check Cell 2 5 3" xfId="12159"/>
    <cellStyle name="Check Cell 2 50" xfId="5800"/>
    <cellStyle name="Check Cell 2 51" xfId="5801"/>
    <cellStyle name="Check Cell 2 52" xfId="5802"/>
    <cellStyle name="Check Cell 2 53" xfId="5803"/>
    <cellStyle name="Check Cell 2 54" xfId="5804"/>
    <cellStyle name="Check Cell 2 55" xfId="5805"/>
    <cellStyle name="Check Cell 2 56" xfId="5806"/>
    <cellStyle name="Check Cell 2 57" xfId="5807"/>
    <cellStyle name="Check Cell 2 58" xfId="5808"/>
    <cellStyle name="Check Cell 2 59" xfId="5809"/>
    <cellStyle name="Check Cell 2 6" xfId="5810"/>
    <cellStyle name="Check Cell 2 6 2" xfId="5811"/>
    <cellStyle name="Check Cell 2 6 3" xfId="12160"/>
    <cellStyle name="Check Cell 2 60" xfId="5812"/>
    <cellStyle name="Check Cell 2 61" xfId="5813"/>
    <cellStyle name="Check Cell 2 62" xfId="5814"/>
    <cellStyle name="Check Cell 2 63" xfId="5815"/>
    <cellStyle name="Check Cell 2 64" xfId="5816"/>
    <cellStyle name="Check Cell 2 65" xfId="5817"/>
    <cellStyle name="Check Cell 2 66" xfId="5818"/>
    <cellStyle name="Check Cell 2 67" xfId="5819"/>
    <cellStyle name="Check Cell 2 68" xfId="5820"/>
    <cellStyle name="Check Cell 2 69" xfId="5821"/>
    <cellStyle name="Check Cell 2 7" xfId="5822"/>
    <cellStyle name="Check Cell 2 7 2" xfId="5823"/>
    <cellStyle name="Check Cell 2 7 3" xfId="12161"/>
    <cellStyle name="Check Cell 2 70" xfId="5824"/>
    <cellStyle name="Check Cell 2 71" xfId="5825"/>
    <cellStyle name="Check Cell 2 72" xfId="5826"/>
    <cellStyle name="Check Cell 2 73" xfId="5827"/>
    <cellStyle name="Check Cell 2 74" xfId="5828"/>
    <cellStyle name="Check Cell 2 75" xfId="5829"/>
    <cellStyle name="Check Cell 2 76" xfId="5830"/>
    <cellStyle name="Check Cell 2 77" xfId="5831"/>
    <cellStyle name="Check Cell 2 78" xfId="5832"/>
    <cellStyle name="Check Cell 2 79" xfId="5833"/>
    <cellStyle name="Check Cell 2 8" xfId="5834"/>
    <cellStyle name="Check Cell 2 8 2" xfId="5835"/>
    <cellStyle name="Check Cell 2 8 3" xfId="12162"/>
    <cellStyle name="Check Cell 2 80" xfId="5836"/>
    <cellStyle name="Check Cell 2 81" xfId="5837"/>
    <cellStyle name="Check Cell 2 82" xfId="5838"/>
    <cellStyle name="Check Cell 2 83" xfId="5839"/>
    <cellStyle name="Check Cell 2 84" xfId="5840"/>
    <cellStyle name="Check Cell 2 85" xfId="5841"/>
    <cellStyle name="Check Cell 2 86" xfId="5842"/>
    <cellStyle name="Check Cell 2 87" xfId="5843"/>
    <cellStyle name="Check Cell 2 88" xfId="5844"/>
    <cellStyle name="Check Cell 2 89" xfId="5845"/>
    <cellStyle name="Check Cell 2 9" xfId="5846"/>
    <cellStyle name="Check Cell 2 90" xfId="5847"/>
    <cellStyle name="Check Cell 2 91" xfId="5848"/>
    <cellStyle name="Check Cell 2 92" xfId="5849"/>
    <cellStyle name="Check Cell 2 93" xfId="5850"/>
    <cellStyle name="Check Cell 2 94" xfId="5851"/>
    <cellStyle name="Check Cell 2 95" xfId="5852"/>
    <cellStyle name="Check Cell 2 96" xfId="5853"/>
    <cellStyle name="Check Cell 2 97" xfId="5854"/>
    <cellStyle name="Check Cell 2 98" xfId="5855"/>
    <cellStyle name="Check Cell 2 99" xfId="5856"/>
    <cellStyle name="Check Cell 2_lt" xfId="12163"/>
    <cellStyle name="Check Cell 3" xfId="5857"/>
    <cellStyle name="Check Cell 3 2" xfId="5858"/>
    <cellStyle name="Check Cell 3 2 2" xfId="5859"/>
    <cellStyle name="Check Cell 3 2 3" xfId="12165"/>
    <cellStyle name="Check Cell 3 3" xfId="5860"/>
    <cellStyle name="Check Cell 3 3 2" xfId="12166"/>
    <cellStyle name="Check Cell 3 4" xfId="5861"/>
    <cellStyle name="Check Cell 3 4 2" xfId="12167"/>
    <cellStyle name="Check Cell 3 5" xfId="5862"/>
    <cellStyle name="Check Cell 3 5 2" xfId="12168"/>
    <cellStyle name="Check Cell 3 6" xfId="5863"/>
    <cellStyle name="Check Cell 3 7" xfId="12164"/>
    <cellStyle name="Check Cell 3_lt" xfId="5864"/>
    <cellStyle name="Check Cell 4" xfId="5865"/>
    <cellStyle name="Check Cell 4 2" xfId="5866"/>
    <cellStyle name="Check Cell 4 2 2" xfId="12170"/>
    <cellStyle name="Check Cell 4 3" xfId="5867"/>
    <cellStyle name="Check Cell 4 3 2" xfId="12171"/>
    <cellStyle name="Check Cell 4 4" xfId="5868"/>
    <cellStyle name="Check Cell 4 4 2" xfId="12172"/>
    <cellStyle name="Check Cell 4 5" xfId="5869"/>
    <cellStyle name="Check Cell 4 5 2" xfId="12173"/>
    <cellStyle name="Check Cell 4 6" xfId="5870"/>
    <cellStyle name="Check Cell 4 7" xfId="12169"/>
    <cellStyle name="Check Cell 4_lt" xfId="5871"/>
    <cellStyle name="Check Cell 5" xfId="5872"/>
    <cellStyle name="Check Cell 5 2" xfId="5873"/>
    <cellStyle name="Check Cell 5 3" xfId="12174"/>
    <cellStyle name="Check Cell 6" xfId="5874"/>
    <cellStyle name="Check Cell 6 2" xfId="5875"/>
    <cellStyle name="Check Cell 6 3" xfId="12175"/>
    <cellStyle name="Check Cell 7" xfId="5876"/>
    <cellStyle name="Check Cell 7 2" xfId="5877"/>
    <cellStyle name="Check Cell 7 3" xfId="12176"/>
    <cellStyle name="Check Cell 8" xfId="5878"/>
    <cellStyle name="Check Cell 8 2" xfId="5879"/>
    <cellStyle name="Check Cell 8 3" xfId="12177"/>
    <cellStyle name="Check Cell 9" xfId="5880"/>
    <cellStyle name="Check Cell 9 2" xfId="5881"/>
    <cellStyle name="Check Cell 9 3" xfId="5882"/>
    <cellStyle name="Check Cell 9 4" xfId="12178"/>
    <cellStyle name="column heading" xfId="5883"/>
    <cellStyle name="column heading 2" xfId="12179"/>
    <cellStyle name="Comma  - Style1" xfId="5884"/>
    <cellStyle name="Comma  - Style1 2" xfId="5885"/>
    <cellStyle name="Comma  - Style1 3" xfId="12181"/>
    <cellStyle name="Comma  - Style2" xfId="5886"/>
    <cellStyle name="Comma  - Style2 2" xfId="5887"/>
    <cellStyle name="Comma  - Style2 3" xfId="12182"/>
    <cellStyle name="Comma  - Style3" xfId="5888"/>
    <cellStyle name="Comma  - Style3 2" xfId="5889"/>
    <cellStyle name="Comma  - Style3 3" xfId="12183"/>
    <cellStyle name="Comma  - Style4" xfId="5890"/>
    <cellStyle name="Comma  - Style4 2" xfId="5891"/>
    <cellStyle name="Comma  - Style4 3" xfId="12184"/>
    <cellStyle name="Comma  - Style5" xfId="5892"/>
    <cellStyle name="Comma  - Style5 2" xfId="5893"/>
    <cellStyle name="Comma  - Style5 3" xfId="12185"/>
    <cellStyle name="Comma  - Style6" xfId="5894"/>
    <cellStyle name="Comma  - Style6 2" xfId="5895"/>
    <cellStyle name="Comma  - Style6 3" xfId="12186"/>
    <cellStyle name="Comma  - Style7" xfId="5896"/>
    <cellStyle name="Comma  - Style7 2" xfId="5897"/>
    <cellStyle name="Comma  - Style7 3" xfId="12187"/>
    <cellStyle name="Comma  - Style8" xfId="5898"/>
    <cellStyle name="Comma  - Style8 2" xfId="5899"/>
    <cellStyle name="Comma  - Style8 3" xfId="12188"/>
    <cellStyle name="Comma 10" xfId="12189"/>
    <cellStyle name="Comma 10 10" xfId="12190"/>
    <cellStyle name="Comma 10 10 2" xfId="12191"/>
    <cellStyle name="Comma 10 11" xfId="12192"/>
    <cellStyle name="Comma 10 12" xfId="12193"/>
    <cellStyle name="Comma 10 12 2" xfId="12194"/>
    <cellStyle name="Comma 10 13" xfId="12195"/>
    <cellStyle name="Comma 10 14" xfId="12196"/>
    <cellStyle name="Comma 10 14 2" xfId="12197"/>
    <cellStyle name="Comma 10 15" xfId="12198"/>
    <cellStyle name="Comma 10 15 2" xfId="12199"/>
    <cellStyle name="Comma 10 16" xfId="12200"/>
    <cellStyle name="Comma 10 17" xfId="12201"/>
    <cellStyle name="Comma 10 2" xfId="12202"/>
    <cellStyle name="Comma 10 3" xfId="12203"/>
    <cellStyle name="Comma 10 3 2" xfId="12204"/>
    <cellStyle name="Comma 10 4" xfId="12205"/>
    <cellStyle name="Comma 10 5" xfId="12206"/>
    <cellStyle name="Comma 10 5 2" xfId="12207"/>
    <cellStyle name="Comma 10 6" xfId="12208"/>
    <cellStyle name="Comma 10 7" xfId="12209"/>
    <cellStyle name="Comma 10 7 2" xfId="12210"/>
    <cellStyle name="Comma 10 8" xfId="12211"/>
    <cellStyle name="Comma 10 8 2" xfId="12212"/>
    <cellStyle name="Comma 10 9" xfId="12213"/>
    <cellStyle name="Comma 11" xfId="12214"/>
    <cellStyle name="Comma 11 2" xfId="12215"/>
    <cellStyle name="Comma 12" xfId="5900"/>
    <cellStyle name="Comma 12 2" xfId="5901"/>
    <cellStyle name="Comma 12 2 2" xfId="12217"/>
    <cellStyle name="Comma 12 3" xfId="12216"/>
    <cellStyle name="Comma 13" xfId="5902"/>
    <cellStyle name="Comma 13 2" xfId="12219"/>
    <cellStyle name="Comma 13 3" xfId="12218"/>
    <cellStyle name="Comma 14" xfId="5903"/>
    <cellStyle name="Comma 14 2" xfId="12221"/>
    <cellStyle name="Comma 14 3" xfId="12220"/>
    <cellStyle name="Comma 15" xfId="5904"/>
    <cellStyle name="Comma 15 2" xfId="12223"/>
    <cellStyle name="Comma 15 3" xfId="12222"/>
    <cellStyle name="Comma 16" xfId="5905"/>
    <cellStyle name="Comma 16 2" xfId="12225"/>
    <cellStyle name="Comma 16 3" xfId="12224"/>
    <cellStyle name="Comma 17" xfId="5906"/>
    <cellStyle name="Comma 17 2" xfId="12227"/>
    <cellStyle name="Comma 17 3" xfId="12226"/>
    <cellStyle name="Comma 18" xfId="5907"/>
    <cellStyle name="Comma 18 2" xfId="12229"/>
    <cellStyle name="Comma 18 3" xfId="12228"/>
    <cellStyle name="Comma 19" xfId="5908"/>
    <cellStyle name="Comma 19 2" xfId="12230"/>
    <cellStyle name="Comma 2" xfId="5909"/>
    <cellStyle name="Comma 2 10" xfId="5910"/>
    <cellStyle name="Comma 2 10 2" xfId="12231"/>
    <cellStyle name="Comma 2 11" xfId="5911"/>
    <cellStyle name="Comma 2 11 2" xfId="5912"/>
    <cellStyle name="Comma 2 11 2 2" xfId="12233"/>
    <cellStyle name="Comma 2 11 3" xfId="12232"/>
    <cellStyle name="Comma 2 12" xfId="5913"/>
    <cellStyle name="Comma 2 12 2" xfId="5914"/>
    <cellStyle name="Comma 2 13" xfId="5915"/>
    <cellStyle name="Comma 2 13 2" xfId="5916"/>
    <cellStyle name="Comma 2 2" xfId="5917"/>
    <cellStyle name="Comma 2 2 2" xfId="5918"/>
    <cellStyle name="Comma 2 2 2 2" xfId="12235"/>
    <cellStyle name="Comma 2 2 3" xfId="5919"/>
    <cellStyle name="Comma 2 2 3 2" xfId="12236"/>
    <cellStyle name="Comma 2 2 4" xfId="5920"/>
    <cellStyle name="Comma 2 2 4 2" xfId="12237"/>
    <cellStyle name="Comma 2 2 5" xfId="5921"/>
    <cellStyle name="Comma 2 2 5 2" xfId="12238"/>
    <cellStyle name="Comma 2 2 6" xfId="5922"/>
    <cellStyle name="Comma 2 2 6 2" xfId="12239"/>
    <cellStyle name="Comma 2 2 7" xfId="12234"/>
    <cellStyle name="Comma 2 3" xfId="5923"/>
    <cellStyle name="Comma 2 3 2" xfId="5924"/>
    <cellStyle name="Comma 2 3 2 2" xfId="12241"/>
    <cellStyle name="Comma 2 3 3" xfId="5925"/>
    <cellStyle name="Comma 2 3 3 2" xfId="12242"/>
    <cellStyle name="Comma 2 3 4" xfId="12240"/>
    <cellStyle name="Comma 2 4" xfId="5926"/>
    <cellStyle name="Comma 2 4 2" xfId="5927"/>
    <cellStyle name="Comma 2 4 2 2" xfId="12244"/>
    <cellStyle name="Comma 2 4 3" xfId="5928"/>
    <cellStyle name="Comma 2 4 3 2" xfId="12245"/>
    <cellStyle name="Comma 2 4 4" xfId="12243"/>
    <cellStyle name="Comma 2 5" xfId="5929"/>
    <cellStyle name="Comma 2 5 2" xfId="12246"/>
    <cellStyle name="Comma 2 6" xfId="5930"/>
    <cellStyle name="Comma 2 6 2" xfId="12247"/>
    <cellStyle name="Comma 2 7" xfId="5931"/>
    <cellStyle name="Comma 2 7 2" xfId="12248"/>
    <cellStyle name="Comma 2 8" xfId="5932"/>
    <cellStyle name="Comma 2 8 2" xfId="12249"/>
    <cellStyle name="Comma 2 9" xfId="5933"/>
    <cellStyle name="Comma 2 9 2" xfId="12250"/>
    <cellStyle name="Comma 20" xfId="5934"/>
    <cellStyle name="Comma 20 2" xfId="12251"/>
    <cellStyle name="Comma 21" xfId="5935"/>
    <cellStyle name="Comma 21 2" xfId="12252"/>
    <cellStyle name="Comma 22" xfId="5936"/>
    <cellStyle name="Comma 22 2" xfId="12253"/>
    <cellStyle name="Comma 23" xfId="5937"/>
    <cellStyle name="Comma 23 2" xfId="12254"/>
    <cellStyle name="Comma 24" xfId="5938"/>
    <cellStyle name="Comma 24 2" xfId="12255"/>
    <cellStyle name="Comma 25" xfId="5939"/>
    <cellStyle name="Comma 25 2" xfId="12256"/>
    <cellStyle name="Comma 26" xfId="5940"/>
    <cellStyle name="Comma 26 2" xfId="12257"/>
    <cellStyle name="Comma 27" xfId="5941"/>
    <cellStyle name="Comma 27 2" xfId="12258"/>
    <cellStyle name="Comma 28" xfId="5942"/>
    <cellStyle name="Comma 28 2" xfId="12259"/>
    <cellStyle name="Comma 29" xfId="5943"/>
    <cellStyle name="Comma 29 2" xfId="12260"/>
    <cellStyle name="Comma 3" xfId="5944"/>
    <cellStyle name="Comma 3 2" xfId="5945"/>
    <cellStyle name="Comma 3 2 2" xfId="5946"/>
    <cellStyle name="Comma 3 2 2 2" xfId="12262"/>
    <cellStyle name="Comma 3 2 3" xfId="12261"/>
    <cellStyle name="Comma 3 3" xfId="5947"/>
    <cellStyle name="Comma 3 3 2" xfId="12263"/>
    <cellStyle name="Comma 30" xfId="5948"/>
    <cellStyle name="Comma 30 2" xfId="12264"/>
    <cellStyle name="Comma 31" xfId="5949"/>
    <cellStyle name="Comma 31 2" xfId="12265"/>
    <cellStyle name="Comma 32" xfId="5950"/>
    <cellStyle name="Comma 32 2" xfId="12266"/>
    <cellStyle name="Comma 33" xfId="5951"/>
    <cellStyle name="Comma 33 2" xfId="12267"/>
    <cellStyle name="Comma 34" xfId="5952"/>
    <cellStyle name="Comma 34 2" xfId="12268"/>
    <cellStyle name="Comma 35" xfId="5953"/>
    <cellStyle name="Comma 35 2" xfId="12269"/>
    <cellStyle name="Comma 36" xfId="12270"/>
    <cellStyle name="Comma 37" xfId="12271"/>
    <cellStyle name="Comma 38" xfId="12272"/>
    <cellStyle name="Comma 39" xfId="12273"/>
    <cellStyle name="Comma 4" xfId="5954"/>
    <cellStyle name="Comma 4 10" xfId="12274"/>
    <cellStyle name="Comma 4 11" xfId="12275"/>
    <cellStyle name="Comma 4 12" xfId="12276"/>
    <cellStyle name="Comma 4 13" xfId="12277"/>
    <cellStyle name="Comma 4 2" xfId="5955"/>
    <cellStyle name="Comma 4 2 2" xfId="5956"/>
    <cellStyle name="Comma 4 2 2 2" xfId="12279"/>
    <cellStyle name="Comma 4 2 3" xfId="5957"/>
    <cellStyle name="Comma 4 2 3 2" xfId="12280"/>
    <cellStyle name="Comma 4 2 4" xfId="5958"/>
    <cellStyle name="Comma 4 2 4 2" xfId="12281"/>
    <cellStyle name="Comma 4 2 5" xfId="5959"/>
    <cellStyle name="Comma 4 2 5 2" xfId="12282"/>
    <cellStyle name="Comma 4 2 6" xfId="13740"/>
    <cellStyle name="Comma 4 2 7" xfId="12278"/>
    <cellStyle name="Comma 4 3" xfId="5960"/>
    <cellStyle name="Comma 4 3 2" xfId="12283"/>
    <cellStyle name="Comma 4 4" xfId="5961"/>
    <cellStyle name="Comma 4 4 2" xfId="5962"/>
    <cellStyle name="Comma 4 5" xfId="5963"/>
    <cellStyle name="Comma 4 5 2" xfId="5964"/>
    <cellStyle name="Comma 4 6" xfId="5965"/>
    <cellStyle name="Comma 4 6 2" xfId="5966"/>
    <cellStyle name="Comma 4 7" xfId="5967"/>
    <cellStyle name="Comma 4 7 2" xfId="12284"/>
    <cellStyle name="Comma 4 8" xfId="12285"/>
    <cellStyle name="Comma 4 9" xfId="12286"/>
    <cellStyle name="Comma 40" xfId="12287"/>
    <cellStyle name="Comma 41" xfId="12288"/>
    <cellStyle name="Comma 42" xfId="12289"/>
    <cellStyle name="Comma 43" xfId="12290"/>
    <cellStyle name="Comma 44" xfId="12291"/>
    <cellStyle name="Comma 45" xfId="12292"/>
    <cellStyle name="Comma 46" xfId="12293"/>
    <cellStyle name="Comma 47" xfId="12294"/>
    <cellStyle name="Comma 48" xfId="12295"/>
    <cellStyle name="Comma 49" xfId="12296"/>
    <cellStyle name="Comma 5" xfId="5968"/>
    <cellStyle name="Comma 5 10" xfId="12297"/>
    <cellStyle name="Comma 5 11" xfId="12298"/>
    <cellStyle name="Comma 5 12" xfId="12299"/>
    <cellStyle name="Comma 5 13" xfId="12300"/>
    <cellStyle name="Comma 5 14" xfId="12301"/>
    <cellStyle name="Comma 5 15" xfId="12302"/>
    <cellStyle name="Comma 5 16" xfId="12303"/>
    <cellStyle name="Comma 5 17" xfId="12304"/>
    <cellStyle name="Comma 5 18" xfId="12305"/>
    <cellStyle name="Comma 5 19" xfId="12306"/>
    <cellStyle name="Comma 5 2" xfId="5969"/>
    <cellStyle name="Comma 5 2 2" xfId="12308"/>
    <cellStyle name="Comma 5 2 3" xfId="12309"/>
    <cellStyle name="Comma 5 2 4" xfId="12310"/>
    <cellStyle name="Comma 5 2 5" xfId="12311"/>
    <cellStyle name="Comma 5 2 6" xfId="12312"/>
    <cellStyle name="Comma 5 2 7" xfId="12313"/>
    <cellStyle name="Comma 5 2 8" xfId="12314"/>
    <cellStyle name="Comma 5 2 9" xfId="12307"/>
    <cellStyle name="Comma 5 20" xfId="12315"/>
    <cellStyle name="Comma 5 21" xfId="12316"/>
    <cellStyle name="Comma 5 22" xfId="12317"/>
    <cellStyle name="Comma 5 3" xfId="12318"/>
    <cellStyle name="Comma 5 4" xfId="12319"/>
    <cellStyle name="Comma 5 5" xfId="12320"/>
    <cellStyle name="Comma 5 6" xfId="12321"/>
    <cellStyle name="Comma 5 7" xfId="12322"/>
    <cellStyle name="Comma 5 8" xfId="12323"/>
    <cellStyle name="Comma 5 9" xfId="12324"/>
    <cellStyle name="Comma 50" xfId="12325"/>
    <cellStyle name="Comma 51" xfId="12326"/>
    <cellStyle name="Comma 52" xfId="12327"/>
    <cellStyle name="Comma 53" xfId="13739"/>
    <cellStyle name="Comma 54" xfId="13755"/>
    <cellStyle name="Comma 55" xfId="13756"/>
    <cellStyle name="Comma 56" xfId="13758"/>
    <cellStyle name="Comma 57" xfId="13760"/>
    <cellStyle name="Comma 58" xfId="13762"/>
    <cellStyle name="Comma 59" xfId="13764"/>
    <cellStyle name="Comma 6" xfId="12328"/>
    <cellStyle name="Comma 6 10" xfId="12329"/>
    <cellStyle name="Comma 6 11" xfId="12330"/>
    <cellStyle name="Comma 6 12" xfId="12331"/>
    <cellStyle name="Comma 6 13" xfId="12332"/>
    <cellStyle name="Comma 6 14" xfId="12333"/>
    <cellStyle name="Comma 6 15" xfId="12334"/>
    <cellStyle name="Comma 6 16" xfId="12335"/>
    <cellStyle name="Comma 6 17" xfId="12336"/>
    <cellStyle name="Comma 6 18" xfId="12337"/>
    <cellStyle name="Comma 6 19" xfId="12338"/>
    <cellStyle name="Comma 6 2" xfId="5970"/>
    <cellStyle name="Comma 6 2 2" xfId="12340"/>
    <cellStyle name="Comma 6 2 3" xfId="12341"/>
    <cellStyle name="Comma 6 2 4" xfId="12342"/>
    <cellStyle name="Comma 6 2 5" xfId="12343"/>
    <cellStyle name="Comma 6 2 6" xfId="12344"/>
    <cellStyle name="Comma 6 2 7" xfId="12345"/>
    <cellStyle name="Comma 6 2 8" xfId="12346"/>
    <cellStyle name="Comma 6 2 9" xfId="12339"/>
    <cellStyle name="Comma 6 20" xfId="12347"/>
    <cellStyle name="Comma 6 21" xfId="12348"/>
    <cellStyle name="Comma 6 22" xfId="12349"/>
    <cellStyle name="Comma 6 3" xfId="12350"/>
    <cellStyle name="Comma 6 4" xfId="12351"/>
    <cellStyle name="Comma 6 5" xfId="12352"/>
    <cellStyle name="Comma 6 6" xfId="12353"/>
    <cellStyle name="Comma 6 7" xfId="12354"/>
    <cellStyle name="Comma 6 8" xfId="12355"/>
    <cellStyle name="Comma 6 9" xfId="12356"/>
    <cellStyle name="Comma 60" xfId="12180"/>
    <cellStyle name="Comma 61" xfId="13766"/>
    <cellStyle name="Comma 62" xfId="11885"/>
    <cellStyle name="Comma 63" xfId="13770"/>
    <cellStyle name="Comma 7" xfId="12357"/>
    <cellStyle name="Comma 7 2" xfId="5971"/>
    <cellStyle name="Comma 7 2 2" xfId="12358"/>
    <cellStyle name="Comma 8" xfId="12359"/>
    <cellStyle name="Comma 8 2" xfId="12360"/>
    <cellStyle name="Comma 9" xfId="12361"/>
    <cellStyle name="Comma 9 2" xfId="12362"/>
    <cellStyle name="Copied" xfId="5972"/>
    <cellStyle name="Copied 2" xfId="12363"/>
    <cellStyle name="COST1" xfId="5973"/>
    <cellStyle name="COST1 2" xfId="12364"/>
    <cellStyle name="COURIER" xfId="5974"/>
    <cellStyle name="COURIER 2" xfId="12365"/>
    <cellStyle name="Curren - Style2" xfId="5975"/>
    <cellStyle name="Curren - Style2 2" xfId="12366"/>
    <cellStyle name="Currency 2" xfId="5976"/>
    <cellStyle name="Currency 2 10" xfId="12367"/>
    <cellStyle name="Currency 2 2" xfId="5977"/>
    <cellStyle name="Currency 2 2 2" xfId="5978"/>
    <cellStyle name="Currency 2 2 3" xfId="12368"/>
    <cellStyle name="Currency 2 3" xfId="5979"/>
    <cellStyle name="Currency 2 3 2" xfId="12369"/>
    <cellStyle name="Currency 2 4" xfId="12370"/>
    <cellStyle name="Currency 2 5" xfId="12371"/>
    <cellStyle name="Currency 2 6" xfId="12372"/>
    <cellStyle name="Currency 2 7" xfId="12373"/>
    <cellStyle name="Currency 2 8" xfId="12374"/>
    <cellStyle name="Currency 2 9" xfId="12375"/>
    <cellStyle name="Currency 3" xfId="5980"/>
    <cellStyle name="Currency 3 2" xfId="12376"/>
    <cellStyle name="Currency 4" xfId="5981"/>
    <cellStyle name="DATA" xfId="5982"/>
    <cellStyle name="DATA 2" xfId="5983"/>
    <cellStyle name="DATA 2 2" xfId="5984"/>
    <cellStyle name="DATA 2 2 2" xfId="12379"/>
    <cellStyle name="DATA 2 3" xfId="5985"/>
    <cellStyle name="DATA 2 3 2" xfId="12380"/>
    <cellStyle name="DATA 2 4" xfId="12378"/>
    <cellStyle name="DATA 3" xfId="5986"/>
    <cellStyle name="DATA 3 2" xfId="5987"/>
    <cellStyle name="DATA 3 2 2" xfId="12382"/>
    <cellStyle name="DATA 3 3" xfId="5988"/>
    <cellStyle name="DATA 3 3 2" xfId="12383"/>
    <cellStyle name="DATA 3 4" xfId="12381"/>
    <cellStyle name="DATA 4" xfId="5989"/>
    <cellStyle name="DATA 4 2" xfId="5990"/>
    <cellStyle name="DATA 4 2 2" xfId="12385"/>
    <cellStyle name="DATA 4 3" xfId="5991"/>
    <cellStyle name="DATA 4 3 2" xfId="12386"/>
    <cellStyle name="DATA 4 4" xfId="12384"/>
    <cellStyle name="DATA 5" xfId="5992"/>
    <cellStyle name="DATA 5 2" xfId="12387"/>
    <cellStyle name="DATA 6" xfId="5993"/>
    <cellStyle name="DATA 6 2" xfId="12388"/>
    <cellStyle name="DATA 7" xfId="12377"/>
    <cellStyle name="DATA_Action plan 2011-12 Capex" xfId="5994"/>
    <cellStyle name="date" xfId="5995"/>
    <cellStyle name="date 2" xfId="12389"/>
    <cellStyle name="Empty_Cell" xfId="5996"/>
    <cellStyle name="Entered" xfId="5997"/>
    <cellStyle name="Entered 2" xfId="12390"/>
    <cellStyle name="Error" xfId="5998"/>
    <cellStyle name="Error 2" xfId="12391"/>
    <cellStyle name="ervices" xfId="5999"/>
    <cellStyle name="ervices 2" xfId="6000"/>
    <cellStyle name="ervices 2 2" xfId="6001"/>
    <cellStyle name="ervices 2 2 2" xfId="12394"/>
    <cellStyle name="ervices 2 3" xfId="6002"/>
    <cellStyle name="ervices 2 3 2" xfId="12395"/>
    <cellStyle name="ervices 2 4" xfId="12393"/>
    <cellStyle name="ervices 3" xfId="6003"/>
    <cellStyle name="ervices 3 2" xfId="6004"/>
    <cellStyle name="ervices 3 2 2" xfId="12397"/>
    <cellStyle name="ervices 3 3" xfId="6005"/>
    <cellStyle name="ervices 3 3 2" xfId="12398"/>
    <cellStyle name="ervices 3 4" xfId="12396"/>
    <cellStyle name="ervices 4" xfId="6006"/>
    <cellStyle name="ervices 4 2" xfId="6007"/>
    <cellStyle name="ervices 4 2 2" xfId="12400"/>
    <cellStyle name="ervices 4 3" xfId="6008"/>
    <cellStyle name="ervices 4 3 2" xfId="12401"/>
    <cellStyle name="ervices 4 4" xfId="12399"/>
    <cellStyle name="ervices 5" xfId="6009"/>
    <cellStyle name="ervices 5 2" xfId="12402"/>
    <cellStyle name="ervices 6" xfId="6010"/>
    <cellStyle name="ervices 6 2" xfId="12403"/>
    <cellStyle name="ervices 7" xfId="12392"/>
    <cellStyle name="Euro" xfId="6011"/>
    <cellStyle name="Euro 2" xfId="6012"/>
    <cellStyle name="Euro 3" xfId="12404"/>
    <cellStyle name="Excel Built-in Good" xfId="6013"/>
    <cellStyle name="Excel Built-in Normal" xfId="6014"/>
    <cellStyle name="Excel Built-in Normal 1" xfId="6015"/>
    <cellStyle name="Excel Built-in Normal 1 2" xfId="12406"/>
    <cellStyle name="Excel Built-in Normal 2" xfId="6016"/>
    <cellStyle name="Excel Built-in Normal 2 2" xfId="13741"/>
    <cellStyle name="Excel Built-in Normal 3" xfId="12405"/>
    <cellStyle name="Explanatory Text 10" xfId="6017"/>
    <cellStyle name="Explanatory Text 10 2" xfId="6018"/>
    <cellStyle name="Explanatory Text 11" xfId="6019"/>
    <cellStyle name="Explanatory Text 11 2" xfId="6020"/>
    <cellStyle name="Explanatory Text 2" xfId="6021"/>
    <cellStyle name="Explanatory Text 2 10" xfId="6022"/>
    <cellStyle name="Explanatory Text 2 100" xfId="6023"/>
    <cellStyle name="Explanatory Text 2 101" xfId="6024"/>
    <cellStyle name="Explanatory Text 2 102" xfId="6025"/>
    <cellStyle name="Explanatory Text 2 103" xfId="6026"/>
    <cellStyle name="Explanatory Text 2 104" xfId="6027"/>
    <cellStyle name="Explanatory Text 2 105" xfId="6028"/>
    <cellStyle name="Explanatory Text 2 106" xfId="6029"/>
    <cellStyle name="Explanatory Text 2 107" xfId="6030"/>
    <cellStyle name="Explanatory Text 2 108" xfId="6031"/>
    <cellStyle name="Explanatory Text 2 109" xfId="6032"/>
    <cellStyle name="Explanatory Text 2 11" xfId="6033"/>
    <cellStyle name="Explanatory Text 2 110" xfId="6034"/>
    <cellStyle name="Explanatory Text 2 111" xfId="6035"/>
    <cellStyle name="Explanatory Text 2 112" xfId="6036"/>
    <cellStyle name="Explanatory Text 2 113" xfId="6037"/>
    <cellStyle name="Explanatory Text 2 114" xfId="6038"/>
    <cellStyle name="Explanatory Text 2 115" xfId="6039"/>
    <cellStyle name="Explanatory Text 2 116" xfId="6040"/>
    <cellStyle name="Explanatory Text 2 117" xfId="6041"/>
    <cellStyle name="Explanatory Text 2 118" xfId="6042"/>
    <cellStyle name="Explanatory Text 2 119" xfId="6043"/>
    <cellStyle name="Explanatory Text 2 12" xfId="6044"/>
    <cellStyle name="Explanatory Text 2 120" xfId="6045"/>
    <cellStyle name="Explanatory Text 2 121" xfId="6046"/>
    <cellStyle name="Explanatory Text 2 122" xfId="6047"/>
    <cellStyle name="Explanatory Text 2 123" xfId="6048"/>
    <cellStyle name="Explanatory Text 2 124" xfId="6049"/>
    <cellStyle name="Explanatory Text 2 125" xfId="6050"/>
    <cellStyle name="Explanatory Text 2 126" xfId="6051"/>
    <cellStyle name="Explanatory Text 2 127" xfId="6052"/>
    <cellStyle name="Explanatory Text 2 128" xfId="6053"/>
    <cellStyle name="Explanatory Text 2 129" xfId="6054"/>
    <cellStyle name="Explanatory Text 2 13" xfId="6055"/>
    <cellStyle name="Explanatory Text 2 130" xfId="6056"/>
    <cellStyle name="Explanatory Text 2 131" xfId="6057"/>
    <cellStyle name="Explanatory Text 2 132" xfId="6058"/>
    <cellStyle name="Explanatory Text 2 133" xfId="6059"/>
    <cellStyle name="Explanatory Text 2 134" xfId="12407"/>
    <cellStyle name="Explanatory Text 2 14" xfId="6060"/>
    <cellStyle name="Explanatory Text 2 15" xfId="6061"/>
    <cellStyle name="Explanatory Text 2 16" xfId="6062"/>
    <cellStyle name="Explanatory Text 2 17" xfId="6063"/>
    <cellStyle name="Explanatory Text 2 18" xfId="6064"/>
    <cellStyle name="Explanatory Text 2 19" xfId="6065"/>
    <cellStyle name="Explanatory Text 2 2" xfId="6066"/>
    <cellStyle name="Explanatory Text 2 2 2" xfId="6067"/>
    <cellStyle name="Explanatory Text 2 2 3" xfId="12408"/>
    <cellStyle name="Explanatory Text 2 20" xfId="6068"/>
    <cellStyle name="Explanatory Text 2 21" xfId="6069"/>
    <cellStyle name="Explanatory Text 2 22" xfId="6070"/>
    <cellStyle name="Explanatory Text 2 23" xfId="6071"/>
    <cellStyle name="Explanatory Text 2 24" xfId="6072"/>
    <cellStyle name="Explanatory Text 2 25" xfId="6073"/>
    <cellStyle name="Explanatory Text 2 26" xfId="6074"/>
    <cellStyle name="Explanatory Text 2 27" xfId="6075"/>
    <cellStyle name="Explanatory Text 2 28" xfId="6076"/>
    <cellStyle name="Explanatory Text 2 29" xfId="6077"/>
    <cellStyle name="Explanatory Text 2 3" xfId="6078"/>
    <cellStyle name="Explanatory Text 2 3 2" xfId="6079"/>
    <cellStyle name="Explanatory Text 2 3 3" xfId="12409"/>
    <cellStyle name="Explanatory Text 2 30" xfId="6080"/>
    <cellStyle name="Explanatory Text 2 31" xfId="6081"/>
    <cellStyle name="Explanatory Text 2 32" xfId="6082"/>
    <cellStyle name="Explanatory Text 2 33" xfId="6083"/>
    <cellStyle name="Explanatory Text 2 34" xfId="6084"/>
    <cellStyle name="Explanatory Text 2 35" xfId="6085"/>
    <cellStyle name="Explanatory Text 2 36" xfId="6086"/>
    <cellStyle name="Explanatory Text 2 37" xfId="6087"/>
    <cellStyle name="Explanatory Text 2 38" xfId="6088"/>
    <cellStyle name="Explanatory Text 2 39" xfId="6089"/>
    <cellStyle name="Explanatory Text 2 4" xfId="6090"/>
    <cellStyle name="Explanatory Text 2 4 2" xfId="6091"/>
    <cellStyle name="Explanatory Text 2 4 3" xfId="12410"/>
    <cellStyle name="Explanatory Text 2 40" xfId="6092"/>
    <cellStyle name="Explanatory Text 2 41" xfId="6093"/>
    <cellStyle name="Explanatory Text 2 42" xfId="6094"/>
    <cellStyle name="Explanatory Text 2 43" xfId="6095"/>
    <cellStyle name="Explanatory Text 2 44" xfId="6096"/>
    <cellStyle name="Explanatory Text 2 45" xfId="6097"/>
    <cellStyle name="Explanatory Text 2 46" xfId="6098"/>
    <cellStyle name="Explanatory Text 2 47" xfId="6099"/>
    <cellStyle name="Explanatory Text 2 48" xfId="6100"/>
    <cellStyle name="Explanatory Text 2 49" xfId="6101"/>
    <cellStyle name="Explanatory Text 2 5" xfId="6102"/>
    <cellStyle name="Explanatory Text 2 5 2" xfId="6103"/>
    <cellStyle name="Explanatory Text 2 5 3" xfId="12411"/>
    <cellStyle name="Explanatory Text 2 50" xfId="6104"/>
    <cellStyle name="Explanatory Text 2 51" xfId="6105"/>
    <cellStyle name="Explanatory Text 2 52" xfId="6106"/>
    <cellStyle name="Explanatory Text 2 53" xfId="6107"/>
    <cellStyle name="Explanatory Text 2 54" xfId="6108"/>
    <cellStyle name="Explanatory Text 2 55" xfId="6109"/>
    <cellStyle name="Explanatory Text 2 56" xfId="6110"/>
    <cellStyle name="Explanatory Text 2 57" xfId="6111"/>
    <cellStyle name="Explanatory Text 2 58" xfId="6112"/>
    <cellStyle name="Explanatory Text 2 59" xfId="6113"/>
    <cellStyle name="Explanatory Text 2 6" xfId="6114"/>
    <cellStyle name="Explanatory Text 2 6 2" xfId="6115"/>
    <cellStyle name="Explanatory Text 2 6 3" xfId="12412"/>
    <cellStyle name="Explanatory Text 2 60" xfId="6116"/>
    <cellStyle name="Explanatory Text 2 61" xfId="6117"/>
    <cellStyle name="Explanatory Text 2 62" xfId="6118"/>
    <cellStyle name="Explanatory Text 2 63" xfId="6119"/>
    <cellStyle name="Explanatory Text 2 64" xfId="6120"/>
    <cellStyle name="Explanatory Text 2 65" xfId="6121"/>
    <cellStyle name="Explanatory Text 2 66" xfId="6122"/>
    <cellStyle name="Explanatory Text 2 67" xfId="6123"/>
    <cellStyle name="Explanatory Text 2 68" xfId="6124"/>
    <cellStyle name="Explanatory Text 2 69" xfId="6125"/>
    <cellStyle name="Explanatory Text 2 7" xfId="6126"/>
    <cellStyle name="Explanatory Text 2 7 2" xfId="6127"/>
    <cellStyle name="Explanatory Text 2 7 3" xfId="12413"/>
    <cellStyle name="Explanatory Text 2 70" xfId="6128"/>
    <cellStyle name="Explanatory Text 2 71" xfId="6129"/>
    <cellStyle name="Explanatory Text 2 72" xfId="6130"/>
    <cellStyle name="Explanatory Text 2 73" xfId="6131"/>
    <cellStyle name="Explanatory Text 2 74" xfId="6132"/>
    <cellStyle name="Explanatory Text 2 75" xfId="6133"/>
    <cellStyle name="Explanatory Text 2 76" xfId="6134"/>
    <cellStyle name="Explanatory Text 2 77" xfId="6135"/>
    <cellStyle name="Explanatory Text 2 78" xfId="6136"/>
    <cellStyle name="Explanatory Text 2 79" xfId="6137"/>
    <cellStyle name="Explanatory Text 2 8" xfId="6138"/>
    <cellStyle name="Explanatory Text 2 8 2" xfId="6139"/>
    <cellStyle name="Explanatory Text 2 8 3" xfId="12414"/>
    <cellStyle name="Explanatory Text 2 80" xfId="6140"/>
    <cellStyle name="Explanatory Text 2 81" xfId="6141"/>
    <cellStyle name="Explanatory Text 2 82" xfId="6142"/>
    <cellStyle name="Explanatory Text 2 83" xfId="6143"/>
    <cellStyle name="Explanatory Text 2 84" xfId="6144"/>
    <cellStyle name="Explanatory Text 2 85" xfId="6145"/>
    <cellStyle name="Explanatory Text 2 86" xfId="6146"/>
    <cellStyle name="Explanatory Text 2 87" xfId="6147"/>
    <cellStyle name="Explanatory Text 2 88" xfId="6148"/>
    <cellStyle name="Explanatory Text 2 89" xfId="6149"/>
    <cellStyle name="Explanatory Text 2 9" xfId="6150"/>
    <cellStyle name="Explanatory Text 2 90" xfId="6151"/>
    <cellStyle name="Explanatory Text 2 91" xfId="6152"/>
    <cellStyle name="Explanatory Text 2 92" xfId="6153"/>
    <cellStyle name="Explanatory Text 2 93" xfId="6154"/>
    <cellStyle name="Explanatory Text 2 94" xfId="6155"/>
    <cellStyle name="Explanatory Text 2 95" xfId="6156"/>
    <cellStyle name="Explanatory Text 2 96" xfId="6157"/>
    <cellStyle name="Explanatory Text 2 97" xfId="6158"/>
    <cellStyle name="Explanatory Text 2 98" xfId="6159"/>
    <cellStyle name="Explanatory Text 2 99" xfId="6160"/>
    <cellStyle name="Explanatory Text 3" xfId="6161"/>
    <cellStyle name="Explanatory Text 3 2" xfId="6162"/>
    <cellStyle name="Explanatory Text 3 2 2" xfId="6163"/>
    <cellStyle name="Explanatory Text 3 2 3" xfId="12416"/>
    <cellStyle name="Explanatory Text 3 3" xfId="6164"/>
    <cellStyle name="Explanatory Text 3 3 2" xfId="12417"/>
    <cellStyle name="Explanatory Text 3 4" xfId="6165"/>
    <cellStyle name="Explanatory Text 3 4 2" xfId="12418"/>
    <cellStyle name="Explanatory Text 3 5" xfId="6166"/>
    <cellStyle name="Explanatory Text 3 5 2" xfId="12419"/>
    <cellStyle name="Explanatory Text 3 6" xfId="6167"/>
    <cellStyle name="Explanatory Text 3 7" xfId="12415"/>
    <cellStyle name="Explanatory Text 4" xfId="6168"/>
    <cellStyle name="Explanatory Text 4 2" xfId="6169"/>
    <cellStyle name="Explanatory Text 4 2 2" xfId="12421"/>
    <cellStyle name="Explanatory Text 4 3" xfId="6170"/>
    <cellStyle name="Explanatory Text 4 3 2" xfId="12422"/>
    <cellStyle name="Explanatory Text 4 4" xfId="6171"/>
    <cellStyle name="Explanatory Text 4 4 2" xfId="12423"/>
    <cellStyle name="Explanatory Text 4 5" xfId="6172"/>
    <cellStyle name="Explanatory Text 4 5 2" xfId="12424"/>
    <cellStyle name="Explanatory Text 4 6" xfId="6173"/>
    <cellStyle name="Explanatory Text 4 7" xfId="12420"/>
    <cellStyle name="Explanatory Text 5" xfId="6174"/>
    <cellStyle name="Explanatory Text 5 2" xfId="6175"/>
    <cellStyle name="Explanatory Text 5 3" xfId="12425"/>
    <cellStyle name="Explanatory Text 6" xfId="6176"/>
    <cellStyle name="Explanatory Text 6 2" xfId="6177"/>
    <cellStyle name="Explanatory Text 6 3" xfId="12426"/>
    <cellStyle name="Explanatory Text 7" xfId="6178"/>
    <cellStyle name="Explanatory Text 7 2" xfId="6179"/>
    <cellStyle name="Explanatory Text 7 3" xfId="12427"/>
    <cellStyle name="Explanatory Text 8" xfId="6180"/>
    <cellStyle name="Explanatory Text 8 2" xfId="6181"/>
    <cellStyle name="Explanatory Text 8 3" xfId="12428"/>
    <cellStyle name="Explanatory Text 9" xfId="6182"/>
    <cellStyle name="Explanatory Text 9 2" xfId="6183"/>
    <cellStyle name="Explanatory Text 9 3" xfId="6184"/>
    <cellStyle name="Explanatory Text 9 4" xfId="12429"/>
    <cellStyle name="Fill" xfId="6185"/>
    <cellStyle name="Fill 2" xfId="6186"/>
    <cellStyle name="Fill 2 2" xfId="6187"/>
    <cellStyle name="Fill 2 2 2" xfId="12432"/>
    <cellStyle name="Fill 2 3" xfId="6188"/>
    <cellStyle name="Fill 2 3 2" xfId="12433"/>
    <cellStyle name="Fill 2 4" xfId="12431"/>
    <cellStyle name="Fill 3" xfId="6189"/>
    <cellStyle name="Fill 3 2" xfId="6190"/>
    <cellStyle name="Fill 3 2 2" xfId="12435"/>
    <cellStyle name="Fill 3 3" xfId="6191"/>
    <cellStyle name="Fill 3 3 2" xfId="12436"/>
    <cellStyle name="Fill 3 4" xfId="12434"/>
    <cellStyle name="Fill 4" xfId="6192"/>
    <cellStyle name="Fill 4 2" xfId="6193"/>
    <cellStyle name="Fill 4 2 2" xfId="12438"/>
    <cellStyle name="Fill 4 3" xfId="6194"/>
    <cellStyle name="Fill 4 3 2" xfId="12439"/>
    <cellStyle name="Fill 4 4" xfId="12437"/>
    <cellStyle name="Fill 5" xfId="6195"/>
    <cellStyle name="Fill 5 2" xfId="12440"/>
    <cellStyle name="Fill 6" xfId="6196"/>
    <cellStyle name="Fill 6 2" xfId="12441"/>
    <cellStyle name="Fill 7" xfId="12430"/>
    <cellStyle name="Flag" xfId="6197"/>
    <cellStyle name="Flag 2" xfId="12442"/>
    <cellStyle name="FORM" xfId="6198"/>
    <cellStyle name="FORM 2" xfId="12443"/>
    <cellStyle name="Formula" xfId="6199"/>
    <cellStyle name="Formula 2" xfId="12444"/>
    <cellStyle name="Good 10" xfId="6200"/>
    <cellStyle name="Good 10 2" xfId="6201"/>
    <cellStyle name="Good 11" xfId="6202"/>
    <cellStyle name="Good 11 2" xfId="6203"/>
    <cellStyle name="Good 2" xfId="6204"/>
    <cellStyle name="Good 2 10" xfId="6205"/>
    <cellStyle name="Good 2 100" xfId="6206"/>
    <cellStyle name="Good 2 101" xfId="6207"/>
    <cellStyle name="Good 2 102" xfId="6208"/>
    <cellStyle name="Good 2 103" xfId="6209"/>
    <cellStyle name="Good 2 104" xfId="6210"/>
    <cellStyle name="Good 2 105" xfId="6211"/>
    <cellStyle name="Good 2 106" xfId="6212"/>
    <cellStyle name="Good 2 107" xfId="6213"/>
    <cellStyle name="Good 2 108" xfId="6214"/>
    <cellStyle name="Good 2 109" xfId="6215"/>
    <cellStyle name="Good 2 11" xfId="6216"/>
    <cellStyle name="Good 2 110" xfId="6217"/>
    <cellStyle name="Good 2 111" xfId="6218"/>
    <cellStyle name="Good 2 112" xfId="6219"/>
    <cellStyle name="Good 2 113" xfId="6220"/>
    <cellStyle name="Good 2 114" xfId="6221"/>
    <cellStyle name="Good 2 115" xfId="6222"/>
    <cellStyle name="Good 2 116" xfId="6223"/>
    <cellStyle name="Good 2 117" xfId="6224"/>
    <cellStyle name="Good 2 118" xfId="6225"/>
    <cellStyle name="Good 2 119" xfId="6226"/>
    <cellStyle name="Good 2 12" xfId="6227"/>
    <cellStyle name="Good 2 120" xfId="6228"/>
    <cellStyle name="Good 2 121" xfId="6229"/>
    <cellStyle name="Good 2 122" xfId="6230"/>
    <cellStyle name="Good 2 123" xfId="6231"/>
    <cellStyle name="Good 2 124" xfId="6232"/>
    <cellStyle name="Good 2 125" xfId="6233"/>
    <cellStyle name="Good 2 126" xfId="6234"/>
    <cellStyle name="Good 2 127" xfId="6235"/>
    <cellStyle name="Good 2 128" xfId="6236"/>
    <cellStyle name="Good 2 129" xfId="6237"/>
    <cellStyle name="Good 2 13" xfId="6238"/>
    <cellStyle name="Good 2 130" xfId="6239"/>
    <cellStyle name="Good 2 131" xfId="6240"/>
    <cellStyle name="Good 2 132" xfId="6241"/>
    <cellStyle name="Good 2 133" xfId="6242"/>
    <cellStyle name="Good 2 134" xfId="12445"/>
    <cellStyle name="Good 2 14" xfId="6243"/>
    <cellStyle name="Good 2 15" xfId="6244"/>
    <cellStyle name="Good 2 16" xfId="6245"/>
    <cellStyle name="Good 2 17" xfId="6246"/>
    <cellStyle name="Good 2 18" xfId="6247"/>
    <cellStyle name="Good 2 19" xfId="6248"/>
    <cellStyle name="Good 2 2" xfId="6249"/>
    <cellStyle name="Good 2 2 2" xfId="6250"/>
    <cellStyle name="Good 2 2 3" xfId="12446"/>
    <cellStyle name="Good 2 20" xfId="6251"/>
    <cellStyle name="Good 2 21" xfId="6252"/>
    <cellStyle name="Good 2 22" xfId="6253"/>
    <cellStyle name="Good 2 23" xfId="6254"/>
    <cellStyle name="Good 2 24" xfId="6255"/>
    <cellStyle name="Good 2 25" xfId="6256"/>
    <cellStyle name="Good 2 26" xfId="6257"/>
    <cellStyle name="Good 2 27" xfId="6258"/>
    <cellStyle name="Good 2 28" xfId="6259"/>
    <cellStyle name="Good 2 29" xfId="6260"/>
    <cellStyle name="Good 2 3" xfId="6261"/>
    <cellStyle name="Good 2 3 2" xfId="6262"/>
    <cellStyle name="Good 2 3 3" xfId="12447"/>
    <cellStyle name="Good 2 30" xfId="6263"/>
    <cellStyle name="Good 2 31" xfId="6264"/>
    <cellStyle name="Good 2 32" xfId="6265"/>
    <cellStyle name="Good 2 33" xfId="6266"/>
    <cellStyle name="Good 2 34" xfId="6267"/>
    <cellStyle name="Good 2 35" xfId="6268"/>
    <cellStyle name="Good 2 36" xfId="6269"/>
    <cellStyle name="Good 2 37" xfId="6270"/>
    <cellStyle name="Good 2 38" xfId="6271"/>
    <cellStyle name="Good 2 39" xfId="6272"/>
    <cellStyle name="Good 2 4" xfId="6273"/>
    <cellStyle name="Good 2 4 2" xfId="6274"/>
    <cellStyle name="Good 2 4 3" xfId="12448"/>
    <cellStyle name="Good 2 40" xfId="6275"/>
    <cellStyle name="Good 2 41" xfId="6276"/>
    <cellStyle name="Good 2 42" xfId="6277"/>
    <cellStyle name="Good 2 43" xfId="6278"/>
    <cellStyle name="Good 2 44" xfId="6279"/>
    <cellStyle name="Good 2 45" xfId="6280"/>
    <cellStyle name="Good 2 46" xfId="6281"/>
    <cellStyle name="Good 2 47" xfId="6282"/>
    <cellStyle name="Good 2 48" xfId="6283"/>
    <cellStyle name="Good 2 49" xfId="6284"/>
    <cellStyle name="Good 2 5" xfId="6285"/>
    <cellStyle name="Good 2 5 2" xfId="6286"/>
    <cellStyle name="Good 2 5 3" xfId="12449"/>
    <cellStyle name="Good 2 50" xfId="6287"/>
    <cellStyle name="Good 2 51" xfId="6288"/>
    <cellStyle name="Good 2 52" xfId="6289"/>
    <cellStyle name="Good 2 53" xfId="6290"/>
    <cellStyle name="Good 2 54" xfId="6291"/>
    <cellStyle name="Good 2 55" xfId="6292"/>
    <cellStyle name="Good 2 56" xfId="6293"/>
    <cellStyle name="Good 2 57" xfId="6294"/>
    <cellStyle name="Good 2 58" xfId="6295"/>
    <cellStyle name="Good 2 59" xfId="6296"/>
    <cellStyle name="Good 2 6" xfId="6297"/>
    <cellStyle name="Good 2 6 2" xfId="6298"/>
    <cellStyle name="Good 2 6 3" xfId="12450"/>
    <cellStyle name="Good 2 60" xfId="6299"/>
    <cellStyle name="Good 2 61" xfId="6300"/>
    <cellStyle name="Good 2 62" xfId="6301"/>
    <cellStyle name="Good 2 63" xfId="6302"/>
    <cellStyle name="Good 2 64" xfId="6303"/>
    <cellStyle name="Good 2 65" xfId="6304"/>
    <cellStyle name="Good 2 66" xfId="6305"/>
    <cellStyle name="Good 2 67" xfId="6306"/>
    <cellStyle name="Good 2 68" xfId="6307"/>
    <cellStyle name="Good 2 69" xfId="6308"/>
    <cellStyle name="Good 2 7" xfId="6309"/>
    <cellStyle name="Good 2 7 2" xfId="6310"/>
    <cellStyle name="Good 2 7 3" xfId="12451"/>
    <cellStyle name="Good 2 70" xfId="6311"/>
    <cellStyle name="Good 2 71" xfId="6312"/>
    <cellStyle name="Good 2 72" xfId="6313"/>
    <cellStyle name="Good 2 73" xfId="6314"/>
    <cellStyle name="Good 2 74" xfId="6315"/>
    <cellStyle name="Good 2 75" xfId="6316"/>
    <cellStyle name="Good 2 76" xfId="6317"/>
    <cellStyle name="Good 2 77" xfId="6318"/>
    <cellStyle name="Good 2 78" xfId="6319"/>
    <cellStyle name="Good 2 79" xfId="6320"/>
    <cellStyle name="Good 2 8" xfId="6321"/>
    <cellStyle name="Good 2 8 2" xfId="6322"/>
    <cellStyle name="Good 2 8 3" xfId="12452"/>
    <cellStyle name="Good 2 80" xfId="6323"/>
    <cellStyle name="Good 2 81" xfId="6324"/>
    <cellStyle name="Good 2 82" xfId="6325"/>
    <cellStyle name="Good 2 83" xfId="6326"/>
    <cellStyle name="Good 2 84" xfId="6327"/>
    <cellStyle name="Good 2 85" xfId="6328"/>
    <cellStyle name="Good 2 86" xfId="6329"/>
    <cellStyle name="Good 2 87" xfId="6330"/>
    <cellStyle name="Good 2 88" xfId="6331"/>
    <cellStyle name="Good 2 89" xfId="6332"/>
    <cellStyle name="Good 2 9" xfId="6333"/>
    <cellStyle name="Good 2 90" xfId="6334"/>
    <cellStyle name="Good 2 91" xfId="6335"/>
    <cellStyle name="Good 2 92" xfId="6336"/>
    <cellStyle name="Good 2 93" xfId="6337"/>
    <cellStyle name="Good 2 94" xfId="6338"/>
    <cellStyle name="Good 2 95" xfId="6339"/>
    <cellStyle name="Good 2 96" xfId="6340"/>
    <cellStyle name="Good 2 97" xfId="6341"/>
    <cellStyle name="Good 2 98" xfId="6342"/>
    <cellStyle name="Good 2 99" xfId="6343"/>
    <cellStyle name="Good 3" xfId="6344"/>
    <cellStyle name="Good 3 2" xfId="6345"/>
    <cellStyle name="Good 3 2 2" xfId="6346"/>
    <cellStyle name="Good 3 2 3" xfId="12454"/>
    <cellStyle name="Good 3 3" xfId="6347"/>
    <cellStyle name="Good 3 3 2" xfId="12455"/>
    <cellStyle name="Good 3 4" xfId="6348"/>
    <cellStyle name="Good 3 4 2" xfId="12456"/>
    <cellStyle name="Good 3 5" xfId="6349"/>
    <cellStyle name="Good 3 5 2" xfId="12457"/>
    <cellStyle name="Good 3 6" xfId="6350"/>
    <cellStyle name="Good 3 7" xfId="12453"/>
    <cellStyle name="Good 4" xfId="6351"/>
    <cellStyle name="Good 4 2" xfId="6352"/>
    <cellStyle name="Good 4 2 2" xfId="12459"/>
    <cellStyle name="Good 4 3" xfId="6353"/>
    <cellStyle name="Good 4 3 2" xfId="12460"/>
    <cellStyle name="Good 4 4" xfId="6354"/>
    <cellStyle name="Good 4 4 2" xfId="12461"/>
    <cellStyle name="Good 4 5" xfId="6355"/>
    <cellStyle name="Good 4 5 2" xfId="12462"/>
    <cellStyle name="Good 4 6" xfId="6356"/>
    <cellStyle name="Good 4 7" xfId="12458"/>
    <cellStyle name="Good 5" xfId="6357"/>
    <cellStyle name="Good 5 2" xfId="6358"/>
    <cellStyle name="Good 5 3" xfId="12463"/>
    <cellStyle name="Good 6" xfId="6359"/>
    <cellStyle name="Good 6 2" xfId="6360"/>
    <cellStyle name="Good 6 3" xfId="12464"/>
    <cellStyle name="Good 7" xfId="6361"/>
    <cellStyle name="Good 7 2" xfId="6362"/>
    <cellStyle name="Good 7 3" xfId="12465"/>
    <cellStyle name="Good 8" xfId="6363"/>
    <cellStyle name="Good 8 2" xfId="6364"/>
    <cellStyle name="Good 8 3" xfId="12466"/>
    <cellStyle name="Good 9" xfId="6365"/>
    <cellStyle name="Good 9 2" xfId="6366"/>
    <cellStyle name="Good 9 3" xfId="6367"/>
    <cellStyle name="Good 9 4" xfId="12467"/>
    <cellStyle name="Grey" xfId="6368"/>
    <cellStyle name="Grey 2" xfId="6369"/>
    <cellStyle name="Grey 2 2" xfId="12469"/>
    <cellStyle name="Grey 3" xfId="6370"/>
    <cellStyle name="Grey 3 2" xfId="12470"/>
    <cellStyle name="Grey 4" xfId="6371"/>
    <cellStyle name="Grey 4 2" xfId="12471"/>
    <cellStyle name="Grey 5" xfId="6372"/>
    <cellStyle name="Grey 5 2" xfId="12472"/>
    <cellStyle name="Grey 6" xfId="6373"/>
    <cellStyle name="Grey 6 2" xfId="12473"/>
    <cellStyle name="Grey 7" xfId="12468"/>
    <cellStyle name="Grid" xfId="6374"/>
    <cellStyle name="Grid 2" xfId="6375"/>
    <cellStyle name="Grid 2 2" xfId="6376"/>
    <cellStyle name="Grid 2 2 2" xfId="12476"/>
    <cellStyle name="Grid 2 3" xfId="6377"/>
    <cellStyle name="Grid 2 3 2" xfId="12477"/>
    <cellStyle name="Grid 2 4" xfId="12475"/>
    <cellStyle name="Grid 3" xfId="6378"/>
    <cellStyle name="Grid 3 2" xfId="6379"/>
    <cellStyle name="Grid 3 2 2" xfId="12479"/>
    <cellStyle name="Grid 3 3" xfId="6380"/>
    <cellStyle name="Grid 3 3 2" xfId="12480"/>
    <cellStyle name="Grid 3 4" xfId="12478"/>
    <cellStyle name="Grid 4" xfId="6381"/>
    <cellStyle name="Grid 4 2" xfId="6382"/>
    <cellStyle name="Grid 4 2 2" xfId="12482"/>
    <cellStyle name="Grid 4 3" xfId="6383"/>
    <cellStyle name="Grid 4 3 2" xfId="12483"/>
    <cellStyle name="Grid 4 4" xfId="12481"/>
    <cellStyle name="Grid 5" xfId="6384"/>
    <cellStyle name="Grid 5 2" xfId="12484"/>
    <cellStyle name="Grid 6" xfId="6385"/>
    <cellStyle name="Grid 6 2" xfId="12485"/>
    <cellStyle name="Grid 7" xfId="12474"/>
    <cellStyle name="Grid_Action plan 2011-12 Capex" xfId="6386"/>
    <cellStyle name="Header1" xfId="6387"/>
    <cellStyle name="Header1 2" xfId="12486"/>
    <cellStyle name="Header2" xfId="6388"/>
    <cellStyle name="Header2 2" xfId="12487"/>
    <cellStyle name="Header3" xfId="6389"/>
    <cellStyle name="Header3 2" xfId="12488"/>
    <cellStyle name="Heading 1 10" xfId="6390"/>
    <cellStyle name="Heading 1 10 2" xfId="6391"/>
    <cellStyle name="Heading 1 11" xfId="6392"/>
    <cellStyle name="Heading 1 11 2" xfId="6393"/>
    <cellStyle name="Heading 1 2" xfId="6394"/>
    <cellStyle name="Heading 1 2 10" xfId="6395"/>
    <cellStyle name="Heading 1 2 100" xfId="6396"/>
    <cellStyle name="Heading 1 2 101" xfId="6397"/>
    <cellStyle name="Heading 1 2 102" xfId="6398"/>
    <cellStyle name="Heading 1 2 103" xfId="6399"/>
    <cellStyle name="Heading 1 2 104" xfId="6400"/>
    <cellStyle name="Heading 1 2 105" xfId="6401"/>
    <cellStyle name="Heading 1 2 106" xfId="6402"/>
    <cellStyle name="Heading 1 2 107" xfId="6403"/>
    <cellStyle name="Heading 1 2 108" xfId="6404"/>
    <cellStyle name="Heading 1 2 109" xfId="6405"/>
    <cellStyle name="Heading 1 2 11" xfId="6406"/>
    <cellStyle name="Heading 1 2 110" xfId="6407"/>
    <cellStyle name="Heading 1 2 111" xfId="6408"/>
    <cellStyle name="Heading 1 2 112" xfId="6409"/>
    <cellStyle name="Heading 1 2 113" xfId="6410"/>
    <cellStyle name="Heading 1 2 114" xfId="6411"/>
    <cellStyle name="Heading 1 2 115" xfId="6412"/>
    <cellStyle name="Heading 1 2 116" xfId="6413"/>
    <cellStyle name="Heading 1 2 117" xfId="6414"/>
    <cellStyle name="Heading 1 2 118" xfId="6415"/>
    <cellStyle name="Heading 1 2 119" xfId="6416"/>
    <cellStyle name="Heading 1 2 12" xfId="6417"/>
    <cellStyle name="Heading 1 2 120" xfId="6418"/>
    <cellStyle name="Heading 1 2 121" xfId="6419"/>
    <cellStyle name="Heading 1 2 122" xfId="6420"/>
    <cellStyle name="Heading 1 2 123" xfId="6421"/>
    <cellStyle name="Heading 1 2 124" xfId="6422"/>
    <cellStyle name="Heading 1 2 125" xfId="6423"/>
    <cellStyle name="Heading 1 2 126" xfId="6424"/>
    <cellStyle name="Heading 1 2 127" xfId="6425"/>
    <cellStyle name="Heading 1 2 128" xfId="6426"/>
    <cellStyle name="Heading 1 2 129" xfId="6427"/>
    <cellStyle name="Heading 1 2 13" xfId="6428"/>
    <cellStyle name="Heading 1 2 130" xfId="6429"/>
    <cellStyle name="Heading 1 2 131" xfId="6430"/>
    <cellStyle name="Heading 1 2 132" xfId="6431"/>
    <cellStyle name="Heading 1 2 133" xfId="6432"/>
    <cellStyle name="Heading 1 2 134" xfId="12489"/>
    <cellStyle name="Heading 1 2 14" xfId="6433"/>
    <cellStyle name="Heading 1 2 15" xfId="6434"/>
    <cellStyle name="Heading 1 2 16" xfId="6435"/>
    <cellStyle name="Heading 1 2 17" xfId="6436"/>
    <cellStyle name="Heading 1 2 18" xfId="6437"/>
    <cellStyle name="Heading 1 2 19" xfId="6438"/>
    <cellStyle name="Heading 1 2 2" xfId="6439"/>
    <cellStyle name="Heading 1 2 2 2" xfId="6440"/>
    <cellStyle name="Heading 1 2 2 3" xfId="12490"/>
    <cellStyle name="Heading 1 2 20" xfId="6441"/>
    <cellStyle name="Heading 1 2 21" xfId="6442"/>
    <cellStyle name="Heading 1 2 22" xfId="6443"/>
    <cellStyle name="Heading 1 2 23" xfId="6444"/>
    <cellStyle name="Heading 1 2 24" xfId="6445"/>
    <cellStyle name="Heading 1 2 25" xfId="6446"/>
    <cellStyle name="Heading 1 2 26" xfId="6447"/>
    <cellStyle name="Heading 1 2 27" xfId="6448"/>
    <cellStyle name="Heading 1 2 28" xfId="6449"/>
    <cellStyle name="Heading 1 2 29" xfId="6450"/>
    <cellStyle name="Heading 1 2 3" xfId="6451"/>
    <cellStyle name="Heading 1 2 3 2" xfId="6452"/>
    <cellStyle name="Heading 1 2 3 3" xfId="12491"/>
    <cellStyle name="Heading 1 2 30" xfId="6453"/>
    <cellStyle name="Heading 1 2 31" xfId="6454"/>
    <cellStyle name="Heading 1 2 32" xfId="6455"/>
    <cellStyle name="Heading 1 2 33" xfId="6456"/>
    <cellStyle name="Heading 1 2 34" xfId="6457"/>
    <cellStyle name="Heading 1 2 35" xfId="6458"/>
    <cellStyle name="Heading 1 2 36" xfId="6459"/>
    <cellStyle name="Heading 1 2 37" xfId="6460"/>
    <cellStyle name="Heading 1 2 38" xfId="6461"/>
    <cellStyle name="Heading 1 2 39" xfId="6462"/>
    <cellStyle name="Heading 1 2 4" xfId="6463"/>
    <cellStyle name="Heading 1 2 4 2" xfId="6464"/>
    <cellStyle name="Heading 1 2 4 3" xfId="12492"/>
    <cellStyle name="Heading 1 2 40" xfId="6465"/>
    <cellStyle name="Heading 1 2 41" xfId="6466"/>
    <cellStyle name="Heading 1 2 42" xfId="6467"/>
    <cellStyle name="Heading 1 2 43" xfId="6468"/>
    <cellStyle name="Heading 1 2 44" xfId="6469"/>
    <cellStyle name="Heading 1 2 45" xfId="6470"/>
    <cellStyle name="Heading 1 2 46" xfId="6471"/>
    <cellStyle name="Heading 1 2 47" xfId="6472"/>
    <cellStyle name="Heading 1 2 48" xfId="6473"/>
    <cellStyle name="Heading 1 2 49" xfId="6474"/>
    <cellStyle name="Heading 1 2 5" xfId="6475"/>
    <cellStyle name="Heading 1 2 5 2" xfId="6476"/>
    <cellStyle name="Heading 1 2 5 3" xfId="12493"/>
    <cellStyle name="Heading 1 2 50" xfId="6477"/>
    <cellStyle name="Heading 1 2 51" xfId="6478"/>
    <cellStyle name="Heading 1 2 52" xfId="6479"/>
    <cellStyle name="Heading 1 2 53" xfId="6480"/>
    <cellStyle name="Heading 1 2 54" xfId="6481"/>
    <cellStyle name="Heading 1 2 55" xfId="6482"/>
    <cellStyle name="Heading 1 2 56" xfId="6483"/>
    <cellStyle name="Heading 1 2 57" xfId="6484"/>
    <cellStyle name="Heading 1 2 58" xfId="6485"/>
    <cellStyle name="Heading 1 2 59" xfId="6486"/>
    <cellStyle name="Heading 1 2 6" xfId="6487"/>
    <cellStyle name="Heading 1 2 6 2" xfId="6488"/>
    <cellStyle name="Heading 1 2 6 3" xfId="12494"/>
    <cellStyle name="Heading 1 2 60" xfId="6489"/>
    <cellStyle name="Heading 1 2 61" xfId="6490"/>
    <cellStyle name="Heading 1 2 62" xfId="6491"/>
    <cellStyle name="Heading 1 2 63" xfId="6492"/>
    <cellStyle name="Heading 1 2 64" xfId="6493"/>
    <cellStyle name="Heading 1 2 65" xfId="6494"/>
    <cellStyle name="Heading 1 2 66" xfId="6495"/>
    <cellStyle name="Heading 1 2 67" xfId="6496"/>
    <cellStyle name="Heading 1 2 68" xfId="6497"/>
    <cellStyle name="Heading 1 2 69" xfId="6498"/>
    <cellStyle name="Heading 1 2 7" xfId="6499"/>
    <cellStyle name="Heading 1 2 7 2" xfId="6500"/>
    <cellStyle name="Heading 1 2 7 3" xfId="12495"/>
    <cellStyle name="Heading 1 2 70" xfId="6501"/>
    <cellStyle name="Heading 1 2 71" xfId="6502"/>
    <cellStyle name="Heading 1 2 72" xfId="6503"/>
    <cellStyle name="Heading 1 2 73" xfId="6504"/>
    <cellStyle name="Heading 1 2 74" xfId="6505"/>
    <cellStyle name="Heading 1 2 75" xfId="6506"/>
    <cellStyle name="Heading 1 2 76" xfId="6507"/>
    <cellStyle name="Heading 1 2 77" xfId="6508"/>
    <cellStyle name="Heading 1 2 78" xfId="6509"/>
    <cellStyle name="Heading 1 2 79" xfId="6510"/>
    <cellStyle name="Heading 1 2 8" xfId="6511"/>
    <cellStyle name="Heading 1 2 8 2" xfId="6512"/>
    <cellStyle name="Heading 1 2 8 3" xfId="12496"/>
    <cellStyle name="Heading 1 2 80" xfId="6513"/>
    <cellStyle name="Heading 1 2 81" xfId="6514"/>
    <cellStyle name="Heading 1 2 82" xfId="6515"/>
    <cellStyle name="Heading 1 2 83" xfId="6516"/>
    <cellStyle name="Heading 1 2 84" xfId="6517"/>
    <cellStyle name="Heading 1 2 85" xfId="6518"/>
    <cellStyle name="Heading 1 2 86" xfId="6519"/>
    <cellStyle name="Heading 1 2 87" xfId="6520"/>
    <cellStyle name="Heading 1 2 88" xfId="6521"/>
    <cellStyle name="Heading 1 2 89" xfId="6522"/>
    <cellStyle name="Heading 1 2 9" xfId="6523"/>
    <cellStyle name="Heading 1 2 90" xfId="6524"/>
    <cellStyle name="Heading 1 2 91" xfId="6525"/>
    <cellStyle name="Heading 1 2 92" xfId="6526"/>
    <cellStyle name="Heading 1 2 93" xfId="6527"/>
    <cellStyle name="Heading 1 2 94" xfId="6528"/>
    <cellStyle name="Heading 1 2 95" xfId="6529"/>
    <cellStyle name="Heading 1 2 96" xfId="6530"/>
    <cellStyle name="Heading 1 2 97" xfId="6531"/>
    <cellStyle name="Heading 1 2 98" xfId="6532"/>
    <cellStyle name="Heading 1 2 99" xfId="6533"/>
    <cellStyle name="Heading 1 2_lt" xfId="12497"/>
    <cellStyle name="Heading 1 3" xfId="6534"/>
    <cellStyle name="Heading 1 3 2" xfId="6535"/>
    <cellStyle name="Heading 1 3 2 2" xfId="6536"/>
    <cellStyle name="Heading 1 3 2 3" xfId="12499"/>
    <cellStyle name="Heading 1 3 3" xfId="6537"/>
    <cellStyle name="Heading 1 3 3 2" xfId="12500"/>
    <cellStyle name="Heading 1 3 4" xfId="6538"/>
    <cellStyle name="Heading 1 3 4 2" xfId="12501"/>
    <cellStyle name="Heading 1 3 5" xfId="6539"/>
    <cellStyle name="Heading 1 3 5 2" xfId="12502"/>
    <cellStyle name="Heading 1 3 6" xfId="6540"/>
    <cellStyle name="Heading 1 3 7" xfId="12498"/>
    <cellStyle name="Heading 1 3_lt" xfId="6541"/>
    <cellStyle name="Heading 1 4" xfId="6542"/>
    <cellStyle name="Heading 1 4 2" xfId="6543"/>
    <cellStyle name="Heading 1 4 2 2" xfId="12504"/>
    <cellStyle name="Heading 1 4 3" xfId="6544"/>
    <cellStyle name="Heading 1 4 3 2" xfId="12505"/>
    <cellStyle name="Heading 1 4 4" xfId="6545"/>
    <cellStyle name="Heading 1 4 4 2" xfId="12506"/>
    <cellStyle name="Heading 1 4 5" xfId="6546"/>
    <cellStyle name="Heading 1 4 5 2" xfId="12507"/>
    <cellStyle name="Heading 1 4 6" xfId="6547"/>
    <cellStyle name="Heading 1 4 7" xfId="12503"/>
    <cellStyle name="Heading 1 4_lt" xfId="6548"/>
    <cellStyle name="Heading 1 5" xfId="6549"/>
    <cellStyle name="Heading 1 5 2" xfId="6550"/>
    <cellStyle name="Heading 1 5 3" xfId="12508"/>
    <cellStyle name="Heading 1 6" xfId="6551"/>
    <cellStyle name="Heading 1 6 2" xfId="6552"/>
    <cellStyle name="Heading 1 6 3" xfId="12509"/>
    <cellStyle name="Heading 1 7" xfId="6553"/>
    <cellStyle name="Heading 1 7 2" xfId="6554"/>
    <cellStyle name="Heading 1 7 3" xfId="12510"/>
    <cellStyle name="Heading 1 8" xfId="6555"/>
    <cellStyle name="Heading 1 8 2" xfId="6556"/>
    <cellStyle name="Heading 1 8 3" xfId="12511"/>
    <cellStyle name="Heading 1 9" xfId="6557"/>
    <cellStyle name="Heading 1 9 2" xfId="6558"/>
    <cellStyle name="Heading 1 9 3" xfId="6559"/>
    <cellStyle name="Heading 1 9 4" xfId="12512"/>
    <cellStyle name="Heading 2 10" xfId="6560"/>
    <cellStyle name="Heading 2 10 2" xfId="6561"/>
    <cellStyle name="Heading 2 11" xfId="6562"/>
    <cellStyle name="Heading 2 11 2" xfId="6563"/>
    <cellStyle name="Heading 2 2" xfId="6564"/>
    <cellStyle name="Heading 2 2 10" xfId="6565"/>
    <cellStyle name="Heading 2 2 100" xfId="6566"/>
    <cellStyle name="Heading 2 2 101" xfId="6567"/>
    <cellStyle name="Heading 2 2 102" xfId="6568"/>
    <cellStyle name="Heading 2 2 103" xfId="6569"/>
    <cellStyle name="Heading 2 2 104" xfId="6570"/>
    <cellStyle name="Heading 2 2 105" xfId="6571"/>
    <cellStyle name="Heading 2 2 106" xfId="6572"/>
    <cellStyle name="Heading 2 2 107" xfId="6573"/>
    <cellStyle name="Heading 2 2 108" xfId="6574"/>
    <cellStyle name="Heading 2 2 109" xfId="6575"/>
    <cellStyle name="Heading 2 2 11" xfId="6576"/>
    <cellStyle name="Heading 2 2 110" xfId="6577"/>
    <cellStyle name="Heading 2 2 111" xfId="6578"/>
    <cellStyle name="Heading 2 2 112" xfId="6579"/>
    <cellStyle name="Heading 2 2 113" xfId="6580"/>
    <cellStyle name="Heading 2 2 114" xfId="6581"/>
    <cellStyle name="Heading 2 2 115" xfId="6582"/>
    <cellStyle name="Heading 2 2 116" xfId="6583"/>
    <cellStyle name="Heading 2 2 117" xfId="6584"/>
    <cellStyle name="Heading 2 2 118" xfId="6585"/>
    <cellStyle name="Heading 2 2 119" xfId="6586"/>
    <cellStyle name="Heading 2 2 12" xfId="6587"/>
    <cellStyle name="Heading 2 2 120" xfId="6588"/>
    <cellStyle name="Heading 2 2 121" xfId="6589"/>
    <cellStyle name="Heading 2 2 122" xfId="6590"/>
    <cellStyle name="Heading 2 2 123" xfId="6591"/>
    <cellStyle name="Heading 2 2 124" xfId="6592"/>
    <cellStyle name="Heading 2 2 125" xfId="6593"/>
    <cellStyle name="Heading 2 2 126" xfId="6594"/>
    <cellStyle name="Heading 2 2 127" xfId="6595"/>
    <cellStyle name="Heading 2 2 128" xfId="6596"/>
    <cellStyle name="Heading 2 2 129" xfId="6597"/>
    <cellStyle name="Heading 2 2 13" xfId="6598"/>
    <cellStyle name="Heading 2 2 130" xfId="6599"/>
    <cellStyle name="Heading 2 2 131" xfId="6600"/>
    <cellStyle name="Heading 2 2 132" xfId="6601"/>
    <cellStyle name="Heading 2 2 133" xfId="6602"/>
    <cellStyle name="Heading 2 2 134" xfId="12513"/>
    <cellStyle name="Heading 2 2 14" xfId="6603"/>
    <cellStyle name="Heading 2 2 15" xfId="6604"/>
    <cellStyle name="Heading 2 2 16" xfId="6605"/>
    <cellStyle name="Heading 2 2 17" xfId="6606"/>
    <cellStyle name="Heading 2 2 18" xfId="6607"/>
    <cellStyle name="Heading 2 2 19" xfId="6608"/>
    <cellStyle name="Heading 2 2 2" xfId="6609"/>
    <cellStyle name="Heading 2 2 2 2" xfId="6610"/>
    <cellStyle name="Heading 2 2 2 3" xfId="12514"/>
    <cellStyle name="Heading 2 2 20" xfId="6611"/>
    <cellStyle name="Heading 2 2 21" xfId="6612"/>
    <cellStyle name="Heading 2 2 22" xfId="6613"/>
    <cellStyle name="Heading 2 2 23" xfId="6614"/>
    <cellStyle name="Heading 2 2 24" xfId="6615"/>
    <cellStyle name="Heading 2 2 25" xfId="6616"/>
    <cellStyle name="Heading 2 2 26" xfId="6617"/>
    <cellStyle name="Heading 2 2 27" xfId="6618"/>
    <cellStyle name="Heading 2 2 28" xfId="6619"/>
    <cellStyle name="Heading 2 2 29" xfId="6620"/>
    <cellStyle name="Heading 2 2 3" xfId="6621"/>
    <cellStyle name="Heading 2 2 3 2" xfId="6622"/>
    <cellStyle name="Heading 2 2 3 3" xfId="12515"/>
    <cellStyle name="Heading 2 2 30" xfId="6623"/>
    <cellStyle name="Heading 2 2 31" xfId="6624"/>
    <cellStyle name="Heading 2 2 32" xfId="6625"/>
    <cellStyle name="Heading 2 2 33" xfId="6626"/>
    <cellStyle name="Heading 2 2 34" xfId="6627"/>
    <cellStyle name="Heading 2 2 35" xfId="6628"/>
    <cellStyle name="Heading 2 2 36" xfId="6629"/>
    <cellStyle name="Heading 2 2 37" xfId="6630"/>
    <cellStyle name="Heading 2 2 38" xfId="6631"/>
    <cellStyle name="Heading 2 2 39" xfId="6632"/>
    <cellStyle name="Heading 2 2 4" xfId="6633"/>
    <cellStyle name="Heading 2 2 4 2" xfId="6634"/>
    <cellStyle name="Heading 2 2 4 3" xfId="12516"/>
    <cellStyle name="Heading 2 2 40" xfId="6635"/>
    <cellStyle name="Heading 2 2 41" xfId="6636"/>
    <cellStyle name="Heading 2 2 42" xfId="6637"/>
    <cellStyle name="Heading 2 2 43" xfId="6638"/>
    <cellStyle name="Heading 2 2 44" xfId="6639"/>
    <cellStyle name="Heading 2 2 45" xfId="6640"/>
    <cellStyle name="Heading 2 2 46" xfId="6641"/>
    <cellStyle name="Heading 2 2 47" xfId="6642"/>
    <cellStyle name="Heading 2 2 48" xfId="6643"/>
    <cellStyle name="Heading 2 2 49" xfId="6644"/>
    <cellStyle name="Heading 2 2 5" xfId="6645"/>
    <cellStyle name="Heading 2 2 5 2" xfId="6646"/>
    <cellStyle name="Heading 2 2 5 3" xfId="12517"/>
    <cellStyle name="Heading 2 2 50" xfId="6647"/>
    <cellStyle name="Heading 2 2 51" xfId="6648"/>
    <cellStyle name="Heading 2 2 52" xfId="6649"/>
    <cellStyle name="Heading 2 2 53" xfId="6650"/>
    <cellStyle name="Heading 2 2 54" xfId="6651"/>
    <cellStyle name="Heading 2 2 55" xfId="6652"/>
    <cellStyle name="Heading 2 2 56" xfId="6653"/>
    <cellStyle name="Heading 2 2 57" xfId="6654"/>
    <cellStyle name="Heading 2 2 58" xfId="6655"/>
    <cellStyle name="Heading 2 2 59" xfId="6656"/>
    <cellStyle name="Heading 2 2 6" xfId="6657"/>
    <cellStyle name="Heading 2 2 6 2" xfId="6658"/>
    <cellStyle name="Heading 2 2 6 3" xfId="12518"/>
    <cellStyle name="Heading 2 2 60" xfId="6659"/>
    <cellStyle name="Heading 2 2 61" xfId="6660"/>
    <cellStyle name="Heading 2 2 62" xfId="6661"/>
    <cellStyle name="Heading 2 2 63" xfId="6662"/>
    <cellStyle name="Heading 2 2 64" xfId="6663"/>
    <cellStyle name="Heading 2 2 65" xfId="6664"/>
    <cellStyle name="Heading 2 2 66" xfId="6665"/>
    <cellStyle name="Heading 2 2 67" xfId="6666"/>
    <cellStyle name="Heading 2 2 68" xfId="6667"/>
    <cellStyle name="Heading 2 2 69" xfId="6668"/>
    <cellStyle name="Heading 2 2 7" xfId="6669"/>
    <cellStyle name="Heading 2 2 7 2" xfId="6670"/>
    <cellStyle name="Heading 2 2 7 3" xfId="12519"/>
    <cellStyle name="Heading 2 2 70" xfId="6671"/>
    <cellStyle name="Heading 2 2 71" xfId="6672"/>
    <cellStyle name="Heading 2 2 72" xfId="6673"/>
    <cellStyle name="Heading 2 2 73" xfId="6674"/>
    <cellStyle name="Heading 2 2 74" xfId="6675"/>
    <cellStyle name="Heading 2 2 75" xfId="6676"/>
    <cellStyle name="Heading 2 2 76" xfId="6677"/>
    <cellStyle name="Heading 2 2 77" xfId="6678"/>
    <cellStyle name="Heading 2 2 78" xfId="6679"/>
    <cellStyle name="Heading 2 2 79" xfId="6680"/>
    <cellStyle name="Heading 2 2 8" xfId="6681"/>
    <cellStyle name="Heading 2 2 8 2" xfId="6682"/>
    <cellStyle name="Heading 2 2 8 3" xfId="12520"/>
    <cellStyle name="Heading 2 2 80" xfId="6683"/>
    <cellStyle name="Heading 2 2 81" xfId="6684"/>
    <cellStyle name="Heading 2 2 82" xfId="6685"/>
    <cellStyle name="Heading 2 2 83" xfId="6686"/>
    <cellStyle name="Heading 2 2 84" xfId="6687"/>
    <cellStyle name="Heading 2 2 85" xfId="6688"/>
    <cellStyle name="Heading 2 2 86" xfId="6689"/>
    <cellStyle name="Heading 2 2 87" xfId="6690"/>
    <cellStyle name="Heading 2 2 88" xfId="6691"/>
    <cellStyle name="Heading 2 2 89" xfId="6692"/>
    <cellStyle name="Heading 2 2 9" xfId="6693"/>
    <cellStyle name="Heading 2 2 90" xfId="6694"/>
    <cellStyle name="Heading 2 2 91" xfId="6695"/>
    <cellStyle name="Heading 2 2 92" xfId="6696"/>
    <cellStyle name="Heading 2 2 93" xfId="6697"/>
    <cellStyle name="Heading 2 2 94" xfId="6698"/>
    <cellStyle name="Heading 2 2 95" xfId="6699"/>
    <cellStyle name="Heading 2 2 96" xfId="6700"/>
    <cellStyle name="Heading 2 2 97" xfId="6701"/>
    <cellStyle name="Heading 2 2 98" xfId="6702"/>
    <cellStyle name="Heading 2 2 99" xfId="6703"/>
    <cellStyle name="Heading 2 2_lt" xfId="12521"/>
    <cellStyle name="Heading 2 3" xfId="6704"/>
    <cellStyle name="Heading 2 3 2" xfId="6705"/>
    <cellStyle name="Heading 2 3 2 2" xfId="6706"/>
    <cellStyle name="Heading 2 3 2 3" xfId="12523"/>
    <cellStyle name="Heading 2 3 3" xfId="6707"/>
    <cellStyle name="Heading 2 3 3 2" xfId="12524"/>
    <cellStyle name="Heading 2 3 4" xfId="6708"/>
    <cellStyle name="Heading 2 3 4 2" xfId="12525"/>
    <cellStyle name="Heading 2 3 5" xfId="6709"/>
    <cellStyle name="Heading 2 3 5 2" xfId="12526"/>
    <cellStyle name="Heading 2 3 6" xfId="6710"/>
    <cellStyle name="Heading 2 3 7" xfId="12522"/>
    <cellStyle name="Heading 2 3_lt" xfId="6711"/>
    <cellStyle name="Heading 2 4" xfId="6712"/>
    <cellStyle name="Heading 2 4 2" xfId="6713"/>
    <cellStyle name="Heading 2 4 2 2" xfId="12528"/>
    <cellStyle name="Heading 2 4 3" xfId="6714"/>
    <cellStyle name="Heading 2 4 3 2" xfId="12529"/>
    <cellStyle name="Heading 2 4 4" xfId="6715"/>
    <cellStyle name="Heading 2 4 4 2" xfId="12530"/>
    <cellStyle name="Heading 2 4 5" xfId="6716"/>
    <cellStyle name="Heading 2 4 5 2" xfId="12531"/>
    <cellStyle name="Heading 2 4 6" xfId="6717"/>
    <cellStyle name="Heading 2 4 7" xfId="12527"/>
    <cellStyle name="Heading 2 4_lt" xfId="6718"/>
    <cellStyle name="Heading 2 5" xfId="6719"/>
    <cellStyle name="Heading 2 5 2" xfId="6720"/>
    <cellStyle name="Heading 2 5 3" xfId="12532"/>
    <cellStyle name="Heading 2 6" xfId="6721"/>
    <cellStyle name="Heading 2 6 2" xfId="6722"/>
    <cellStyle name="Heading 2 6 3" xfId="12533"/>
    <cellStyle name="Heading 2 7" xfId="6723"/>
    <cellStyle name="Heading 2 7 2" xfId="6724"/>
    <cellStyle name="Heading 2 7 3" xfId="12534"/>
    <cellStyle name="Heading 2 8" xfId="6725"/>
    <cellStyle name="Heading 2 8 2" xfId="6726"/>
    <cellStyle name="Heading 2 8 3" xfId="12535"/>
    <cellStyle name="Heading 2 9" xfId="6727"/>
    <cellStyle name="Heading 2 9 2" xfId="6728"/>
    <cellStyle name="Heading 2 9 3" xfId="6729"/>
    <cellStyle name="Heading 2 9 4" xfId="12536"/>
    <cellStyle name="Heading 3 10" xfId="6730"/>
    <cellStyle name="Heading 3 10 2" xfId="6731"/>
    <cellStyle name="Heading 3 11" xfId="6732"/>
    <cellStyle name="Heading 3 11 2" xfId="6733"/>
    <cellStyle name="Heading 3 2" xfId="6734"/>
    <cellStyle name="Heading 3 2 10" xfId="6735"/>
    <cellStyle name="Heading 3 2 100" xfId="6736"/>
    <cellStyle name="Heading 3 2 101" xfId="6737"/>
    <cellStyle name="Heading 3 2 102" xfId="6738"/>
    <cellStyle name="Heading 3 2 103" xfId="6739"/>
    <cellStyle name="Heading 3 2 104" xfId="6740"/>
    <cellStyle name="Heading 3 2 105" xfId="6741"/>
    <cellStyle name="Heading 3 2 106" xfId="6742"/>
    <cellStyle name="Heading 3 2 107" xfId="6743"/>
    <cellStyle name="Heading 3 2 108" xfId="6744"/>
    <cellStyle name="Heading 3 2 109" xfId="6745"/>
    <cellStyle name="Heading 3 2 11" xfId="6746"/>
    <cellStyle name="Heading 3 2 110" xfId="6747"/>
    <cellStyle name="Heading 3 2 111" xfId="6748"/>
    <cellStyle name="Heading 3 2 112" xfId="6749"/>
    <cellStyle name="Heading 3 2 113" xfId="6750"/>
    <cellStyle name="Heading 3 2 114" xfId="6751"/>
    <cellStyle name="Heading 3 2 115" xfId="6752"/>
    <cellStyle name="Heading 3 2 116" xfId="6753"/>
    <cellStyle name="Heading 3 2 117" xfId="6754"/>
    <cellStyle name="Heading 3 2 118" xfId="6755"/>
    <cellStyle name="Heading 3 2 119" xfId="6756"/>
    <cellStyle name="Heading 3 2 12" xfId="6757"/>
    <cellStyle name="Heading 3 2 120" xfId="6758"/>
    <cellStyle name="Heading 3 2 121" xfId="6759"/>
    <cellStyle name="Heading 3 2 122" xfId="6760"/>
    <cellStyle name="Heading 3 2 123" xfId="6761"/>
    <cellStyle name="Heading 3 2 124" xfId="6762"/>
    <cellStyle name="Heading 3 2 125" xfId="6763"/>
    <cellStyle name="Heading 3 2 126" xfId="6764"/>
    <cellStyle name="Heading 3 2 127" xfId="6765"/>
    <cellStyle name="Heading 3 2 128" xfId="6766"/>
    <cellStyle name="Heading 3 2 129" xfId="6767"/>
    <cellStyle name="Heading 3 2 13" xfId="6768"/>
    <cellStyle name="Heading 3 2 130" xfId="6769"/>
    <cellStyle name="Heading 3 2 131" xfId="6770"/>
    <cellStyle name="Heading 3 2 132" xfId="6771"/>
    <cellStyle name="Heading 3 2 133" xfId="6772"/>
    <cellStyle name="Heading 3 2 134" xfId="12537"/>
    <cellStyle name="Heading 3 2 14" xfId="6773"/>
    <cellStyle name="Heading 3 2 15" xfId="6774"/>
    <cellStyle name="Heading 3 2 16" xfId="6775"/>
    <cellStyle name="Heading 3 2 17" xfId="6776"/>
    <cellStyle name="Heading 3 2 18" xfId="6777"/>
    <cellStyle name="Heading 3 2 19" xfId="6778"/>
    <cellStyle name="Heading 3 2 2" xfId="6779"/>
    <cellStyle name="Heading 3 2 2 2" xfId="6780"/>
    <cellStyle name="Heading 3 2 2 3" xfId="12538"/>
    <cellStyle name="Heading 3 2 20" xfId="6781"/>
    <cellStyle name="Heading 3 2 21" xfId="6782"/>
    <cellStyle name="Heading 3 2 22" xfId="6783"/>
    <cellStyle name="Heading 3 2 23" xfId="6784"/>
    <cellStyle name="Heading 3 2 24" xfId="6785"/>
    <cellStyle name="Heading 3 2 25" xfId="6786"/>
    <cellStyle name="Heading 3 2 26" xfId="6787"/>
    <cellStyle name="Heading 3 2 27" xfId="6788"/>
    <cellStyle name="Heading 3 2 28" xfId="6789"/>
    <cellStyle name="Heading 3 2 29" xfId="6790"/>
    <cellStyle name="Heading 3 2 3" xfId="6791"/>
    <cellStyle name="Heading 3 2 3 2" xfId="6792"/>
    <cellStyle name="Heading 3 2 3 3" xfId="12539"/>
    <cellStyle name="Heading 3 2 30" xfId="6793"/>
    <cellStyle name="Heading 3 2 31" xfId="6794"/>
    <cellStyle name="Heading 3 2 32" xfId="6795"/>
    <cellStyle name="Heading 3 2 33" xfId="6796"/>
    <cellStyle name="Heading 3 2 34" xfId="6797"/>
    <cellStyle name="Heading 3 2 35" xfId="6798"/>
    <cellStyle name="Heading 3 2 36" xfId="6799"/>
    <cellStyle name="Heading 3 2 37" xfId="6800"/>
    <cellStyle name="Heading 3 2 38" xfId="6801"/>
    <cellStyle name="Heading 3 2 39" xfId="6802"/>
    <cellStyle name="Heading 3 2 4" xfId="6803"/>
    <cellStyle name="Heading 3 2 4 2" xfId="6804"/>
    <cellStyle name="Heading 3 2 4 3" xfId="12540"/>
    <cellStyle name="Heading 3 2 40" xfId="6805"/>
    <cellStyle name="Heading 3 2 41" xfId="6806"/>
    <cellStyle name="Heading 3 2 42" xfId="6807"/>
    <cellStyle name="Heading 3 2 43" xfId="6808"/>
    <cellStyle name="Heading 3 2 44" xfId="6809"/>
    <cellStyle name="Heading 3 2 45" xfId="6810"/>
    <cellStyle name="Heading 3 2 46" xfId="6811"/>
    <cellStyle name="Heading 3 2 47" xfId="6812"/>
    <cellStyle name="Heading 3 2 48" xfId="6813"/>
    <cellStyle name="Heading 3 2 49" xfId="6814"/>
    <cellStyle name="Heading 3 2 5" xfId="6815"/>
    <cellStyle name="Heading 3 2 5 2" xfId="6816"/>
    <cellStyle name="Heading 3 2 5 3" xfId="12541"/>
    <cellStyle name="Heading 3 2 50" xfId="6817"/>
    <cellStyle name="Heading 3 2 51" xfId="6818"/>
    <cellStyle name="Heading 3 2 52" xfId="6819"/>
    <cellStyle name="Heading 3 2 53" xfId="6820"/>
    <cellStyle name="Heading 3 2 54" xfId="6821"/>
    <cellStyle name="Heading 3 2 55" xfId="6822"/>
    <cellStyle name="Heading 3 2 56" xfId="6823"/>
    <cellStyle name="Heading 3 2 57" xfId="6824"/>
    <cellStyle name="Heading 3 2 58" xfId="6825"/>
    <cellStyle name="Heading 3 2 59" xfId="6826"/>
    <cellStyle name="Heading 3 2 6" xfId="6827"/>
    <cellStyle name="Heading 3 2 6 2" xfId="6828"/>
    <cellStyle name="Heading 3 2 6 3" xfId="12542"/>
    <cellStyle name="Heading 3 2 60" xfId="6829"/>
    <cellStyle name="Heading 3 2 61" xfId="6830"/>
    <cellStyle name="Heading 3 2 62" xfId="6831"/>
    <cellStyle name="Heading 3 2 63" xfId="6832"/>
    <cellStyle name="Heading 3 2 64" xfId="6833"/>
    <cellStyle name="Heading 3 2 65" xfId="6834"/>
    <cellStyle name="Heading 3 2 66" xfId="6835"/>
    <cellStyle name="Heading 3 2 67" xfId="6836"/>
    <cellStyle name="Heading 3 2 68" xfId="6837"/>
    <cellStyle name="Heading 3 2 69" xfId="6838"/>
    <cellStyle name="Heading 3 2 7" xfId="6839"/>
    <cellStyle name="Heading 3 2 7 2" xfId="6840"/>
    <cellStyle name="Heading 3 2 7 3" xfId="12543"/>
    <cellStyle name="Heading 3 2 70" xfId="6841"/>
    <cellStyle name="Heading 3 2 71" xfId="6842"/>
    <cellStyle name="Heading 3 2 72" xfId="6843"/>
    <cellStyle name="Heading 3 2 73" xfId="6844"/>
    <cellStyle name="Heading 3 2 74" xfId="6845"/>
    <cellStyle name="Heading 3 2 75" xfId="6846"/>
    <cellStyle name="Heading 3 2 76" xfId="6847"/>
    <cellStyle name="Heading 3 2 77" xfId="6848"/>
    <cellStyle name="Heading 3 2 78" xfId="6849"/>
    <cellStyle name="Heading 3 2 79" xfId="6850"/>
    <cellStyle name="Heading 3 2 8" xfId="6851"/>
    <cellStyle name="Heading 3 2 8 2" xfId="6852"/>
    <cellStyle name="Heading 3 2 8 3" xfId="12544"/>
    <cellStyle name="Heading 3 2 80" xfId="6853"/>
    <cellStyle name="Heading 3 2 81" xfId="6854"/>
    <cellStyle name="Heading 3 2 82" xfId="6855"/>
    <cellStyle name="Heading 3 2 83" xfId="6856"/>
    <cellStyle name="Heading 3 2 84" xfId="6857"/>
    <cellStyle name="Heading 3 2 85" xfId="6858"/>
    <cellStyle name="Heading 3 2 86" xfId="6859"/>
    <cellStyle name="Heading 3 2 87" xfId="6860"/>
    <cellStyle name="Heading 3 2 88" xfId="6861"/>
    <cellStyle name="Heading 3 2 89" xfId="6862"/>
    <cellStyle name="Heading 3 2 9" xfId="6863"/>
    <cellStyle name="Heading 3 2 90" xfId="6864"/>
    <cellStyle name="Heading 3 2 91" xfId="6865"/>
    <cellStyle name="Heading 3 2 92" xfId="6866"/>
    <cellStyle name="Heading 3 2 93" xfId="6867"/>
    <cellStyle name="Heading 3 2 94" xfId="6868"/>
    <cellStyle name="Heading 3 2 95" xfId="6869"/>
    <cellStyle name="Heading 3 2 96" xfId="6870"/>
    <cellStyle name="Heading 3 2 97" xfId="6871"/>
    <cellStyle name="Heading 3 2 98" xfId="6872"/>
    <cellStyle name="Heading 3 2 99" xfId="6873"/>
    <cellStyle name="Heading 3 2_lt" xfId="12545"/>
    <cellStyle name="Heading 3 3" xfId="6874"/>
    <cellStyle name="Heading 3 3 2" xfId="6875"/>
    <cellStyle name="Heading 3 3 2 2" xfId="6876"/>
    <cellStyle name="Heading 3 3 2 3" xfId="12547"/>
    <cellStyle name="Heading 3 3 3" xfId="6877"/>
    <cellStyle name="Heading 3 3 3 2" xfId="12548"/>
    <cellStyle name="Heading 3 3 4" xfId="6878"/>
    <cellStyle name="Heading 3 3 4 2" xfId="12549"/>
    <cellStyle name="Heading 3 3 5" xfId="6879"/>
    <cellStyle name="Heading 3 3 5 2" xfId="12550"/>
    <cellStyle name="Heading 3 3 6" xfId="6880"/>
    <cellStyle name="Heading 3 3 7" xfId="12546"/>
    <cellStyle name="Heading 3 3_lt" xfId="6881"/>
    <cellStyle name="Heading 3 4" xfId="6882"/>
    <cellStyle name="Heading 3 4 2" xfId="6883"/>
    <cellStyle name="Heading 3 4 2 2" xfId="12552"/>
    <cellStyle name="Heading 3 4 3" xfId="6884"/>
    <cellStyle name="Heading 3 4 3 2" xfId="12553"/>
    <cellStyle name="Heading 3 4 4" xfId="6885"/>
    <cellStyle name="Heading 3 4 4 2" xfId="12554"/>
    <cellStyle name="Heading 3 4 5" xfId="6886"/>
    <cellStyle name="Heading 3 4 5 2" xfId="12555"/>
    <cellStyle name="Heading 3 4 6" xfId="6887"/>
    <cellStyle name="Heading 3 4 7" xfId="12551"/>
    <cellStyle name="Heading 3 4_lt" xfId="6888"/>
    <cellStyle name="Heading 3 5" xfId="6889"/>
    <cellStyle name="Heading 3 5 2" xfId="6890"/>
    <cellStyle name="Heading 3 5 3" xfId="12556"/>
    <cellStyle name="Heading 3 6" xfId="6891"/>
    <cellStyle name="Heading 3 6 2" xfId="6892"/>
    <cellStyle name="Heading 3 6 3" xfId="12557"/>
    <cellStyle name="Heading 3 7" xfId="6893"/>
    <cellStyle name="Heading 3 7 2" xfId="6894"/>
    <cellStyle name="Heading 3 7 3" xfId="12558"/>
    <cellStyle name="Heading 3 8" xfId="6895"/>
    <cellStyle name="Heading 3 8 2" xfId="6896"/>
    <cellStyle name="Heading 3 8 3" xfId="12559"/>
    <cellStyle name="Heading 3 9" xfId="6897"/>
    <cellStyle name="Heading 3 9 2" xfId="6898"/>
    <cellStyle name="Heading 3 9 3" xfId="6899"/>
    <cellStyle name="Heading 3 9 4" xfId="12560"/>
    <cellStyle name="Heading 4 10" xfId="6900"/>
    <cellStyle name="Heading 4 10 2" xfId="6901"/>
    <cellStyle name="Heading 4 11" xfId="6902"/>
    <cellStyle name="Heading 4 11 2" xfId="6903"/>
    <cellStyle name="Heading 4 2" xfId="6904"/>
    <cellStyle name="Heading 4 2 10" xfId="6905"/>
    <cellStyle name="Heading 4 2 100" xfId="6906"/>
    <cellStyle name="Heading 4 2 101" xfId="6907"/>
    <cellStyle name="Heading 4 2 102" xfId="6908"/>
    <cellStyle name="Heading 4 2 103" xfId="6909"/>
    <cellStyle name="Heading 4 2 104" xfId="6910"/>
    <cellStyle name="Heading 4 2 105" xfId="6911"/>
    <cellStyle name="Heading 4 2 106" xfId="6912"/>
    <cellStyle name="Heading 4 2 107" xfId="6913"/>
    <cellStyle name="Heading 4 2 108" xfId="6914"/>
    <cellStyle name="Heading 4 2 109" xfId="6915"/>
    <cellStyle name="Heading 4 2 11" xfId="6916"/>
    <cellStyle name="Heading 4 2 110" xfId="6917"/>
    <cellStyle name="Heading 4 2 111" xfId="6918"/>
    <cellStyle name="Heading 4 2 112" xfId="6919"/>
    <cellStyle name="Heading 4 2 113" xfId="6920"/>
    <cellStyle name="Heading 4 2 114" xfId="6921"/>
    <cellStyle name="Heading 4 2 115" xfId="6922"/>
    <cellStyle name="Heading 4 2 116" xfId="6923"/>
    <cellStyle name="Heading 4 2 117" xfId="6924"/>
    <cellStyle name="Heading 4 2 118" xfId="6925"/>
    <cellStyle name="Heading 4 2 119" xfId="6926"/>
    <cellStyle name="Heading 4 2 12" xfId="6927"/>
    <cellStyle name="Heading 4 2 120" xfId="6928"/>
    <cellStyle name="Heading 4 2 121" xfId="6929"/>
    <cellStyle name="Heading 4 2 122" xfId="6930"/>
    <cellStyle name="Heading 4 2 123" xfId="6931"/>
    <cellStyle name="Heading 4 2 124" xfId="6932"/>
    <cellStyle name="Heading 4 2 125" xfId="6933"/>
    <cellStyle name="Heading 4 2 126" xfId="6934"/>
    <cellStyle name="Heading 4 2 127" xfId="6935"/>
    <cellStyle name="Heading 4 2 128" xfId="6936"/>
    <cellStyle name="Heading 4 2 129" xfId="6937"/>
    <cellStyle name="Heading 4 2 13" xfId="6938"/>
    <cellStyle name="Heading 4 2 130" xfId="6939"/>
    <cellStyle name="Heading 4 2 131" xfId="6940"/>
    <cellStyle name="Heading 4 2 132" xfId="6941"/>
    <cellStyle name="Heading 4 2 133" xfId="6942"/>
    <cellStyle name="Heading 4 2 134" xfId="12561"/>
    <cellStyle name="Heading 4 2 14" xfId="6943"/>
    <cellStyle name="Heading 4 2 15" xfId="6944"/>
    <cellStyle name="Heading 4 2 16" xfId="6945"/>
    <cellStyle name="Heading 4 2 17" xfId="6946"/>
    <cellStyle name="Heading 4 2 18" xfId="6947"/>
    <cellStyle name="Heading 4 2 19" xfId="6948"/>
    <cellStyle name="Heading 4 2 2" xfId="6949"/>
    <cellStyle name="Heading 4 2 2 2" xfId="6950"/>
    <cellStyle name="Heading 4 2 2 3" xfId="12562"/>
    <cellStyle name="Heading 4 2 20" xfId="6951"/>
    <cellStyle name="Heading 4 2 21" xfId="6952"/>
    <cellStyle name="Heading 4 2 22" xfId="6953"/>
    <cellStyle name="Heading 4 2 23" xfId="6954"/>
    <cellStyle name="Heading 4 2 24" xfId="6955"/>
    <cellStyle name="Heading 4 2 25" xfId="6956"/>
    <cellStyle name="Heading 4 2 26" xfId="6957"/>
    <cellStyle name="Heading 4 2 27" xfId="6958"/>
    <cellStyle name="Heading 4 2 28" xfId="6959"/>
    <cellStyle name="Heading 4 2 29" xfId="6960"/>
    <cellStyle name="Heading 4 2 3" xfId="6961"/>
    <cellStyle name="Heading 4 2 3 2" xfId="6962"/>
    <cellStyle name="Heading 4 2 3 3" xfId="12563"/>
    <cellStyle name="Heading 4 2 30" xfId="6963"/>
    <cellStyle name="Heading 4 2 31" xfId="6964"/>
    <cellStyle name="Heading 4 2 32" xfId="6965"/>
    <cellStyle name="Heading 4 2 33" xfId="6966"/>
    <cellStyle name="Heading 4 2 34" xfId="6967"/>
    <cellStyle name="Heading 4 2 35" xfId="6968"/>
    <cellStyle name="Heading 4 2 36" xfId="6969"/>
    <cellStyle name="Heading 4 2 37" xfId="6970"/>
    <cellStyle name="Heading 4 2 38" xfId="6971"/>
    <cellStyle name="Heading 4 2 39" xfId="6972"/>
    <cellStyle name="Heading 4 2 4" xfId="6973"/>
    <cellStyle name="Heading 4 2 4 2" xfId="6974"/>
    <cellStyle name="Heading 4 2 4 3" xfId="12564"/>
    <cellStyle name="Heading 4 2 40" xfId="6975"/>
    <cellStyle name="Heading 4 2 41" xfId="6976"/>
    <cellStyle name="Heading 4 2 42" xfId="6977"/>
    <cellStyle name="Heading 4 2 43" xfId="6978"/>
    <cellStyle name="Heading 4 2 44" xfId="6979"/>
    <cellStyle name="Heading 4 2 45" xfId="6980"/>
    <cellStyle name="Heading 4 2 46" xfId="6981"/>
    <cellStyle name="Heading 4 2 47" xfId="6982"/>
    <cellStyle name="Heading 4 2 48" xfId="6983"/>
    <cellStyle name="Heading 4 2 49" xfId="6984"/>
    <cellStyle name="Heading 4 2 5" xfId="6985"/>
    <cellStyle name="Heading 4 2 5 2" xfId="6986"/>
    <cellStyle name="Heading 4 2 5 3" xfId="12565"/>
    <cellStyle name="Heading 4 2 50" xfId="6987"/>
    <cellStyle name="Heading 4 2 51" xfId="6988"/>
    <cellStyle name="Heading 4 2 52" xfId="6989"/>
    <cellStyle name="Heading 4 2 53" xfId="6990"/>
    <cellStyle name="Heading 4 2 54" xfId="6991"/>
    <cellStyle name="Heading 4 2 55" xfId="6992"/>
    <cellStyle name="Heading 4 2 56" xfId="6993"/>
    <cellStyle name="Heading 4 2 57" xfId="6994"/>
    <cellStyle name="Heading 4 2 58" xfId="6995"/>
    <cellStyle name="Heading 4 2 59" xfId="6996"/>
    <cellStyle name="Heading 4 2 6" xfId="6997"/>
    <cellStyle name="Heading 4 2 6 2" xfId="6998"/>
    <cellStyle name="Heading 4 2 6 3" xfId="12566"/>
    <cellStyle name="Heading 4 2 60" xfId="6999"/>
    <cellStyle name="Heading 4 2 61" xfId="7000"/>
    <cellStyle name="Heading 4 2 62" xfId="7001"/>
    <cellStyle name="Heading 4 2 63" xfId="7002"/>
    <cellStyle name="Heading 4 2 64" xfId="7003"/>
    <cellStyle name="Heading 4 2 65" xfId="7004"/>
    <cellStyle name="Heading 4 2 66" xfId="7005"/>
    <cellStyle name="Heading 4 2 67" xfId="7006"/>
    <cellStyle name="Heading 4 2 68" xfId="7007"/>
    <cellStyle name="Heading 4 2 69" xfId="7008"/>
    <cellStyle name="Heading 4 2 7" xfId="7009"/>
    <cellStyle name="Heading 4 2 7 2" xfId="7010"/>
    <cellStyle name="Heading 4 2 7 3" xfId="12567"/>
    <cellStyle name="Heading 4 2 70" xfId="7011"/>
    <cellStyle name="Heading 4 2 71" xfId="7012"/>
    <cellStyle name="Heading 4 2 72" xfId="7013"/>
    <cellStyle name="Heading 4 2 73" xfId="7014"/>
    <cellStyle name="Heading 4 2 74" xfId="7015"/>
    <cellStyle name="Heading 4 2 75" xfId="7016"/>
    <cellStyle name="Heading 4 2 76" xfId="7017"/>
    <cellStyle name="Heading 4 2 77" xfId="7018"/>
    <cellStyle name="Heading 4 2 78" xfId="7019"/>
    <cellStyle name="Heading 4 2 79" xfId="7020"/>
    <cellStyle name="Heading 4 2 8" xfId="7021"/>
    <cellStyle name="Heading 4 2 8 2" xfId="7022"/>
    <cellStyle name="Heading 4 2 8 3" xfId="12568"/>
    <cellStyle name="Heading 4 2 80" xfId="7023"/>
    <cellStyle name="Heading 4 2 81" xfId="7024"/>
    <cellStyle name="Heading 4 2 82" xfId="7025"/>
    <cellStyle name="Heading 4 2 83" xfId="7026"/>
    <cellStyle name="Heading 4 2 84" xfId="7027"/>
    <cellStyle name="Heading 4 2 85" xfId="7028"/>
    <cellStyle name="Heading 4 2 86" xfId="7029"/>
    <cellStyle name="Heading 4 2 87" xfId="7030"/>
    <cellStyle name="Heading 4 2 88" xfId="7031"/>
    <cellStyle name="Heading 4 2 89" xfId="7032"/>
    <cellStyle name="Heading 4 2 9" xfId="7033"/>
    <cellStyle name="Heading 4 2 90" xfId="7034"/>
    <cellStyle name="Heading 4 2 91" xfId="7035"/>
    <cellStyle name="Heading 4 2 92" xfId="7036"/>
    <cellStyle name="Heading 4 2 93" xfId="7037"/>
    <cellStyle name="Heading 4 2 94" xfId="7038"/>
    <cellStyle name="Heading 4 2 95" xfId="7039"/>
    <cellStyle name="Heading 4 2 96" xfId="7040"/>
    <cellStyle name="Heading 4 2 97" xfId="7041"/>
    <cellStyle name="Heading 4 2 98" xfId="7042"/>
    <cellStyle name="Heading 4 2 99" xfId="7043"/>
    <cellStyle name="Heading 4 3" xfId="7044"/>
    <cellStyle name="Heading 4 3 2" xfId="7045"/>
    <cellStyle name="Heading 4 3 2 2" xfId="7046"/>
    <cellStyle name="Heading 4 3 2 3" xfId="12570"/>
    <cellStyle name="Heading 4 3 3" xfId="7047"/>
    <cellStyle name="Heading 4 3 3 2" xfId="12571"/>
    <cellStyle name="Heading 4 3 4" xfId="7048"/>
    <cellStyle name="Heading 4 3 4 2" xfId="12572"/>
    <cellStyle name="Heading 4 3 5" xfId="7049"/>
    <cellStyle name="Heading 4 3 5 2" xfId="12573"/>
    <cellStyle name="Heading 4 3 6" xfId="7050"/>
    <cellStyle name="Heading 4 3 7" xfId="12569"/>
    <cellStyle name="Heading 4 4" xfId="7051"/>
    <cellStyle name="Heading 4 4 2" xfId="7052"/>
    <cellStyle name="Heading 4 4 2 2" xfId="12575"/>
    <cellStyle name="Heading 4 4 3" xfId="7053"/>
    <cellStyle name="Heading 4 4 3 2" xfId="12576"/>
    <cellStyle name="Heading 4 4 4" xfId="7054"/>
    <cellStyle name="Heading 4 4 4 2" xfId="12577"/>
    <cellStyle name="Heading 4 4 5" xfId="7055"/>
    <cellStyle name="Heading 4 4 5 2" xfId="12578"/>
    <cellStyle name="Heading 4 4 6" xfId="7056"/>
    <cellStyle name="Heading 4 4 7" xfId="12574"/>
    <cellStyle name="Heading 4 5" xfId="7057"/>
    <cellStyle name="Heading 4 5 2" xfId="7058"/>
    <cellStyle name="Heading 4 5 3" xfId="12579"/>
    <cellStyle name="Heading 4 6" xfId="7059"/>
    <cellStyle name="Heading 4 6 2" xfId="7060"/>
    <cellStyle name="Heading 4 6 3" xfId="12580"/>
    <cellStyle name="Heading 4 7" xfId="7061"/>
    <cellStyle name="Heading 4 7 2" xfId="7062"/>
    <cellStyle name="Heading 4 7 3" xfId="12581"/>
    <cellStyle name="Heading 4 8" xfId="7063"/>
    <cellStyle name="Heading 4 8 2" xfId="7064"/>
    <cellStyle name="Heading 4 8 3" xfId="12582"/>
    <cellStyle name="Heading 4 9" xfId="7065"/>
    <cellStyle name="Heading 4 9 2" xfId="7066"/>
    <cellStyle name="Heading 4 9 3" xfId="7067"/>
    <cellStyle name="Heading 4 9 4" xfId="12583"/>
    <cellStyle name="Heading Section 2" xfId="7068"/>
    <cellStyle name="Heading Section 2 2" xfId="12584"/>
    <cellStyle name="Heading Section 3" xfId="7069"/>
    <cellStyle name="Heading Section 3 2" xfId="12585"/>
    <cellStyle name="helv" xfId="7070"/>
    <cellStyle name="helv 2" xfId="12586"/>
    <cellStyle name="Hyperlink 2" xfId="7071"/>
    <cellStyle name="Hyperlink 2 10" xfId="7072"/>
    <cellStyle name="Hyperlink 2 10 2" xfId="12588"/>
    <cellStyle name="Hyperlink 2 11" xfId="12587"/>
    <cellStyle name="Hyperlink 2 2" xfId="7073"/>
    <cellStyle name="Hyperlink 2 2 2" xfId="12589"/>
    <cellStyle name="Hyperlink 2 3" xfId="7074"/>
    <cellStyle name="Hyperlink 2 3 2" xfId="12590"/>
    <cellStyle name="Hyperlink 2 4" xfId="7075"/>
    <cellStyle name="Hyperlink 2 4 2" xfId="12591"/>
    <cellStyle name="Hyperlink 2 5" xfId="7076"/>
    <cellStyle name="Hyperlink 2 5 2" xfId="12592"/>
    <cellStyle name="Hyperlink 2 6" xfId="7077"/>
    <cellStyle name="Hyperlink 2 6 2" xfId="12593"/>
    <cellStyle name="Hyperlink 2 7" xfId="7078"/>
    <cellStyle name="Hyperlink 2 7 2" xfId="12594"/>
    <cellStyle name="Hyperlink 2 8" xfId="7079"/>
    <cellStyle name="Hyperlink 2 8 2" xfId="12595"/>
    <cellStyle name="Hyperlink 2 9" xfId="7080"/>
    <cellStyle name="Hyperlink 2 9 2" xfId="12596"/>
    <cellStyle name="Hyperlink 3" xfId="7081"/>
    <cellStyle name="Hyperlink 3 2" xfId="12597"/>
    <cellStyle name="Hypertextový odkaz" xfId="7082"/>
    <cellStyle name="Hypertextový odkaz 2" xfId="12598"/>
    <cellStyle name="INCHES" xfId="7083"/>
    <cellStyle name="INCHES 2" xfId="12599"/>
    <cellStyle name="Info" xfId="7084"/>
    <cellStyle name="Info 2" xfId="12600"/>
    <cellStyle name="Input [yellow]" xfId="7085"/>
    <cellStyle name="Input [yellow] 2" xfId="7086"/>
    <cellStyle name="Input [yellow] 2 2" xfId="12602"/>
    <cellStyle name="Input [yellow] 3" xfId="7087"/>
    <cellStyle name="Input [yellow] 3 2" xfId="12603"/>
    <cellStyle name="Input [yellow] 4" xfId="7088"/>
    <cellStyle name="Input [yellow] 4 2" xfId="12604"/>
    <cellStyle name="Input [yellow] 5" xfId="7089"/>
    <cellStyle name="Input [yellow] 5 2" xfId="12605"/>
    <cellStyle name="Input [yellow] 6" xfId="7090"/>
    <cellStyle name="Input [yellow] 6 2" xfId="12606"/>
    <cellStyle name="Input [yellow] 7" xfId="7091"/>
    <cellStyle name="Input [yellow] 8" xfId="12601"/>
    <cellStyle name="Input 10" xfId="7092"/>
    <cellStyle name="Input 10 2" xfId="7093"/>
    <cellStyle name="Input 10 3" xfId="12607"/>
    <cellStyle name="Input 11" xfId="7094"/>
    <cellStyle name="Input 11 2" xfId="7095"/>
    <cellStyle name="Input 11 3" xfId="12608"/>
    <cellStyle name="Input 12" xfId="7096"/>
    <cellStyle name="Input 12 2" xfId="12609"/>
    <cellStyle name="Input 2" xfId="7097"/>
    <cellStyle name="Input 2 10" xfId="7098"/>
    <cellStyle name="Input 2 100" xfId="7099"/>
    <cellStyle name="Input 2 101" xfId="7100"/>
    <cellStyle name="Input 2 102" xfId="7101"/>
    <cellStyle name="Input 2 103" xfId="7102"/>
    <cellStyle name="Input 2 104" xfId="7103"/>
    <cellStyle name="Input 2 105" xfId="7104"/>
    <cellStyle name="Input 2 106" xfId="7105"/>
    <cellStyle name="Input 2 107" xfId="7106"/>
    <cellStyle name="Input 2 108" xfId="7107"/>
    <cellStyle name="Input 2 109" xfId="7108"/>
    <cellStyle name="Input 2 11" xfId="7109"/>
    <cellStyle name="Input 2 110" xfId="7110"/>
    <cellStyle name="Input 2 111" xfId="7111"/>
    <cellStyle name="Input 2 112" xfId="7112"/>
    <cellStyle name="Input 2 113" xfId="7113"/>
    <cellStyle name="Input 2 114" xfId="7114"/>
    <cellStyle name="Input 2 115" xfId="7115"/>
    <cellStyle name="Input 2 116" xfId="7116"/>
    <cellStyle name="Input 2 117" xfId="7117"/>
    <cellStyle name="Input 2 118" xfId="7118"/>
    <cellStyle name="Input 2 119" xfId="7119"/>
    <cellStyle name="Input 2 12" xfId="7120"/>
    <cellStyle name="Input 2 120" xfId="7121"/>
    <cellStyle name="Input 2 121" xfId="7122"/>
    <cellStyle name="Input 2 122" xfId="7123"/>
    <cellStyle name="Input 2 123" xfId="7124"/>
    <cellStyle name="Input 2 124" xfId="7125"/>
    <cellStyle name="Input 2 125" xfId="7126"/>
    <cellStyle name="Input 2 126" xfId="7127"/>
    <cellStyle name="Input 2 127" xfId="7128"/>
    <cellStyle name="Input 2 128" xfId="7129"/>
    <cellStyle name="Input 2 129" xfId="7130"/>
    <cellStyle name="Input 2 13" xfId="7131"/>
    <cellStyle name="Input 2 130" xfId="7132"/>
    <cellStyle name="Input 2 131" xfId="7133"/>
    <cellStyle name="Input 2 132" xfId="7134"/>
    <cellStyle name="Input 2 133" xfId="7135"/>
    <cellStyle name="Input 2 134" xfId="12610"/>
    <cellStyle name="Input 2 14" xfId="7136"/>
    <cellStyle name="Input 2 15" xfId="7137"/>
    <cellStyle name="Input 2 16" xfId="7138"/>
    <cellStyle name="Input 2 17" xfId="7139"/>
    <cellStyle name="Input 2 18" xfId="7140"/>
    <cellStyle name="Input 2 19" xfId="7141"/>
    <cellStyle name="Input 2 2" xfId="7142"/>
    <cellStyle name="Input 2 2 2" xfId="7143"/>
    <cellStyle name="Input 2 2 3" xfId="12611"/>
    <cellStyle name="Input 2 20" xfId="7144"/>
    <cellStyle name="Input 2 21" xfId="7145"/>
    <cellStyle name="Input 2 22" xfId="7146"/>
    <cellStyle name="Input 2 23" xfId="7147"/>
    <cellStyle name="Input 2 24" xfId="7148"/>
    <cellStyle name="Input 2 25" xfId="7149"/>
    <cellStyle name="Input 2 26" xfId="7150"/>
    <cellStyle name="Input 2 27" xfId="7151"/>
    <cellStyle name="Input 2 28" xfId="7152"/>
    <cellStyle name="Input 2 29" xfId="7153"/>
    <cellStyle name="Input 2 3" xfId="7154"/>
    <cellStyle name="Input 2 3 2" xfId="7155"/>
    <cellStyle name="Input 2 3 3" xfId="12612"/>
    <cellStyle name="Input 2 30" xfId="7156"/>
    <cellStyle name="Input 2 31" xfId="7157"/>
    <cellStyle name="Input 2 32" xfId="7158"/>
    <cellStyle name="Input 2 33" xfId="7159"/>
    <cellStyle name="Input 2 34" xfId="7160"/>
    <cellStyle name="Input 2 35" xfId="7161"/>
    <cellStyle name="Input 2 36" xfId="7162"/>
    <cellStyle name="Input 2 37" xfId="7163"/>
    <cellStyle name="Input 2 38" xfId="7164"/>
    <cellStyle name="Input 2 39" xfId="7165"/>
    <cellStyle name="Input 2 4" xfId="7166"/>
    <cellStyle name="Input 2 4 2" xfId="7167"/>
    <cellStyle name="Input 2 4 3" xfId="12613"/>
    <cellStyle name="Input 2 40" xfId="7168"/>
    <cellStyle name="Input 2 41" xfId="7169"/>
    <cellStyle name="Input 2 42" xfId="7170"/>
    <cellStyle name="Input 2 43" xfId="7171"/>
    <cellStyle name="Input 2 44" xfId="7172"/>
    <cellStyle name="Input 2 45" xfId="7173"/>
    <cellStyle name="Input 2 46" xfId="7174"/>
    <cellStyle name="Input 2 47" xfId="7175"/>
    <cellStyle name="Input 2 48" xfId="7176"/>
    <cellStyle name="Input 2 49" xfId="7177"/>
    <cellStyle name="Input 2 5" xfId="7178"/>
    <cellStyle name="Input 2 5 2" xfId="7179"/>
    <cellStyle name="Input 2 5 3" xfId="12614"/>
    <cellStyle name="Input 2 50" xfId="7180"/>
    <cellStyle name="Input 2 51" xfId="7181"/>
    <cellStyle name="Input 2 52" xfId="7182"/>
    <cellStyle name="Input 2 53" xfId="7183"/>
    <cellStyle name="Input 2 54" xfId="7184"/>
    <cellStyle name="Input 2 55" xfId="7185"/>
    <cellStyle name="Input 2 56" xfId="7186"/>
    <cellStyle name="Input 2 57" xfId="7187"/>
    <cellStyle name="Input 2 58" xfId="7188"/>
    <cellStyle name="Input 2 59" xfId="7189"/>
    <cellStyle name="Input 2 6" xfId="7190"/>
    <cellStyle name="Input 2 6 2" xfId="7191"/>
    <cellStyle name="Input 2 6 3" xfId="12615"/>
    <cellStyle name="Input 2 60" xfId="7192"/>
    <cellStyle name="Input 2 61" xfId="7193"/>
    <cellStyle name="Input 2 62" xfId="7194"/>
    <cellStyle name="Input 2 63" xfId="7195"/>
    <cellStyle name="Input 2 64" xfId="7196"/>
    <cellStyle name="Input 2 65" xfId="7197"/>
    <cellStyle name="Input 2 66" xfId="7198"/>
    <cellStyle name="Input 2 67" xfId="7199"/>
    <cellStyle name="Input 2 68" xfId="7200"/>
    <cellStyle name="Input 2 69" xfId="7201"/>
    <cellStyle name="Input 2 7" xfId="7202"/>
    <cellStyle name="Input 2 7 2" xfId="7203"/>
    <cellStyle name="Input 2 7 3" xfId="12616"/>
    <cellStyle name="Input 2 70" xfId="7204"/>
    <cellStyle name="Input 2 71" xfId="7205"/>
    <cellStyle name="Input 2 72" xfId="7206"/>
    <cellStyle name="Input 2 73" xfId="7207"/>
    <cellStyle name="Input 2 74" xfId="7208"/>
    <cellStyle name="Input 2 75" xfId="7209"/>
    <cellStyle name="Input 2 76" xfId="7210"/>
    <cellStyle name="Input 2 77" xfId="7211"/>
    <cellStyle name="Input 2 78" xfId="7212"/>
    <cellStyle name="Input 2 79" xfId="7213"/>
    <cellStyle name="Input 2 8" xfId="7214"/>
    <cellStyle name="Input 2 8 2" xfId="7215"/>
    <cellStyle name="Input 2 8 3" xfId="12617"/>
    <cellStyle name="Input 2 80" xfId="7216"/>
    <cellStyle name="Input 2 81" xfId="7217"/>
    <cellStyle name="Input 2 82" xfId="7218"/>
    <cellStyle name="Input 2 83" xfId="7219"/>
    <cellStyle name="Input 2 84" xfId="7220"/>
    <cellStyle name="Input 2 85" xfId="7221"/>
    <cellStyle name="Input 2 86" xfId="7222"/>
    <cellStyle name="Input 2 87" xfId="7223"/>
    <cellStyle name="Input 2 88" xfId="7224"/>
    <cellStyle name="Input 2 89" xfId="7225"/>
    <cellStyle name="Input 2 9" xfId="7226"/>
    <cellStyle name="Input 2 90" xfId="7227"/>
    <cellStyle name="Input 2 91" xfId="7228"/>
    <cellStyle name="Input 2 92" xfId="7229"/>
    <cellStyle name="Input 2 93" xfId="7230"/>
    <cellStyle name="Input 2 94" xfId="7231"/>
    <cellStyle name="Input 2 95" xfId="7232"/>
    <cellStyle name="Input 2 96" xfId="7233"/>
    <cellStyle name="Input 2 97" xfId="7234"/>
    <cellStyle name="Input 2 98" xfId="7235"/>
    <cellStyle name="Input 2 99" xfId="7236"/>
    <cellStyle name="Input 2_lt" xfId="12618"/>
    <cellStyle name="Input 3" xfId="7237"/>
    <cellStyle name="Input 3 2" xfId="7238"/>
    <cellStyle name="Input 3 2 2" xfId="7239"/>
    <cellStyle name="Input 3 2 3" xfId="12620"/>
    <cellStyle name="Input 3 3" xfId="7240"/>
    <cellStyle name="Input 3 3 2" xfId="12621"/>
    <cellStyle name="Input 3 4" xfId="7241"/>
    <cellStyle name="Input 3 4 2" xfId="12622"/>
    <cellStyle name="Input 3 5" xfId="7242"/>
    <cellStyle name="Input 3 5 2" xfId="12623"/>
    <cellStyle name="Input 3 6" xfId="7243"/>
    <cellStyle name="Input 3 7" xfId="12619"/>
    <cellStyle name="Input 3_lt" xfId="7244"/>
    <cellStyle name="Input 4" xfId="7245"/>
    <cellStyle name="Input 4 2" xfId="7246"/>
    <cellStyle name="Input 4 2 2" xfId="12625"/>
    <cellStyle name="Input 4 3" xfId="7247"/>
    <cellStyle name="Input 4 3 2" xfId="12626"/>
    <cellStyle name="Input 4 4" xfId="7248"/>
    <cellStyle name="Input 4 4 2" xfId="12627"/>
    <cellStyle name="Input 4 5" xfId="7249"/>
    <cellStyle name="Input 4 5 2" xfId="12628"/>
    <cellStyle name="Input 4 6" xfId="7250"/>
    <cellStyle name="Input 4 7" xfId="12624"/>
    <cellStyle name="Input 4_lt" xfId="7251"/>
    <cellStyle name="Input 5" xfId="7252"/>
    <cellStyle name="Input 5 2" xfId="7253"/>
    <cellStyle name="Input 5 3" xfId="12629"/>
    <cellStyle name="Input 6" xfId="7254"/>
    <cellStyle name="Input 6 2" xfId="7255"/>
    <cellStyle name="Input 6 3" xfId="12630"/>
    <cellStyle name="Input 7" xfId="7256"/>
    <cellStyle name="Input 7 2" xfId="7257"/>
    <cellStyle name="Input 7 3" xfId="12631"/>
    <cellStyle name="Input 8" xfId="7258"/>
    <cellStyle name="Input 8 2" xfId="7259"/>
    <cellStyle name="Input 8 3" xfId="12632"/>
    <cellStyle name="Input 9" xfId="7260"/>
    <cellStyle name="Input 9 2" xfId="7261"/>
    <cellStyle name="Input 9 3" xfId="7262"/>
    <cellStyle name="Input 9 4" xfId="12633"/>
    <cellStyle name="Input Cells" xfId="7263"/>
    <cellStyle name="Input Cells 2" xfId="12634"/>
    <cellStyle name="Inputs_Divider" xfId="7264"/>
    <cellStyle name="InSheet" xfId="7265"/>
    <cellStyle name="InSheet 2" xfId="7266"/>
    <cellStyle name="InSheet 2 2" xfId="7267"/>
    <cellStyle name="InSheet 2 2 2" xfId="12637"/>
    <cellStyle name="InSheet 2 3" xfId="7268"/>
    <cellStyle name="InSheet 2 3 2" xfId="12638"/>
    <cellStyle name="InSheet 2 4" xfId="12636"/>
    <cellStyle name="InSheet 3" xfId="7269"/>
    <cellStyle name="InSheet 3 2" xfId="7270"/>
    <cellStyle name="InSheet 3 2 2" xfId="12640"/>
    <cellStyle name="InSheet 3 3" xfId="7271"/>
    <cellStyle name="InSheet 3 3 2" xfId="12641"/>
    <cellStyle name="InSheet 3 4" xfId="12639"/>
    <cellStyle name="InSheet 4" xfId="7272"/>
    <cellStyle name="InSheet 4 2" xfId="7273"/>
    <cellStyle name="InSheet 4 2 2" xfId="12643"/>
    <cellStyle name="InSheet 4 3" xfId="7274"/>
    <cellStyle name="InSheet 4 3 2" xfId="12644"/>
    <cellStyle name="InSheet 4 4" xfId="12642"/>
    <cellStyle name="InSheet 5" xfId="7275"/>
    <cellStyle name="InSheet 5 2" xfId="12645"/>
    <cellStyle name="InSheet 6" xfId="7276"/>
    <cellStyle name="InSheet 6 2" xfId="12646"/>
    <cellStyle name="InSheet 7" xfId="12635"/>
    <cellStyle name="InSheet_Action plan 2011-12 Capex" xfId="7277"/>
    <cellStyle name="Line_ClosingBal" xfId="7278"/>
    <cellStyle name="Linked Cell 10" xfId="7279"/>
    <cellStyle name="Linked Cell 10 2" xfId="7280"/>
    <cellStyle name="Linked Cell 11" xfId="7281"/>
    <cellStyle name="Linked Cell 11 2" xfId="7282"/>
    <cellStyle name="Linked Cell 2" xfId="7283"/>
    <cellStyle name="Linked Cell 2 10" xfId="7284"/>
    <cellStyle name="Linked Cell 2 100" xfId="7285"/>
    <cellStyle name="Linked Cell 2 101" xfId="7286"/>
    <cellStyle name="Linked Cell 2 102" xfId="7287"/>
    <cellStyle name="Linked Cell 2 103" xfId="7288"/>
    <cellStyle name="Linked Cell 2 104" xfId="7289"/>
    <cellStyle name="Linked Cell 2 105" xfId="7290"/>
    <cellStyle name="Linked Cell 2 106" xfId="7291"/>
    <cellStyle name="Linked Cell 2 107" xfId="7292"/>
    <cellStyle name="Linked Cell 2 108" xfId="7293"/>
    <cellStyle name="Linked Cell 2 109" xfId="7294"/>
    <cellStyle name="Linked Cell 2 11" xfId="7295"/>
    <cellStyle name="Linked Cell 2 110" xfId="7296"/>
    <cellStyle name="Linked Cell 2 111" xfId="7297"/>
    <cellStyle name="Linked Cell 2 112" xfId="7298"/>
    <cellStyle name="Linked Cell 2 113" xfId="7299"/>
    <cellStyle name="Linked Cell 2 114" xfId="7300"/>
    <cellStyle name="Linked Cell 2 115" xfId="7301"/>
    <cellStyle name="Linked Cell 2 116" xfId="7302"/>
    <cellStyle name="Linked Cell 2 117" xfId="7303"/>
    <cellStyle name="Linked Cell 2 118" xfId="7304"/>
    <cellStyle name="Linked Cell 2 119" xfId="7305"/>
    <cellStyle name="Linked Cell 2 12" xfId="7306"/>
    <cellStyle name="Linked Cell 2 120" xfId="7307"/>
    <cellStyle name="Linked Cell 2 121" xfId="7308"/>
    <cellStyle name="Linked Cell 2 122" xfId="7309"/>
    <cellStyle name="Linked Cell 2 123" xfId="7310"/>
    <cellStyle name="Linked Cell 2 124" xfId="7311"/>
    <cellStyle name="Linked Cell 2 125" xfId="7312"/>
    <cellStyle name="Linked Cell 2 126" xfId="7313"/>
    <cellStyle name="Linked Cell 2 127" xfId="7314"/>
    <cellStyle name="Linked Cell 2 128" xfId="7315"/>
    <cellStyle name="Linked Cell 2 129" xfId="7316"/>
    <cellStyle name="Linked Cell 2 13" xfId="7317"/>
    <cellStyle name="Linked Cell 2 130" xfId="7318"/>
    <cellStyle name="Linked Cell 2 131" xfId="7319"/>
    <cellStyle name="Linked Cell 2 132" xfId="7320"/>
    <cellStyle name="Linked Cell 2 133" xfId="7321"/>
    <cellStyle name="Linked Cell 2 134" xfId="12647"/>
    <cellStyle name="Linked Cell 2 14" xfId="7322"/>
    <cellStyle name="Linked Cell 2 15" xfId="7323"/>
    <cellStyle name="Linked Cell 2 16" xfId="7324"/>
    <cellStyle name="Linked Cell 2 17" xfId="7325"/>
    <cellStyle name="Linked Cell 2 18" xfId="7326"/>
    <cellStyle name="Linked Cell 2 19" xfId="7327"/>
    <cellStyle name="Linked Cell 2 2" xfId="7328"/>
    <cellStyle name="Linked Cell 2 2 2" xfId="7329"/>
    <cellStyle name="Linked Cell 2 2 3" xfId="12648"/>
    <cellStyle name="Linked Cell 2 20" xfId="7330"/>
    <cellStyle name="Linked Cell 2 21" xfId="7331"/>
    <cellStyle name="Linked Cell 2 22" xfId="7332"/>
    <cellStyle name="Linked Cell 2 23" xfId="7333"/>
    <cellStyle name="Linked Cell 2 24" xfId="7334"/>
    <cellStyle name="Linked Cell 2 25" xfId="7335"/>
    <cellStyle name="Linked Cell 2 26" xfId="7336"/>
    <cellStyle name="Linked Cell 2 27" xfId="7337"/>
    <cellStyle name="Linked Cell 2 28" xfId="7338"/>
    <cellStyle name="Linked Cell 2 29" xfId="7339"/>
    <cellStyle name="Linked Cell 2 3" xfId="7340"/>
    <cellStyle name="Linked Cell 2 3 2" xfId="7341"/>
    <cellStyle name="Linked Cell 2 3 3" xfId="12649"/>
    <cellStyle name="Linked Cell 2 30" xfId="7342"/>
    <cellStyle name="Linked Cell 2 31" xfId="7343"/>
    <cellStyle name="Linked Cell 2 32" xfId="7344"/>
    <cellStyle name="Linked Cell 2 33" xfId="7345"/>
    <cellStyle name="Linked Cell 2 34" xfId="7346"/>
    <cellStyle name="Linked Cell 2 35" xfId="7347"/>
    <cellStyle name="Linked Cell 2 36" xfId="7348"/>
    <cellStyle name="Linked Cell 2 37" xfId="7349"/>
    <cellStyle name="Linked Cell 2 38" xfId="7350"/>
    <cellStyle name="Linked Cell 2 39" xfId="7351"/>
    <cellStyle name="Linked Cell 2 4" xfId="7352"/>
    <cellStyle name="Linked Cell 2 4 2" xfId="7353"/>
    <cellStyle name="Linked Cell 2 4 3" xfId="12650"/>
    <cellStyle name="Linked Cell 2 40" xfId="7354"/>
    <cellStyle name="Linked Cell 2 41" xfId="7355"/>
    <cellStyle name="Linked Cell 2 42" xfId="7356"/>
    <cellStyle name="Linked Cell 2 43" xfId="7357"/>
    <cellStyle name="Linked Cell 2 44" xfId="7358"/>
    <cellStyle name="Linked Cell 2 45" xfId="7359"/>
    <cellStyle name="Linked Cell 2 46" xfId="7360"/>
    <cellStyle name="Linked Cell 2 47" xfId="7361"/>
    <cellStyle name="Linked Cell 2 48" xfId="7362"/>
    <cellStyle name="Linked Cell 2 49" xfId="7363"/>
    <cellStyle name="Linked Cell 2 5" xfId="7364"/>
    <cellStyle name="Linked Cell 2 5 2" xfId="7365"/>
    <cellStyle name="Linked Cell 2 5 3" xfId="12651"/>
    <cellStyle name="Linked Cell 2 50" xfId="7366"/>
    <cellStyle name="Linked Cell 2 51" xfId="7367"/>
    <cellStyle name="Linked Cell 2 52" xfId="7368"/>
    <cellStyle name="Linked Cell 2 53" xfId="7369"/>
    <cellStyle name="Linked Cell 2 54" xfId="7370"/>
    <cellStyle name="Linked Cell 2 55" xfId="7371"/>
    <cellStyle name="Linked Cell 2 56" xfId="7372"/>
    <cellStyle name="Linked Cell 2 57" xfId="7373"/>
    <cellStyle name="Linked Cell 2 58" xfId="7374"/>
    <cellStyle name="Linked Cell 2 59" xfId="7375"/>
    <cellStyle name="Linked Cell 2 6" xfId="7376"/>
    <cellStyle name="Linked Cell 2 6 2" xfId="7377"/>
    <cellStyle name="Linked Cell 2 6 3" xfId="12652"/>
    <cellStyle name="Linked Cell 2 60" xfId="7378"/>
    <cellStyle name="Linked Cell 2 61" xfId="7379"/>
    <cellStyle name="Linked Cell 2 62" xfId="7380"/>
    <cellStyle name="Linked Cell 2 63" xfId="7381"/>
    <cellStyle name="Linked Cell 2 64" xfId="7382"/>
    <cellStyle name="Linked Cell 2 65" xfId="7383"/>
    <cellStyle name="Linked Cell 2 66" xfId="7384"/>
    <cellStyle name="Linked Cell 2 67" xfId="7385"/>
    <cellStyle name="Linked Cell 2 68" xfId="7386"/>
    <cellStyle name="Linked Cell 2 69" xfId="7387"/>
    <cellStyle name="Linked Cell 2 7" xfId="7388"/>
    <cellStyle name="Linked Cell 2 7 2" xfId="7389"/>
    <cellStyle name="Linked Cell 2 7 3" xfId="12653"/>
    <cellStyle name="Linked Cell 2 70" xfId="7390"/>
    <cellStyle name="Linked Cell 2 71" xfId="7391"/>
    <cellStyle name="Linked Cell 2 72" xfId="7392"/>
    <cellStyle name="Linked Cell 2 73" xfId="7393"/>
    <cellStyle name="Linked Cell 2 74" xfId="7394"/>
    <cellStyle name="Linked Cell 2 75" xfId="7395"/>
    <cellStyle name="Linked Cell 2 76" xfId="7396"/>
    <cellStyle name="Linked Cell 2 77" xfId="7397"/>
    <cellStyle name="Linked Cell 2 78" xfId="7398"/>
    <cellStyle name="Linked Cell 2 79" xfId="7399"/>
    <cellStyle name="Linked Cell 2 8" xfId="7400"/>
    <cellStyle name="Linked Cell 2 8 2" xfId="7401"/>
    <cellStyle name="Linked Cell 2 8 3" xfId="12654"/>
    <cellStyle name="Linked Cell 2 80" xfId="7402"/>
    <cellStyle name="Linked Cell 2 81" xfId="7403"/>
    <cellStyle name="Linked Cell 2 82" xfId="7404"/>
    <cellStyle name="Linked Cell 2 83" xfId="7405"/>
    <cellStyle name="Linked Cell 2 84" xfId="7406"/>
    <cellStyle name="Linked Cell 2 85" xfId="7407"/>
    <cellStyle name="Linked Cell 2 86" xfId="7408"/>
    <cellStyle name="Linked Cell 2 87" xfId="7409"/>
    <cellStyle name="Linked Cell 2 88" xfId="7410"/>
    <cellStyle name="Linked Cell 2 89" xfId="7411"/>
    <cellStyle name="Linked Cell 2 9" xfId="7412"/>
    <cellStyle name="Linked Cell 2 90" xfId="7413"/>
    <cellStyle name="Linked Cell 2 91" xfId="7414"/>
    <cellStyle name="Linked Cell 2 92" xfId="7415"/>
    <cellStyle name="Linked Cell 2 93" xfId="7416"/>
    <cellStyle name="Linked Cell 2 94" xfId="7417"/>
    <cellStyle name="Linked Cell 2 95" xfId="7418"/>
    <cellStyle name="Linked Cell 2 96" xfId="7419"/>
    <cellStyle name="Linked Cell 2 97" xfId="7420"/>
    <cellStyle name="Linked Cell 2 98" xfId="7421"/>
    <cellStyle name="Linked Cell 2 99" xfId="7422"/>
    <cellStyle name="Linked Cell 2_lt" xfId="12655"/>
    <cellStyle name="Linked Cell 3" xfId="7423"/>
    <cellStyle name="Linked Cell 3 2" xfId="7424"/>
    <cellStyle name="Linked Cell 3 2 2" xfId="7425"/>
    <cellStyle name="Linked Cell 3 2 3" xfId="12657"/>
    <cellStyle name="Linked Cell 3 3" xfId="7426"/>
    <cellStyle name="Linked Cell 3 3 2" xfId="12658"/>
    <cellStyle name="Linked Cell 3 4" xfId="7427"/>
    <cellStyle name="Linked Cell 3 4 2" xfId="12659"/>
    <cellStyle name="Linked Cell 3 5" xfId="7428"/>
    <cellStyle name="Linked Cell 3 5 2" xfId="12660"/>
    <cellStyle name="Linked Cell 3 6" xfId="7429"/>
    <cellStyle name="Linked Cell 3 7" xfId="12656"/>
    <cellStyle name="Linked Cell 3_lt" xfId="7430"/>
    <cellStyle name="Linked Cell 4" xfId="7431"/>
    <cellStyle name="Linked Cell 4 2" xfId="7432"/>
    <cellStyle name="Linked Cell 4 2 2" xfId="12662"/>
    <cellStyle name="Linked Cell 4 3" xfId="7433"/>
    <cellStyle name="Linked Cell 4 3 2" xfId="12663"/>
    <cellStyle name="Linked Cell 4 4" xfId="7434"/>
    <cellStyle name="Linked Cell 4 4 2" xfId="12664"/>
    <cellStyle name="Linked Cell 4 5" xfId="7435"/>
    <cellStyle name="Linked Cell 4 5 2" xfId="12665"/>
    <cellStyle name="Linked Cell 4 6" xfId="7436"/>
    <cellStyle name="Linked Cell 4 7" xfId="12661"/>
    <cellStyle name="Linked Cell 4_lt" xfId="7437"/>
    <cellStyle name="Linked Cell 5" xfId="7438"/>
    <cellStyle name="Linked Cell 5 2" xfId="7439"/>
    <cellStyle name="Linked Cell 5 3" xfId="12666"/>
    <cellStyle name="Linked Cell 6" xfId="7440"/>
    <cellStyle name="Linked Cell 6 2" xfId="7441"/>
    <cellStyle name="Linked Cell 6 3" xfId="12667"/>
    <cellStyle name="Linked Cell 7" xfId="7442"/>
    <cellStyle name="Linked Cell 7 2" xfId="7443"/>
    <cellStyle name="Linked Cell 7 3" xfId="12668"/>
    <cellStyle name="Linked Cell 8" xfId="7444"/>
    <cellStyle name="Linked Cell 8 2" xfId="7445"/>
    <cellStyle name="Linked Cell 8 3" xfId="12669"/>
    <cellStyle name="Linked Cell 9" xfId="7446"/>
    <cellStyle name="Linked Cell 9 2" xfId="7447"/>
    <cellStyle name="Linked Cell 9 3" xfId="7448"/>
    <cellStyle name="Linked Cell 9 4" xfId="12670"/>
    <cellStyle name="Linked Cells" xfId="7449"/>
    <cellStyle name="Linked Cells 2" xfId="12671"/>
    <cellStyle name="MAIN HEADING" xfId="7450"/>
    <cellStyle name="MAIN HEADING 2" xfId="12672"/>
    <cellStyle name="Millares [0]_pldt" xfId="7451"/>
    <cellStyle name="Millares_pldt" xfId="7452"/>
    <cellStyle name="Milliers [0]_!!!GO" xfId="7453"/>
    <cellStyle name="Milliers_!!!GO" xfId="7454"/>
    <cellStyle name="Moneda [0]_pldt" xfId="7455"/>
    <cellStyle name="Moneda_pldt" xfId="7456"/>
    <cellStyle name="Monétaire [0]_!!!GO" xfId="7457"/>
    <cellStyle name="Monétaire_!!!GO" xfId="7458"/>
    <cellStyle name="Neutral 10" xfId="7459"/>
    <cellStyle name="Neutral 10 2" xfId="7460"/>
    <cellStyle name="Neutral 11" xfId="7461"/>
    <cellStyle name="Neutral 11 2" xfId="7462"/>
    <cellStyle name="Neutral 2" xfId="7463"/>
    <cellStyle name="Neutral 2 10" xfId="7464"/>
    <cellStyle name="Neutral 2 100" xfId="7465"/>
    <cellStyle name="Neutral 2 101" xfId="7466"/>
    <cellStyle name="Neutral 2 102" xfId="7467"/>
    <cellStyle name="Neutral 2 103" xfId="7468"/>
    <cellStyle name="Neutral 2 104" xfId="7469"/>
    <cellStyle name="Neutral 2 105" xfId="7470"/>
    <cellStyle name="Neutral 2 106" xfId="7471"/>
    <cellStyle name="Neutral 2 107" xfId="7472"/>
    <cellStyle name="Neutral 2 108" xfId="7473"/>
    <cellStyle name="Neutral 2 109" xfId="7474"/>
    <cellStyle name="Neutral 2 11" xfId="7475"/>
    <cellStyle name="Neutral 2 110" xfId="7476"/>
    <cellStyle name="Neutral 2 111" xfId="7477"/>
    <cellStyle name="Neutral 2 112" xfId="7478"/>
    <cellStyle name="Neutral 2 113" xfId="7479"/>
    <cellStyle name="Neutral 2 114" xfId="7480"/>
    <cellStyle name="Neutral 2 115" xfId="7481"/>
    <cellStyle name="Neutral 2 116" xfId="7482"/>
    <cellStyle name="Neutral 2 117" xfId="7483"/>
    <cellStyle name="Neutral 2 118" xfId="7484"/>
    <cellStyle name="Neutral 2 119" xfId="7485"/>
    <cellStyle name="Neutral 2 12" xfId="7486"/>
    <cellStyle name="Neutral 2 120" xfId="7487"/>
    <cellStyle name="Neutral 2 121" xfId="7488"/>
    <cellStyle name="Neutral 2 122" xfId="7489"/>
    <cellStyle name="Neutral 2 123" xfId="7490"/>
    <cellStyle name="Neutral 2 124" xfId="7491"/>
    <cellStyle name="Neutral 2 125" xfId="7492"/>
    <cellStyle name="Neutral 2 126" xfId="7493"/>
    <cellStyle name="Neutral 2 127" xfId="7494"/>
    <cellStyle name="Neutral 2 128" xfId="7495"/>
    <cellStyle name="Neutral 2 129" xfId="7496"/>
    <cellStyle name="Neutral 2 13" xfId="7497"/>
    <cellStyle name="Neutral 2 130" xfId="7498"/>
    <cellStyle name="Neutral 2 131" xfId="7499"/>
    <cellStyle name="Neutral 2 132" xfId="7500"/>
    <cellStyle name="Neutral 2 133" xfId="7501"/>
    <cellStyle name="Neutral 2 134" xfId="12673"/>
    <cellStyle name="Neutral 2 14" xfId="7502"/>
    <cellStyle name="Neutral 2 15" xfId="7503"/>
    <cellStyle name="Neutral 2 16" xfId="7504"/>
    <cellStyle name="Neutral 2 17" xfId="7505"/>
    <cellStyle name="Neutral 2 18" xfId="7506"/>
    <cellStyle name="Neutral 2 19" xfId="7507"/>
    <cellStyle name="Neutral 2 2" xfId="7508"/>
    <cellStyle name="Neutral 2 2 2" xfId="7509"/>
    <cellStyle name="Neutral 2 2 3" xfId="12674"/>
    <cellStyle name="Neutral 2 20" xfId="7510"/>
    <cellStyle name="Neutral 2 21" xfId="7511"/>
    <cellStyle name="Neutral 2 22" xfId="7512"/>
    <cellStyle name="Neutral 2 23" xfId="7513"/>
    <cellStyle name="Neutral 2 24" xfId="7514"/>
    <cellStyle name="Neutral 2 25" xfId="7515"/>
    <cellStyle name="Neutral 2 26" xfId="7516"/>
    <cellStyle name="Neutral 2 27" xfId="7517"/>
    <cellStyle name="Neutral 2 28" xfId="7518"/>
    <cellStyle name="Neutral 2 29" xfId="7519"/>
    <cellStyle name="Neutral 2 3" xfId="7520"/>
    <cellStyle name="Neutral 2 3 2" xfId="7521"/>
    <cellStyle name="Neutral 2 3 3" xfId="12675"/>
    <cellStyle name="Neutral 2 30" xfId="7522"/>
    <cellStyle name="Neutral 2 31" xfId="7523"/>
    <cellStyle name="Neutral 2 32" xfId="7524"/>
    <cellStyle name="Neutral 2 33" xfId="7525"/>
    <cellStyle name="Neutral 2 34" xfId="7526"/>
    <cellStyle name="Neutral 2 35" xfId="7527"/>
    <cellStyle name="Neutral 2 36" xfId="7528"/>
    <cellStyle name="Neutral 2 37" xfId="7529"/>
    <cellStyle name="Neutral 2 38" xfId="7530"/>
    <cellStyle name="Neutral 2 39" xfId="7531"/>
    <cellStyle name="Neutral 2 4" xfId="7532"/>
    <cellStyle name="Neutral 2 4 2" xfId="7533"/>
    <cellStyle name="Neutral 2 4 3" xfId="12676"/>
    <cellStyle name="Neutral 2 40" xfId="7534"/>
    <cellStyle name="Neutral 2 41" xfId="7535"/>
    <cellStyle name="Neutral 2 42" xfId="7536"/>
    <cellStyle name="Neutral 2 43" xfId="7537"/>
    <cellStyle name="Neutral 2 44" xfId="7538"/>
    <cellStyle name="Neutral 2 45" xfId="7539"/>
    <cellStyle name="Neutral 2 46" xfId="7540"/>
    <cellStyle name="Neutral 2 47" xfId="7541"/>
    <cellStyle name="Neutral 2 48" xfId="7542"/>
    <cellStyle name="Neutral 2 49" xfId="7543"/>
    <cellStyle name="Neutral 2 5" xfId="7544"/>
    <cellStyle name="Neutral 2 5 2" xfId="7545"/>
    <cellStyle name="Neutral 2 5 3" xfId="12677"/>
    <cellStyle name="Neutral 2 50" xfId="7546"/>
    <cellStyle name="Neutral 2 51" xfId="7547"/>
    <cellStyle name="Neutral 2 52" xfId="7548"/>
    <cellStyle name="Neutral 2 53" xfId="7549"/>
    <cellStyle name="Neutral 2 54" xfId="7550"/>
    <cellStyle name="Neutral 2 55" xfId="7551"/>
    <cellStyle name="Neutral 2 56" xfId="7552"/>
    <cellStyle name="Neutral 2 57" xfId="7553"/>
    <cellStyle name="Neutral 2 58" xfId="7554"/>
    <cellStyle name="Neutral 2 59" xfId="7555"/>
    <cellStyle name="Neutral 2 6" xfId="7556"/>
    <cellStyle name="Neutral 2 6 2" xfId="7557"/>
    <cellStyle name="Neutral 2 6 3" xfId="12678"/>
    <cellStyle name="Neutral 2 60" xfId="7558"/>
    <cellStyle name="Neutral 2 61" xfId="7559"/>
    <cellStyle name="Neutral 2 62" xfId="7560"/>
    <cellStyle name="Neutral 2 63" xfId="7561"/>
    <cellStyle name="Neutral 2 64" xfId="7562"/>
    <cellStyle name="Neutral 2 65" xfId="7563"/>
    <cellStyle name="Neutral 2 66" xfId="7564"/>
    <cellStyle name="Neutral 2 67" xfId="7565"/>
    <cellStyle name="Neutral 2 68" xfId="7566"/>
    <cellStyle name="Neutral 2 69" xfId="7567"/>
    <cellStyle name="Neutral 2 7" xfId="7568"/>
    <cellStyle name="Neutral 2 7 2" xfId="7569"/>
    <cellStyle name="Neutral 2 7 3" xfId="12679"/>
    <cellStyle name="Neutral 2 70" xfId="7570"/>
    <cellStyle name="Neutral 2 71" xfId="7571"/>
    <cellStyle name="Neutral 2 72" xfId="7572"/>
    <cellStyle name="Neutral 2 73" xfId="7573"/>
    <cellStyle name="Neutral 2 74" xfId="7574"/>
    <cellStyle name="Neutral 2 75" xfId="7575"/>
    <cellStyle name="Neutral 2 76" xfId="7576"/>
    <cellStyle name="Neutral 2 77" xfId="7577"/>
    <cellStyle name="Neutral 2 78" xfId="7578"/>
    <cellStyle name="Neutral 2 79" xfId="7579"/>
    <cellStyle name="Neutral 2 8" xfId="7580"/>
    <cellStyle name="Neutral 2 8 2" xfId="7581"/>
    <cellStyle name="Neutral 2 8 3" xfId="12680"/>
    <cellStyle name="Neutral 2 80" xfId="7582"/>
    <cellStyle name="Neutral 2 81" xfId="7583"/>
    <cellStyle name="Neutral 2 82" xfId="7584"/>
    <cellStyle name="Neutral 2 83" xfId="7585"/>
    <cellStyle name="Neutral 2 84" xfId="7586"/>
    <cellStyle name="Neutral 2 85" xfId="7587"/>
    <cellStyle name="Neutral 2 86" xfId="7588"/>
    <cellStyle name="Neutral 2 87" xfId="7589"/>
    <cellStyle name="Neutral 2 88" xfId="7590"/>
    <cellStyle name="Neutral 2 89" xfId="7591"/>
    <cellStyle name="Neutral 2 9" xfId="7592"/>
    <cellStyle name="Neutral 2 90" xfId="7593"/>
    <cellStyle name="Neutral 2 91" xfId="7594"/>
    <cellStyle name="Neutral 2 92" xfId="7595"/>
    <cellStyle name="Neutral 2 93" xfId="7596"/>
    <cellStyle name="Neutral 2 94" xfId="7597"/>
    <cellStyle name="Neutral 2 95" xfId="7598"/>
    <cellStyle name="Neutral 2 96" xfId="7599"/>
    <cellStyle name="Neutral 2 97" xfId="7600"/>
    <cellStyle name="Neutral 2 98" xfId="7601"/>
    <cellStyle name="Neutral 2 99" xfId="7602"/>
    <cellStyle name="Neutral 3" xfId="7603"/>
    <cellStyle name="Neutral 3 2" xfId="7604"/>
    <cellStyle name="Neutral 3 2 2" xfId="7605"/>
    <cellStyle name="Neutral 3 2 3" xfId="12682"/>
    <cellStyle name="Neutral 3 3" xfId="7606"/>
    <cellStyle name="Neutral 3 3 2" xfId="12683"/>
    <cellStyle name="Neutral 3 4" xfId="7607"/>
    <cellStyle name="Neutral 3 4 2" xfId="12684"/>
    <cellStyle name="Neutral 3 5" xfId="7608"/>
    <cellStyle name="Neutral 3 5 2" xfId="12685"/>
    <cellStyle name="Neutral 3 6" xfId="7609"/>
    <cellStyle name="Neutral 3 7" xfId="12681"/>
    <cellStyle name="Neutral 4" xfId="7610"/>
    <cellStyle name="Neutral 4 2" xfId="7611"/>
    <cellStyle name="Neutral 4 2 2" xfId="12687"/>
    <cellStyle name="Neutral 4 3" xfId="7612"/>
    <cellStyle name="Neutral 4 3 2" xfId="12688"/>
    <cellStyle name="Neutral 4 4" xfId="7613"/>
    <cellStyle name="Neutral 4 4 2" xfId="12689"/>
    <cellStyle name="Neutral 4 5" xfId="7614"/>
    <cellStyle name="Neutral 4 5 2" xfId="12690"/>
    <cellStyle name="Neutral 4 6" xfId="7615"/>
    <cellStyle name="Neutral 4 7" xfId="12686"/>
    <cellStyle name="Neutral 5" xfId="7616"/>
    <cellStyle name="Neutral 5 2" xfId="7617"/>
    <cellStyle name="Neutral 5 3" xfId="12691"/>
    <cellStyle name="Neutral 6" xfId="7618"/>
    <cellStyle name="Neutral 6 2" xfId="7619"/>
    <cellStyle name="Neutral 6 3" xfId="12692"/>
    <cellStyle name="Neutral 7" xfId="7620"/>
    <cellStyle name="Neutral 7 2" xfId="7621"/>
    <cellStyle name="Neutral 7 3" xfId="12693"/>
    <cellStyle name="Neutral 8" xfId="7622"/>
    <cellStyle name="Neutral 8 2" xfId="7623"/>
    <cellStyle name="Neutral 8 3" xfId="12694"/>
    <cellStyle name="Neutral 9" xfId="7624"/>
    <cellStyle name="Neutral 9 2" xfId="7625"/>
    <cellStyle name="Neutral 9 3" xfId="7626"/>
    <cellStyle name="Neutral 9 4" xfId="12695"/>
    <cellStyle name="Ngrmal" xfId="7627"/>
    <cellStyle name="Ngrmal 2" xfId="12696"/>
    <cellStyle name="no dec" xfId="7628"/>
    <cellStyle name="no dec 2" xfId="12697"/>
    <cellStyle name="Nor}al" xfId="7629"/>
    <cellStyle name="Nor}al 2" xfId="7630"/>
    <cellStyle name="Nor}al 2 2" xfId="7631"/>
    <cellStyle name="Nor}al 2 2 2" xfId="7632"/>
    <cellStyle name="Nor}al 2 3" xfId="7633"/>
    <cellStyle name="Nor}al 2 3 2" xfId="12698"/>
    <cellStyle name="Nor}al 2 4" xfId="7634"/>
    <cellStyle name="Nor}al 2 4 2" xfId="12699"/>
    <cellStyle name="Nor}al 2 5" xfId="7635"/>
    <cellStyle name="Nor}al 2 5 2" xfId="12700"/>
    <cellStyle name="Nor}al 2 6" xfId="7636"/>
    <cellStyle name="Nor}al 2 6 2" xfId="12701"/>
    <cellStyle name="Nor}al 2 7" xfId="7637"/>
    <cellStyle name="Nor}al 3" xfId="7638"/>
    <cellStyle name="Nor}al 3 2" xfId="7639"/>
    <cellStyle name="Nor}al 3 2 2" xfId="12703"/>
    <cellStyle name="Nor}al 3 3" xfId="7640"/>
    <cellStyle name="Nor}al 3 3 2" xfId="12704"/>
    <cellStyle name="Nor}al 3 4" xfId="12702"/>
    <cellStyle name="Nor}al 4" xfId="7641"/>
    <cellStyle name="Nor}al 4 2" xfId="7642"/>
    <cellStyle name="Nor}al 4 2 2" xfId="12706"/>
    <cellStyle name="Nor}al 4 3" xfId="7643"/>
    <cellStyle name="Nor}al 4 3 2" xfId="12707"/>
    <cellStyle name="Nor}al 4 4" xfId="12705"/>
    <cellStyle name="Nor}al 5" xfId="7644"/>
    <cellStyle name="Nor}al 5 2" xfId="12708"/>
    <cellStyle name="Nor}al 6" xfId="7645"/>
    <cellStyle name="Nor}al 6 2" xfId="12709"/>
    <cellStyle name="Nor}al 7" xfId="7646"/>
    <cellStyle name="Nor}al 7 2" xfId="7647"/>
    <cellStyle name="Nor}al 7 2 2" xfId="12711"/>
    <cellStyle name="Nor}al 7 3" xfId="12710"/>
    <cellStyle name="Nor}al 8" xfId="7648"/>
    <cellStyle name="Nor}al 8 2" xfId="7649"/>
    <cellStyle name="Nor}al 9" xfId="7650"/>
    <cellStyle name="Nor}al 9 2" xfId="7651"/>
    <cellStyle name="Nor}al_Action plan 2011-12 Capex" xfId="7652"/>
    <cellStyle name="Normal" xfId="0" builtinId="0"/>
    <cellStyle name="Normal - Style1" xfId="7653"/>
    <cellStyle name="Normal - Style1 2" xfId="7654"/>
    <cellStyle name="Normal - Style1 2 2" xfId="7655"/>
    <cellStyle name="Normal - Style1 2 2 2" xfId="12714"/>
    <cellStyle name="Normal - Style1 2 3" xfId="7656"/>
    <cellStyle name="Normal - Style1 2 3 2" xfId="12715"/>
    <cellStyle name="Normal - Style1 2 4" xfId="12713"/>
    <cellStyle name="Normal - Style1 3" xfId="7657"/>
    <cellStyle name="Normal - Style1 3 2" xfId="7658"/>
    <cellStyle name="Normal - Style1 3 2 2" xfId="12717"/>
    <cellStyle name="Normal - Style1 3 3" xfId="7659"/>
    <cellStyle name="Normal - Style1 3 3 2" xfId="12718"/>
    <cellStyle name="Normal - Style1 3 4" xfId="12716"/>
    <cellStyle name="Normal - Style1 4" xfId="7660"/>
    <cellStyle name="Normal - Style1 4 2" xfId="7661"/>
    <cellStyle name="Normal - Style1 4 2 2" xfId="12720"/>
    <cellStyle name="Normal - Style1 4 3" xfId="7662"/>
    <cellStyle name="Normal - Style1 4 3 2" xfId="12721"/>
    <cellStyle name="Normal - Style1 4 4" xfId="12719"/>
    <cellStyle name="Normal - Style1 5" xfId="7663"/>
    <cellStyle name="Normal - Style1 5 2" xfId="12722"/>
    <cellStyle name="Normal - Style1 6" xfId="7664"/>
    <cellStyle name="Normal - Style1 6 2" xfId="12723"/>
    <cellStyle name="Normal - Style1 7" xfId="12712"/>
    <cellStyle name="Normal - Style1_Action plan 2011-12 Capex" xfId="7665"/>
    <cellStyle name="Normal 10" xfId="7666"/>
    <cellStyle name="Normal 10 10" xfId="7667"/>
    <cellStyle name="Normal 10 100" xfId="7668"/>
    <cellStyle name="Normal 10 101" xfId="7669"/>
    <cellStyle name="Normal 10 102" xfId="7670"/>
    <cellStyle name="Normal 10 103" xfId="7671"/>
    <cellStyle name="Normal 10 104" xfId="7672"/>
    <cellStyle name="Normal 10 105" xfId="7673"/>
    <cellStyle name="Normal 10 106" xfId="7674"/>
    <cellStyle name="Normal 10 107" xfId="7675"/>
    <cellStyle name="Normal 10 108" xfId="7676"/>
    <cellStyle name="Normal 10 109" xfId="7677"/>
    <cellStyle name="Normal 10 11" xfId="7678"/>
    <cellStyle name="Normal 10 110" xfId="7679"/>
    <cellStyle name="Normal 10 111" xfId="7680"/>
    <cellStyle name="Normal 10 112" xfId="7681"/>
    <cellStyle name="Normal 10 113" xfId="7682"/>
    <cellStyle name="Normal 10 114" xfId="7683"/>
    <cellStyle name="Normal 10 115" xfId="7684"/>
    <cellStyle name="Normal 10 116" xfId="7685"/>
    <cellStyle name="Normal 10 117" xfId="7686"/>
    <cellStyle name="Normal 10 118" xfId="7687"/>
    <cellStyle name="Normal 10 119" xfId="7688"/>
    <cellStyle name="Normal 10 12" xfId="7689"/>
    <cellStyle name="Normal 10 120" xfId="7690"/>
    <cellStyle name="Normal 10 121" xfId="7691"/>
    <cellStyle name="Normal 10 122" xfId="7692"/>
    <cellStyle name="Normal 10 123" xfId="7693"/>
    <cellStyle name="Normal 10 124" xfId="7694"/>
    <cellStyle name="Normal 10 125" xfId="7695"/>
    <cellStyle name="Normal 10 126" xfId="7696"/>
    <cellStyle name="Normal 10 127" xfId="7697"/>
    <cellStyle name="Normal 10 128" xfId="7698"/>
    <cellStyle name="Normal 10 129" xfId="7699"/>
    <cellStyle name="Normal 10 13" xfId="7700"/>
    <cellStyle name="Normal 10 130" xfId="7701"/>
    <cellStyle name="Normal 10 131" xfId="7702"/>
    <cellStyle name="Normal 10 132" xfId="7703"/>
    <cellStyle name="Normal 10 133" xfId="7704"/>
    <cellStyle name="Normal 10 134" xfId="7705"/>
    <cellStyle name="Normal 10 135" xfId="12724"/>
    <cellStyle name="Normal 10 14" xfId="7706"/>
    <cellStyle name="Normal 10 15" xfId="7707"/>
    <cellStyle name="Normal 10 16" xfId="7708"/>
    <cellStyle name="Normal 10 17" xfId="7709"/>
    <cellStyle name="Normal 10 18" xfId="7710"/>
    <cellStyle name="Normal 10 19" xfId="7711"/>
    <cellStyle name="Normal 10 2" xfId="7712"/>
    <cellStyle name="Normal 10 2 10" xfId="13771"/>
    <cellStyle name="Normal 10 2 2" xfId="7713"/>
    <cellStyle name="Normal 10 2 2 2" xfId="12726"/>
    <cellStyle name="Normal 10 2 2 3" xfId="13772"/>
    <cellStyle name="Normal 10 2 3" xfId="7714"/>
    <cellStyle name="Normal 10 2 3 2" xfId="12727"/>
    <cellStyle name="Normal 10 2 3 3" xfId="13773"/>
    <cellStyle name="Normal 10 2 4" xfId="7715"/>
    <cellStyle name="Normal 10 2 4 2" xfId="13742"/>
    <cellStyle name="Normal 10 2 5" xfId="7716"/>
    <cellStyle name="Normal 10 2 6" xfId="7717"/>
    <cellStyle name="Normal 10 2 7" xfId="7718"/>
    <cellStyle name="Normal 10 2 8" xfId="7719"/>
    <cellStyle name="Normal 10 2 9" xfId="12725"/>
    <cellStyle name="Normal 10 20" xfId="7720"/>
    <cellStyle name="Normal 10 21" xfId="7721"/>
    <cellStyle name="Normal 10 22" xfId="7722"/>
    <cellStyle name="Normal 10 23" xfId="7723"/>
    <cellStyle name="Normal 10 24" xfId="7724"/>
    <cellStyle name="Normal 10 25" xfId="7725"/>
    <cellStyle name="Normal 10 26" xfId="7726"/>
    <cellStyle name="Normal 10 27" xfId="7727"/>
    <cellStyle name="Normal 10 28" xfId="7728"/>
    <cellStyle name="Normal 10 29" xfId="7729"/>
    <cellStyle name="Normal 10 3" xfId="7730"/>
    <cellStyle name="Normal 10 3 2" xfId="7731"/>
    <cellStyle name="Normal 10 30" xfId="7732"/>
    <cellStyle name="Normal 10 31" xfId="7733"/>
    <cellStyle name="Normal 10 32" xfId="7734"/>
    <cellStyle name="Normal 10 33" xfId="7735"/>
    <cellStyle name="Normal 10 34" xfId="7736"/>
    <cellStyle name="Normal 10 35" xfId="7737"/>
    <cellStyle name="Normal 10 36" xfId="7738"/>
    <cellStyle name="Normal 10 37" xfId="7739"/>
    <cellStyle name="Normal 10 38" xfId="7740"/>
    <cellStyle name="Normal 10 39" xfId="7741"/>
    <cellStyle name="Normal 10 4" xfId="7742"/>
    <cellStyle name="Normal 10 40" xfId="7743"/>
    <cellStyle name="Normal 10 41" xfId="7744"/>
    <cellStyle name="Normal 10 42" xfId="7745"/>
    <cellStyle name="Normal 10 43" xfId="7746"/>
    <cellStyle name="Normal 10 44" xfId="7747"/>
    <cellStyle name="Normal 10 45" xfId="7748"/>
    <cellStyle name="Normal 10 46" xfId="7749"/>
    <cellStyle name="Normal 10 47" xfId="7750"/>
    <cellStyle name="Normal 10 48" xfId="7751"/>
    <cellStyle name="Normal 10 49" xfId="7752"/>
    <cellStyle name="Normal 10 5" xfId="7753"/>
    <cellStyle name="Normal 10 50" xfId="7754"/>
    <cellStyle name="Normal 10 51" xfId="7755"/>
    <cellStyle name="Normal 10 52" xfId="7756"/>
    <cellStyle name="Normal 10 53" xfId="7757"/>
    <cellStyle name="Normal 10 54" xfId="7758"/>
    <cellStyle name="Normal 10 55" xfId="7759"/>
    <cellStyle name="Normal 10 56" xfId="7760"/>
    <cellStyle name="Normal 10 57" xfId="7761"/>
    <cellStyle name="Normal 10 58" xfId="7762"/>
    <cellStyle name="Normal 10 59" xfId="7763"/>
    <cellStyle name="Normal 10 6" xfId="7764"/>
    <cellStyle name="Normal 10 60" xfId="7765"/>
    <cellStyle name="Normal 10 61" xfId="7766"/>
    <cellStyle name="Normal 10 62" xfId="7767"/>
    <cellStyle name="Normal 10 63" xfId="7768"/>
    <cellStyle name="Normal 10 64" xfId="7769"/>
    <cellStyle name="Normal 10 65" xfId="7770"/>
    <cellStyle name="Normal 10 66" xfId="7771"/>
    <cellStyle name="Normal 10 67" xfId="7772"/>
    <cellStyle name="Normal 10 68" xfId="7773"/>
    <cellStyle name="Normal 10 69" xfId="7774"/>
    <cellStyle name="Normal 10 7" xfId="7775"/>
    <cellStyle name="Normal 10 70" xfId="7776"/>
    <cellStyle name="Normal 10 71" xfId="7777"/>
    <cellStyle name="Normal 10 72" xfId="7778"/>
    <cellStyle name="Normal 10 73" xfId="7779"/>
    <cellStyle name="Normal 10 74" xfId="7780"/>
    <cellStyle name="Normal 10 75" xfId="7781"/>
    <cellStyle name="Normal 10 76" xfId="7782"/>
    <cellStyle name="Normal 10 77" xfId="7783"/>
    <cellStyle name="Normal 10 78" xfId="7784"/>
    <cellStyle name="Normal 10 79" xfId="7785"/>
    <cellStyle name="Normal 10 8" xfId="7786"/>
    <cellStyle name="Normal 10 80" xfId="7787"/>
    <cellStyle name="Normal 10 81" xfId="7788"/>
    <cellStyle name="Normal 10 82" xfId="7789"/>
    <cellStyle name="Normal 10 83" xfId="7790"/>
    <cellStyle name="Normal 10 84" xfId="7791"/>
    <cellStyle name="Normal 10 85" xfId="7792"/>
    <cellStyle name="Normal 10 86" xfId="7793"/>
    <cellStyle name="Normal 10 87" xfId="7794"/>
    <cellStyle name="Normal 10 88" xfId="7795"/>
    <cellStyle name="Normal 10 89" xfId="7796"/>
    <cellStyle name="Normal 10 9" xfId="7797"/>
    <cellStyle name="Normal 10 90" xfId="7798"/>
    <cellStyle name="Normal 10 91" xfId="7799"/>
    <cellStyle name="Normal 10 92" xfId="7800"/>
    <cellStyle name="Normal 10 93" xfId="7801"/>
    <cellStyle name="Normal 10 94" xfId="7802"/>
    <cellStyle name="Normal 10 95" xfId="7803"/>
    <cellStyle name="Normal 10 96" xfId="7804"/>
    <cellStyle name="Normal 10 97" xfId="7805"/>
    <cellStyle name="Normal 10 98" xfId="7806"/>
    <cellStyle name="Normal 10 99" xfId="7807"/>
    <cellStyle name="Normal 100" xfId="12728"/>
    <cellStyle name="Normal 100 2" xfId="12729"/>
    <cellStyle name="Normal 101" xfId="12730"/>
    <cellStyle name="Normal 101 2" xfId="12731"/>
    <cellStyle name="Normal 102" xfId="12732"/>
    <cellStyle name="Normal 102 2" xfId="12733"/>
    <cellStyle name="Normal 103" xfId="12734"/>
    <cellStyle name="Normal 103 2" xfId="13774"/>
    <cellStyle name="Normal 104" xfId="12735"/>
    <cellStyle name="Normal 104 2" xfId="13775"/>
    <cellStyle name="Normal 105" xfId="12736"/>
    <cellStyle name="Normal 105 2" xfId="13776"/>
    <cellStyle name="Normal 106" xfId="7808"/>
    <cellStyle name="Normal 106 2" xfId="12738"/>
    <cellStyle name="Normal 106 3" xfId="12737"/>
    <cellStyle name="Normal 107" xfId="12739"/>
    <cellStyle name="Normal 107 2" xfId="13777"/>
    <cellStyle name="Normal 108" xfId="7809"/>
    <cellStyle name="Normal 108 2" xfId="12740"/>
    <cellStyle name="Normal 108 3" xfId="13778"/>
    <cellStyle name="Normal 109" xfId="12741"/>
    <cellStyle name="Normal 109 2" xfId="13779"/>
    <cellStyle name="Normal 11" xfId="7810"/>
    <cellStyle name="Normal 11 10" xfId="7811"/>
    <cellStyle name="Normal 11 100" xfId="7812"/>
    <cellStyle name="Normal 11 101" xfId="7813"/>
    <cellStyle name="Normal 11 102" xfId="7814"/>
    <cellStyle name="Normal 11 103" xfId="7815"/>
    <cellStyle name="Normal 11 104" xfId="7816"/>
    <cellStyle name="Normal 11 105" xfId="7817"/>
    <cellStyle name="Normal 11 106" xfId="7818"/>
    <cellStyle name="Normal 11 107" xfId="7819"/>
    <cellStyle name="Normal 11 108" xfId="7820"/>
    <cellStyle name="Normal 11 109" xfId="7821"/>
    <cellStyle name="Normal 11 11" xfId="7822"/>
    <cellStyle name="Normal 11 110" xfId="7823"/>
    <cellStyle name="Normal 11 111" xfId="7824"/>
    <cellStyle name="Normal 11 112" xfId="7825"/>
    <cellStyle name="Normal 11 113" xfId="7826"/>
    <cellStyle name="Normal 11 114" xfId="7827"/>
    <cellStyle name="Normal 11 115" xfId="7828"/>
    <cellStyle name="Normal 11 116" xfId="7829"/>
    <cellStyle name="Normal 11 117" xfId="7830"/>
    <cellStyle name="Normal 11 118" xfId="7831"/>
    <cellStyle name="Normal 11 119" xfId="7832"/>
    <cellStyle name="Normal 11 12" xfId="7833"/>
    <cellStyle name="Normal 11 120" xfId="7834"/>
    <cellStyle name="Normal 11 121" xfId="7835"/>
    <cellStyle name="Normal 11 122" xfId="7836"/>
    <cellStyle name="Normal 11 123" xfId="7837"/>
    <cellStyle name="Normal 11 124" xfId="7838"/>
    <cellStyle name="Normal 11 125" xfId="7839"/>
    <cellStyle name="Normal 11 126" xfId="7840"/>
    <cellStyle name="Normal 11 127" xfId="7841"/>
    <cellStyle name="Normal 11 128" xfId="7842"/>
    <cellStyle name="Normal 11 129" xfId="7843"/>
    <cellStyle name="Normal 11 13" xfId="7844"/>
    <cellStyle name="Normal 11 130" xfId="7845"/>
    <cellStyle name="Normal 11 131" xfId="7846"/>
    <cellStyle name="Normal 11 132" xfId="7847"/>
    <cellStyle name="Normal 11 133" xfId="7848"/>
    <cellStyle name="Normal 11 134" xfId="7849"/>
    <cellStyle name="Normal 11 135" xfId="12742"/>
    <cellStyle name="Normal 11 14" xfId="7850"/>
    <cellStyle name="Normal 11 15" xfId="7851"/>
    <cellStyle name="Normal 11 16" xfId="7852"/>
    <cellStyle name="Normal 11 17" xfId="7853"/>
    <cellStyle name="Normal 11 18" xfId="7854"/>
    <cellStyle name="Normal 11 19" xfId="7855"/>
    <cellStyle name="Normal 11 2" xfId="7856"/>
    <cellStyle name="Normal 11 2 2" xfId="7857"/>
    <cellStyle name="Normal 11 2 2 2" xfId="12744"/>
    <cellStyle name="Normal 11 2 3" xfId="7858"/>
    <cellStyle name="Normal 11 2 3 2" xfId="12745"/>
    <cellStyle name="Normal 11 2 4" xfId="7859"/>
    <cellStyle name="Normal 11 2 5" xfId="12743"/>
    <cellStyle name="Normal 11 20" xfId="7860"/>
    <cellStyle name="Normal 11 21" xfId="7861"/>
    <cellStyle name="Normal 11 22" xfId="7862"/>
    <cellStyle name="Normal 11 23" xfId="7863"/>
    <cellStyle name="Normal 11 24" xfId="7864"/>
    <cellStyle name="Normal 11 25" xfId="7865"/>
    <cellStyle name="Normal 11 26" xfId="7866"/>
    <cellStyle name="Normal 11 27" xfId="7867"/>
    <cellStyle name="Normal 11 28" xfId="7868"/>
    <cellStyle name="Normal 11 29" xfId="7869"/>
    <cellStyle name="Normal 11 3" xfId="7870"/>
    <cellStyle name="Normal 11 3 2" xfId="7871"/>
    <cellStyle name="Normal 11 3 2 2" xfId="12747"/>
    <cellStyle name="Normal 11 3 3" xfId="7872"/>
    <cellStyle name="Normal 11 3 3 2" xfId="12748"/>
    <cellStyle name="Normal 11 3 4" xfId="7873"/>
    <cellStyle name="Normal 11 3 5" xfId="12746"/>
    <cellStyle name="Normal 11 30" xfId="7874"/>
    <cellStyle name="Normal 11 31" xfId="7875"/>
    <cellStyle name="Normal 11 32" xfId="7876"/>
    <cellStyle name="Normal 11 33" xfId="7877"/>
    <cellStyle name="Normal 11 34" xfId="7878"/>
    <cellStyle name="Normal 11 35" xfId="7879"/>
    <cellStyle name="Normal 11 36" xfId="7880"/>
    <cellStyle name="Normal 11 37" xfId="7881"/>
    <cellStyle name="Normal 11 38" xfId="7882"/>
    <cellStyle name="Normal 11 39" xfId="7883"/>
    <cellStyle name="Normal 11 4" xfId="7884"/>
    <cellStyle name="Normal 11 4 2" xfId="7885"/>
    <cellStyle name="Normal 11 4 2 2" xfId="12750"/>
    <cellStyle name="Normal 11 4 3" xfId="7886"/>
    <cellStyle name="Normal 11 4 3 2" xfId="12751"/>
    <cellStyle name="Normal 11 4 4" xfId="7887"/>
    <cellStyle name="Normal 11 4 5" xfId="12749"/>
    <cellStyle name="Normal 11 40" xfId="7888"/>
    <cellStyle name="Normal 11 41" xfId="7889"/>
    <cellStyle name="Normal 11 42" xfId="7890"/>
    <cellStyle name="Normal 11 43" xfId="7891"/>
    <cellStyle name="Normal 11 44" xfId="7892"/>
    <cellStyle name="Normal 11 45" xfId="7893"/>
    <cellStyle name="Normal 11 46" xfId="7894"/>
    <cellStyle name="Normal 11 47" xfId="7895"/>
    <cellStyle name="Normal 11 48" xfId="7896"/>
    <cellStyle name="Normal 11 49" xfId="7897"/>
    <cellStyle name="Normal 11 5" xfId="7898"/>
    <cellStyle name="Normal 11 5 2" xfId="7899"/>
    <cellStyle name="Normal 11 5 3" xfId="12752"/>
    <cellStyle name="Normal 11 50" xfId="7900"/>
    <cellStyle name="Normal 11 51" xfId="7901"/>
    <cellStyle name="Normal 11 52" xfId="7902"/>
    <cellStyle name="Normal 11 53" xfId="7903"/>
    <cellStyle name="Normal 11 54" xfId="7904"/>
    <cellStyle name="Normal 11 55" xfId="7905"/>
    <cellStyle name="Normal 11 56" xfId="7906"/>
    <cellStyle name="Normal 11 57" xfId="7907"/>
    <cellStyle name="Normal 11 58" xfId="7908"/>
    <cellStyle name="Normal 11 59" xfId="7909"/>
    <cellStyle name="Normal 11 6" xfId="7910"/>
    <cellStyle name="Normal 11 6 2" xfId="7911"/>
    <cellStyle name="Normal 11 6 3" xfId="12753"/>
    <cellStyle name="Normal 11 60" xfId="7912"/>
    <cellStyle name="Normal 11 61" xfId="7913"/>
    <cellStyle name="Normal 11 62" xfId="7914"/>
    <cellStyle name="Normal 11 63" xfId="7915"/>
    <cellStyle name="Normal 11 64" xfId="7916"/>
    <cellStyle name="Normal 11 65" xfId="7917"/>
    <cellStyle name="Normal 11 66" xfId="7918"/>
    <cellStyle name="Normal 11 67" xfId="7919"/>
    <cellStyle name="Normal 11 68" xfId="7920"/>
    <cellStyle name="Normal 11 69" xfId="7921"/>
    <cellStyle name="Normal 11 7" xfId="7922"/>
    <cellStyle name="Normal 11 7 2" xfId="7923"/>
    <cellStyle name="Normal 11 70" xfId="7924"/>
    <cellStyle name="Normal 11 71" xfId="7925"/>
    <cellStyle name="Normal 11 72" xfId="7926"/>
    <cellStyle name="Normal 11 73" xfId="7927"/>
    <cellStyle name="Normal 11 74" xfId="7928"/>
    <cellStyle name="Normal 11 75" xfId="7929"/>
    <cellStyle name="Normal 11 76" xfId="7930"/>
    <cellStyle name="Normal 11 77" xfId="7931"/>
    <cellStyle name="Normal 11 78" xfId="7932"/>
    <cellStyle name="Normal 11 79" xfId="7933"/>
    <cellStyle name="Normal 11 8" xfId="7934"/>
    <cellStyle name="Normal 11 80" xfId="7935"/>
    <cellStyle name="Normal 11 81" xfId="7936"/>
    <cellStyle name="Normal 11 82" xfId="7937"/>
    <cellStyle name="Normal 11 83" xfId="7938"/>
    <cellStyle name="Normal 11 84" xfId="7939"/>
    <cellStyle name="Normal 11 85" xfId="7940"/>
    <cellStyle name="Normal 11 86" xfId="7941"/>
    <cellStyle name="Normal 11 87" xfId="7942"/>
    <cellStyle name="Normal 11 88" xfId="7943"/>
    <cellStyle name="Normal 11 89" xfId="7944"/>
    <cellStyle name="Normal 11 9" xfId="7945"/>
    <cellStyle name="Normal 11 90" xfId="7946"/>
    <cellStyle name="Normal 11 91" xfId="7947"/>
    <cellStyle name="Normal 11 92" xfId="7948"/>
    <cellStyle name="Normal 11 93" xfId="7949"/>
    <cellStyle name="Normal 11 94" xfId="7950"/>
    <cellStyle name="Normal 11 95" xfId="7951"/>
    <cellStyle name="Normal 11 96" xfId="7952"/>
    <cellStyle name="Normal 11 97" xfId="7953"/>
    <cellStyle name="Normal 11 98" xfId="7954"/>
    <cellStyle name="Normal 11 99" xfId="7955"/>
    <cellStyle name="Normal 110" xfId="12754"/>
    <cellStyle name="Normal 110 2" xfId="13780"/>
    <cellStyle name="Normal 111" xfId="12755"/>
    <cellStyle name="Normal 111 2" xfId="13781"/>
    <cellStyle name="Normal 112" xfId="7956"/>
    <cellStyle name="Normal 112 2" xfId="12756"/>
    <cellStyle name="Normal 112 3" xfId="13782"/>
    <cellStyle name="Normal 113" xfId="12757"/>
    <cellStyle name="Normal 113 2" xfId="12758"/>
    <cellStyle name="Normal 114" xfId="12759"/>
    <cellStyle name="Normal 114 2" xfId="13783"/>
    <cellStyle name="Normal 115" xfId="12760"/>
    <cellStyle name="Normal 115 2" xfId="13784"/>
    <cellStyle name="Normal 116" xfId="12761"/>
    <cellStyle name="Normal 116 2" xfId="13785"/>
    <cellStyle name="Normal 117" xfId="12762"/>
    <cellStyle name="Normal 117 2" xfId="13786"/>
    <cellStyle name="Normal 118" xfId="12763"/>
    <cellStyle name="Normal 118 2" xfId="13787"/>
    <cellStyle name="Normal 119" xfId="12764"/>
    <cellStyle name="Normal 119 2" xfId="13788"/>
    <cellStyle name="Normal 12" xfId="7957"/>
    <cellStyle name="Normal 12 10" xfId="12766"/>
    <cellStyle name="Normal 12 11" xfId="12767"/>
    <cellStyle name="Normal 12 12" xfId="12768"/>
    <cellStyle name="Normal 12 13" xfId="12769"/>
    <cellStyle name="Normal 12 14" xfId="12765"/>
    <cellStyle name="Normal 12 2" xfId="7958"/>
    <cellStyle name="Normal 12 2 2" xfId="7959"/>
    <cellStyle name="Normal 12 2 2 2" xfId="12771"/>
    <cellStyle name="Normal 12 2 3" xfId="7960"/>
    <cellStyle name="Normal 12 2 3 2" xfId="12772"/>
    <cellStyle name="Normal 12 2 4" xfId="13743"/>
    <cellStyle name="Normal 12 2 5" xfId="12770"/>
    <cellStyle name="Normal 12 3" xfId="7961"/>
    <cellStyle name="Normal 12 3 2" xfId="7962"/>
    <cellStyle name="Normal 12 3 2 2" xfId="7963"/>
    <cellStyle name="Normal 12 3 2 2 2" xfId="12775"/>
    <cellStyle name="Normal 12 3 2 2 3" xfId="13789"/>
    <cellStyle name="Normal 12 3 2 3" xfId="7964"/>
    <cellStyle name="Normal 12 3 2 3 2" xfId="12776"/>
    <cellStyle name="Normal 12 3 2 3 3" xfId="13790"/>
    <cellStyle name="Normal 12 3 2 4" xfId="12774"/>
    <cellStyle name="Normal 12 3 3" xfId="7965"/>
    <cellStyle name="Normal 12 3 3 2" xfId="7966"/>
    <cellStyle name="Normal 12 3 3 3" xfId="12777"/>
    <cellStyle name="Normal 12 3 4" xfId="7967"/>
    <cellStyle name="Normal 12 3 4 2" xfId="12778"/>
    <cellStyle name="Normal 12 3 4 3" xfId="13791"/>
    <cellStyle name="Normal 12 3 5" xfId="12773"/>
    <cellStyle name="Normal 12 4" xfId="7968"/>
    <cellStyle name="Normal 12 4 2" xfId="7969"/>
    <cellStyle name="Normal 12 4 2 2" xfId="7970"/>
    <cellStyle name="Normal 12 4 2 3" xfId="12780"/>
    <cellStyle name="Normal 12 4 3" xfId="7971"/>
    <cellStyle name="Normal 12 4 3 2" xfId="7972"/>
    <cellStyle name="Normal 12 4 3 3" xfId="12781"/>
    <cellStyle name="Normal 12 4 4" xfId="7973"/>
    <cellStyle name="Normal 12 4 5" xfId="12779"/>
    <cellStyle name="Normal 12 5" xfId="7974"/>
    <cellStyle name="Normal 12 5 2" xfId="12782"/>
    <cellStyle name="Normal 12 6" xfId="7975"/>
    <cellStyle name="Normal 12 6 2" xfId="12783"/>
    <cellStyle name="Normal 12 7" xfId="12784"/>
    <cellStyle name="Normal 12 8" xfId="12785"/>
    <cellStyle name="Normal 12 9" xfId="12786"/>
    <cellStyle name="Normal 12_May-11 RNR WS GK Format" xfId="7976"/>
    <cellStyle name="Normal 120" xfId="12787"/>
    <cellStyle name="Normal 120 2" xfId="13792"/>
    <cellStyle name="Normal 121" xfId="12788"/>
    <cellStyle name="Normal 121 2" xfId="13793"/>
    <cellStyle name="Normal 122" xfId="12789"/>
    <cellStyle name="Normal 122 2" xfId="13794"/>
    <cellStyle name="Normal 123" xfId="12790"/>
    <cellStyle name="Normal 123 2" xfId="12791"/>
    <cellStyle name="Normal 124" xfId="12792"/>
    <cellStyle name="Normal 124 2" xfId="12793"/>
    <cellStyle name="Normal 125" xfId="12794"/>
    <cellStyle name="Normal 125 2" xfId="13795"/>
    <cellStyle name="Normal 126" xfId="12795"/>
    <cellStyle name="Normal 126 2" xfId="13796"/>
    <cellStyle name="Normal 127" xfId="12796"/>
    <cellStyle name="Normal 127 2" xfId="13797"/>
    <cellStyle name="Normal 128" xfId="12797"/>
    <cellStyle name="Normal 128 2" xfId="13798"/>
    <cellStyle name="Normal 129" xfId="12798"/>
    <cellStyle name="Normal 129 2" xfId="13799"/>
    <cellStyle name="Normal 13" xfId="7977"/>
    <cellStyle name="Normal 13 10" xfId="12800"/>
    <cellStyle name="Normal 13 11" xfId="12799"/>
    <cellStyle name="Normal 13 2" xfId="7978"/>
    <cellStyle name="Normal 13 2 2" xfId="7979"/>
    <cellStyle name="Normal 13 2 2 2" xfId="12802"/>
    <cellStyle name="Normal 13 2 3" xfId="13744"/>
    <cellStyle name="Normal 13 2 4" xfId="12801"/>
    <cellStyle name="Normal 13 3" xfId="7980"/>
    <cellStyle name="Normal 13 3 2" xfId="12803"/>
    <cellStyle name="Normal 13 4" xfId="12804"/>
    <cellStyle name="Normal 13 5" xfId="12805"/>
    <cellStyle name="Normal 13 6" xfId="12806"/>
    <cellStyle name="Normal 13 7" xfId="12807"/>
    <cellStyle name="Normal 13 8" xfId="12808"/>
    <cellStyle name="Normal 13 9" xfId="12809"/>
    <cellStyle name="Normal 130" xfId="12810"/>
    <cellStyle name="Normal 130 2" xfId="13800"/>
    <cellStyle name="Normal 131" xfId="12811"/>
    <cellStyle name="Normal 131 2" xfId="13801"/>
    <cellStyle name="Normal 132" xfId="12812"/>
    <cellStyle name="Normal 133" xfId="12813"/>
    <cellStyle name="Normal 134" xfId="12814"/>
    <cellStyle name="Normal 134 2" xfId="13802"/>
    <cellStyle name="Normal 135" xfId="12815"/>
    <cellStyle name="Normal 135 2" xfId="13803"/>
    <cellStyle name="Normal 136" xfId="12816"/>
    <cellStyle name="Normal 136 2" xfId="13804"/>
    <cellStyle name="Normal 137" xfId="12817"/>
    <cellStyle name="Normal 137 2" xfId="13805"/>
    <cellStyle name="Normal 138" xfId="12818"/>
    <cellStyle name="Normal 138 2" xfId="13806"/>
    <cellStyle name="Normal 139" xfId="12819"/>
    <cellStyle name="Normal 139 2" xfId="13807"/>
    <cellStyle name="Normal 14" xfId="7981"/>
    <cellStyle name="Normal 14 2" xfId="7982"/>
    <cellStyle name="Normal 14 2 2" xfId="7983"/>
    <cellStyle name="Normal 14 2 2 2" xfId="12822"/>
    <cellStyle name="Normal 14 2 2 3" xfId="13808"/>
    <cellStyle name="Normal 14 2 3" xfId="7984"/>
    <cellStyle name="Normal 14 2 3 2" xfId="12823"/>
    <cellStyle name="Normal 14 2 3 3" xfId="13809"/>
    <cellStyle name="Normal 14 2 4" xfId="12821"/>
    <cellStyle name="Normal 14 3" xfId="7985"/>
    <cellStyle name="Normal 14 3 2" xfId="12824"/>
    <cellStyle name="Normal 14 4" xfId="7986"/>
    <cellStyle name="Normal 14 4 2" xfId="12825"/>
    <cellStyle name="Normal 14 5" xfId="7987"/>
    <cellStyle name="Normal 14 5 2" xfId="12826"/>
    <cellStyle name="Normal 14 6" xfId="7988"/>
    <cellStyle name="Normal 14 7" xfId="12820"/>
    <cellStyle name="Normal 140" xfId="12827"/>
    <cellStyle name="Normal 140 2" xfId="13810"/>
    <cellStyle name="Normal 141" xfId="12828"/>
    <cellStyle name="Normal 141 2" xfId="13811"/>
    <cellStyle name="Normal 142" xfId="12829"/>
    <cellStyle name="Normal 142 2" xfId="13812"/>
    <cellStyle name="Normal 143" xfId="12830"/>
    <cellStyle name="Normal 143 2" xfId="13813"/>
    <cellStyle name="Normal 144" xfId="12831"/>
    <cellStyle name="Normal 144 2" xfId="13814"/>
    <cellStyle name="Normal 145" xfId="12832"/>
    <cellStyle name="Normal 145 2" xfId="13815"/>
    <cellStyle name="Normal 146" xfId="12833"/>
    <cellStyle name="Normal 146 2" xfId="13816"/>
    <cellStyle name="Normal 147" xfId="12834"/>
    <cellStyle name="Normal 147 2" xfId="13817"/>
    <cellStyle name="Normal 148" xfId="12835"/>
    <cellStyle name="Normal 149" xfId="12836"/>
    <cellStyle name="Normal 149 2" xfId="13818"/>
    <cellStyle name="Normal 15" xfId="7989"/>
    <cellStyle name="Normal 15 2" xfId="7990"/>
    <cellStyle name="Normal 15 2 2" xfId="7991"/>
    <cellStyle name="Normal 15 2 2 2" xfId="12839"/>
    <cellStyle name="Normal 15 2 2 3" xfId="13820"/>
    <cellStyle name="Normal 15 2 3" xfId="7992"/>
    <cellStyle name="Normal 15 2 3 2" xfId="12840"/>
    <cellStyle name="Normal 15 2 3 3" xfId="13821"/>
    <cellStyle name="Normal 15 2 4" xfId="12838"/>
    <cellStyle name="Normal 15 2 5" xfId="13819"/>
    <cellStyle name="Normal 15 3" xfId="7993"/>
    <cellStyle name="Normal 15 3 2" xfId="7994"/>
    <cellStyle name="Normal 15 3 2 2" xfId="12842"/>
    <cellStyle name="Normal 15 3 2 3" xfId="13823"/>
    <cellStyle name="Normal 15 3 3" xfId="7995"/>
    <cellStyle name="Normal 15 3 3 2" xfId="12843"/>
    <cellStyle name="Normal 15 3 3 3" xfId="13824"/>
    <cellStyle name="Normal 15 3 4" xfId="12841"/>
    <cellStyle name="Normal 15 3 5" xfId="13822"/>
    <cellStyle name="Normal 15 4" xfId="7996"/>
    <cellStyle name="Normal 15 4 2" xfId="7997"/>
    <cellStyle name="Normal 15 4 2 2" xfId="12845"/>
    <cellStyle name="Normal 15 4 2 3" xfId="13826"/>
    <cellStyle name="Normal 15 4 3" xfId="7998"/>
    <cellStyle name="Normal 15 4 3 2" xfId="12846"/>
    <cellStyle name="Normal 15 4 3 3" xfId="13827"/>
    <cellStyle name="Normal 15 4 4" xfId="12844"/>
    <cellStyle name="Normal 15 4 5" xfId="13825"/>
    <cellStyle name="Normal 15 5" xfId="7999"/>
    <cellStyle name="Normal 15 5 2" xfId="8000"/>
    <cellStyle name="Normal 15 5 2 2" xfId="12848"/>
    <cellStyle name="Normal 15 5 2 3" xfId="13829"/>
    <cellStyle name="Normal 15 5 3" xfId="8001"/>
    <cellStyle name="Normal 15 5 3 2" xfId="12849"/>
    <cellStyle name="Normal 15 5 3 3" xfId="13830"/>
    <cellStyle name="Normal 15 5 4" xfId="12847"/>
    <cellStyle name="Normal 15 5 5" xfId="13828"/>
    <cellStyle name="Normal 15 6" xfId="8002"/>
    <cellStyle name="Normal 15 6 2" xfId="8003"/>
    <cellStyle name="Normal 15 6 2 2" xfId="12851"/>
    <cellStyle name="Normal 15 6 2 3" xfId="13832"/>
    <cellStyle name="Normal 15 6 3" xfId="8004"/>
    <cellStyle name="Normal 15 6 3 2" xfId="12852"/>
    <cellStyle name="Normal 15 6 3 3" xfId="13833"/>
    <cellStyle name="Normal 15 6 4" xfId="12850"/>
    <cellStyle name="Normal 15 6 5" xfId="13831"/>
    <cellStyle name="Normal 15 7" xfId="8005"/>
    <cellStyle name="Normal 15 7 2" xfId="8006"/>
    <cellStyle name="Normal 15 7 2 2" xfId="12854"/>
    <cellStyle name="Normal 15 7 2 3" xfId="13835"/>
    <cellStyle name="Normal 15 7 3" xfId="8007"/>
    <cellStyle name="Normal 15 7 3 2" xfId="12855"/>
    <cellStyle name="Normal 15 7 3 3" xfId="13836"/>
    <cellStyle name="Normal 15 7 4" xfId="12853"/>
    <cellStyle name="Normal 15 7 5" xfId="13834"/>
    <cellStyle name="Normal 15 8" xfId="8008"/>
    <cellStyle name="Normal 15 9" xfId="12837"/>
    <cellStyle name="Normal 150" xfId="12856"/>
    <cellStyle name="Normal 150 2" xfId="13837"/>
    <cellStyle name="Normal 151" xfId="12857"/>
    <cellStyle name="Normal 151 2" xfId="13838"/>
    <cellStyle name="Normal 152" xfId="12858"/>
    <cellStyle name="Normal 152 2" xfId="13839"/>
    <cellStyle name="Normal 153" xfId="12859"/>
    <cellStyle name="Normal 153 2" xfId="13840"/>
    <cellStyle name="Normal 154" xfId="12860"/>
    <cellStyle name="Normal 154 2" xfId="13841"/>
    <cellStyle name="Normal 155" xfId="12861"/>
    <cellStyle name="Normal 156" xfId="12862"/>
    <cellStyle name="Normal 157" xfId="12863"/>
    <cellStyle name="Normal 157 2" xfId="13842"/>
    <cellStyle name="Normal 158" xfId="12864"/>
    <cellStyle name="Normal 159" xfId="12865"/>
    <cellStyle name="Normal 16" xfId="8009"/>
    <cellStyle name="Normal 16 10" xfId="12866"/>
    <cellStyle name="Normal 16 2" xfId="8010"/>
    <cellStyle name="Normal 16 2 2" xfId="13745"/>
    <cellStyle name="Normal 16 2 3" xfId="12867"/>
    <cellStyle name="Normal 16 3" xfId="12868"/>
    <cellStyle name="Normal 16 4" xfId="12869"/>
    <cellStyle name="Normal 16 5" xfId="12870"/>
    <cellStyle name="Normal 16 6" xfId="12871"/>
    <cellStyle name="Normal 16 7" xfId="12872"/>
    <cellStyle name="Normal 16 8" xfId="12873"/>
    <cellStyle name="Normal 16 9" xfId="12874"/>
    <cellStyle name="Normal 160" xfId="12875"/>
    <cellStyle name="Normal 161" xfId="12876"/>
    <cellStyle name="Normal 161 2" xfId="13843"/>
    <cellStyle name="Normal 162" xfId="12877"/>
    <cellStyle name="Normal 162 2" xfId="13844"/>
    <cellStyle name="Normal 163" xfId="12878"/>
    <cellStyle name="Normal 163 2" xfId="13845"/>
    <cellStyle name="Normal 164" xfId="12879"/>
    <cellStyle name="Normal 165" xfId="12880"/>
    <cellStyle name="Normal 166" xfId="12881"/>
    <cellStyle name="Normal 167" xfId="12882"/>
    <cellStyle name="Normal 167 2" xfId="13846"/>
    <cellStyle name="Normal 168" xfId="12883"/>
    <cellStyle name="Normal 168 2" xfId="13847"/>
    <cellStyle name="Normal 169" xfId="12884"/>
    <cellStyle name="Normal 169 2" xfId="13848"/>
    <cellStyle name="Normal 17" xfId="8011"/>
    <cellStyle name="Normal 17 10" xfId="12886"/>
    <cellStyle name="Normal 17 11" xfId="12887"/>
    <cellStyle name="Normal 17 12" xfId="12888"/>
    <cellStyle name="Normal 17 13" xfId="12889"/>
    <cellStyle name="Normal 17 14" xfId="12890"/>
    <cellStyle name="Normal 17 15" xfId="12885"/>
    <cellStyle name="Normal 17 2" xfId="8012"/>
    <cellStyle name="Normal 17 2 2" xfId="8013"/>
    <cellStyle name="Normal 17 2 2 2" xfId="12892"/>
    <cellStyle name="Normal 17 2 3" xfId="8014"/>
    <cellStyle name="Normal 17 2 3 2" xfId="12893"/>
    <cellStyle name="Normal 17 2 3 3" xfId="13850"/>
    <cellStyle name="Normal 17 2 4" xfId="8015"/>
    <cellStyle name="Normal 17 2 4 2" xfId="12894"/>
    <cellStyle name="Normal 17 2 4 3" xfId="13851"/>
    <cellStyle name="Normal 17 2 5" xfId="13746"/>
    <cellStyle name="Normal 17 2 6" xfId="12891"/>
    <cellStyle name="Normal 17 2 7" xfId="13849"/>
    <cellStyle name="Normal 17 3" xfId="8016"/>
    <cellStyle name="Normal 17 3 2" xfId="8017"/>
    <cellStyle name="Normal 17 3 2 2" xfId="12896"/>
    <cellStyle name="Normal 17 3 2 3" xfId="13853"/>
    <cellStyle name="Normal 17 3 3" xfId="8018"/>
    <cellStyle name="Normal 17 3 3 2" xfId="12897"/>
    <cellStyle name="Normal 17 3 3 3" xfId="13854"/>
    <cellStyle name="Normal 17 3 4" xfId="12895"/>
    <cellStyle name="Normal 17 3 5" xfId="13852"/>
    <cellStyle name="Normal 17 4" xfId="8019"/>
    <cellStyle name="Normal 17 4 2" xfId="8020"/>
    <cellStyle name="Normal 17 4 2 2" xfId="12899"/>
    <cellStyle name="Normal 17 4 2 3" xfId="13856"/>
    <cellStyle name="Normal 17 4 3" xfId="8021"/>
    <cellStyle name="Normal 17 4 3 2" xfId="12900"/>
    <cellStyle name="Normal 17 4 3 3" xfId="13857"/>
    <cellStyle name="Normal 17 4 4" xfId="12898"/>
    <cellStyle name="Normal 17 4 5" xfId="13855"/>
    <cellStyle name="Normal 17 5" xfId="8022"/>
    <cellStyle name="Normal 17 5 2" xfId="8023"/>
    <cellStyle name="Normal 17 5 2 2" xfId="12902"/>
    <cellStyle name="Normal 17 5 2 3" xfId="13859"/>
    <cellStyle name="Normal 17 5 3" xfId="8024"/>
    <cellStyle name="Normal 17 5 3 2" xfId="12903"/>
    <cellStyle name="Normal 17 5 3 3" xfId="13860"/>
    <cellStyle name="Normal 17 5 4" xfId="12901"/>
    <cellStyle name="Normal 17 5 5" xfId="13858"/>
    <cellStyle name="Normal 17 6" xfId="8025"/>
    <cellStyle name="Normal 17 6 2" xfId="8026"/>
    <cellStyle name="Normal 17 6 2 2" xfId="12905"/>
    <cellStyle name="Normal 17 6 2 3" xfId="13862"/>
    <cellStyle name="Normal 17 6 3" xfId="8027"/>
    <cellStyle name="Normal 17 6 3 2" xfId="12906"/>
    <cellStyle name="Normal 17 6 3 3" xfId="13863"/>
    <cellStyle name="Normal 17 6 4" xfId="12904"/>
    <cellStyle name="Normal 17 6 5" xfId="13861"/>
    <cellStyle name="Normal 17 7" xfId="8028"/>
    <cellStyle name="Normal 17 7 2" xfId="8029"/>
    <cellStyle name="Normal 17 7 2 2" xfId="12908"/>
    <cellStyle name="Normal 17 7 2 3" xfId="13865"/>
    <cellStyle name="Normal 17 7 3" xfId="8030"/>
    <cellStyle name="Normal 17 7 3 2" xfId="12909"/>
    <cellStyle name="Normal 17 7 3 3" xfId="13866"/>
    <cellStyle name="Normal 17 7 4" xfId="12907"/>
    <cellStyle name="Normal 17 7 5" xfId="13864"/>
    <cellStyle name="Normal 17 8" xfId="12910"/>
    <cellStyle name="Normal 17 9" xfId="12911"/>
    <cellStyle name="Normal 170" xfId="12912"/>
    <cellStyle name="Normal 170 2" xfId="13867"/>
    <cellStyle name="Normal 171" xfId="12913"/>
    <cellStyle name="Normal 172" xfId="12914"/>
    <cellStyle name="Normal 172 2" xfId="13868"/>
    <cellStyle name="Normal 173" xfId="12915"/>
    <cellStyle name="Normal 173 2" xfId="13869"/>
    <cellStyle name="Normal 174" xfId="12916"/>
    <cellStyle name="Normal 174 2" xfId="13870"/>
    <cellStyle name="Normal 175" xfId="12917"/>
    <cellStyle name="Normal 175 2" xfId="13871"/>
    <cellStyle name="Normal 176" xfId="12918"/>
    <cellStyle name="Normal 177" xfId="12919"/>
    <cellStyle name="Normal 177 2" xfId="13872"/>
    <cellStyle name="Normal 178" xfId="12920"/>
    <cellStyle name="Normal 178 2" xfId="13873"/>
    <cellStyle name="Normal 179" xfId="12921"/>
    <cellStyle name="Normal 179 2" xfId="13874"/>
    <cellStyle name="Normal 18" xfId="8031"/>
    <cellStyle name="Normal 18 10" xfId="12923"/>
    <cellStyle name="Normal 18 11" xfId="12924"/>
    <cellStyle name="Normal 18 12" xfId="12925"/>
    <cellStyle name="Normal 18 13" xfId="12926"/>
    <cellStyle name="Normal 18 14" xfId="12927"/>
    <cellStyle name="Normal 18 15" xfId="12922"/>
    <cellStyle name="Normal 18 2" xfId="8032"/>
    <cellStyle name="Normal 18 2 2" xfId="8033"/>
    <cellStyle name="Normal 18 2 2 2" xfId="12929"/>
    <cellStyle name="Normal 18 2 2 3" xfId="13876"/>
    <cellStyle name="Normal 18 2 3" xfId="8034"/>
    <cellStyle name="Normal 18 2 3 2" xfId="12930"/>
    <cellStyle name="Normal 18 2 3 3" xfId="13877"/>
    <cellStyle name="Normal 18 2 4" xfId="13747"/>
    <cellStyle name="Normal 18 2 5" xfId="12928"/>
    <cellStyle name="Normal 18 2 6" xfId="13875"/>
    <cellStyle name="Normal 18 3" xfId="8035"/>
    <cellStyle name="Normal 18 3 2" xfId="8036"/>
    <cellStyle name="Normal 18 3 2 2" xfId="12932"/>
    <cellStyle name="Normal 18 3 2 3" xfId="13879"/>
    <cellStyle name="Normal 18 3 3" xfId="8037"/>
    <cellStyle name="Normal 18 3 3 2" xfId="12933"/>
    <cellStyle name="Normal 18 3 3 3" xfId="13880"/>
    <cellStyle name="Normal 18 3 4" xfId="12931"/>
    <cellStyle name="Normal 18 3 5" xfId="13878"/>
    <cellStyle name="Normal 18 4" xfId="8038"/>
    <cellStyle name="Normal 18 4 2" xfId="8039"/>
    <cellStyle name="Normal 18 4 2 2" xfId="12935"/>
    <cellStyle name="Normal 18 4 2 3" xfId="13882"/>
    <cellStyle name="Normal 18 4 3" xfId="8040"/>
    <cellStyle name="Normal 18 4 3 2" xfId="12936"/>
    <cellStyle name="Normal 18 4 3 3" xfId="13883"/>
    <cellStyle name="Normal 18 4 4" xfId="12934"/>
    <cellStyle name="Normal 18 4 5" xfId="13881"/>
    <cellStyle name="Normal 18 5" xfId="8041"/>
    <cellStyle name="Normal 18 5 2" xfId="8042"/>
    <cellStyle name="Normal 18 5 2 2" xfId="12938"/>
    <cellStyle name="Normal 18 5 2 3" xfId="13885"/>
    <cellStyle name="Normal 18 5 3" xfId="8043"/>
    <cellStyle name="Normal 18 5 3 2" xfId="12939"/>
    <cellStyle name="Normal 18 5 3 3" xfId="13886"/>
    <cellStyle name="Normal 18 5 4" xfId="12937"/>
    <cellStyle name="Normal 18 5 5" xfId="13884"/>
    <cellStyle name="Normal 18 6" xfId="8044"/>
    <cellStyle name="Normal 18 6 2" xfId="8045"/>
    <cellStyle name="Normal 18 6 2 2" xfId="12941"/>
    <cellStyle name="Normal 18 6 2 3" xfId="13888"/>
    <cellStyle name="Normal 18 6 3" xfId="8046"/>
    <cellStyle name="Normal 18 6 3 2" xfId="12942"/>
    <cellStyle name="Normal 18 6 3 3" xfId="13889"/>
    <cellStyle name="Normal 18 6 4" xfId="12940"/>
    <cellStyle name="Normal 18 6 5" xfId="13887"/>
    <cellStyle name="Normal 18 7" xfId="8047"/>
    <cellStyle name="Normal 18 7 2" xfId="8048"/>
    <cellStyle name="Normal 18 7 2 2" xfId="12944"/>
    <cellStyle name="Normal 18 7 2 3" xfId="13891"/>
    <cellStyle name="Normal 18 7 3" xfId="8049"/>
    <cellStyle name="Normal 18 7 3 2" xfId="12945"/>
    <cellStyle name="Normal 18 7 3 3" xfId="13892"/>
    <cellStyle name="Normal 18 7 4" xfId="12943"/>
    <cellStyle name="Normal 18 7 5" xfId="13890"/>
    <cellStyle name="Normal 18 8" xfId="12946"/>
    <cellStyle name="Normal 18 9" xfId="12947"/>
    <cellStyle name="Normal 180" xfId="12948"/>
    <cellStyle name="Normal 181" xfId="12949"/>
    <cellStyle name="Normal 181 2" xfId="13893"/>
    <cellStyle name="Normal 182" xfId="12950"/>
    <cellStyle name="Normal 183" xfId="12951"/>
    <cellStyle name="Normal 184" xfId="12952"/>
    <cellStyle name="Normal 184 2" xfId="13894"/>
    <cellStyle name="Normal 185" xfId="12953"/>
    <cellStyle name="Normal 186" xfId="12954"/>
    <cellStyle name="Normal 186 2" xfId="13895"/>
    <cellStyle name="Normal 187" xfId="12955"/>
    <cellStyle name="Normal 187 2" xfId="13896"/>
    <cellStyle name="Normal 188" xfId="12956"/>
    <cellStyle name="Normal 189" xfId="12957"/>
    <cellStyle name="Normal 189 2" xfId="13897"/>
    <cellStyle name="Normal 19" xfId="8050"/>
    <cellStyle name="Normal 19 2" xfId="12959"/>
    <cellStyle name="Normal 19 3" xfId="12960"/>
    <cellStyle name="Normal 19 4" xfId="12961"/>
    <cellStyle name="Normal 19 5" xfId="12962"/>
    <cellStyle name="Normal 19 6" xfId="12963"/>
    <cellStyle name="Normal 19 7" xfId="12958"/>
    <cellStyle name="Normal 190" xfId="12964"/>
    <cellStyle name="Normal 190 2" xfId="13898"/>
    <cellStyle name="Normal 191" xfId="12965"/>
    <cellStyle name="Normal 191 2" xfId="13899"/>
    <cellStyle name="Normal 192" xfId="12966"/>
    <cellStyle name="Normal 192 2" xfId="13900"/>
    <cellStyle name="Normal 193" xfId="12967"/>
    <cellStyle name="Normal 193 2" xfId="13901"/>
    <cellStyle name="Normal 194" xfId="12968"/>
    <cellStyle name="Normal 194 2" xfId="13902"/>
    <cellStyle name="Normal 195" xfId="12969"/>
    <cellStyle name="Normal 195 2" xfId="13903"/>
    <cellStyle name="Normal 196" xfId="12970"/>
    <cellStyle name="Normal 196 2" xfId="13904"/>
    <cellStyle name="Normal 197" xfId="12971"/>
    <cellStyle name="Normal 197 2" xfId="13905"/>
    <cellStyle name="Normal 198" xfId="12972"/>
    <cellStyle name="Normal 198 2" xfId="13906"/>
    <cellStyle name="Normal 199" xfId="12973"/>
    <cellStyle name="Normal 199 2" xfId="13907"/>
    <cellStyle name="Normal 2" xfId="8051"/>
    <cellStyle name="Normal 2 10" xfId="8052"/>
    <cellStyle name="Normal 2 10 10" xfId="8053"/>
    <cellStyle name="Normal 2 10 10 2" xfId="8054"/>
    <cellStyle name="Normal 2 10 100" xfId="8055"/>
    <cellStyle name="Normal 2 10 101" xfId="8056"/>
    <cellStyle name="Normal 2 10 102" xfId="8057"/>
    <cellStyle name="Normal 2 10 103" xfId="8058"/>
    <cellStyle name="Normal 2 10 104" xfId="8059"/>
    <cellStyle name="Normal 2 10 105" xfId="8060"/>
    <cellStyle name="Normal 2 10 106" xfId="8061"/>
    <cellStyle name="Normal 2 10 107" xfId="8062"/>
    <cellStyle name="Normal 2 10 108" xfId="8063"/>
    <cellStyle name="Normal 2 10 109" xfId="8064"/>
    <cellStyle name="Normal 2 10 11" xfId="8065"/>
    <cellStyle name="Normal 2 10 110" xfId="8066"/>
    <cellStyle name="Normal 2 10 111" xfId="8067"/>
    <cellStyle name="Normal 2 10 112" xfId="8068"/>
    <cellStyle name="Normal 2 10 113" xfId="8069"/>
    <cellStyle name="Normal 2 10 114" xfId="8070"/>
    <cellStyle name="Normal 2 10 115" xfId="8071"/>
    <cellStyle name="Normal 2 10 116" xfId="8072"/>
    <cellStyle name="Normal 2 10 117" xfId="8073"/>
    <cellStyle name="Normal 2 10 118" xfId="8074"/>
    <cellStyle name="Normal 2 10 119" xfId="8075"/>
    <cellStyle name="Normal 2 10 12" xfId="8076"/>
    <cellStyle name="Normal 2 10 120" xfId="8077"/>
    <cellStyle name="Normal 2 10 121" xfId="8078"/>
    <cellStyle name="Normal 2 10 122" xfId="8079"/>
    <cellStyle name="Normal 2 10 123" xfId="8080"/>
    <cellStyle name="Normal 2 10 124" xfId="8081"/>
    <cellStyle name="Normal 2 10 125" xfId="8082"/>
    <cellStyle name="Normal 2 10 126" xfId="8083"/>
    <cellStyle name="Normal 2 10 127" xfId="8084"/>
    <cellStyle name="Normal 2 10 128" xfId="8085"/>
    <cellStyle name="Normal 2 10 129" xfId="8086"/>
    <cellStyle name="Normal 2 10 13" xfId="8087"/>
    <cellStyle name="Normal 2 10 130" xfId="8088"/>
    <cellStyle name="Normal 2 10 131" xfId="8089"/>
    <cellStyle name="Normal 2 10 132" xfId="8090"/>
    <cellStyle name="Normal 2 10 133" xfId="8091"/>
    <cellStyle name="Normal 2 10 134" xfId="8092"/>
    <cellStyle name="Normal 2 10 135" xfId="8093"/>
    <cellStyle name="Normal 2 10 14" xfId="8094"/>
    <cellStyle name="Normal 2 10 15" xfId="8095"/>
    <cellStyle name="Normal 2 10 16" xfId="8096"/>
    <cellStyle name="Normal 2 10 17" xfId="8097"/>
    <cellStyle name="Normal 2 10 18" xfId="8098"/>
    <cellStyle name="Normal 2 10 19" xfId="8099"/>
    <cellStyle name="Normal 2 10 2" xfId="8100"/>
    <cellStyle name="Normal 2 10 2 2" xfId="12974"/>
    <cellStyle name="Normal 2 10 20" xfId="8101"/>
    <cellStyle name="Normal 2 10 21" xfId="8102"/>
    <cellStyle name="Normal 2 10 22" xfId="8103"/>
    <cellStyle name="Normal 2 10 23" xfId="8104"/>
    <cellStyle name="Normal 2 10 24" xfId="8105"/>
    <cellStyle name="Normal 2 10 25" xfId="8106"/>
    <cellStyle name="Normal 2 10 26" xfId="8107"/>
    <cellStyle name="Normal 2 10 27" xfId="8108"/>
    <cellStyle name="Normal 2 10 28" xfId="8109"/>
    <cellStyle name="Normal 2 10 29" xfId="8110"/>
    <cellStyle name="Normal 2 10 3" xfId="8111"/>
    <cellStyle name="Normal 2 10 3 2" xfId="8112"/>
    <cellStyle name="Normal 2 10 3 3" xfId="12975"/>
    <cellStyle name="Normal 2 10 30" xfId="8113"/>
    <cellStyle name="Normal 2 10 31" xfId="8114"/>
    <cellStyle name="Normal 2 10 32" xfId="8115"/>
    <cellStyle name="Normal 2 10 33" xfId="8116"/>
    <cellStyle name="Normal 2 10 34" xfId="8117"/>
    <cellStyle name="Normal 2 10 35" xfId="8118"/>
    <cellStyle name="Normal 2 10 36" xfId="8119"/>
    <cellStyle name="Normal 2 10 37" xfId="8120"/>
    <cellStyle name="Normal 2 10 38" xfId="8121"/>
    <cellStyle name="Normal 2 10 39" xfId="8122"/>
    <cellStyle name="Normal 2 10 4" xfId="8123"/>
    <cellStyle name="Normal 2 10 4 2" xfId="12976"/>
    <cellStyle name="Normal 2 10 40" xfId="8124"/>
    <cellStyle name="Normal 2 10 41" xfId="8125"/>
    <cellStyle name="Normal 2 10 42" xfId="8126"/>
    <cellStyle name="Normal 2 10 43" xfId="8127"/>
    <cellStyle name="Normal 2 10 44" xfId="8128"/>
    <cellStyle name="Normal 2 10 45" xfId="8129"/>
    <cellStyle name="Normal 2 10 46" xfId="8130"/>
    <cellStyle name="Normal 2 10 47" xfId="8131"/>
    <cellStyle name="Normal 2 10 48" xfId="8132"/>
    <cellStyle name="Normal 2 10 49" xfId="8133"/>
    <cellStyle name="Normal 2 10 5" xfId="8134"/>
    <cellStyle name="Normal 2 10 5 2" xfId="12977"/>
    <cellStyle name="Normal 2 10 50" xfId="8135"/>
    <cellStyle name="Normal 2 10 51" xfId="8136"/>
    <cellStyle name="Normal 2 10 52" xfId="8137"/>
    <cellStyle name="Normal 2 10 53" xfId="8138"/>
    <cellStyle name="Normal 2 10 54" xfId="8139"/>
    <cellStyle name="Normal 2 10 55" xfId="8140"/>
    <cellStyle name="Normal 2 10 56" xfId="8141"/>
    <cellStyle name="Normal 2 10 57" xfId="8142"/>
    <cellStyle name="Normal 2 10 58" xfId="8143"/>
    <cellStyle name="Normal 2 10 59" xfId="8144"/>
    <cellStyle name="Normal 2 10 6" xfId="8145"/>
    <cellStyle name="Normal 2 10 6 2" xfId="12978"/>
    <cellStyle name="Normal 2 10 60" xfId="8146"/>
    <cellStyle name="Normal 2 10 61" xfId="8147"/>
    <cellStyle name="Normal 2 10 62" xfId="8148"/>
    <cellStyle name="Normal 2 10 63" xfId="8149"/>
    <cellStyle name="Normal 2 10 64" xfId="8150"/>
    <cellStyle name="Normal 2 10 65" xfId="8151"/>
    <cellStyle name="Normal 2 10 66" xfId="8152"/>
    <cellStyle name="Normal 2 10 67" xfId="8153"/>
    <cellStyle name="Normal 2 10 68" xfId="8154"/>
    <cellStyle name="Normal 2 10 69" xfId="8155"/>
    <cellStyle name="Normal 2 10 7" xfId="8156"/>
    <cellStyle name="Normal 2 10 7 2" xfId="12979"/>
    <cellStyle name="Normal 2 10 70" xfId="8157"/>
    <cellStyle name="Normal 2 10 71" xfId="8158"/>
    <cellStyle name="Normal 2 10 72" xfId="8159"/>
    <cellStyle name="Normal 2 10 73" xfId="8160"/>
    <cellStyle name="Normal 2 10 74" xfId="8161"/>
    <cellStyle name="Normal 2 10 75" xfId="8162"/>
    <cellStyle name="Normal 2 10 76" xfId="8163"/>
    <cellStyle name="Normal 2 10 77" xfId="8164"/>
    <cellStyle name="Normal 2 10 78" xfId="8165"/>
    <cellStyle name="Normal 2 10 79" xfId="8166"/>
    <cellStyle name="Normal 2 10 8" xfId="8167"/>
    <cellStyle name="Normal 2 10 8 2" xfId="12980"/>
    <cellStyle name="Normal 2 10 80" xfId="8168"/>
    <cellStyle name="Normal 2 10 81" xfId="8169"/>
    <cellStyle name="Normal 2 10 82" xfId="8170"/>
    <cellStyle name="Normal 2 10 83" xfId="8171"/>
    <cellStyle name="Normal 2 10 84" xfId="8172"/>
    <cellStyle name="Normal 2 10 85" xfId="8173"/>
    <cellStyle name="Normal 2 10 86" xfId="8174"/>
    <cellStyle name="Normal 2 10 87" xfId="8175"/>
    <cellStyle name="Normal 2 10 88" xfId="8176"/>
    <cellStyle name="Normal 2 10 89" xfId="8177"/>
    <cellStyle name="Normal 2 10 9" xfId="8178"/>
    <cellStyle name="Normal 2 10 90" xfId="8179"/>
    <cellStyle name="Normal 2 10 91" xfId="8180"/>
    <cellStyle name="Normal 2 10 92" xfId="8181"/>
    <cellStyle name="Normal 2 10 93" xfId="8182"/>
    <cellStyle name="Normal 2 10 94" xfId="8183"/>
    <cellStyle name="Normal 2 10 95" xfId="8184"/>
    <cellStyle name="Normal 2 10 96" xfId="8185"/>
    <cellStyle name="Normal 2 10 97" xfId="8186"/>
    <cellStyle name="Normal 2 10 98" xfId="8187"/>
    <cellStyle name="Normal 2 10 99" xfId="8188"/>
    <cellStyle name="Normal 2 100" xfId="8189"/>
    <cellStyle name="Normal 2 101" xfId="8190"/>
    <cellStyle name="Normal 2 102" xfId="8191"/>
    <cellStyle name="Normal 2 103" xfId="8192"/>
    <cellStyle name="Normal 2 104" xfId="8193"/>
    <cellStyle name="Normal 2 105" xfId="8194"/>
    <cellStyle name="Normal 2 106" xfId="8195"/>
    <cellStyle name="Normal 2 107" xfId="8196"/>
    <cellStyle name="Normal 2 108" xfId="8197"/>
    <cellStyle name="Normal 2 109" xfId="8198"/>
    <cellStyle name="Normal 2 11" xfId="8199"/>
    <cellStyle name="Normal 2 11 2" xfId="12982"/>
    <cellStyle name="Normal 2 11 3" xfId="12983"/>
    <cellStyle name="Normal 2 11 4" xfId="12984"/>
    <cellStyle name="Normal 2 11 5" xfId="12985"/>
    <cellStyle name="Normal 2 11 6" xfId="12986"/>
    <cellStyle name="Normal 2 11 7" xfId="12987"/>
    <cellStyle name="Normal 2 11 8" xfId="12988"/>
    <cellStyle name="Normal 2 11 9" xfId="12981"/>
    <cellStyle name="Normal 2 110" xfId="8200"/>
    <cellStyle name="Normal 2 111" xfId="8201"/>
    <cellStyle name="Normal 2 112" xfId="8202"/>
    <cellStyle name="Normal 2 113" xfId="8203"/>
    <cellStyle name="Normal 2 114" xfId="8204"/>
    <cellStyle name="Normal 2 115" xfId="8205"/>
    <cellStyle name="Normal 2 116" xfId="8206"/>
    <cellStyle name="Normal 2 117" xfId="8207"/>
    <cellStyle name="Normal 2 118" xfId="8208"/>
    <cellStyle name="Normal 2 119" xfId="8209"/>
    <cellStyle name="Normal 2 12" xfId="8210"/>
    <cellStyle name="Normal 2 12 2" xfId="12990"/>
    <cellStyle name="Normal 2 12 3" xfId="12991"/>
    <cellStyle name="Normal 2 12 4" xfId="12992"/>
    <cellStyle name="Normal 2 12 5" xfId="12993"/>
    <cellStyle name="Normal 2 12 6" xfId="12994"/>
    <cellStyle name="Normal 2 12 7" xfId="12995"/>
    <cellStyle name="Normal 2 12 8" xfId="12996"/>
    <cellStyle name="Normal 2 12 9" xfId="12989"/>
    <cellStyle name="Normal 2 120" xfId="8211"/>
    <cellStyle name="Normal 2 121" xfId="8212"/>
    <cellStyle name="Normal 2 122" xfId="8213"/>
    <cellStyle name="Normal 2 123" xfId="8214"/>
    <cellStyle name="Normal 2 124" xfId="8215"/>
    <cellStyle name="Normal 2 125" xfId="8216"/>
    <cellStyle name="Normal 2 126" xfId="8217"/>
    <cellStyle name="Normal 2 127" xfId="8218"/>
    <cellStyle name="Normal 2 128" xfId="8219"/>
    <cellStyle name="Normal 2 129" xfId="8220"/>
    <cellStyle name="Normal 2 13" xfId="8221"/>
    <cellStyle name="Normal 2 13 2" xfId="12998"/>
    <cellStyle name="Normal 2 13 3" xfId="12999"/>
    <cellStyle name="Normal 2 13 4" xfId="13000"/>
    <cellStyle name="Normal 2 13 5" xfId="13001"/>
    <cellStyle name="Normal 2 13 6" xfId="13002"/>
    <cellStyle name="Normal 2 13 7" xfId="13003"/>
    <cellStyle name="Normal 2 13 8" xfId="13004"/>
    <cellStyle name="Normal 2 13 9" xfId="12997"/>
    <cellStyle name="Normal 2 130" xfId="8222"/>
    <cellStyle name="Normal 2 131" xfId="8223"/>
    <cellStyle name="Normal 2 132" xfId="8224"/>
    <cellStyle name="Normal 2 133" xfId="8225"/>
    <cellStyle name="Normal 2 134" xfId="8226"/>
    <cellStyle name="Normal 2 135" xfId="8227"/>
    <cellStyle name="Normal 2 136" xfId="8228"/>
    <cellStyle name="Normal 2 137" xfId="8229"/>
    <cellStyle name="Normal 2 138" xfId="8230"/>
    <cellStyle name="Normal 2 139" xfId="8231"/>
    <cellStyle name="Normal 2 14" xfId="8232"/>
    <cellStyle name="Normal 2 14 2" xfId="13005"/>
    <cellStyle name="Normal 2 140" xfId="8233"/>
    <cellStyle name="Normal 2 141" xfId="8234"/>
    <cellStyle name="Normal 2 142" xfId="8235"/>
    <cellStyle name="Normal 2 15" xfId="8236"/>
    <cellStyle name="Normal 2 15 2" xfId="13006"/>
    <cellStyle name="Normal 2 16" xfId="8237"/>
    <cellStyle name="Normal 2 16 2" xfId="13007"/>
    <cellStyle name="Normal 2 17" xfId="8238"/>
    <cellStyle name="Normal 2 17 2" xfId="13008"/>
    <cellStyle name="Normal 2 18" xfId="8239"/>
    <cellStyle name="Normal 2 18 2" xfId="13009"/>
    <cellStyle name="Normal 2 19" xfId="8240"/>
    <cellStyle name="Normal 2 19 2" xfId="13010"/>
    <cellStyle name="Normal 2 2" xfId="8241"/>
    <cellStyle name="Normal 2 2 10" xfId="8242"/>
    <cellStyle name="Normal 2 2 100" xfId="8243"/>
    <cellStyle name="Normal 2 2 101" xfId="8244"/>
    <cellStyle name="Normal 2 2 102" xfId="8245"/>
    <cellStyle name="Normal 2 2 103" xfId="8246"/>
    <cellStyle name="Normal 2 2 104" xfId="8247"/>
    <cellStyle name="Normal 2 2 105" xfId="8248"/>
    <cellStyle name="Normal 2 2 106" xfId="8249"/>
    <cellStyle name="Normal 2 2 107" xfId="8250"/>
    <cellStyle name="Normal 2 2 108" xfId="8251"/>
    <cellStyle name="Normal 2 2 109" xfId="8252"/>
    <cellStyle name="Normal 2 2 11" xfId="8253"/>
    <cellStyle name="Normal 2 2 110" xfId="8254"/>
    <cellStyle name="Normal 2 2 111" xfId="8255"/>
    <cellStyle name="Normal 2 2 112" xfId="8256"/>
    <cellStyle name="Normal 2 2 113" xfId="8257"/>
    <cellStyle name="Normal 2 2 114" xfId="8258"/>
    <cellStyle name="Normal 2 2 115" xfId="8259"/>
    <cellStyle name="Normal 2 2 116" xfId="8260"/>
    <cellStyle name="Normal 2 2 117" xfId="8261"/>
    <cellStyle name="Normal 2 2 118" xfId="8262"/>
    <cellStyle name="Normal 2 2 119" xfId="8263"/>
    <cellStyle name="Normal 2 2 12" xfId="8264"/>
    <cellStyle name="Normal 2 2 120" xfId="8265"/>
    <cellStyle name="Normal 2 2 121" xfId="8266"/>
    <cellStyle name="Normal 2 2 122" xfId="8267"/>
    <cellStyle name="Normal 2 2 123" xfId="8268"/>
    <cellStyle name="Normal 2 2 124" xfId="8269"/>
    <cellStyle name="Normal 2 2 125" xfId="8270"/>
    <cellStyle name="Normal 2 2 126" xfId="8271"/>
    <cellStyle name="Normal 2 2 127" xfId="8272"/>
    <cellStyle name="Normal 2 2 128" xfId="8273"/>
    <cellStyle name="Normal 2 2 129" xfId="8274"/>
    <cellStyle name="Normal 2 2 13" xfId="8275"/>
    <cellStyle name="Normal 2 2 130" xfId="8276"/>
    <cellStyle name="Normal 2 2 131" xfId="8277"/>
    <cellStyle name="Normal 2 2 132" xfId="8278"/>
    <cellStyle name="Normal 2 2 133" xfId="8279"/>
    <cellStyle name="Normal 2 2 134" xfId="8280"/>
    <cellStyle name="Normal 2 2 135" xfId="8281"/>
    <cellStyle name="Normal 2 2 136" xfId="8282"/>
    <cellStyle name="Normal 2 2 14" xfId="8283"/>
    <cellStyle name="Normal 2 2 15" xfId="8284"/>
    <cellStyle name="Normal 2 2 16" xfId="8285"/>
    <cellStyle name="Normal 2 2 17" xfId="8286"/>
    <cellStyle name="Normal 2 2 18" xfId="8287"/>
    <cellStyle name="Normal 2 2 19" xfId="8288"/>
    <cellStyle name="Normal 2 2 2" xfId="8289"/>
    <cellStyle name="Normal 2 2 2 10" xfId="8290"/>
    <cellStyle name="Normal 2 2 2 11" xfId="8291"/>
    <cellStyle name="Normal 2 2 2 12" xfId="8292"/>
    <cellStyle name="Normal 2 2 2 13" xfId="8293"/>
    <cellStyle name="Normal 2 2 2 14" xfId="8294"/>
    <cellStyle name="Normal 2 2 2 15" xfId="8295"/>
    <cellStyle name="Normal 2 2 2 16" xfId="8296"/>
    <cellStyle name="Normal 2 2 2 17" xfId="8297"/>
    <cellStyle name="Normal 2 2 2 18" xfId="8298"/>
    <cellStyle name="Normal 2 2 2 19" xfId="8299"/>
    <cellStyle name="Normal 2 2 2 2" xfId="8300"/>
    <cellStyle name="Normal 2 2 2 2 2" xfId="8301"/>
    <cellStyle name="Normal 2 2 2 2 2 2" xfId="13012"/>
    <cellStyle name="Normal 2 2 2 2 3" xfId="8302"/>
    <cellStyle name="Normal 2 2 2 2 3 2" xfId="13013"/>
    <cellStyle name="Normal 2 2 2 2 4" xfId="13011"/>
    <cellStyle name="Normal 2 2 2 20" xfId="8303"/>
    <cellStyle name="Normal 2 2 2 21" xfId="8304"/>
    <cellStyle name="Normal 2 2 2 22" xfId="8305"/>
    <cellStyle name="Normal 2 2 2 23" xfId="8306"/>
    <cellStyle name="Normal 2 2 2 24" xfId="8307"/>
    <cellStyle name="Normal 2 2 2 25" xfId="8308"/>
    <cellStyle name="Normal 2 2 2 26" xfId="8309"/>
    <cellStyle name="Normal 2 2 2 27" xfId="8310"/>
    <cellStyle name="Normal 2 2 2 28" xfId="8311"/>
    <cellStyle name="Normal 2 2 2 29" xfId="8312"/>
    <cellStyle name="Normal 2 2 2 3" xfId="8313"/>
    <cellStyle name="Normal 2 2 2 3 2" xfId="8314"/>
    <cellStyle name="Normal 2 2 2 3 2 2" xfId="13015"/>
    <cellStyle name="Normal 2 2 2 3 3" xfId="8315"/>
    <cellStyle name="Normal 2 2 2 3 3 2" xfId="13016"/>
    <cellStyle name="Normal 2 2 2 3 4" xfId="13014"/>
    <cellStyle name="Normal 2 2 2 30" xfId="8316"/>
    <cellStyle name="Normal 2 2 2 31" xfId="8317"/>
    <cellStyle name="Normal 2 2 2 32" xfId="8318"/>
    <cellStyle name="Normal 2 2 2 33" xfId="8319"/>
    <cellStyle name="Normal 2 2 2 34" xfId="8320"/>
    <cellStyle name="Normal 2 2 2 35" xfId="8321"/>
    <cellStyle name="Normal 2 2 2 36" xfId="8322"/>
    <cellStyle name="Normal 2 2 2 37" xfId="8323"/>
    <cellStyle name="Normal 2 2 2 38" xfId="8324"/>
    <cellStyle name="Normal 2 2 2 39" xfId="8325"/>
    <cellStyle name="Normal 2 2 2 4" xfId="8326"/>
    <cellStyle name="Normal 2 2 2 4 2" xfId="8327"/>
    <cellStyle name="Normal 2 2 2 4 2 2" xfId="13018"/>
    <cellStyle name="Normal 2 2 2 4 3" xfId="8328"/>
    <cellStyle name="Normal 2 2 2 4 3 2" xfId="13019"/>
    <cellStyle name="Normal 2 2 2 4 4" xfId="13017"/>
    <cellStyle name="Normal 2 2 2 40" xfId="8329"/>
    <cellStyle name="Normal 2 2 2 41" xfId="8330"/>
    <cellStyle name="Normal 2 2 2 42" xfId="8331"/>
    <cellStyle name="Normal 2 2 2 43" xfId="8332"/>
    <cellStyle name="Normal 2 2 2 44" xfId="8333"/>
    <cellStyle name="Normal 2 2 2 45" xfId="8334"/>
    <cellStyle name="Normal 2 2 2 46" xfId="8335"/>
    <cellStyle name="Normal 2 2 2 47" xfId="8336"/>
    <cellStyle name="Normal 2 2 2 48" xfId="8337"/>
    <cellStyle name="Normal 2 2 2 49" xfId="8338"/>
    <cellStyle name="Normal 2 2 2 5" xfId="8339"/>
    <cellStyle name="Normal 2 2 2 5 2" xfId="13020"/>
    <cellStyle name="Normal 2 2 2 50" xfId="8340"/>
    <cellStyle name="Normal 2 2 2 51" xfId="8341"/>
    <cellStyle name="Normal 2 2 2 52" xfId="8342"/>
    <cellStyle name="Normal 2 2 2 53" xfId="8343"/>
    <cellStyle name="Normal 2 2 2 54" xfId="8344"/>
    <cellStyle name="Normal 2 2 2 55" xfId="8345"/>
    <cellStyle name="Normal 2 2 2 56" xfId="8346"/>
    <cellStyle name="Normal 2 2 2 57" xfId="8347"/>
    <cellStyle name="Normal 2 2 2 58" xfId="8348"/>
    <cellStyle name="Normal 2 2 2 59" xfId="8349"/>
    <cellStyle name="Normal 2 2 2 6" xfId="8350"/>
    <cellStyle name="Normal 2 2 2 6 2" xfId="13021"/>
    <cellStyle name="Normal 2 2 2 60" xfId="8351"/>
    <cellStyle name="Normal 2 2 2 61" xfId="8352"/>
    <cellStyle name="Normal 2 2 2 62" xfId="8353"/>
    <cellStyle name="Normal 2 2 2 63" xfId="8354"/>
    <cellStyle name="Normal 2 2 2 64" xfId="8355"/>
    <cellStyle name="Normal 2 2 2 65" xfId="8356"/>
    <cellStyle name="Normal 2 2 2 66" xfId="8357"/>
    <cellStyle name="Normal 2 2 2 67" xfId="8358"/>
    <cellStyle name="Normal 2 2 2 68" xfId="8359"/>
    <cellStyle name="Normal 2 2 2 69" xfId="8360"/>
    <cellStyle name="Normal 2 2 2 7" xfId="8361"/>
    <cellStyle name="Normal 2 2 2 70" xfId="8362"/>
    <cellStyle name="Normal 2 2 2 71" xfId="8363"/>
    <cellStyle name="Normal 2 2 2 72" xfId="8364"/>
    <cellStyle name="Normal 2 2 2 73" xfId="8365"/>
    <cellStyle name="Normal 2 2 2 74" xfId="8366"/>
    <cellStyle name="Normal 2 2 2 75" xfId="8367"/>
    <cellStyle name="Normal 2 2 2 76" xfId="8368"/>
    <cellStyle name="Normal 2 2 2 77" xfId="8369"/>
    <cellStyle name="Normal 2 2 2 78" xfId="8370"/>
    <cellStyle name="Normal 2 2 2 79" xfId="8371"/>
    <cellStyle name="Normal 2 2 2 8" xfId="8372"/>
    <cellStyle name="Normal 2 2 2 80" xfId="8373"/>
    <cellStyle name="Normal 2 2 2 81" xfId="8374"/>
    <cellStyle name="Normal 2 2 2 82" xfId="8375"/>
    <cellStyle name="Normal 2 2 2 83" xfId="8376"/>
    <cellStyle name="Normal 2 2 2 84" xfId="8377"/>
    <cellStyle name="Normal 2 2 2 85" xfId="8378"/>
    <cellStyle name="Normal 2 2 2 86" xfId="8379"/>
    <cellStyle name="Normal 2 2 2 87" xfId="8380"/>
    <cellStyle name="Normal 2 2 2 88" xfId="8381"/>
    <cellStyle name="Normal 2 2 2 89" xfId="8382"/>
    <cellStyle name="Normal 2 2 2 9" xfId="8383"/>
    <cellStyle name="Normal 2 2 2 90" xfId="8384"/>
    <cellStyle name="Normal 2 2 2 91" xfId="8385"/>
    <cellStyle name="Normal 2 2 2_A-April-10 New Revised Meeting Notes of Bgm Cir" xfId="8386"/>
    <cellStyle name="Normal 2 2 20" xfId="8387"/>
    <cellStyle name="Normal 2 2 21" xfId="8388"/>
    <cellStyle name="Normal 2 2 22" xfId="8389"/>
    <cellStyle name="Normal 2 2 23" xfId="8390"/>
    <cellStyle name="Normal 2 2 24" xfId="8391"/>
    <cellStyle name="Normal 2 2 25" xfId="8392"/>
    <cellStyle name="Normal 2 2 26" xfId="8393"/>
    <cellStyle name="Normal 2 2 27" xfId="8394"/>
    <cellStyle name="Normal 2 2 28" xfId="8395"/>
    <cellStyle name="Normal 2 2 29" xfId="8396"/>
    <cellStyle name="Normal 2 2 3" xfId="8397"/>
    <cellStyle name="Normal 2 2 3 2" xfId="8398"/>
    <cellStyle name="Normal 2 2 3 2 2" xfId="13023"/>
    <cellStyle name="Normal 2 2 3 3" xfId="8399"/>
    <cellStyle name="Normal 2 2 3 3 2" xfId="13024"/>
    <cellStyle name="Normal 2 2 3 4" xfId="8400"/>
    <cellStyle name="Normal 2 2 3 5" xfId="13022"/>
    <cellStyle name="Normal 2 2 30" xfId="8401"/>
    <cellStyle name="Normal 2 2 31" xfId="8402"/>
    <cellStyle name="Normal 2 2 32" xfId="8403"/>
    <cellStyle name="Normal 2 2 33" xfId="8404"/>
    <cellStyle name="Normal 2 2 34" xfId="8405"/>
    <cellStyle name="Normal 2 2 35" xfId="8406"/>
    <cellStyle name="Normal 2 2 36" xfId="8407"/>
    <cellStyle name="Normal 2 2 37" xfId="8408"/>
    <cellStyle name="Normal 2 2 38" xfId="8409"/>
    <cellStyle name="Normal 2 2 39" xfId="8410"/>
    <cellStyle name="Normal 2 2 4" xfId="8411"/>
    <cellStyle name="Normal 2 2 4 2" xfId="8412"/>
    <cellStyle name="Normal 2 2 4 2 2" xfId="13026"/>
    <cellStyle name="Normal 2 2 4 3" xfId="8413"/>
    <cellStyle name="Normal 2 2 4 3 2" xfId="13027"/>
    <cellStyle name="Normal 2 2 4 4" xfId="13025"/>
    <cellStyle name="Normal 2 2 40" xfId="8414"/>
    <cellStyle name="Normal 2 2 41" xfId="8415"/>
    <cellStyle name="Normal 2 2 42" xfId="8416"/>
    <cellStyle name="Normal 2 2 43" xfId="8417"/>
    <cellStyle name="Normal 2 2 44" xfId="8418"/>
    <cellStyle name="Normal 2 2 45" xfId="8419"/>
    <cellStyle name="Normal 2 2 46" xfId="8420"/>
    <cellStyle name="Normal 2 2 47" xfId="8421"/>
    <cellStyle name="Normal 2 2 48" xfId="8422"/>
    <cellStyle name="Normal 2 2 49" xfId="8423"/>
    <cellStyle name="Normal 2 2 5" xfId="8424"/>
    <cellStyle name="Normal 2 2 5 2" xfId="8425"/>
    <cellStyle name="Normal 2 2 5 2 2" xfId="13029"/>
    <cellStyle name="Normal 2 2 5 3" xfId="8426"/>
    <cellStyle name="Normal 2 2 5 3 2" xfId="13030"/>
    <cellStyle name="Normal 2 2 5 4" xfId="13028"/>
    <cellStyle name="Normal 2 2 50" xfId="8427"/>
    <cellStyle name="Normal 2 2 51" xfId="8428"/>
    <cellStyle name="Normal 2 2 52" xfId="8429"/>
    <cellStyle name="Normal 2 2 53" xfId="8430"/>
    <cellStyle name="Normal 2 2 54" xfId="8431"/>
    <cellStyle name="Normal 2 2 55" xfId="8432"/>
    <cellStyle name="Normal 2 2 56" xfId="8433"/>
    <cellStyle name="Normal 2 2 57" xfId="8434"/>
    <cellStyle name="Normal 2 2 58" xfId="8435"/>
    <cellStyle name="Normal 2 2 59" xfId="8436"/>
    <cellStyle name="Normal 2 2 6" xfId="8437"/>
    <cellStyle name="Normal 2 2 6 2" xfId="13031"/>
    <cellStyle name="Normal 2 2 60" xfId="8438"/>
    <cellStyle name="Normal 2 2 61" xfId="8439"/>
    <cellStyle name="Normal 2 2 62" xfId="8440"/>
    <cellStyle name="Normal 2 2 63" xfId="8441"/>
    <cellStyle name="Normal 2 2 64" xfId="8442"/>
    <cellStyle name="Normal 2 2 65" xfId="8443"/>
    <cellStyle name="Normal 2 2 66" xfId="8444"/>
    <cellStyle name="Normal 2 2 67" xfId="8445"/>
    <cellStyle name="Normal 2 2 68" xfId="8446"/>
    <cellStyle name="Normal 2 2 69" xfId="8447"/>
    <cellStyle name="Normal 2 2 7" xfId="8448"/>
    <cellStyle name="Normal 2 2 7 2" xfId="13032"/>
    <cellStyle name="Normal 2 2 70" xfId="8449"/>
    <cellStyle name="Normal 2 2 71" xfId="8450"/>
    <cellStyle name="Normal 2 2 72" xfId="8451"/>
    <cellStyle name="Normal 2 2 73" xfId="8452"/>
    <cellStyle name="Normal 2 2 74" xfId="8453"/>
    <cellStyle name="Normal 2 2 75" xfId="8454"/>
    <cellStyle name="Normal 2 2 76" xfId="8455"/>
    <cellStyle name="Normal 2 2 77" xfId="8456"/>
    <cellStyle name="Normal 2 2 78" xfId="8457"/>
    <cellStyle name="Normal 2 2 79" xfId="8458"/>
    <cellStyle name="Normal 2 2 8" xfId="8459"/>
    <cellStyle name="Normal 2 2 8 2" xfId="8460"/>
    <cellStyle name="Normal 2 2 80" xfId="8461"/>
    <cellStyle name="Normal 2 2 81" xfId="8462"/>
    <cellStyle name="Normal 2 2 82" xfId="8463"/>
    <cellStyle name="Normal 2 2 83" xfId="8464"/>
    <cellStyle name="Normal 2 2 84" xfId="8465"/>
    <cellStyle name="Normal 2 2 85" xfId="8466"/>
    <cellStyle name="Normal 2 2 86" xfId="8467"/>
    <cellStyle name="Normal 2 2 87" xfId="8468"/>
    <cellStyle name="Normal 2 2 88" xfId="8469"/>
    <cellStyle name="Normal 2 2 89" xfId="8470"/>
    <cellStyle name="Normal 2 2 9" xfId="8471"/>
    <cellStyle name="Normal 2 2 90" xfId="8472"/>
    <cellStyle name="Normal 2 2 91" xfId="8473"/>
    <cellStyle name="Normal 2 2 92" xfId="8474"/>
    <cellStyle name="Normal 2 2 93" xfId="8475"/>
    <cellStyle name="Normal 2 2 94" xfId="8476"/>
    <cellStyle name="Normal 2 2 95" xfId="8477"/>
    <cellStyle name="Normal 2 2 96" xfId="8478"/>
    <cellStyle name="Normal 2 2 97" xfId="8479"/>
    <cellStyle name="Normal 2 2 98" xfId="8480"/>
    <cellStyle name="Normal 2 2 99" xfId="8481"/>
    <cellStyle name="Normal 2 2_A-April-10 New Revised Meeting Notes of Bgm Cir" xfId="8482"/>
    <cellStyle name="Normal 2 20" xfId="8483"/>
    <cellStyle name="Normal 2 20 2" xfId="13033"/>
    <cellStyle name="Normal 2 21" xfId="8484"/>
    <cellStyle name="Normal 2 21 2" xfId="13034"/>
    <cellStyle name="Normal 2 22" xfId="8485"/>
    <cellStyle name="Normal 2 22 2" xfId="13035"/>
    <cellStyle name="Normal 2 23" xfId="8486"/>
    <cellStyle name="Normal 2 24" xfId="8487"/>
    <cellStyle name="Normal 2 25" xfId="8488"/>
    <cellStyle name="Normal 2 26" xfId="8489"/>
    <cellStyle name="Normal 2 27" xfId="8490"/>
    <cellStyle name="Normal 2 28" xfId="8491"/>
    <cellStyle name="Normal 2 29" xfId="8492"/>
    <cellStyle name="Normal 2 3" xfId="8493"/>
    <cellStyle name="Normal 2 3 10" xfId="8494"/>
    <cellStyle name="Normal 2 3 100" xfId="8495"/>
    <cellStyle name="Normal 2 3 101" xfId="8496"/>
    <cellStyle name="Normal 2 3 102" xfId="8497"/>
    <cellStyle name="Normal 2 3 103" xfId="8498"/>
    <cellStyle name="Normal 2 3 104" xfId="8499"/>
    <cellStyle name="Normal 2 3 105" xfId="8500"/>
    <cellStyle name="Normal 2 3 106" xfId="8501"/>
    <cellStyle name="Normal 2 3 107" xfId="8502"/>
    <cellStyle name="Normal 2 3 108" xfId="8503"/>
    <cellStyle name="Normal 2 3 109" xfId="8504"/>
    <cellStyle name="Normal 2 3 11" xfId="8505"/>
    <cellStyle name="Normal 2 3 110" xfId="8506"/>
    <cellStyle name="Normal 2 3 111" xfId="8507"/>
    <cellStyle name="Normal 2 3 112" xfId="8508"/>
    <cellStyle name="Normal 2 3 113" xfId="8509"/>
    <cellStyle name="Normal 2 3 114" xfId="8510"/>
    <cellStyle name="Normal 2 3 115" xfId="8511"/>
    <cellStyle name="Normal 2 3 116" xfId="8512"/>
    <cellStyle name="Normal 2 3 117" xfId="8513"/>
    <cellStyle name="Normal 2 3 118" xfId="8514"/>
    <cellStyle name="Normal 2 3 119" xfId="8515"/>
    <cellStyle name="Normal 2 3 12" xfId="8516"/>
    <cellStyle name="Normal 2 3 120" xfId="8517"/>
    <cellStyle name="Normal 2 3 121" xfId="8518"/>
    <cellStyle name="Normal 2 3 122" xfId="8519"/>
    <cellStyle name="Normal 2 3 123" xfId="8520"/>
    <cellStyle name="Normal 2 3 124" xfId="8521"/>
    <cellStyle name="Normal 2 3 125" xfId="8522"/>
    <cellStyle name="Normal 2 3 126" xfId="8523"/>
    <cellStyle name="Normal 2 3 127" xfId="8524"/>
    <cellStyle name="Normal 2 3 128" xfId="8525"/>
    <cellStyle name="Normal 2 3 129" xfId="8526"/>
    <cellStyle name="Normal 2 3 13" xfId="8527"/>
    <cellStyle name="Normal 2 3 130" xfId="8528"/>
    <cellStyle name="Normal 2 3 131" xfId="8529"/>
    <cellStyle name="Normal 2 3 132" xfId="8530"/>
    <cellStyle name="Normal 2 3 133" xfId="8531"/>
    <cellStyle name="Normal 2 3 134" xfId="8532"/>
    <cellStyle name="Normal 2 3 135" xfId="13036"/>
    <cellStyle name="Normal 2 3 14" xfId="8533"/>
    <cellStyle name="Normal 2 3 15" xfId="8534"/>
    <cellStyle name="Normal 2 3 16" xfId="8535"/>
    <cellStyle name="Normal 2 3 17" xfId="8536"/>
    <cellStyle name="Normal 2 3 18" xfId="8537"/>
    <cellStyle name="Normal 2 3 19" xfId="8538"/>
    <cellStyle name="Normal 2 3 2" xfId="8539"/>
    <cellStyle name="Normal 2 3 2 2" xfId="13037"/>
    <cellStyle name="Normal 2 3 20" xfId="8540"/>
    <cellStyle name="Normal 2 3 21" xfId="8541"/>
    <cellStyle name="Normal 2 3 22" xfId="8542"/>
    <cellStyle name="Normal 2 3 23" xfId="8543"/>
    <cellStyle name="Normal 2 3 24" xfId="8544"/>
    <cellStyle name="Normal 2 3 25" xfId="8545"/>
    <cellStyle name="Normal 2 3 26" xfId="8546"/>
    <cellStyle name="Normal 2 3 27" xfId="8547"/>
    <cellStyle name="Normal 2 3 28" xfId="8548"/>
    <cellStyle name="Normal 2 3 29" xfId="8549"/>
    <cellStyle name="Normal 2 3 3" xfId="8550"/>
    <cellStyle name="Normal 2 3 3 2" xfId="13038"/>
    <cellStyle name="Normal 2 3 3 3" xfId="13908"/>
    <cellStyle name="Normal 2 3 30" xfId="8551"/>
    <cellStyle name="Normal 2 3 31" xfId="8552"/>
    <cellStyle name="Normal 2 3 32" xfId="8553"/>
    <cellStyle name="Normal 2 3 33" xfId="8554"/>
    <cellStyle name="Normal 2 3 34" xfId="8555"/>
    <cellStyle name="Normal 2 3 35" xfId="8556"/>
    <cellStyle name="Normal 2 3 36" xfId="8557"/>
    <cellStyle name="Normal 2 3 37" xfId="8558"/>
    <cellStyle name="Normal 2 3 38" xfId="8559"/>
    <cellStyle name="Normal 2 3 39" xfId="8560"/>
    <cellStyle name="Normal 2 3 4" xfId="8561"/>
    <cellStyle name="Normal 2 3 40" xfId="8562"/>
    <cellStyle name="Normal 2 3 41" xfId="8563"/>
    <cellStyle name="Normal 2 3 42" xfId="8564"/>
    <cellStyle name="Normal 2 3 43" xfId="8565"/>
    <cellStyle name="Normal 2 3 44" xfId="8566"/>
    <cellStyle name="Normal 2 3 45" xfId="8567"/>
    <cellStyle name="Normal 2 3 46" xfId="8568"/>
    <cellStyle name="Normal 2 3 47" xfId="8569"/>
    <cellStyle name="Normal 2 3 48" xfId="8570"/>
    <cellStyle name="Normal 2 3 49" xfId="8571"/>
    <cellStyle name="Normal 2 3 5" xfId="8572"/>
    <cellStyle name="Normal 2 3 50" xfId="8573"/>
    <cellStyle name="Normal 2 3 51" xfId="8574"/>
    <cellStyle name="Normal 2 3 52" xfId="8575"/>
    <cellStyle name="Normal 2 3 53" xfId="8576"/>
    <cellStyle name="Normal 2 3 54" xfId="8577"/>
    <cellStyle name="Normal 2 3 55" xfId="8578"/>
    <cellStyle name="Normal 2 3 56" xfId="8579"/>
    <cellStyle name="Normal 2 3 57" xfId="8580"/>
    <cellStyle name="Normal 2 3 58" xfId="8581"/>
    <cellStyle name="Normal 2 3 59" xfId="8582"/>
    <cellStyle name="Normal 2 3 6" xfId="8583"/>
    <cellStyle name="Normal 2 3 60" xfId="8584"/>
    <cellStyle name="Normal 2 3 61" xfId="8585"/>
    <cellStyle name="Normal 2 3 62" xfId="8586"/>
    <cellStyle name="Normal 2 3 63" xfId="8587"/>
    <cellStyle name="Normal 2 3 64" xfId="8588"/>
    <cellStyle name="Normal 2 3 65" xfId="8589"/>
    <cellStyle name="Normal 2 3 66" xfId="8590"/>
    <cellStyle name="Normal 2 3 67" xfId="8591"/>
    <cellStyle name="Normal 2 3 68" xfId="8592"/>
    <cellStyle name="Normal 2 3 69" xfId="8593"/>
    <cellStyle name="Normal 2 3 7" xfId="8594"/>
    <cellStyle name="Normal 2 3 70" xfId="8595"/>
    <cellStyle name="Normal 2 3 71" xfId="8596"/>
    <cellStyle name="Normal 2 3 72" xfId="8597"/>
    <cellStyle name="Normal 2 3 73" xfId="8598"/>
    <cellStyle name="Normal 2 3 74" xfId="8599"/>
    <cellStyle name="Normal 2 3 75" xfId="8600"/>
    <cellStyle name="Normal 2 3 76" xfId="8601"/>
    <cellStyle name="Normal 2 3 77" xfId="8602"/>
    <cellStyle name="Normal 2 3 78" xfId="8603"/>
    <cellStyle name="Normal 2 3 79" xfId="8604"/>
    <cellStyle name="Normal 2 3 8" xfId="8605"/>
    <cellStyle name="Normal 2 3 80" xfId="8606"/>
    <cellStyle name="Normal 2 3 81" xfId="8607"/>
    <cellStyle name="Normal 2 3 82" xfId="8608"/>
    <cellStyle name="Normal 2 3 83" xfId="8609"/>
    <cellStyle name="Normal 2 3 84" xfId="8610"/>
    <cellStyle name="Normal 2 3 85" xfId="8611"/>
    <cellStyle name="Normal 2 3 86" xfId="8612"/>
    <cellStyle name="Normal 2 3 87" xfId="8613"/>
    <cellStyle name="Normal 2 3 88" xfId="8614"/>
    <cellStyle name="Normal 2 3 89" xfId="8615"/>
    <cellStyle name="Normal 2 3 9" xfId="8616"/>
    <cellStyle name="Normal 2 3 90" xfId="8617"/>
    <cellStyle name="Normal 2 3 91" xfId="8618"/>
    <cellStyle name="Normal 2 3 92" xfId="8619"/>
    <cellStyle name="Normal 2 3 93" xfId="8620"/>
    <cellStyle name="Normal 2 3 94" xfId="8621"/>
    <cellStyle name="Normal 2 3 95" xfId="8622"/>
    <cellStyle name="Normal 2 3 96" xfId="8623"/>
    <cellStyle name="Normal 2 3 97" xfId="8624"/>
    <cellStyle name="Normal 2 3 98" xfId="8625"/>
    <cellStyle name="Normal 2 3 99" xfId="8626"/>
    <cellStyle name="Normal 2 30" xfId="8627"/>
    <cellStyle name="Normal 2 31" xfId="8628"/>
    <cellStyle name="Normal 2 32" xfId="8629"/>
    <cellStyle name="Normal 2 33" xfId="8630"/>
    <cellStyle name="Normal 2 34" xfId="8631"/>
    <cellStyle name="Normal 2 35" xfId="8632"/>
    <cellStyle name="Normal 2 36" xfId="8633"/>
    <cellStyle name="Normal 2 37" xfId="8634"/>
    <cellStyle name="Normal 2 38" xfId="8635"/>
    <cellStyle name="Normal 2 39" xfId="8636"/>
    <cellStyle name="Normal 2 4" xfId="8637"/>
    <cellStyle name="Normal 2 4 10" xfId="8638"/>
    <cellStyle name="Normal 2 4 100" xfId="8639"/>
    <cellStyle name="Normal 2 4 101" xfId="8640"/>
    <cellStyle name="Normal 2 4 102" xfId="8641"/>
    <cellStyle name="Normal 2 4 103" xfId="8642"/>
    <cellStyle name="Normal 2 4 104" xfId="8643"/>
    <cellStyle name="Normal 2 4 105" xfId="8644"/>
    <cellStyle name="Normal 2 4 106" xfId="8645"/>
    <cellStyle name="Normal 2 4 107" xfId="8646"/>
    <cellStyle name="Normal 2 4 108" xfId="8647"/>
    <cellStyle name="Normal 2 4 109" xfId="8648"/>
    <cellStyle name="Normal 2 4 11" xfId="8649"/>
    <cellStyle name="Normal 2 4 110" xfId="8650"/>
    <cellStyle name="Normal 2 4 111" xfId="8651"/>
    <cellStyle name="Normal 2 4 112" xfId="8652"/>
    <cellStyle name="Normal 2 4 113" xfId="8653"/>
    <cellStyle name="Normal 2 4 114" xfId="8654"/>
    <cellStyle name="Normal 2 4 115" xfId="8655"/>
    <cellStyle name="Normal 2 4 116" xfId="8656"/>
    <cellStyle name="Normal 2 4 117" xfId="8657"/>
    <cellStyle name="Normal 2 4 118" xfId="8658"/>
    <cellStyle name="Normal 2 4 119" xfId="8659"/>
    <cellStyle name="Normal 2 4 12" xfId="8660"/>
    <cellStyle name="Normal 2 4 120" xfId="8661"/>
    <cellStyle name="Normal 2 4 121" xfId="8662"/>
    <cellStyle name="Normal 2 4 122" xfId="8663"/>
    <cellStyle name="Normal 2 4 123" xfId="8664"/>
    <cellStyle name="Normal 2 4 124" xfId="8665"/>
    <cellStyle name="Normal 2 4 125" xfId="8666"/>
    <cellStyle name="Normal 2 4 126" xfId="8667"/>
    <cellStyle name="Normal 2 4 127" xfId="8668"/>
    <cellStyle name="Normal 2 4 128" xfId="8669"/>
    <cellStyle name="Normal 2 4 129" xfId="8670"/>
    <cellStyle name="Normal 2 4 13" xfId="8671"/>
    <cellStyle name="Normal 2 4 130" xfId="8672"/>
    <cellStyle name="Normal 2 4 131" xfId="8673"/>
    <cellStyle name="Normal 2 4 132" xfId="8674"/>
    <cellStyle name="Normal 2 4 133" xfId="8675"/>
    <cellStyle name="Normal 2 4 134" xfId="8676"/>
    <cellStyle name="Normal 2 4 135" xfId="8677"/>
    <cellStyle name="Normal 2 4 136" xfId="13039"/>
    <cellStyle name="Normal 2 4 14" xfId="8678"/>
    <cellStyle name="Normal 2 4 15" xfId="8679"/>
    <cellStyle name="Normal 2 4 16" xfId="8680"/>
    <cellStyle name="Normal 2 4 17" xfId="8681"/>
    <cellStyle name="Normal 2 4 18" xfId="8682"/>
    <cellStyle name="Normal 2 4 19" xfId="8683"/>
    <cellStyle name="Normal 2 4 2" xfId="8684"/>
    <cellStyle name="Normal 2 4 2 2" xfId="13040"/>
    <cellStyle name="Normal 2 4 20" xfId="8685"/>
    <cellStyle name="Normal 2 4 21" xfId="8686"/>
    <cellStyle name="Normal 2 4 22" xfId="8687"/>
    <cellStyle name="Normal 2 4 23" xfId="8688"/>
    <cellStyle name="Normal 2 4 24" xfId="8689"/>
    <cellStyle name="Normal 2 4 25" xfId="8690"/>
    <cellStyle name="Normal 2 4 26" xfId="8691"/>
    <cellStyle name="Normal 2 4 27" xfId="8692"/>
    <cellStyle name="Normal 2 4 28" xfId="8693"/>
    <cellStyle name="Normal 2 4 29" xfId="8694"/>
    <cellStyle name="Normal 2 4 3" xfId="8695"/>
    <cellStyle name="Normal 2 4 3 2" xfId="8696"/>
    <cellStyle name="Normal 2 4 3 2 2" xfId="13042"/>
    <cellStyle name="Normal 2 4 3 2 3" xfId="13910"/>
    <cellStyle name="Normal 2 4 3 3" xfId="8697"/>
    <cellStyle name="Normal 2 4 3 3 2" xfId="13043"/>
    <cellStyle name="Normal 2 4 3 3 3" xfId="13911"/>
    <cellStyle name="Normal 2 4 3 4" xfId="13041"/>
    <cellStyle name="Normal 2 4 3 5" xfId="13909"/>
    <cellStyle name="Normal 2 4 30" xfId="8698"/>
    <cellStyle name="Normal 2 4 31" xfId="8699"/>
    <cellStyle name="Normal 2 4 32" xfId="8700"/>
    <cellStyle name="Normal 2 4 33" xfId="8701"/>
    <cellStyle name="Normal 2 4 34" xfId="8702"/>
    <cellStyle name="Normal 2 4 35" xfId="8703"/>
    <cellStyle name="Normal 2 4 36" xfId="8704"/>
    <cellStyle name="Normal 2 4 37" xfId="8705"/>
    <cellStyle name="Normal 2 4 38" xfId="8706"/>
    <cellStyle name="Normal 2 4 39" xfId="8707"/>
    <cellStyle name="Normal 2 4 4" xfId="8708"/>
    <cellStyle name="Normal 2 4 4 2" xfId="8709"/>
    <cellStyle name="Normal 2 4 40" xfId="8710"/>
    <cellStyle name="Normal 2 4 41" xfId="8711"/>
    <cellStyle name="Normal 2 4 42" xfId="8712"/>
    <cellStyle name="Normal 2 4 43" xfId="8713"/>
    <cellStyle name="Normal 2 4 44" xfId="8714"/>
    <cellStyle name="Normal 2 4 45" xfId="8715"/>
    <cellStyle name="Normal 2 4 46" xfId="8716"/>
    <cellStyle name="Normal 2 4 47" xfId="8717"/>
    <cellStyle name="Normal 2 4 48" xfId="8718"/>
    <cellStyle name="Normal 2 4 49" xfId="8719"/>
    <cellStyle name="Normal 2 4 5" xfId="8720"/>
    <cellStyle name="Normal 2 4 50" xfId="8721"/>
    <cellStyle name="Normal 2 4 51" xfId="8722"/>
    <cellStyle name="Normal 2 4 52" xfId="8723"/>
    <cellStyle name="Normal 2 4 53" xfId="8724"/>
    <cellStyle name="Normal 2 4 54" xfId="8725"/>
    <cellStyle name="Normal 2 4 55" xfId="8726"/>
    <cellStyle name="Normal 2 4 56" xfId="8727"/>
    <cellStyle name="Normal 2 4 57" xfId="8728"/>
    <cellStyle name="Normal 2 4 58" xfId="8729"/>
    <cellStyle name="Normal 2 4 59" xfId="8730"/>
    <cellStyle name="Normal 2 4 6" xfId="8731"/>
    <cellStyle name="Normal 2 4 60" xfId="8732"/>
    <cellStyle name="Normal 2 4 61" xfId="8733"/>
    <cellStyle name="Normal 2 4 62" xfId="8734"/>
    <cellStyle name="Normal 2 4 63" xfId="8735"/>
    <cellStyle name="Normal 2 4 64" xfId="8736"/>
    <cellStyle name="Normal 2 4 65" xfId="8737"/>
    <cellStyle name="Normal 2 4 66" xfId="8738"/>
    <cellStyle name="Normal 2 4 67" xfId="8739"/>
    <cellStyle name="Normal 2 4 68" xfId="8740"/>
    <cellStyle name="Normal 2 4 69" xfId="8741"/>
    <cellStyle name="Normal 2 4 7" xfId="8742"/>
    <cellStyle name="Normal 2 4 70" xfId="8743"/>
    <cellStyle name="Normal 2 4 71" xfId="8744"/>
    <cellStyle name="Normal 2 4 72" xfId="8745"/>
    <cellStyle name="Normal 2 4 73" xfId="8746"/>
    <cellStyle name="Normal 2 4 74" xfId="8747"/>
    <cellStyle name="Normal 2 4 75" xfId="8748"/>
    <cellStyle name="Normal 2 4 76" xfId="8749"/>
    <cellStyle name="Normal 2 4 77" xfId="8750"/>
    <cellStyle name="Normal 2 4 78" xfId="8751"/>
    <cellStyle name="Normal 2 4 79" xfId="8752"/>
    <cellStyle name="Normal 2 4 8" xfId="8753"/>
    <cellStyle name="Normal 2 4 80" xfId="8754"/>
    <cellStyle name="Normal 2 4 81" xfId="8755"/>
    <cellStyle name="Normal 2 4 82" xfId="8756"/>
    <cellStyle name="Normal 2 4 83" xfId="8757"/>
    <cellStyle name="Normal 2 4 84" xfId="8758"/>
    <cellStyle name="Normal 2 4 85" xfId="8759"/>
    <cellStyle name="Normal 2 4 86" xfId="8760"/>
    <cellStyle name="Normal 2 4 87" xfId="8761"/>
    <cellStyle name="Normal 2 4 88" xfId="8762"/>
    <cellStyle name="Normal 2 4 89" xfId="8763"/>
    <cellStyle name="Normal 2 4 9" xfId="8764"/>
    <cellStyle name="Normal 2 4 90" xfId="8765"/>
    <cellStyle name="Normal 2 4 91" xfId="8766"/>
    <cellStyle name="Normal 2 4 92" xfId="8767"/>
    <cellStyle name="Normal 2 4 93" xfId="8768"/>
    <cellStyle name="Normal 2 4 94" xfId="8769"/>
    <cellStyle name="Normal 2 4 95" xfId="8770"/>
    <cellStyle name="Normal 2 4 96" xfId="8771"/>
    <cellStyle name="Normal 2 4 97" xfId="8772"/>
    <cellStyle name="Normal 2 4 98" xfId="8773"/>
    <cellStyle name="Normal 2 4 99" xfId="8774"/>
    <cellStyle name="Normal 2 40" xfId="8775"/>
    <cellStyle name="Normal 2 41" xfId="8776"/>
    <cellStyle name="Normal 2 42" xfId="8777"/>
    <cellStyle name="Normal 2 43" xfId="8778"/>
    <cellStyle name="Normal 2 44" xfId="8779"/>
    <cellStyle name="Normal 2 45" xfId="8780"/>
    <cellStyle name="Normal 2 46" xfId="8781"/>
    <cellStyle name="Normal 2 47" xfId="8782"/>
    <cellStyle name="Normal 2 48" xfId="8783"/>
    <cellStyle name="Normal 2 49" xfId="8784"/>
    <cellStyle name="Normal 2 5" xfId="8785"/>
    <cellStyle name="Normal 2 5 10" xfId="8786"/>
    <cellStyle name="Normal 2 5 100" xfId="8787"/>
    <cellStyle name="Normal 2 5 101" xfId="8788"/>
    <cellStyle name="Normal 2 5 102" xfId="8789"/>
    <cellStyle name="Normal 2 5 103" xfId="8790"/>
    <cellStyle name="Normal 2 5 104" xfId="8791"/>
    <cellStyle name="Normal 2 5 105" xfId="8792"/>
    <cellStyle name="Normal 2 5 106" xfId="8793"/>
    <cellStyle name="Normal 2 5 107" xfId="8794"/>
    <cellStyle name="Normal 2 5 108" xfId="8795"/>
    <cellStyle name="Normal 2 5 109" xfId="8796"/>
    <cellStyle name="Normal 2 5 11" xfId="8797"/>
    <cellStyle name="Normal 2 5 110" xfId="8798"/>
    <cellStyle name="Normal 2 5 111" xfId="8799"/>
    <cellStyle name="Normal 2 5 112" xfId="8800"/>
    <cellStyle name="Normal 2 5 113" xfId="8801"/>
    <cellStyle name="Normal 2 5 114" xfId="8802"/>
    <cellStyle name="Normal 2 5 115" xfId="8803"/>
    <cellStyle name="Normal 2 5 116" xfId="8804"/>
    <cellStyle name="Normal 2 5 117" xfId="8805"/>
    <cellStyle name="Normal 2 5 118" xfId="8806"/>
    <cellStyle name="Normal 2 5 119" xfId="8807"/>
    <cellStyle name="Normal 2 5 12" xfId="8808"/>
    <cellStyle name="Normal 2 5 120" xfId="8809"/>
    <cellStyle name="Normal 2 5 121" xfId="8810"/>
    <cellStyle name="Normal 2 5 122" xfId="8811"/>
    <cellStyle name="Normal 2 5 123" xfId="8812"/>
    <cellStyle name="Normal 2 5 124" xfId="8813"/>
    <cellStyle name="Normal 2 5 125" xfId="8814"/>
    <cellStyle name="Normal 2 5 126" xfId="8815"/>
    <cellStyle name="Normal 2 5 127" xfId="8816"/>
    <cellStyle name="Normal 2 5 128" xfId="8817"/>
    <cellStyle name="Normal 2 5 129" xfId="8818"/>
    <cellStyle name="Normal 2 5 13" xfId="8819"/>
    <cellStyle name="Normal 2 5 130" xfId="8820"/>
    <cellStyle name="Normal 2 5 131" xfId="8821"/>
    <cellStyle name="Normal 2 5 132" xfId="8822"/>
    <cellStyle name="Normal 2 5 133" xfId="8823"/>
    <cellStyle name="Normal 2 5 134" xfId="13044"/>
    <cellStyle name="Normal 2 5 14" xfId="8824"/>
    <cellStyle name="Normal 2 5 15" xfId="8825"/>
    <cellStyle name="Normal 2 5 16" xfId="8826"/>
    <cellStyle name="Normal 2 5 17" xfId="8827"/>
    <cellStyle name="Normal 2 5 18" xfId="8828"/>
    <cellStyle name="Normal 2 5 19" xfId="8829"/>
    <cellStyle name="Normal 2 5 2" xfId="8830"/>
    <cellStyle name="Normal 2 5 20" xfId="8831"/>
    <cellStyle name="Normal 2 5 21" xfId="8832"/>
    <cellStyle name="Normal 2 5 22" xfId="8833"/>
    <cellStyle name="Normal 2 5 23" xfId="8834"/>
    <cellStyle name="Normal 2 5 24" xfId="8835"/>
    <cellStyle name="Normal 2 5 25" xfId="8836"/>
    <cellStyle name="Normal 2 5 26" xfId="8837"/>
    <cellStyle name="Normal 2 5 27" xfId="8838"/>
    <cellStyle name="Normal 2 5 28" xfId="8839"/>
    <cellStyle name="Normal 2 5 29" xfId="8840"/>
    <cellStyle name="Normal 2 5 3" xfId="8841"/>
    <cellStyle name="Normal 2 5 30" xfId="8842"/>
    <cellStyle name="Normal 2 5 31" xfId="8843"/>
    <cellStyle name="Normal 2 5 32" xfId="8844"/>
    <cellStyle name="Normal 2 5 33" xfId="8845"/>
    <cellStyle name="Normal 2 5 34" xfId="8846"/>
    <cellStyle name="Normal 2 5 35" xfId="8847"/>
    <cellStyle name="Normal 2 5 36" xfId="8848"/>
    <cellStyle name="Normal 2 5 37" xfId="8849"/>
    <cellStyle name="Normal 2 5 38" xfId="8850"/>
    <cellStyle name="Normal 2 5 39" xfId="8851"/>
    <cellStyle name="Normal 2 5 4" xfId="8852"/>
    <cellStyle name="Normal 2 5 40" xfId="8853"/>
    <cellStyle name="Normal 2 5 41" xfId="8854"/>
    <cellStyle name="Normal 2 5 42" xfId="8855"/>
    <cellStyle name="Normal 2 5 43" xfId="8856"/>
    <cellStyle name="Normal 2 5 44" xfId="8857"/>
    <cellStyle name="Normal 2 5 45" xfId="8858"/>
    <cellStyle name="Normal 2 5 46" xfId="8859"/>
    <cellStyle name="Normal 2 5 47" xfId="8860"/>
    <cellStyle name="Normal 2 5 48" xfId="8861"/>
    <cellStyle name="Normal 2 5 49" xfId="8862"/>
    <cellStyle name="Normal 2 5 5" xfId="8863"/>
    <cellStyle name="Normal 2 5 50" xfId="8864"/>
    <cellStyle name="Normal 2 5 51" xfId="8865"/>
    <cellStyle name="Normal 2 5 52" xfId="8866"/>
    <cellStyle name="Normal 2 5 53" xfId="8867"/>
    <cellStyle name="Normal 2 5 54" xfId="8868"/>
    <cellStyle name="Normal 2 5 55" xfId="8869"/>
    <cellStyle name="Normal 2 5 56" xfId="8870"/>
    <cellStyle name="Normal 2 5 57" xfId="8871"/>
    <cellStyle name="Normal 2 5 58" xfId="8872"/>
    <cellStyle name="Normal 2 5 59" xfId="8873"/>
    <cellStyle name="Normal 2 5 6" xfId="8874"/>
    <cellStyle name="Normal 2 5 60" xfId="8875"/>
    <cellStyle name="Normal 2 5 61" xfId="8876"/>
    <cellStyle name="Normal 2 5 62" xfId="8877"/>
    <cellStyle name="Normal 2 5 63" xfId="8878"/>
    <cellStyle name="Normal 2 5 64" xfId="8879"/>
    <cellStyle name="Normal 2 5 65" xfId="8880"/>
    <cellStyle name="Normal 2 5 66" xfId="8881"/>
    <cellStyle name="Normal 2 5 67" xfId="8882"/>
    <cellStyle name="Normal 2 5 68" xfId="8883"/>
    <cellStyle name="Normal 2 5 69" xfId="8884"/>
    <cellStyle name="Normal 2 5 7" xfId="8885"/>
    <cellStyle name="Normal 2 5 70" xfId="8886"/>
    <cellStyle name="Normal 2 5 71" xfId="8887"/>
    <cellStyle name="Normal 2 5 72" xfId="8888"/>
    <cellStyle name="Normal 2 5 73" xfId="8889"/>
    <cellStyle name="Normal 2 5 74" xfId="8890"/>
    <cellStyle name="Normal 2 5 75" xfId="8891"/>
    <cellStyle name="Normal 2 5 76" xfId="8892"/>
    <cellStyle name="Normal 2 5 77" xfId="8893"/>
    <cellStyle name="Normal 2 5 78" xfId="8894"/>
    <cellStyle name="Normal 2 5 79" xfId="8895"/>
    <cellStyle name="Normal 2 5 8" xfId="8896"/>
    <cellStyle name="Normal 2 5 80" xfId="8897"/>
    <cellStyle name="Normal 2 5 81" xfId="8898"/>
    <cellStyle name="Normal 2 5 82" xfId="8899"/>
    <cellStyle name="Normal 2 5 83" xfId="8900"/>
    <cellStyle name="Normal 2 5 84" xfId="8901"/>
    <cellStyle name="Normal 2 5 85" xfId="8902"/>
    <cellStyle name="Normal 2 5 86" xfId="8903"/>
    <cellStyle name="Normal 2 5 87" xfId="8904"/>
    <cellStyle name="Normal 2 5 88" xfId="8905"/>
    <cellStyle name="Normal 2 5 89" xfId="8906"/>
    <cellStyle name="Normal 2 5 9" xfId="8907"/>
    <cellStyle name="Normal 2 5 90" xfId="8908"/>
    <cellStyle name="Normal 2 5 91" xfId="8909"/>
    <cellStyle name="Normal 2 5 92" xfId="8910"/>
    <cellStyle name="Normal 2 5 93" xfId="8911"/>
    <cellStyle name="Normal 2 5 94" xfId="8912"/>
    <cellStyle name="Normal 2 5 95" xfId="8913"/>
    <cellStyle name="Normal 2 5 96" xfId="8914"/>
    <cellStyle name="Normal 2 5 97" xfId="8915"/>
    <cellStyle name="Normal 2 5 98" xfId="8916"/>
    <cellStyle name="Normal 2 5 99" xfId="8917"/>
    <cellStyle name="Normal 2 50" xfId="8918"/>
    <cellStyle name="Normal 2 51" xfId="8919"/>
    <cellStyle name="Normal 2 52" xfId="8920"/>
    <cellStyle name="Normal 2 53" xfId="8921"/>
    <cellStyle name="Normal 2 54" xfId="8922"/>
    <cellStyle name="Normal 2 55" xfId="8923"/>
    <cellStyle name="Normal 2 56" xfId="8924"/>
    <cellStyle name="Normal 2 57" xfId="8925"/>
    <cellStyle name="Normal 2 58" xfId="8926"/>
    <cellStyle name="Normal 2 59" xfId="8927"/>
    <cellStyle name="Normal 2 6" xfId="8928"/>
    <cellStyle name="Normal 2 6 10" xfId="8929"/>
    <cellStyle name="Normal 2 6 100" xfId="8930"/>
    <cellStyle name="Normal 2 6 101" xfId="8931"/>
    <cellStyle name="Normal 2 6 102" xfId="8932"/>
    <cellStyle name="Normal 2 6 103" xfId="8933"/>
    <cellStyle name="Normal 2 6 104" xfId="8934"/>
    <cellStyle name="Normal 2 6 105" xfId="8935"/>
    <cellStyle name="Normal 2 6 106" xfId="8936"/>
    <cellStyle name="Normal 2 6 107" xfId="8937"/>
    <cellStyle name="Normal 2 6 108" xfId="8938"/>
    <cellStyle name="Normal 2 6 109" xfId="8939"/>
    <cellStyle name="Normal 2 6 11" xfId="8940"/>
    <cellStyle name="Normal 2 6 110" xfId="8941"/>
    <cellStyle name="Normal 2 6 111" xfId="8942"/>
    <cellStyle name="Normal 2 6 112" xfId="8943"/>
    <cellStyle name="Normal 2 6 113" xfId="8944"/>
    <cellStyle name="Normal 2 6 114" xfId="8945"/>
    <cellStyle name="Normal 2 6 115" xfId="8946"/>
    <cellStyle name="Normal 2 6 116" xfId="8947"/>
    <cellStyle name="Normal 2 6 117" xfId="8948"/>
    <cellStyle name="Normal 2 6 118" xfId="8949"/>
    <cellStyle name="Normal 2 6 119" xfId="8950"/>
    <cellStyle name="Normal 2 6 12" xfId="8951"/>
    <cellStyle name="Normal 2 6 120" xfId="8952"/>
    <cellStyle name="Normal 2 6 121" xfId="8953"/>
    <cellStyle name="Normal 2 6 122" xfId="8954"/>
    <cellStyle name="Normal 2 6 123" xfId="8955"/>
    <cellStyle name="Normal 2 6 124" xfId="8956"/>
    <cellStyle name="Normal 2 6 125" xfId="8957"/>
    <cellStyle name="Normal 2 6 126" xfId="8958"/>
    <cellStyle name="Normal 2 6 127" xfId="8959"/>
    <cellStyle name="Normal 2 6 128" xfId="8960"/>
    <cellStyle name="Normal 2 6 129" xfId="8961"/>
    <cellStyle name="Normal 2 6 13" xfId="8962"/>
    <cellStyle name="Normal 2 6 130" xfId="8963"/>
    <cellStyle name="Normal 2 6 131" xfId="8964"/>
    <cellStyle name="Normal 2 6 132" xfId="8965"/>
    <cellStyle name="Normal 2 6 133" xfId="8966"/>
    <cellStyle name="Normal 2 6 134" xfId="13045"/>
    <cellStyle name="Normal 2 6 14" xfId="8967"/>
    <cellStyle name="Normal 2 6 15" xfId="8968"/>
    <cellStyle name="Normal 2 6 16" xfId="8969"/>
    <cellStyle name="Normal 2 6 17" xfId="8970"/>
    <cellStyle name="Normal 2 6 18" xfId="8971"/>
    <cellStyle name="Normal 2 6 19" xfId="8972"/>
    <cellStyle name="Normal 2 6 2" xfId="8973"/>
    <cellStyle name="Normal 2 6 2 2" xfId="8974"/>
    <cellStyle name="Normal 2 6 20" xfId="8975"/>
    <cellStyle name="Normal 2 6 21" xfId="8976"/>
    <cellStyle name="Normal 2 6 22" xfId="8977"/>
    <cellStyle name="Normal 2 6 23" xfId="8978"/>
    <cellStyle name="Normal 2 6 24" xfId="8979"/>
    <cellStyle name="Normal 2 6 25" xfId="8980"/>
    <cellStyle name="Normal 2 6 26" xfId="8981"/>
    <cellStyle name="Normal 2 6 27" xfId="8982"/>
    <cellStyle name="Normal 2 6 28" xfId="8983"/>
    <cellStyle name="Normal 2 6 29" xfId="8984"/>
    <cellStyle name="Normal 2 6 3" xfId="8985"/>
    <cellStyle name="Normal 2 6 30" xfId="8986"/>
    <cellStyle name="Normal 2 6 31" xfId="8987"/>
    <cellStyle name="Normal 2 6 32" xfId="8988"/>
    <cellStyle name="Normal 2 6 33" xfId="8989"/>
    <cellStyle name="Normal 2 6 34" xfId="8990"/>
    <cellStyle name="Normal 2 6 35" xfId="8991"/>
    <cellStyle name="Normal 2 6 36" xfId="8992"/>
    <cellStyle name="Normal 2 6 37" xfId="8993"/>
    <cellStyle name="Normal 2 6 38" xfId="8994"/>
    <cellStyle name="Normal 2 6 39" xfId="8995"/>
    <cellStyle name="Normal 2 6 4" xfId="8996"/>
    <cellStyle name="Normal 2 6 40" xfId="8997"/>
    <cellStyle name="Normal 2 6 41" xfId="8998"/>
    <cellStyle name="Normal 2 6 42" xfId="8999"/>
    <cellStyle name="Normal 2 6 43" xfId="9000"/>
    <cellStyle name="Normal 2 6 44" xfId="9001"/>
    <cellStyle name="Normal 2 6 45" xfId="9002"/>
    <cellStyle name="Normal 2 6 46" xfId="9003"/>
    <cellStyle name="Normal 2 6 47" xfId="9004"/>
    <cellStyle name="Normal 2 6 48" xfId="9005"/>
    <cellStyle name="Normal 2 6 49" xfId="9006"/>
    <cellStyle name="Normal 2 6 5" xfId="9007"/>
    <cellStyle name="Normal 2 6 50" xfId="9008"/>
    <cellStyle name="Normal 2 6 51" xfId="9009"/>
    <cellStyle name="Normal 2 6 52" xfId="9010"/>
    <cellStyle name="Normal 2 6 53" xfId="9011"/>
    <cellStyle name="Normal 2 6 54" xfId="9012"/>
    <cellStyle name="Normal 2 6 55" xfId="9013"/>
    <cellStyle name="Normal 2 6 56" xfId="9014"/>
    <cellStyle name="Normal 2 6 57" xfId="9015"/>
    <cellStyle name="Normal 2 6 58" xfId="9016"/>
    <cellStyle name="Normal 2 6 59" xfId="9017"/>
    <cellStyle name="Normal 2 6 6" xfId="9018"/>
    <cellStyle name="Normal 2 6 60" xfId="9019"/>
    <cellStyle name="Normal 2 6 61" xfId="9020"/>
    <cellStyle name="Normal 2 6 62" xfId="9021"/>
    <cellStyle name="Normal 2 6 63" xfId="9022"/>
    <cellStyle name="Normal 2 6 64" xfId="9023"/>
    <cellStyle name="Normal 2 6 65" xfId="9024"/>
    <cellStyle name="Normal 2 6 66" xfId="9025"/>
    <cellStyle name="Normal 2 6 67" xfId="9026"/>
    <cellStyle name="Normal 2 6 68" xfId="9027"/>
    <cellStyle name="Normal 2 6 69" xfId="9028"/>
    <cellStyle name="Normal 2 6 7" xfId="9029"/>
    <cellStyle name="Normal 2 6 70" xfId="9030"/>
    <cellStyle name="Normal 2 6 71" xfId="9031"/>
    <cellStyle name="Normal 2 6 72" xfId="9032"/>
    <cellStyle name="Normal 2 6 73" xfId="9033"/>
    <cellStyle name="Normal 2 6 74" xfId="9034"/>
    <cellStyle name="Normal 2 6 75" xfId="9035"/>
    <cellStyle name="Normal 2 6 76" xfId="9036"/>
    <cellStyle name="Normal 2 6 77" xfId="9037"/>
    <cellStyle name="Normal 2 6 78" xfId="9038"/>
    <cellStyle name="Normal 2 6 79" xfId="9039"/>
    <cellStyle name="Normal 2 6 8" xfId="9040"/>
    <cellStyle name="Normal 2 6 80" xfId="9041"/>
    <cellStyle name="Normal 2 6 81" xfId="9042"/>
    <cellStyle name="Normal 2 6 82" xfId="9043"/>
    <cellStyle name="Normal 2 6 83" xfId="9044"/>
    <cellStyle name="Normal 2 6 84" xfId="9045"/>
    <cellStyle name="Normal 2 6 85" xfId="9046"/>
    <cellStyle name="Normal 2 6 86" xfId="9047"/>
    <cellStyle name="Normal 2 6 87" xfId="9048"/>
    <cellStyle name="Normal 2 6 88" xfId="9049"/>
    <cellStyle name="Normal 2 6 89" xfId="9050"/>
    <cellStyle name="Normal 2 6 9" xfId="9051"/>
    <cellStyle name="Normal 2 6 90" xfId="9052"/>
    <cellStyle name="Normal 2 6 91" xfId="9053"/>
    <cellStyle name="Normal 2 6 92" xfId="9054"/>
    <cellStyle name="Normal 2 6 93" xfId="9055"/>
    <cellStyle name="Normal 2 6 94" xfId="9056"/>
    <cellStyle name="Normal 2 6 95" xfId="9057"/>
    <cellStyle name="Normal 2 6 96" xfId="9058"/>
    <cellStyle name="Normal 2 6 97" xfId="9059"/>
    <cellStyle name="Normal 2 6 98" xfId="9060"/>
    <cellStyle name="Normal 2 6 99" xfId="9061"/>
    <cellStyle name="Normal 2 60" xfId="9062"/>
    <cellStyle name="Normal 2 61" xfId="9063"/>
    <cellStyle name="Normal 2 62" xfId="9064"/>
    <cellStyle name="Normal 2 63" xfId="9065"/>
    <cellStyle name="Normal 2 64" xfId="9066"/>
    <cellStyle name="Normal 2 65" xfId="9067"/>
    <cellStyle name="Normal 2 66" xfId="9068"/>
    <cellStyle name="Normal 2 67" xfId="9069"/>
    <cellStyle name="Normal 2 68" xfId="9070"/>
    <cellStyle name="Normal 2 69" xfId="9071"/>
    <cellStyle name="Normal 2 7" xfId="9072"/>
    <cellStyle name="Normal 2 7 10" xfId="9073"/>
    <cellStyle name="Normal 2 7 100" xfId="9074"/>
    <cellStyle name="Normal 2 7 101" xfId="9075"/>
    <cellStyle name="Normal 2 7 102" xfId="9076"/>
    <cellStyle name="Normal 2 7 103" xfId="9077"/>
    <cellStyle name="Normal 2 7 104" xfId="9078"/>
    <cellStyle name="Normal 2 7 105" xfId="9079"/>
    <cellStyle name="Normal 2 7 106" xfId="9080"/>
    <cellStyle name="Normal 2 7 107" xfId="9081"/>
    <cellStyle name="Normal 2 7 108" xfId="9082"/>
    <cellStyle name="Normal 2 7 109" xfId="9083"/>
    <cellStyle name="Normal 2 7 11" xfId="9084"/>
    <cellStyle name="Normal 2 7 110" xfId="9085"/>
    <cellStyle name="Normal 2 7 111" xfId="9086"/>
    <cellStyle name="Normal 2 7 112" xfId="9087"/>
    <cellStyle name="Normal 2 7 113" xfId="9088"/>
    <cellStyle name="Normal 2 7 114" xfId="9089"/>
    <cellStyle name="Normal 2 7 115" xfId="9090"/>
    <cellStyle name="Normal 2 7 116" xfId="9091"/>
    <cellStyle name="Normal 2 7 117" xfId="9092"/>
    <cellStyle name="Normal 2 7 118" xfId="9093"/>
    <cellStyle name="Normal 2 7 119" xfId="9094"/>
    <cellStyle name="Normal 2 7 12" xfId="9095"/>
    <cellStyle name="Normal 2 7 120" xfId="9096"/>
    <cellStyle name="Normal 2 7 121" xfId="9097"/>
    <cellStyle name="Normal 2 7 122" xfId="9098"/>
    <cellStyle name="Normal 2 7 123" xfId="9099"/>
    <cellStyle name="Normal 2 7 124" xfId="9100"/>
    <cellStyle name="Normal 2 7 125" xfId="9101"/>
    <cellStyle name="Normal 2 7 126" xfId="9102"/>
    <cellStyle name="Normal 2 7 127" xfId="9103"/>
    <cellStyle name="Normal 2 7 128" xfId="9104"/>
    <cellStyle name="Normal 2 7 129" xfId="9105"/>
    <cellStyle name="Normal 2 7 13" xfId="9106"/>
    <cellStyle name="Normal 2 7 130" xfId="9107"/>
    <cellStyle name="Normal 2 7 131" xfId="9108"/>
    <cellStyle name="Normal 2 7 132" xfId="9109"/>
    <cellStyle name="Normal 2 7 133" xfId="9110"/>
    <cellStyle name="Normal 2 7 134" xfId="9111"/>
    <cellStyle name="Normal 2 7 135" xfId="9112"/>
    <cellStyle name="Normal 2 7 14" xfId="9113"/>
    <cellStyle name="Normal 2 7 15" xfId="9114"/>
    <cellStyle name="Normal 2 7 16" xfId="9115"/>
    <cellStyle name="Normal 2 7 17" xfId="9116"/>
    <cellStyle name="Normal 2 7 18" xfId="9117"/>
    <cellStyle name="Normal 2 7 19" xfId="9118"/>
    <cellStyle name="Normal 2 7 2" xfId="9119"/>
    <cellStyle name="Normal 2 7 20" xfId="9120"/>
    <cellStyle name="Normal 2 7 21" xfId="9121"/>
    <cellStyle name="Normal 2 7 22" xfId="9122"/>
    <cellStyle name="Normal 2 7 23" xfId="9123"/>
    <cellStyle name="Normal 2 7 24" xfId="9124"/>
    <cellStyle name="Normal 2 7 25" xfId="9125"/>
    <cellStyle name="Normal 2 7 26" xfId="9126"/>
    <cellStyle name="Normal 2 7 27" xfId="9127"/>
    <cellStyle name="Normal 2 7 28" xfId="9128"/>
    <cellStyle name="Normal 2 7 29" xfId="9129"/>
    <cellStyle name="Normal 2 7 3" xfId="9130"/>
    <cellStyle name="Normal 2 7 3 2" xfId="9131"/>
    <cellStyle name="Normal 2 7 30" xfId="9132"/>
    <cellStyle name="Normal 2 7 31" xfId="9133"/>
    <cellStyle name="Normal 2 7 32" xfId="9134"/>
    <cellStyle name="Normal 2 7 33" xfId="9135"/>
    <cellStyle name="Normal 2 7 34" xfId="9136"/>
    <cellStyle name="Normal 2 7 35" xfId="9137"/>
    <cellStyle name="Normal 2 7 36" xfId="9138"/>
    <cellStyle name="Normal 2 7 37" xfId="9139"/>
    <cellStyle name="Normal 2 7 38" xfId="9140"/>
    <cellStyle name="Normal 2 7 39" xfId="9141"/>
    <cellStyle name="Normal 2 7 4" xfId="9142"/>
    <cellStyle name="Normal 2 7 40" xfId="9143"/>
    <cellStyle name="Normal 2 7 41" xfId="9144"/>
    <cellStyle name="Normal 2 7 42" xfId="9145"/>
    <cellStyle name="Normal 2 7 43" xfId="9146"/>
    <cellStyle name="Normal 2 7 44" xfId="9147"/>
    <cellStyle name="Normal 2 7 45" xfId="9148"/>
    <cellStyle name="Normal 2 7 46" xfId="9149"/>
    <cellStyle name="Normal 2 7 47" xfId="9150"/>
    <cellStyle name="Normal 2 7 48" xfId="9151"/>
    <cellStyle name="Normal 2 7 49" xfId="9152"/>
    <cellStyle name="Normal 2 7 5" xfId="9153"/>
    <cellStyle name="Normal 2 7 50" xfId="9154"/>
    <cellStyle name="Normal 2 7 51" xfId="9155"/>
    <cellStyle name="Normal 2 7 52" xfId="9156"/>
    <cellStyle name="Normal 2 7 53" xfId="9157"/>
    <cellStyle name="Normal 2 7 54" xfId="9158"/>
    <cellStyle name="Normal 2 7 55" xfId="9159"/>
    <cellStyle name="Normal 2 7 56" xfId="9160"/>
    <cellStyle name="Normal 2 7 57" xfId="9161"/>
    <cellStyle name="Normal 2 7 58" xfId="9162"/>
    <cellStyle name="Normal 2 7 59" xfId="9163"/>
    <cellStyle name="Normal 2 7 6" xfId="9164"/>
    <cellStyle name="Normal 2 7 60" xfId="9165"/>
    <cellStyle name="Normal 2 7 61" xfId="9166"/>
    <cellStyle name="Normal 2 7 62" xfId="9167"/>
    <cellStyle name="Normal 2 7 63" xfId="9168"/>
    <cellStyle name="Normal 2 7 64" xfId="9169"/>
    <cellStyle name="Normal 2 7 65" xfId="9170"/>
    <cellStyle name="Normal 2 7 66" xfId="9171"/>
    <cellStyle name="Normal 2 7 67" xfId="9172"/>
    <cellStyle name="Normal 2 7 68" xfId="9173"/>
    <cellStyle name="Normal 2 7 69" xfId="9174"/>
    <cellStyle name="Normal 2 7 7" xfId="9175"/>
    <cellStyle name="Normal 2 7 70" xfId="9176"/>
    <cellStyle name="Normal 2 7 71" xfId="9177"/>
    <cellStyle name="Normal 2 7 72" xfId="9178"/>
    <cellStyle name="Normal 2 7 73" xfId="9179"/>
    <cellStyle name="Normal 2 7 74" xfId="9180"/>
    <cellStyle name="Normal 2 7 75" xfId="9181"/>
    <cellStyle name="Normal 2 7 76" xfId="9182"/>
    <cellStyle name="Normal 2 7 77" xfId="9183"/>
    <cellStyle name="Normal 2 7 78" xfId="9184"/>
    <cellStyle name="Normal 2 7 79" xfId="9185"/>
    <cellStyle name="Normal 2 7 8" xfId="9186"/>
    <cellStyle name="Normal 2 7 80" xfId="9187"/>
    <cellStyle name="Normal 2 7 81" xfId="9188"/>
    <cellStyle name="Normal 2 7 82" xfId="9189"/>
    <cellStyle name="Normal 2 7 83" xfId="9190"/>
    <cellStyle name="Normal 2 7 84" xfId="9191"/>
    <cellStyle name="Normal 2 7 85" xfId="9192"/>
    <cellStyle name="Normal 2 7 86" xfId="9193"/>
    <cellStyle name="Normal 2 7 87" xfId="9194"/>
    <cellStyle name="Normal 2 7 88" xfId="9195"/>
    <cellStyle name="Normal 2 7 89" xfId="9196"/>
    <cellStyle name="Normal 2 7 9" xfId="9197"/>
    <cellStyle name="Normal 2 7 90" xfId="9198"/>
    <cellStyle name="Normal 2 7 91" xfId="9199"/>
    <cellStyle name="Normal 2 7 92" xfId="9200"/>
    <cellStyle name="Normal 2 7 93" xfId="9201"/>
    <cellStyle name="Normal 2 7 94" xfId="9202"/>
    <cellStyle name="Normal 2 7 95" xfId="9203"/>
    <cellStyle name="Normal 2 7 96" xfId="9204"/>
    <cellStyle name="Normal 2 7 97" xfId="9205"/>
    <cellStyle name="Normal 2 7 98" xfId="9206"/>
    <cellStyle name="Normal 2 7 99" xfId="9207"/>
    <cellStyle name="Normal 2 70" xfId="9208"/>
    <cellStyle name="Normal 2 71" xfId="9209"/>
    <cellStyle name="Normal 2 72" xfId="9210"/>
    <cellStyle name="Normal 2 73" xfId="9211"/>
    <cellStyle name="Normal 2 74" xfId="9212"/>
    <cellStyle name="Normal 2 75" xfId="9213"/>
    <cellStyle name="Normal 2 76" xfId="9214"/>
    <cellStyle name="Normal 2 77" xfId="9215"/>
    <cellStyle name="Normal 2 78" xfId="9216"/>
    <cellStyle name="Normal 2 79" xfId="9217"/>
    <cellStyle name="Normal 2 8" xfId="9218"/>
    <cellStyle name="Normal 2 8 10" xfId="9219"/>
    <cellStyle name="Normal 2 8 100" xfId="9220"/>
    <cellStyle name="Normal 2 8 101" xfId="9221"/>
    <cellStyle name="Normal 2 8 102" xfId="9222"/>
    <cellStyle name="Normal 2 8 103" xfId="9223"/>
    <cellStyle name="Normal 2 8 104" xfId="9224"/>
    <cellStyle name="Normal 2 8 105" xfId="9225"/>
    <cellStyle name="Normal 2 8 106" xfId="9226"/>
    <cellStyle name="Normal 2 8 107" xfId="9227"/>
    <cellStyle name="Normal 2 8 108" xfId="9228"/>
    <cellStyle name="Normal 2 8 109" xfId="9229"/>
    <cellStyle name="Normal 2 8 11" xfId="9230"/>
    <cellStyle name="Normal 2 8 110" xfId="9231"/>
    <cellStyle name="Normal 2 8 111" xfId="9232"/>
    <cellStyle name="Normal 2 8 112" xfId="9233"/>
    <cellStyle name="Normal 2 8 113" xfId="9234"/>
    <cellStyle name="Normal 2 8 114" xfId="9235"/>
    <cellStyle name="Normal 2 8 115" xfId="9236"/>
    <cellStyle name="Normal 2 8 116" xfId="9237"/>
    <cellStyle name="Normal 2 8 117" xfId="9238"/>
    <cellStyle name="Normal 2 8 118" xfId="9239"/>
    <cellStyle name="Normal 2 8 119" xfId="9240"/>
    <cellStyle name="Normal 2 8 12" xfId="9241"/>
    <cellStyle name="Normal 2 8 120" xfId="9242"/>
    <cellStyle name="Normal 2 8 121" xfId="9243"/>
    <cellStyle name="Normal 2 8 122" xfId="9244"/>
    <cellStyle name="Normal 2 8 123" xfId="9245"/>
    <cellStyle name="Normal 2 8 124" xfId="9246"/>
    <cellStyle name="Normal 2 8 125" xfId="9247"/>
    <cellStyle name="Normal 2 8 126" xfId="9248"/>
    <cellStyle name="Normal 2 8 127" xfId="9249"/>
    <cellStyle name="Normal 2 8 128" xfId="9250"/>
    <cellStyle name="Normal 2 8 129" xfId="9251"/>
    <cellStyle name="Normal 2 8 13" xfId="9252"/>
    <cellStyle name="Normal 2 8 130" xfId="9253"/>
    <cellStyle name="Normal 2 8 131" xfId="9254"/>
    <cellStyle name="Normal 2 8 132" xfId="9255"/>
    <cellStyle name="Normal 2 8 133" xfId="9256"/>
    <cellStyle name="Normal 2 8 134" xfId="9257"/>
    <cellStyle name="Normal 2 8 135" xfId="13046"/>
    <cellStyle name="Normal 2 8 14" xfId="9258"/>
    <cellStyle name="Normal 2 8 15" xfId="9259"/>
    <cellStyle name="Normal 2 8 16" xfId="9260"/>
    <cellStyle name="Normal 2 8 17" xfId="9261"/>
    <cellStyle name="Normal 2 8 18" xfId="9262"/>
    <cellStyle name="Normal 2 8 19" xfId="9263"/>
    <cellStyle name="Normal 2 8 2" xfId="9264"/>
    <cellStyle name="Normal 2 8 2 2" xfId="13047"/>
    <cellStyle name="Normal 2 8 20" xfId="9265"/>
    <cellStyle name="Normal 2 8 21" xfId="9266"/>
    <cellStyle name="Normal 2 8 22" xfId="9267"/>
    <cellStyle name="Normal 2 8 23" xfId="9268"/>
    <cellStyle name="Normal 2 8 24" xfId="9269"/>
    <cellStyle name="Normal 2 8 25" xfId="9270"/>
    <cellStyle name="Normal 2 8 26" xfId="9271"/>
    <cellStyle name="Normal 2 8 27" xfId="9272"/>
    <cellStyle name="Normal 2 8 28" xfId="9273"/>
    <cellStyle name="Normal 2 8 29" xfId="9274"/>
    <cellStyle name="Normal 2 8 3" xfId="9275"/>
    <cellStyle name="Normal 2 8 3 2" xfId="9276"/>
    <cellStyle name="Normal 2 8 30" xfId="9277"/>
    <cellStyle name="Normal 2 8 31" xfId="9278"/>
    <cellStyle name="Normal 2 8 32" xfId="9279"/>
    <cellStyle name="Normal 2 8 33" xfId="9280"/>
    <cellStyle name="Normal 2 8 34" xfId="9281"/>
    <cellStyle name="Normal 2 8 35" xfId="9282"/>
    <cellStyle name="Normal 2 8 36" xfId="9283"/>
    <cellStyle name="Normal 2 8 37" xfId="9284"/>
    <cellStyle name="Normal 2 8 38" xfId="9285"/>
    <cellStyle name="Normal 2 8 39" xfId="9286"/>
    <cellStyle name="Normal 2 8 4" xfId="9287"/>
    <cellStyle name="Normal 2 8 40" xfId="9288"/>
    <cellStyle name="Normal 2 8 41" xfId="9289"/>
    <cellStyle name="Normal 2 8 42" xfId="9290"/>
    <cellStyle name="Normal 2 8 43" xfId="9291"/>
    <cellStyle name="Normal 2 8 44" xfId="9292"/>
    <cellStyle name="Normal 2 8 45" xfId="9293"/>
    <cellStyle name="Normal 2 8 46" xfId="9294"/>
    <cellStyle name="Normal 2 8 47" xfId="9295"/>
    <cellStyle name="Normal 2 8 48" xfId="9296"/>
    <cellStyle name="Normal 2 8 49" xfId="9297"/>
    <cellStyle name="Normal 2 8 5" xfId="9298"/>
    <cellStyle name="Normal 2 8 50" xfId="9299"/>
    <cellStyle name="Normal 2 8 51" xfId="9300"/>
    <cellStyle name="Normal 2 8 52" xfId="9301"/>
    <cellStyle name="Normal 2 8 53" xfId="9302"/>
    <cellStyle name="Normal 2 8 54" xfId="9303"/>
    <cellStyle name="Normal 2 8 55" xfId="9304"/>
    <cellStyle name="Normal 2 8 56" xfId="9305"/>
    <cellStyle name="Normal 2 8 57" xfId="9306"/>
    <cellStyle name="Normal 2 8 58" xfId="9307"/>
    <cellStyle name="Normal 2 8 59" xfId="9308"/>
    <cellStyle name="Normal 2 8 6" xfId="9309"/>
    <cellStyle name="Normal 2 8 60" xfId="9310"/>
    <cellStyle name="Normal 2 8 61" xfId="9311"/>
    <cellStyle name="Normal 2 8 62" xfId="9312"/>
    <cellStyle name="Normal 2 8 63" xfId="9313"/>
    <cellStyle name="Normal 2 8 64" xfId="9314"/>
    <cellStyle name="Normal 2 8 65" xfId="9315"/>
    <cellStyle name="Normal 2 8 66" xfId="9316"/>
    <cellStyle name="Normal 2 8 67" xfId="9317"/>
    <cellStyle name="Normal 2 8 68" xfId="9318"/>
    <cellStyle name="Normal 2 8 69" xfId="9319"/>
    <cellStyle name="Normal 2 8 7" xfId="9320"/>
    <cellStyle name="Normal 2 8 70" xfId="9321"/>
    <cellStyle name="Normal 2 8 71" xfId="9322"/>
    <cellStyle name="Normal 2 8 72" xfId="9323"/>
    <cellStyle name="Normal 2 8 73" xfId="9324"/>
    <cellStyle name="Normal 2 8 74" xfId="9325"/>
    <cellStyle name="Normal 2 8 75" xfId="9326"/>
    <cellStyle name="Normal 2 8 76" xfId="9327"/>
    <cellStyle name="Normal 2 8 77" xfId="9328"/>
    <cellStyle name="Normal 2 8 78" xfId="9329"/>
    <cellStyle name="Normal 2 8 79" xfId="9330"/>
    <cellStyle name="Normal 2 8 8" xfId="9331"/>
    <cellStyle name="Normal 2 8 80" xfId="9332"/>
    <cellStyle name="Normal 2 8 81" xfId="9333"/>
    <cellStyle name="Normal 2 8 82" xfId="9334"/>
    <cellStyle name="Normal 2 8 83" xfId="9335"/>
    <cellStyle name="Normal 2 8 84" xfId="9336"/>
    <cellStyle name="Normal 2 8 85" xfId="9337"/>
    <cellStyle name="Normal 2 8 86" xfId="9338"/>
    <cellStyle name="Normal 2 8 87" xfId="9339"/>
    <cellStyle name="Normal 2 8 88" xfId="9340"/>
    <cellStyle name="Normal 2 8 89" xfId="9341"/>
    <cellStyle name="Normal 2 8 9" xfId="9342"/>
    <cellStyle name="Normal 2 8 90" xfId="9343"/>
    <cellStyle name="Normal 2 8 91" xfId="9344"/>
    <cellStyle name="Normal 2 8 92" xfId="9345"/>
    <cellStyle name="Normal 2 8 93" xfId="9346"/>
    <cellStyle name="Normal 2 8 94" xfId="9347"/>
    <cellStyle name="Normal 2 8 95" xfId="9348"/>
    <cellStyle name="Normal 2 8 96" xfId="9349"/>
    <cellStyle name="Normal 2 8 97" xfId="9350"/>
    <cellStyle name="Normal 2 8 98" xfId="9351"/>
    <cellStyle name="Normal 2 8 99" xfId="9352"/>
    <cellStyle name="Normal 2 80" xfId="9353"/>
    <cellStyle name="Normal 2 81" xfId="9354"/>
    <cellStyle name="Normal 2 82" xfId="9355"/>
    <cellStyle name="Normal 2 83" xfId="9356"/>
    <cellStyle name="Normal 2 84" xfId="9357"/>
    <cellStyle name="Normal 2 85" xfId="9358"/>
    <cellStyle name="Normal 2 86" xfId="9359"/>
    <cellStyle name="Normal 2 87" xfId="9360"/>
    <cellStyle name="Normal 2 88" xfId="9361"/>
    <cellStyle name="Normal 2 89" xfId="9362"/>
    <cellStyle name="Normal 2 9" xfId="9363"/>
    <cellStyle name="Normal 2 9 10" xfId="9364"/>
    <cellStyle name="Normal 2 9 100" xfId="9365"/>
    <cellStyle name="Normal 2 9 101" xfId="9366"/>
    <cellStyle name="Normal 2 9 102" xfId="9367"/>
    <cellStyle name="Normal 2 9 103" xfId="9368"/>
    <cellStyle name="Normal 2 9 104" xfId="9369"/>
    <cellStyle name="Normal 2 9 105" xfId="9370"/>
    <cellStyle name="Normal 2 9 106" xfId="9371"/>
    <cellStyle name="Normal 2 9 107" xfId="9372"/>
    <cellStyle name="Normal 2 9 108" xfId="9373"/>
    <cellStyle name="Normal 2 9 109" xfId="9374"/>
    <cellStyle name="Normal 2 9 11" xfId="9375"/>
    <cellStyle name="Normal 2 9 110" xfId="9376"/>
    <cellStyle name="Normal 2 9 111" xfId="9377"/>
    <cellStyle name="Normal 2 9 112" xfId="9378"/>
    <cellStyle name="Normal 2 9 113" xfId="9379"/>
    <cellStyle name="Normal 2 9 114" xfId="9380"/>
    <cellStyle name="Normal 2 9 115" xfId="9381"/>
    <cellStyle name="Normal 2 9 116" xfId="9382"/>
    <cellStyle name="Normal 2 9 117" xfId="9383"/>
    <cellStyle name="Normal 2 9 118" xfId="9384"/>
    <cellStyle name="Normal 2 9 119" xfId="9385"/>
    <cellStyle name="Normal 2 9 12" xfId="9386"/>
    <cellStyle name="Normal 2 9 120" xfId="9387"/>
    <cellStyle name="Normal 2 9 121" xfId="9388"/>
    <cellStyle name="Normal 2 9 122" xfId="9389"/>
    <cellStyle name="Normal 2 9 123" xfId="9390"/>
    <cellStyle name="Normal 2 9 124" xfId="9391"/>
    <cellStyle name="Normal 2 9 125" xfId="9392"/>
    <cellStyle name="Normal 2 9 126" xfId="9393"/>
    <cellStyle name="Normal 2 9 127" xfId="9394"/>
    <cellStyle name="Normal 2 9 128" xfId="9395"/>
    <cellStyle name="Normal 2 9 129" xfId="9396"/>
    <cellStyle name="Normal 2 9 13" xfId="9397"/>
    <cellStyle name="Normal 2 9 130" xfId="9398"/>
    <cellStyle name="Normal 2 9 131" xfId="9399"/>
    <cellStyle name="Normal 2 9 132" xfId="9400"/>
    <cellStyle name="Normal 2 9 133" xfId="9401"/>
    <cellStyle name="Normal 2 9 134" xfId="13048"/>
    <cellStyle name="Normal 2 9 14" xfId="9402"/>
    <cellStyle name="Normal 2 9 15" xfId="9403"/>
    <cellStyle name="Normal 2 9 16" xfId="9404"/>
    <cellStyle name="Normal 2 9 17" xfId="9405"/>
    <cellStyle name="Normal 2 9 18" xfId="9406"/>
    <cellStyle name="Normal 2 9 19" xfId="9407"/>
    <cellStyle name="Normal 2 9 2" xfId="9408"/>
    <cellStyle name="Normal 2 9 2 2" xfId="9409"/>
    <cellStyle name="Normal 2 9 20" xfId="9410"/>
    <cellStyle name="Normal 2 9 21" xfId="9411"/>
    <cellStyle name="Normal 2 9 22" xfId="9412"/>
    <cellStyle name="Normal 2 9 23" xfId="9413"/>
    <cellStyle name="Normal 2 9 24" xfId="9414"/>
    <cellStyle name="Normal 2 9 25" xfId="9415"/>
    <cellStyle name="Normal 2 9 26" xfId="9416"/>
    <cellStyle name="Normal 2 9 27" xfId="9417"/>
    <cellStyle name="Normal 2 9 28" xfId="9418"/>
    <cellStyle name="Normal 2 9 29" xfId="9419"/>
    <cellStyle name="Normal 2 9 3" xfId="9420"/>
    <cellStyle name="Normal 2 9 30" xfId="9421"/>
    <cellStyle name="Normal 2 9 31" xfId="9422"/>
    <cellStyle name="Normal 2 9 32" xfId="9423"/>
    <cellStyle name="Normal 2 9 33" xfId="9424"/>
    <cellStyle name="Normal 2 9 34" xfId="9425"/>
    <cellStyle name="Normal 2 9 35" xfId="9426"/>
    <cellStyle name="Normal 2 9 36" xfId="9427"/>
    <cellStyle name="Normal 2 9 37" xfId="9428"/>
    <cellStyle name="Normal 2 9 38" xfId="9429"/>
    <cellStyle name="Normal 2 9 39" xfId="9430"/>
    <cellStyle name="Normal 2 9 4" xfId="9431"/>
    <cellStyle name="Normal 2 9 40" xfId="9432"/>
    <cellStyle name="Normal 2 9 41" xfId="9433"/>
    <cellStyle name="Normal 2 9 42" xfId="9434"/>
    <cellStyle name="Normal 2 9 43" xfId="9435"/>
    <cellStyle name="Normal 2 9 44" xfId="9436"/>
    <cellStyle name="Normal 2 9 45" xfId="9437"/>
    <cellStyle name="Normal 2 9 46" xfId="9438"/>
    <cellStyle name="Normal 2 9 47" xfId="9439"/>
    <cellStyle name="Normal 2 9 48" xfId="9440"/>
    <cellStyle name="Normal 2 9 49" xfId="9441"/>
    <cellStyle name="Normal 2 9 5" xfId="9442"/>
    <cellStyle name="Normal 2 9 50" xfId="9443"/>
    <cellStyle name="Normal 2 9 51" xfId="9444"/>
    <cellStyle name="Normal 2 9 52" xfId="9445"/>
    <cellStyle name="Normal 2 9 53" xfId="9446"/>
    <cellStyle name="Normal 2 9 54" xfId="9447"/>
    <cellStyle name="Normal 2 9 55" xfId="9448"/>
    <cellStyle name="Normal 2 9 56" xfId="9449"/>
    <cellStyle name="Normal 2 9 57" xfId="9450"/>
    <cellStyle name="Normal 2 9 58" xfId="9451"/>
    <cellStyle name="Normal 2 9 59" xfId="9452"/>
    <cellStyle name="Normal 2 9 6" xfId="9453"/>
    <cellStyle name="Normal 2 9 60" xfId="9454"/>
    <cellStyle name="Normal 2 9 61" xfId="9455"/>
    <cellStyle name="Normal 2 9 62" xfId="9456"/>
    <cellStyle name="Normal 2 9 63" xfId="9457"/>
    <cellStyle name="Normal 2 9 64" xfId="9458"/>
    <cellStyle name="Normal 2 9 65" xfId="9459"/>
    <cellStyle name="Normal 2 9 66" xfId="9460"/>
    <cellStyle name="Normal 2 9 67" xfId="9461"/>
    <cellStyle name="Normal 2 9 68" xfId="9462"/>
    <cellStyle name="Normal 2 9 69" xfId="9463"/>
    <cellStyle name="Normal 2 9 7" xfId="9464"/>
    <cellStyle name="Normal 2 9 70" xfId="9465"/>
    <cellStyle name="Normal 2 9 71" xfId="9466"/>
    <cellStyle name="Normal 2 9 72" xfId="9467"/>
    <cellStyle name="Normal 2 9 73" xfId="9468"/>
    <cellStyle name="Normal 2 9 74" xfId="9469"/>
    <cellStyle name="Normal 2 9 75" xfId="9470"/>
    <cellStyle name="Normal 2 9 76" xfId="9471"/>
    <cellStyle name="Normal 2 9 77" xfId="9472"/>
    <cellStyle name="Normal 2 9 78" xfId="9473"/>
    <cellStyle name="Normal 2 9 79" xfId="9474"/>
    <cellStyle name="Normal 2 9 8" xfId="9475"/>
    <cellStyle name="Normal 2 9 80" xfId="9476"/>
    <cellStyle name="Normal 2 9 81" xfId="9477"/>
    <cellStyle name="Normal 2 9 82" xfId="9478"/>
    <cellStyle name="Normal 2 9 83" xfId="9479"/>
    <cellStyle name="Normal 2 9 84" xfId="9480"/>
    <cellStyle name="Normal 2 9 85" xfId="9481"/>
    <cellStyle name="Normal 2 9 86" xfId="9482"/>
    <cellStyle name="Normal 2 9 87" xfId="9483"/>
    <cellStyle name="Normal 2 9 88" xfId="9484"/>
    <cellStyle name="Normal 2 9 89" xfId="9485"/>
    <cellStyle name="Normal 2 9 9" xfId="9486"/>
    <cellStyle name="Normal 2 9 90" xfId="9487"/>
    <cellStyle name="Normal 2 9 91" xfId="9488"/>
    <cellStyle name="Normal 2 9 92" xfId="9489"/>
    <cellStyle name="Normal 2 9 93" xfId="9490"/>
    <cellStyle name="Normal 2 9 94" xfId="9491"/>
    <cellStyle name="Normal 2 9 95" xfId="9492"/>
    <cellStyle name="Normal 2 9 96" xfId="9493"/>
    <cellStyle name="Normal 2 9 97" xfId="9494"/>
    <cellStyle name="Normal 2 9 98" xfId="9495"/>
    <cellStyle name="Normal 2 9 99" xfId="9496"/>
    <cellStyle name="Normal 2 90" xfId="9497"/>
    <cellStyle name="Normal 2 91" xfId="9498"/>
    <cellStyle name="Normal 2 92" xfId="9499"/>
    <cellStyle name="Normal 2 93" xfId="9500"/>
    <cellStyle name="Normal 2 94" xfId="9501"/>
    <cellStyle name="Normal 2 95" xfId="9502"/>
    <cellStyle name="Normal 2 96" xfId="9503"/>
    <cellStyle name="Normal 2 97" xfId="9504"/>
    <cellStyle name="Normal 2 98" xfId="9505"/>
    <cellStyle name="Normal 2 99" xfId="9506"/>
    <cellStyle name="Normal 2_02_Meeting_Notes_Feb-2009(1)" xfId="9507"/>
    <cellStyle name="Normal 20" xfId="9508"/>
    <cellStyle name="Normal 20 10" xfId="13049"/>
    <cellStyle name="Normal 20 2" xfId="9509"/>
    <cellStyle name="Normal 20 2 2" xfId="9510"/>
    <cellStyle name="Normal 20 2 2 2" xfId="13051"/>
    <cellStyle name="Normal 20 2 2 3" xfId="13913"/>
    <cellStyle name="Normal 20 2 3" xfId="9511"/>
    <cellStyle name="Normal 20 2 3 2" xfId="13052"/>
    <cellStyle name="Normal 20 2 3 3" xfId="13914"/>
    <cellStyle name="Normal 20 2 4" xfId="13050"/>
    <cellStyle name="Normal 20 2 5" xfId="13912"/>
    <cellStyle name="Normal 20 3" xfId="9512"/>
    <cellStyle name="Normal 20 3 2" xfId="9513"/>
    <cellStyle name="Normal 20 3 2 2" xfId="13054"/>
    <cellStyle name="Normal 20 3 2 3" xfId="13916"/>
    <cellStyle name="Normal 20 3 3" xfId="9514"/>
    <cellStyle name="Normal 20 3 3 2" xfId="13055"/>
    <cellStyle name="Normal 20 3 3 3" xfId="13917"/>
    <cellStyle name="Normal 20 3 4" xfId="13053"/>
    <cellStyle name="Normal 20 3 5" xfId="13915"/>
    <cellStyle name="Normal 20 4" xfId="9515"/>
    <cellStyle name="Normal 20 4 2" xfId="9516"/>
    <cellStyle name="Normal 20 4 2 2" xfId="13057"/>
    <cellStyle name="Normal 20 4 2 3" xfId="13919"/>
    <cellStyle name="Normal 20 4 3" xfId="9517"/>
    <cellStyle name="Normal 20 4 3 2" xfId="13058"/>
    <cellStyle name="Normal 20 4 3 3" xfId="13920"/>
    <cellStyle name="Normal 20 4 4" xfId="13056"/>
    <cellStyle name="Normal 20 4 5" xfId="13918"/>
    <cellStyle name="Normal 20 5" xfId="9518"/>
    <cellStyle name="Normal 20 5 2" xfId="9519"/>
    <cellStyle name="Normal 20 5 2 2" xfId="13060"/>
    <cellStyle name="Normal 20 5 2 3" xfId="13922"/>
    <cellStyle name="Normal 20 5 3" xfId="9520"/>
    <cellStyle name="Normal 20 5 3 2" xfId="13061"/>
    <cellStyle name="Normal 20 5 3 3" xfId="13923"/>
    <cellStyle name="Normal 20 5 4" xfId="13059"/>
    <cellStyle name="Normal 20 5 5" xfId="13921"/>
    <cellStyle name="Normal 20 6" xfId="9521"/>
    <cellStyle name="Normal 20 6 2" xfId="9522"/>
    <cellStyle name="Normal 20 6 2 2" xfId="13063"/>
    <cellStyle name="Normal 20 6 2 3" xfId="13925"/>
    <cellStyle name="Normal 20 6 3" xfId="9523"/>
    <cellStyle name="Normal 20 6 3 2" xfId="13064"/>
    <cellStyle name="Normal 20 6 3 3" xfId="13926"/>
    <cellStyle name="Normal 20 6 4" xfId="13062"/>
    <cellStyle name="Normal 20 6 5" xfId="13924"/>
    <cellStyle name="Normal 20 7" xfId="9524"/>
    <cellStyle name="Normal 20 7 2" xfId="9525"/>
    <cellStyle name="Normal 20 7 2 2" xfId="13066"/>
    <cellStyle name="Normal 20 7 2 3" xfId="13928"/>
    <cellStyle name="Normal 20 7 3" xfId="9526"/>
    <cellStyle name="Normal 20 7 3 2" xfId="13067"/>
    <cellStyle name="Normal 20 7 3 3" xfId="13929"/>
    <cellStyle name="Normal 20 7 4" xfId="13065"/>
    <cellStyle name="Normal 20 7 5" xfId="13927"/>
    <cellStyle name="Normal 20 8" xfId="9527"/>
    <cellStyle name="Normal 20 8 2" xfId="13068"/>
    <cellStyle name="Normal 20 9" xfId="13069"/>
    <cellStyle name="Normal 200" xfId="13070"/>
    <cellStyle name="Normal 200 2" xfId="13930"/>
    <cellStyle name="Normal 201" xfId="13071"/>
    <cellStyle name="Normal 201 2" xfId="13931"/>
    <cellStyle name="Normal 202" xfId="13072"/>
    <cellStyle name="Normal 202 2" xfId="13932"/>
    <cellStyle name="Normal 203" xfId="13073"/>
    <cellStyle name="Normal 203 2" xfId="13933"/>
    <cellStyle name="Normal 204" xfId="13074"/>
    <cellStyle name="Normal 204 2" xfId="13934"/>
    <cellStyle name="Normal 205" xfId="13075"/>
    <cellStyle name="Normal 205 2" xfId="13935"/>
    <cellStyle name="Normal 206" xfId="13076"/>
    <cellStyle name="Normal 206 2" xfId="13936"/>
    <cellStyle name="Normal 207" xfId="13077"/>
    <cellStyle name="Normal 207 2" xfId="13937"/>
    <cellStyle name="Normal 208" xfId="13078"/>
    <cellStyle name="Normal 208 2" xfId="13938"/>
    <cellStyle name="Normal 209" xfId="13079"/>
    <cellStyle name="Normal 209 2" xfId="13939"/>
    <cellStyle name="Normal 21" xfId="9528"/>
    <cellStyle name="Normal 21 2" xfId="9529"/>
    <cellStyle name="Normal 21 2 2" xfId="9530"/>
    <cellStyle name="Normal 21 2 2 2" xfId="13082"/>
    <cellStyle name="Normal 21 2 2 3" xfId="13941"/>
    <cellStyle name="Normal 21 2 3" xfId="9531"/>
    <cellStyle name="Normal 21 2 3 2" xfId="13083"/>
    <cellStyle name="Normal 21 2 3 3" xfId="13942"/>
    <cellStyle name="Normal 21 2 4" xfId="13081"/>
    <cellStyle name="Normal 21 2 5" xfId="13940"/>
    <cellStyle name="Normal 21 3" xfId="9532"/>
    <cellStyle name="Normal 21 3 2" xfId="9533"/>
    <cellStyle name="Normal 21 3 2 2" xfId="13085"/>
    <cellStyle name="Normal 21 3 2 3" xfId="13944"/>
    <cellStyle name="Normal 21 3 3" xfId="9534"/>
    <cellStyle name="Normal 21 3 3 2" xfId="13086"/>
    <cellStyle name="Normal 21 3 3 3" xfId="13945"/>
    <cellStyle name="Normal 21 3 4" xfId="13084"/>
    <cellStyle name="Normal 21 3 5" xfId="13943"/>
    <cellStyle name="Normal 21 4" xfId="9535"/>
    <cellStyle name="Normal 21 4 2" xfId="9536"/>
    <cellStyle name="Normal 21 4 2 2" xfId="13088"/>
    <cellStyle name="Normal 21 4 2 3" xfId="13947"/>
    <cellStyle name="Normal 21 4 3" xfId="9537"/>
    <cellStyle name="Normal 21 4 3 2" xfId="13089"/>
    <cellStyle name="Normal 21 4 3 3" xfId="13948"/>
    <cellStyle name="Normal 21 4 4" xfId="13087"/>
    <cellStyle name="Normal 21 4 5" xfId="13946"/>
    <cellStyle name="Normal 21 5" xfId="9538"/>
    <cellStyle name="Normal 21 5 2" xfId="9539"/>
    <cellStyle name="Normal 21 5 2 2" xfId="13091"/>
    <cellStyle name="Normal 21 5 2 3" xfId="13950"/>
    <cellStyle name="Normal 21 5 3" xfId="9540"/>
    <cellStyle name="Normal 21 5 3 2" xfId="13092"/>
    <cellStyle name="Normal 21 5 3 3" xfId="13951"/>
    <cellStyle name="Normal 21 5 4" xfId="13090"/>
    <cellStyle name="Normal 21 5 5" xfId="13949"/>
    <cellStyle name="Normal 21 6" xfId="9541"/>
    <cellStyle name="Normal 21 6 2" xfId="9542"/>
    <cellStyle name="Normal 21 6 2 2" xfId="13094"/>
    <cellStyle name="Normal 21 6 2 3" xfId="13953"/>
    <cellStyle name="Normal 21 6 3" xfId="9543"/>
    <cellStyle name="Normal 21 6 3 2" xfId="13095"/>
    <cellStyle name="Normal 21 6 3 3" xfId="13954"/>
    <cellStyle name="Normal 21 6 4" xfId="13093"/>
    <cellStyle name="Normal 21 6 5" xfId="13952"/>
    <cellStyle name="Normal 21 7" xfId="9544"/>
    <cellStyle name="Normal 21 7 2" xfId="9545"/>
    <cellStyle name="Normal 21 7 2 2" xfId="13097"/>
    <cellStyle name="Normal 21 7 2 3" xfId="13956"/>
    <cellStyle name="Normal 21 7 3" xfId="9546"/>
    <cellStyle name="Normal 21 7 3 2" xfId="13098"/>
    <cellStyle name="Normal 21 7 3 3" xfId="13957"/>
    <cellStyle name="Normal 21 7 4" xfId="13096"/>
    <cellStyle name="Normal 21 7 5" xfId="13955"/>
    <cellStyle name="Normal 21 8" xfId="13080"/>
    <cellStyle name="Normal 210" xfId="13099"/>
    <cellStyle name="Normal 210 2" xfId="13958"/>
    <cellStyle name="Normal 211" xfId="13100"/>
    <cellStyle name="Normal 211 2" xfId="13959"/>
    <cellStyle name="Normal 212" xfId="13101"/>
    <cellStyle name="Normal 212 2" xfId="13960"/>
    <cellStyle name="Normal 213" xfId="13102"/>
    <cellStyle name="Normal 213 2" xfId="13961"/>
    <cellStyle name="Normal 214" xfId="13103"/>
    <cellStyle name="Normal 214 2" xfId="13962"/>
    <cellStyle name="Normal 215" xfId="13104"/>
    <cellStyle name="Normal 215 2" xfId="13963"/>
    <cellStyle name="Normal 216" xfId="13105"/>
    <cellStyle name="Normal 216 2" xfId="13964"/>
    <cellStyle name="Normal 217" xfId="13106"/>
    <cellStyle name="Normal 217 2" xfId="13965"/>
    <cellStyle name="Normal 218" xfId="13107"/>
    <cellStyle name="Normal 218 2" xfId="13966"/>
    <cellStyle name="Normal 219" xfId="13108"/>
    <cellStyle name="Normal 219 2" xfId="13967"/>
    <cellStyle name="Normal 22" xfId="9547"/>
    <cellStyle name="Normal 22 2" xfId="9548"/>
    <cellStyle name="Normal 22 2 2" xfId="9549"/>
    <cellStyle name="Normal 22 2 2 2" xfId="13111"/>
    <cellStyle name="Normal 22 2 2 3" xfId="13969"/>
    <cellStyle name="Normal 22 2 3" xfId="9550"/>
    <cellStyle name="Normal 22 2 3 2" xfId="13112"/>
    <cellStyle name="Normal 22 2 3 3" xfId="13970"/>
    <cellStyle name="Normal 22 2 4" xfId="13110"/>
    <cellStyle name="Normal 22 2 5" xfId="13968"/>
    <cellStyle name="Normal 22 3" xfId="9551"/>
    <cellStyle name="Normal 22 3 2" xfId="9552"/>
    <cellStyle name="Normal 22 3 2 2" xfId="13114"/>
    <cellStyle name="Normal 22 3 2 3" xfId="13972"/>
    <cellStyle name="Normal 22 3 3" xfId="9553"/>
    <cellStyle name="Normal 22 3 3 2" xfId="13115"/>
    <cellStyle name="Normal 22 3 3 3" xfId="13973"/>
    <cellStyle name="Normal 22 3 4" xfId="13113"/>
    <cellStyle name="Normal 22 3 5" xfId="13971"/>
    <cellStyle name="Normal 22 4" xfId="9554"/>
    <cellStyle name="Normal 22 4 2" xfId="9555"/>
    <cellStyle name="Normal 22 4 2 2" xfId="13117"/>
    <cellStyle name="Normal 22 4 2 3" xfId="13975"/>
    <cellStyle name="Normal 22 4 3" xfId="9556"/>
    <cellStyle name="Normal 22 4 3 2" xfId="13118"/>
    <cellStyle name="Normal 22 4 3 3" xfId="13976"/>
    <cellStyle name="Normal 22 4 4" xfId="13116"/>
    <cellStyle name="Normal 22 4 5" xfId="13974"/>
    <cellStyle name="Normal 22 5" xfId="9557"/>
    <cellStyle name="Normal 22 5 2" xfId="9558"/>
    <cellStyle name="Normal 22 5 2 2" xfId="13120"/>
    <cellStyle name="Normal 22 5 2 3" xfId="13978"/>
    <cellStyle name="Normal 22 5 3" xfId="9559"/>
    <cellStyle name="Normal 22 5 3 2" xfId="13121"/>
    <cellStyle name="Normal 22 5 3 3" xfId="13979"/>
    <cellStyle name="Normal 22 5 4" xfId="13119"/>
    <cellStyle name="Normal 22 5 5" xfId="13977"/>
    <cellStyle name="Normal 22 6" xfId="9560"/>
    <cellStyle name="Normal 22 6 2" xfId="9561"/>
    <cellStyle name="Normal 22 6 2 2" xfId="13123"/>
    <cellStyle name="Normal 22 6 2 3" xfId="13981"/>
    <cellStyle name="Normal 22 6 3" xfId="9562"/>
    <cellStyle name="Normal 22 6 3 2" xfId="13124"/>
    <cellStyle name="Normal 22 6 3 3" xfId="13982"/>
    <cellStyle name="Normal 22 6 4" xfId="13122"/>
    <cellStyle name="Normal 22 6 5" xfId="13980"/>
    <cellStyle name="Normal 22 7" xfId="9563"/>
    <cellStyle name="Normal 22 7 2" xfId="9564"/>
    <cellStyle name="Normal 22 7 2 2" xfId="13126"/>
    <cellStyle name="Normal 22 7 2 3" xfId="13984"/>
    <cellStyle name="Normal 22 7 3" xfId="9565"/>
    <cellStyle name="Normal 22 7 3 2" xfId="13127"/>
    <cellStyle name="Normal 22 7 3 3" xfId="13985"/>
    <cellStyle name="Normal 22 7 4" xfId="13125"/>
    <cellStyle name="Normal 22 7 5" xfId="13983"/>
    <cellStyle name="Normal 22 8" xfId="13109"/>
    <cellStyle name="Normal 220" xfId="13128"/>
    <cellStyle name="Normal 220 2" xfId="13986"/>
    <cellStyle name="Normal 221" xfId="13129"/>
    <cellStyle name="Normal 221 2" xfId="13987"/>
    <cellStyle name="Normal 222" xfId="13130"/>
    <cellStyle name="Normal 223" xfId="13131"/>
    <cellStyle name="Normal 223 2" xfId="13988"/>
    <cellStyle name="Normal 224" xfId="13132"/>
    <cellStyle name="Normal 224 2" xfId="13989"/>
    <cellStyle name="Normal 225" xfId="13133"/>
    <cellStyle name="Normal 225 2" xfId="13990"/>
    <cellStyle name="Normal 226" xfId="13134"/>
    <cellStyle name="Normal 227" xfId="13135"/>
    <cellStyle name="Normal 227 2" xfId="13991"/>
    <cellStyle name="Normal 228" xfId="13136"/>
    <cellStyle name="Normal 228 2" xfId="13992"/>
    <cellStyle name="Normal 229" xfId="13137"/>
    <cellStyle name="Normal 23" xfId="9566"/>
    <cellStyle name="Normal 23 2" xfId="9567"/>
    <cellStyle name="Normal 23 2 2" xfId="9568"/>
    <cellStyle name="Normal 23 2 2 2" xfId="13140"/>
    <cellStyle name="Normal 23 2 2 3" xfId="13994"/>
    <cellStyle name="Normal 23 2 3" xfId="9569"/>
    <cellStyle name="Normal 23 2 3 2" xfId="13141"/>
    <cellStyle name="Normal 23 2 3 3" xfId="13995"/>
    <cellStyle name="Normal 23 2 4" xfId="13139"/>
    <cellStyle name="Normal 23 2 5" xfId="13993"/>
    <cellStyle name="Normal 23 3" xfId="9570"/>
    <cellStyle name="Normal 23 3 2" xfId="9571"/>
    <cellStyle name="Normal 23 3 2 2" xfId="13143"/>
    <cellStyle name="Normal 23 3 2 3" xfId="13997"/>
    <cellStyle name="Normal 23 3 3" xfId="9572"/>
    <cellStyle name="Normal 23 3 3 2" xfId="13144"/>
    <cellStyle name="Normal 23 3 3 3" xfId="13998"/>
    <cellStyle name="Normal 23 3 4" xfId="13142"/>
    <cellStyle name="Normal 23 3 5" xfId="13996"/>
    <cellStyle name="Normal 23 4" xfId="9573"/>
    <cellStyle name="Normal 23 4 2" xfId="9574"/>
    <cellStyle name="Normal 23 4 2 2" xfId="13146"/>
    <cellStyle name="Normal 23 4 2 3" xfId="14000"/>
    <cellStyle name="Normal 23 4 3" xfId="9575"/>
    <cellStyle name="Normal 23 4 3 2" xfId="13147"/>
    <cellStyle name="Normal 23 4 3 3" xfId="14001"/>
    <cellStyle name="Normal 23 4 4" xfId="13145"/>
    <cellStyle name="Normal 23 4 5" xfId="13999"/>
    <cellStyle name="Normal 23 5" xfId="9576"/>
    <cellStyle name="Normal 23 5 2" xfId="9577"/>
    <cellStyle name="Normal 23 5 2 2" xfId="13149"/>
    <cellStyle name="Normal 23 5 2 3" xfId="14003"/>
    <cellStyle name="Normal 23 5 3" xfId="9578"/>
    <cellStyle name="Normal 23 5 3 2" xfId="13150"/>
    <cellStyle name="Normal 23 5 3 3" xfId="14004"/>
    <cellStyle name="Normal 23 5 4" xfId="13148"/>
    <cellStyle name="Normal 23 5 5" xfId="14002"/>
    <cellStyle name="Normal 23 6" xfId="9579"/>
    <cellStyle name="Normal 23 6 2" xfId="9580"/>
    <cellStyle name="Normal 23 6 2 2" xfId="13152"/>
    <cellStyle name="Normal 23 6 2 3" xfId="14006"/>
    <cellStyle name="Normal 23 6 3" xfId="9581"/>
    <cellStyle name="Normal 23 6 3 2" xfId="13153"/>
    <cellStyle name="Normal 23 6 3 3" xfId="14007"/>
    <cellStyle name="Normal 23 6 4" xfId="13151"/>
    <cellStyle name="Normal 23 6 5" xfId="14005"/>
    <cellStyle name="Normal 23 7" xfId="9582"/>
    <cellStyle name="Normal 23 7 2" xfId="9583"/>
    <cellStyle name="Normal 23 7 2 2" xfId="13155"/>
    <cellStyle name="Normal 23 7 2 3" xfId="14009"/>
    <cellStyle name="Normal 23 7 3" xfId="9584"/>
    <cellStyle name="Normal 23 7 3 2" xfId="13156"/>
    <cellStyle name="Normal 23 7 3 3" xfId="14010"/>
    <cellStyle name="Normal 23 7 4" xfId="13154"/>
    <cellStyle name="Normal 23 7 5" xfId="14008"/>
    <cellStyle name="Normal 23 8" xfId="9585"/>
    <cellStyle name="Normal 23 9" xfId="13138"/>
    <cellStyle name="Normal 230" xfId="13157"/>
    <cellStyle name="Normal 230 2" xfId="14011"/>
    <cellStyle name="Normal 231" xfId="13158"/>
    <cellStyle name="Normal 231 2" xfId="14012"/>
    <cellStyle name="Normal 232" xfId="13159"/>
    <cellStyle name="Normal 233" xfId="13160"/>
    <cellStyle name="Normal 233 2" xfId="14013"/>
    <cellStyle name="Normal 234" xfId="13161"/>
    <cellStyle name="Normal 235" xfId="13162"/>
    <cellStyle name="Normal 236" xfId="13738"/>
    <cellStyle name="Normal 237" xfId="13754"/>
    <cellStyle name="Normal 238" xfId="13757"/>
    <cellStyle name="Normal 239" xfId="13759"/>
    <cellStyle name="Normal 24" xfId="9586"/>
    <cellStyle name="Normal 24 2" xfId="9587"/>
    <cellStyle name="Normal 24 2 2" xfId="9588"/>
    <cellStyle name="Normal 24 2 2 2" xfId="13165"/>
    <cellStyle name="Normal 24 2 2 3" xfId="14015"/>
    <cellStyle name="Normal 24 2 3" xfId="9589"/>
    <cellStyle name="Normal 24 2 3 2" xfId="13166"/>
    <cellStyle name="Normal 24 2 3 3" xfId="14016"/>
    <cellStyle name="Normal 24 2 4" xfId="13164"/>
    <cellStyle name="Normal 24 2 5" xfId="14014"/>
    <cellStyle name="Normal 24 3" xfId="9590"/>
    <cellStyle name="Normal 24 3 2" xfId="9591"/>
    <cellStyle name="Normal 24 3 2 2" xfId="13168"/>
    <cellStyle name="Normal 24 3 2 3" xfId="14018"/>
    <cellStyle name="Normal 24 3 3" xfId="9592"/>
    <cellStyle name="Normal 24 3 3 2" xfId="13169"/>
    <cellStyle name="Normal 24 3 3 3" xfId="14019"/>
    <cellStyle name="Normal 24 3 4" xfId="13167"/>
    <cellStyle name="Normal 24 3 5" xfId="14017"/>
    <cellStyle name="Normal 24 4" xfId="9593"/>
    <cellStyle name="Normal 24 4 2" xfId="9594"/>
    <cellStyle name="Normal 24 4 2 2" xfId="13171"/>
    <cellStyle name="Normal 24 4 2 3" xfId="14021"/>
    <cellStyle name="Normal 24 4 3" xfId="9595"/>
    <cellStyle name="Normal 24 4 3 2" xfId="13172"/>
    <cellStyle name="Normal 24 4 3 3" xfId="14022"/>
    <cellStyle name="Normal 24 4 4" xfId="13170"/>
    <cellStyle name="Normal 24 4 5" xfId="14020"/>
    <cellStyle name="Normal 24 5" xfId="9596"/>
    <cellStyle name="Normal 24 5 2" xfId="9597"/>
    <cellStyle name="Normal 24 5 2 2" xfId="13174"/>
    <cellStyle name="Normal 24 5 2 3" xfId="14024"/>
    <cellStyle name="Normal 24 5 3" xfId="9598"/>
    <cellStyle name="Normal 24 5 3 2" xfId="13175"/>
    <cellStyle name="Normal 24 5 3 3" xfId="14025"/>
    <cellStyle name="Normal 24 5 4" xfId="13173"/>
    <cellStyle name="Normal 24 5 5" xfId="14023"/>
    <cellStyle name="Normal 24 6" xfId="9599"/>
    <cellStyle name="Normal 24 6 2" xfId="9600"/>
    <cellStyle name="Normal 24 6 2 2" xfId="13177"/>
    <cellStyle name="Normal 24 6 2 3" xfId="14027"/>
    <cellStyle name="Normal 24 6 3" xfId="9601"/>
    <cellStyle name="Normal 24 6 3 2" xfId="13178"/>
    <cellStyle name="Normal 24 6 3 3" xfId="14028"/>
    <cellStyle name="Normal 24 6 4" xfId="13176"/>
    <cellStyle name="Normal 24 6 5" xfId="14026"/>
    <cellStyle name="Normal 24 7" xfId="9602"/>
    <cellStyle name="Normal 24 7 2" xfId="9603"/>
    <cellStyle name="Normal 24 7 2 2" xfId="13180"/>
    <cellStyle name="Normal 24 7 2 3" xfId="14030"/>
    <cellStyle name="Normal 24 7 3" xfId="9604"/>
    <cellStyle name="Normal 24 7 3 2" xfId="13181"/>
    <cellStyle name="Normal 24 7 3 3" xfId="14031"/>
    <cellStyle name="Normal 24 7 4" xfId="13179"/>
    <cellStyle name="Normal 24 7 5" xfId="14029"/>
    <cellStyle name="Normal 24 8" xfId="13163"/>
    <cellStyle name="Normal 240" xfId="13761"/>
    <cellStyle name="Normal 241" xfId="13763"/>
    <cellStyle name="Normal 242" xfId="13765"/>
    <cellStyle name="Normal 243" xfId="13767"/>
    <cellStyle name="Normal 244" xfId="13768"/>
    <cellStyle name="Normal 245" xfId="13769"/>
    <cellStyle name="Normal 25" xfId="9605"/>
    <cellStyle name="Normal 25 2" xfId="9606"/>
    <cellStyle name="Normal 25 2 2" xfId="9607"/>
    <cellStyle name="Normal 25 2 2 2" xfId="13184"/>
    <cellStyle name="Normal 25 2 2 3" xfId="14033"/>
    <cellStyle name="Normal 25 2 3" xfId="9608"/>
    <cellStyle name="Normal 25 2 3 2" xfId="13185"/>
    <cellStyle name="Normal 25 2 3 3" xfId="14034"/>
    <cellStyle name="Normal 25 2 4" xfId="13183"/>
    <cellStyle name="Normal 25 2 5" xfId="14032"/>
    <cellStyle name="Normal 25 3" xfId="9609"/>
    <cellStyle name="Normal 25 3 2" xfId="9610"/>
    <cellStyle name="Normal 25 3 2 2" xfId="13187"/>
    <cellStyle name="Normal 25 3 2 3" xfId="14036"/>
    <cellStyle name="Normal 25 3 3" xfId="9611"/>
    <cellStyle name="Normal 25 3 3 2" xfId="13188"/>
    <cellStyle name="Normal 25 3 3 3" xfId="14037"/>
    <cellStyle name="Normal 25 3 4" xfId="13186"/>
    <cellStyle name="Normal 25 3 5" xfId="14035"/>
    <cellStyle name="Normal 25 4" xfId="9612"/>
    <cellStyle name="Normal 25 4 2" xfId="9613"/>
    <cellStyle name="Normal 25 4 2 2" xfId="13190"/>
    <cellStyle name="Normal 25 4 2 3" xfId="14039"/>
    <cellStyle name="Normal 25 4 3" xfId="9614"/>
    <cellStyle name="Normal 25 4 3 2" xfId="13191"/>
    <cellStyle name="Normal 25 4 3 3" xfId="14040"/>
    <cellStyle name="Normal 25 4 4" xfId="13189"/>
    <cellStyle name="Normal 25 4 5" xfId="14038"/>
    <cellStyle name="Normal 25 5" xfId="9615"/>
    <cellStyle name="Normal 25 5 2" xfId="9616"/>
    <cellStyle name="Normal 25 5 2 2" xfId="13193"/>
    <cellStyle name="Normal 25 5 2 3" xfId="14042"/>
    <cellStyle name="Normal 25 5 3" xfId="9617"/>
    <cellStyle name="Normal 25 5 3 2" xfId="13194"/>
    <cellStyle name="Normal 25 5 3 3" xfId="14043"/>
    <cellStyle name="Normal 25 5 4" xfId="13192"/>
    <cellStyle name="Normal 25 5 5" xfId="14041"/>
    <cellStyle name="Normal 25 6" xfId="9618"/>
    <cellStyle name="Normal 25 6 2" xfId="9619"/>
    <cellStyle name="Normal 25 6 2 2" xfId="13196"/>
    <cellStyle name="Normal 25 6 2 3" xfId="14045"/>
    <cellStyle name="Normal 25 6 3" xfId="9620"/>
    <cellStyle name="Normal 25 6 3 2" xfId="13197"/>
    <cellStyle name="Normal 25 6 3 3" xfId="14046"/>
    <cellStyle name="Normal 25 6 4" xfId="13195"/>
    <cellStyle name="Normal 25 6 5" xfId="14044"/>
    <cellStyle name="Normal 25 7" xfId="9621"/>
    <cellStyle name="Normal 25 7 2" xfId="9622"/>
    <cellStyle name="Normal 25 7 2 2" xfId="13199"/>
    <cellStyle name="Normal 25 7 2 3" xfId="14048"/>
    <cellStyle name="Normal 25 7 3" xfId="9623"/>
    <cellStyle name="Normal 25 7 3 2" xfId="13200"/>
    <cellStyle name="Normal 25 7 3 3" xfId="14049"/>
    <cellStyle name="Normal 25 7 4" xfId="13198"/>
    <cellStyle name="Normal 25 7 5" xfId="14047"/>
    <cellStyle name="Normal 25 8" xfId="13182"/>
    <cellStyle name="Normal 26" xfId="9624"/>
    <cellStyle name="Normal 26 2" xfId="9625"/>
    <cellStyle name="Normal 26 2 2" xfId="13202"/>
    <cellStyle name="Normal 26 3" xfId="13201"/>
    <cellStyle name="Normal 27" xfId="9626"/>
    <cellStyle name="Normal 27 2" xfId="13203"/>
    <cellStyle name="Normal 28" xfId="9627"/>
    <cellStyle name="Normal 28 2" xfId="13204"/>
    <cellStyle name="Normal 29" xfId="9628"/>
    <cellStyle name="Normal 29 2" xfId="13205"/>
    <cellStyle name="Normal 3" xfId="9629"/>
    <cellStyle name="Normal 3 10" xfId="9630"/>
    <cellStyle name="Normal 3 10 2" xfId="9631"/>
    <cellStyle name="Normal 3 10 2 2" xfId="13208"/>
    <cellStyle name="Normal 3 10 2 3" xfId="14051"/>
    <cellStyle name="Normal 3 10 3" xfId="9632"/>
    <cellStyle name="Normal 3 10 3 2" xfId="13209"/>
    <cellStyle name="Normal 3 10 3 3" xfId="14052"/>
    <cellStyle name="Normal 3 10 4" xfId="13207"/>
    <cellStyle name="Normal 3 100" xfId="9633"/>
    <cellStyle name="Normal 3 101" xfId="9634"/>
    <cellStyle name="Normal 3 102" xfId="9635"/>
    <cellStyle name="Normal 3 103" xfId="9636"/>
    <cellStyle name="Normal 3 104" xfId="9637"/>
    <cellStyle name="Normal 3 105" xfId="9638"/>
    <cellStyle name="Normal 3 106" xfId="9639"/>
    <cellStyle name="Normal 3 107" xfId="9640"/>
    <cellStyle name="Normal 3 108" xfId="9641"/>
    <cellStyle name="Normal 3 109" xfId="9642"/>
    <cellStyle name="Normal 3 11" xfId="9643"/>
    <cellStyle name="Normal 3 11 2" xfId="9644"/>
    <cellStyle name="Normal 3 11 3" xfId="13210"/>
    <cellStyle name="Normal 3 11 4" xfId="14053"/>
    <cellStyle name="Normal 3 110" xfId="9645"/>
    <cellStyle name="Normal 3 111" xfId="9646"/>
    <cellStyle name="Normal 3 112" xfId="9647"/>
    <cellStyle name="Normal 3 113" xfId="9648"/>
    <cellStyle name="Normal 3 114" xfId="9649"/>
    <cellStyle name="Normal 3 115" xfId="9650"/>
    <cellStyle name="Normal 3 116" xfId="9651"/>
    <cellStyle name="Normal 3 117" xfId="9652"/>
    <cellStyle name="Normal 3 118" xfId="9653"/>
    <cellStyle name="Normal 3 119" xfId="9654"/>
    <cellStyle name="Normal 3 12" xfId="9655"/>
    <cellStyle name="Normal 3 12 2" xfId="9656"/>
    <cellStyle name="Normal 3 12 3" xfId="13211"/>
    <cellStyle name="Normal 3 12 4" xfId="14054"/>
    <cellStyle name="Normal 3 120" xfId="9657"/>
    <cellStyle name="Normal 3 121" xfId="9658"/>
    <cellStyle name="Normal 3 122" xfId="9659"/>
    <cellStyle name="Normal 3 123" xfId="9660"/>
    <cellStyle name="Normal 3 124" xfId="9661"/>
    <cellStyle name="Normal 3 125" xfId="9662"/>
    <cellStyle name="Normal 3 126" xfId="9663"/>
    <cellStyle name="Normal 3 127" xfId="9664"/>
    <cellStyle name="Normal 3 128" xfId="9665"/>
    <cellStyle name="Normal 3 129" xfId="9666"/>
    <cellStyle name="Normal 3 13" xfId="9667"/>
    <cellStyle name="Normal 3 13 2" xfId="9668"/>
    <cellStyle name="Normal 3 13 3" xfId="13212"/>
    <cellStyle name="Normal 3 13 4" xfId="14055"/>
    <cellStyle name="Normal 3 130" xfId="9669"/>
    <cellStyle name="Normal 3 131" xfId="9670"/>
    <cellStyle name="Normal 3 132" xfId="9671"/>
    <cellStyle name="Normal 3 133" xfId="9672"/>
    <cellStyle name="Normal 3 134" xfId="9673"/>
    <cellStyle name="Normal 3 135" xfId="9674"/>
    <cellStyle name="Normal 3 136" xfId="9675"/>
    <cellStyle name="Normal 3 137" xfId="9676"/>
    <cellStyle name="Normal 3 138" xfId="9677"/>
    <cellStyle name="Normal 3 139" xfId="9678"/>
    <cellStyle name="Normal 3 14" xfId="9679"/>
    <cellStyle name="Normal 3 14 2" xfId="13213"/>
    <cellStyle name="Normal 3 14 3" xfId="14056"/>
    <cellStyle name="Normal 3 140" xfId="9680"/>
    <cellStyle name="Normal 3 141" xfId="9681"/>
    <cellStyle name="Normal 3 142" xfId="9682"/>
    <cellStyle name="Normal 3 143" xfId="9683"/>
    <cellStyle name="Normal 3 144" xfId="9684"/>
    <cellStyle name="Normal 3 145" xfId="9685"/>
    <cellStyle name="Normal 3 146" xfId="9686"/>
    <cellStyle name="Normal 3 147" xfId="9687"/>
    <cellStyle name="Normal 3 148" xfId="13206"/>
    <cellStyle name="Normal 3 149" xfId="14050"/>
    <cellStyle name="Normal 3 15" xfId="9688"/>
    <cellStyle name="Normal 3 15 2" xfId="13214"/>
    <cellStyle name="Normal 3 15 3" xfId="14057"/>
    <cellStyle name="Normal 3 16" xfId="9689"/>
    <cellStyle name="Normal 3 16 2" xfId="13215"/>
    <cellStyle name="Normal 3 16 3" xfId="14058"/>
    <cellStyle name="Normal 3 17" xfId="9690"/>
    <cellStyle name="Normal 3 17 2" xfId="13216"/>
    <cellStyle name="Normal 3 17 3" xfId="14059"/>
    <cellStyle name="Normal 3 18" xfId="9691"/>
    <cellStyle name="Normal 3 18 2" xfId="13217"/>
    <cellStyle name="Normal 3 18 3" xfId="14060"/>
    <cellStyle name="Normal 3 19" xfId="9692"/>
    <cellStyle name="Normal 3 19 2" xfId="13218"/>
    <cellStyle name="Normal 3 19 3" xfId="14061"/>
    <cellStyle name="Normal 3 2" xfId="9693"/>
    <cellStyle name="Normal 3 2 2" xfId="9694"/>
    <cellStyle name="Normal 3 2 2 2" xfId="9695"/>
    <cellStyle name="Normal 3 2 2 2 2" xfId="9696"/>
    <cellStyle name="Normal 3 2 2 2 2 2" xfId="13222"/>
    <cellStyle name="Normal 3 2 2 2 2 3" xfId="14063"/>
    <cellStyle name="Normal 3 2 2 2 3" xfId="9697"/>
    <cellStyle name="Normal 3 2 2 2 3 2" xfId="13223"/>
    <cellStyle name="Normal 3 2 2 2 3 3" xfId="14064"/>
    <cellStyle name="Normal 3 2 2 2 4" xfId="13221"/>
    <cellStyle name="Normal 3 2 2 2 5" xfId="14062"/>
    <cellStyle name="Normal 3 2 2 3" xfId="9698"/>
    <cellStyle name="Normal 3 2 2 4" xfId="13220"/>
    <cellStyle name="Normal 3 2 3" xfId="9699"/>
    <cellStyle name="Normal 3 2 3 2" xfId="13224"/>
    <cellStyle name="Normal 3 2 4" xfId="9700"/>
    <cellStyle name="Normal 3 2 4 2" xfId="13225"/>
    <cellStyle name="Normal 3 2 5" xfId="9701"/>
    <cellStyle name="Normal 3 2 5 2" xfId="13226"/>
    <cellStyle name="Normal 3 2 6" xfId="9702"/>
    <cellStyle name="Normal 3 2 6 2" xfId="13227"/>
    <cellStyle name="Normal 3 2 7" xfId="13228"/>
    <cellStyle name="Normal 3 2 7 2" xfId="14065"/>
    <cellStyle name="Normal 3 2 8" xfId="13219"/>
    <cellStyle name="Normal 3 2_Abstract Level-2_ Nov-2009" xfId="9703"/>
    <cellStyle name="Normal 3 20" xfId="9704"/>
    <cellStyle name="Normal 3 21" xfId="9705"/>
    <cellStyle name="Normal 3 22" xfId="9706"/>
    <cellStyle name="Normal 3 23" xfId="9707"/>
    <cellStyle name="Normal 3 24" xfId="9708"/>
    <cellStyle name="Normal 3 25" xfId="9709"/>
    <cellStyle name="Normal 3 26" xfId="9710"/>
    <cellStyle name="Normal 3 27" xfId="9711"/>
    <cellStyle name="Normal 3 28" xfId="9712"/>
    <cellStyle name="Normal 3 29" xfId="9713"/>
    <cellStyle name="Normal 3 3" xfId="9714"/>
    <cellStyle name="Normal 3 3 2" xfId="9715"/>
    <cellStyle name="Normal 3 3 2 2" xfId="13230"/>
    <cellStyle name="Normal 3 3 3" xfId="9716"/>
    <cellStyle name="Normal 3 3 3 2" xfId="13231"/>
    <cellStyle name="Normal 3 3 4" xfId="9717"/>
    <cellStyle name="Normal 3 3 5" xfId="13229"/>
    <cellStyle name="Normal 3 30" xfId="9718"/>
    <cellStyle name="Normal 3 31" xfId="9719"/>
    <cellStyle name="Normal 3 32" xfId="9720"/>
    <cellStyle name="Normal 3 33" xfId="9721"/>
    <cellStyle name="Normal 3 34" xfId="9722"/>
    <cellStyle name="Normal 3 35" xfId="9723"/>
    <cellStyle name="Normal 3 36" xfId="9724"/>
    <cellStyle name="Normal 3 37" xfId="9725"/>
    <cellStyle name="Normal 3 38" xfId="9726"/>
    <cellStyle name="Normal 3 39" xfId="9727"/>
    <cellStyle name="Normal 3 4" xfId="9728"/>
    <cellStyle name="Normal 3 4 2" xfId="9729"/>
    <cellStyle name="Normal 3 4 2 2" xfId="13233"/>
    <cellStyle name="Normal 3 4 3" xfId="9730"/>
    <cellStyle name="Normal 3 4 3 2" xfId="13234"/>
    <cellStyle name="Normal 3 4 4" xfId="13232"/>
    <cellStyle name="Normal 3 40" xfId="9731"/>
    <cellStyle name="Normal 3 41" xfId="9732"/>
    <cellStyle name="Normal 3 42" xfId="9733"/>
    <cellStyle name="Normal 3 43" xfId="9734"/>
    <cellStyle name="Normal 3 44" xfId="9735"/>
    <cellStyle name="Normal 3 45" xfId="9736"/>
    <cellStyle name="Normal 3 46" xfId="9737"/>
    <cellStyle name="Normal 3 47" xfId="9738"/>
    <cellStyle name="Normal 3 48" xfId="9739"/>
    <cellStyle name="Normal 3 49" xfId="9740"/>
    <cellStyle name="Normal 3 5" xfId="9741"/>
    <cellStyle name="Normal 3 5 2" xfId="9742"/>
    <cellStyle name="Normal 3 5 2 2" xfId="13236"/>
    <cellStyle name="Normal 3 5 3" xfId="9743"/>
    <cellStyle name="Normal 3 5 3 2" xfId="13237"/>
    <cellStyle name="Normal 3 5 4" xfId="13235"/>
    <cellStyle name="Normal 3 50" xfId="9744"/>
    <cellStyle name="Normal 3 51" xfId="9745"/>
    <cellStyle name="Normal 3 51 2" xfId="13238"/>
    <cellStyle name="Normal 3 52" xfId="9746"/>
    <cellStyle name="Normal 3 53" xfId="9747"/>
    <cellStyle name="Normal 3 54" xfId="9748"/>
    <cellStyle name="Normal 3 55" xfId="9749"/>
    <cellStyle name="Normal 3 56" xfId="9750"/>
    <cellStyle name="Normal 3 57" xfId="9751"/>
    <cellStyle name="Normal 3 58" xfId="9752"/>
    <cellStyle name="Normal 3 59" xfId="9753"/>
    <cellStyle name="Normal 3 6" xfId="9754"/>
    <cellStyle name="Normal 3 6 2" xfId="9755"/>
    <cellStyle name="Normal 3 6 2 2" xfId="9756"/>
    <cellStyle name="Normal 3 6 2 2 2" xfId="13241"/>
    <cellStyle name="Normal 3 6 2 2 3" xfId="14067"/>
    <cellStyle name="Normal 3 6 2 3" xfId="9757"/>
    <cellStyle name="Normal 3 6 2 3 2" xfId="13242"/>
    <cellStyle name="Normal 3 6 2 3 3" xfId="14068"/>
    <cellStyle name="Normal 3 6 2 4" xfId="13240"/>
    <cellStyle name="Normal 3 6 2 5" xfId="14066"/>
    <cellStyle name="Normal 3 6 3" xfId="13239"/>
    <cellStyle name="Normal 3 60" xfId="9758"/>
    <cellStyle name="Normal 3 61" xfId="9759"/>
    <cellStyle name="Normal 3 62" xfId="9760"/>
    <cellStyle name="Normal 3 63" xfId="9761"/>
    <cellStyle name="Normal 3 64" xfId="9762"/>
    <cellStyle name="Normal 3 65" xfId="9763"/>
    <cellStyle name="Normal 3 66" xfId="9764"/>
    <cellStyle name="Normal 3 67" xfId="9765"/>
    <cellStyle name="Normal 3 68" xfId="9766"/>
    <cellStyle name="Normal 3 69" xfId="9767"/>
    <cellStyle name="Normal 3 7" xfId="9768"/>
    <cellStyle name="Normal 3 7 2" xfId="13243"/>
    <cellStyle name="Normal 3 7 3" xfId="9769"/>
    <cellStyle name="Normal 3 7 3 2" xfId="13244"/>
    <cellStyle name="Normal 3 70" xfId="9770"/>
    <cellStyle name="Normal 3 71" xfId="9771"/>
    <cellStyle name="Normal 3 72" xfId="9772"/>
    <cellStyle name="Normal 3 73" xfId="9773"/>
    <cellStyle name="Normal 3 74" xfId="9774"/>
    <cellStyle name="Normal 3 75" xfId="9775"/>
    <cellStyle name="Normal 3 76" xfId="9776"/>
    <cellStyle name="Normal 3 77" xfId="9777"/>
    <cellStyle name="Normal 3 78" xfId="9778"/>
    <cellStyle name="Normal 3 79" xfId="9779"/>
    <cellStyle name="Normal 3 8" xfId="9780"/>
    <cellStyle name="Normal 3 8 2" xfId="13245"/>
    <cellStyle name="Normal 3 80" xfId="9781"/>
    <cellStyle name="Normal 3 81" xfId="9782"/>
    <cellStyle name="Normal 3 82" xfId="9783"/>
    <cellStyle name="Normal 3 83" xfId="9784"/>
    <cellStyle name="Normal 3 84" xfId="9785"/>
    <cellStyle name="Normal 3 85" xfId="9786"/>
    <cellStyle name="Normal 3 86" xfId="9787"/>
    <cellStyle name="Normal 3 87" xfId="9788"/>
    <cellStyle name="Normal 3 88" xfId="9789"/>
    <cellStyle name="Normal 3 89" xfId="9790"/>
    <cellStyle name="Normal 3 9" xfId="9791"/>
    <cellStyle name="Normal 3 9 2" xfId="13246"/>
    <cellStyle name="Normal 3 90" xfId="9792"/>
    <cellStyle name="Normal 3 91" xfId="9793"/>
    <cellStyle name="Normal 3 92" xfId="9794"/>
    <cellStyle name="Normal 3 93" xfId="9795"/>
    <cellStyle name="Normal 3 94" xfId="9796"/>
    <cellStyle name="Normal 3 95" xfId="9797"/>
    <cellStyle name="Normal 3 96" xfId="9798"/>
    <cellStyle name="Normal 3 97" xfId="9799"/>
    <cellStyle name="Normal 3 98" xfId="9800"/>
    <cellStyle name="Normal 3 99" xfId="9801"/>
    <cellStyle name="Normal 3_02_Meeting_Notes_Feb-2009(1)" xfId="9802"/>
    <cellStyle name="Normal 30" xfId="9803"/>
    <cellStyle name="Normal 30 2" xfId="13247"/>
    <cellStyle name="Normal 31" xfId="9804"/>
    <cellStyle name="Normal 31 2" xfId="13248"/>
    <cellStyle name="Normal 32" xfId="9805"/>
    <cellStyle name="Normal 32 2" xfId="13249"/>
    <cellStyle name="Normal 33" xfId="9806"/>
    <cellStyle name="Normal 33 2" xfId="13250"/>
    <cellStyle name="Normal 34" xfId="9807"/>
    <cellStyle name="Normal 34 2" xfId="13251"/>
    <cellStyle name="Normal 35" xfId="9808"/>
    <cellStyle name="Normal 35 2" xfId="13252"/>
    <cellStyle name="Normal 36" xfId="9809"/>
    <cellStyle name="Normal 36 2" xfId="13253"/>
    <cellStyle name="Normal 37" xfId="9810"/>
    <cellStyle name="Normal 37 2" xfId="13254"/>
    <cellStyle name="Normal 38" xfId="9811"/>
    <cellStyle name="Normal 38 2" xfId="13255"/>
    <cellStyle name="Normal 39" xfId="9812"/>
    <cellStyle name="Normal 39 2" xfId="13256"/>
    <cellStyle name="Normal 4" xfId="9813"/>
    <cellStyle name="Normal 4 10" xfId="9814"/>
    <cellStyle name="Normal 4 10 2" xfId="9815"/>
    <cellStyle name="Normal 4 10 2 2" xfId="13259"/>
    <cellStyle name="Normal 4 10 2 3" xfId="14069"/>
    <cellStyle name="Normal 4 10 3" xfId="9816"/>
    <cellStyle name="Normal 4 10 3 2" xfId="13260"/>
    <cellStyle name="Normal 4 10 3 3" xfId="14070"/>
    <cellStyle name="Normal 4 10 4" xfId="13258"/>
    <cellStyle name="Normal 4 100" xfId="9817"/>
    <cellStyle name="Normal 4 101" xfId="9818"/>
    <cellStyle name="Normal 4 102" xfId="9819"/>
    <cellStyle name="Normal 4 103" xfId="9820"/>
    <cellStyle name="Normal 4 104" xfId="9821"/>
    <cellStyle name="Normal 4 105" xfId="9822"/>
    <cellStyle name="Normal 4 106" xfId="9823"/>
    <cellStyle name="Normal 4 107" xfId="9824"/>
    <cellStyle name="Normal 4 108" xfId="9825"/>
    <cellStyle name="Normal 4 109" xfId="9826"/>
    <cellStyle name="Normal 4 11" xfId="9827"/>
    <cellStyle name="Normal 4 11 2" xfId="9828"/>
    <cellStyle name="Normal 4 11 3" xfId="13261"/>
    <cellStyle name="Normal 4 110" xfId="9829"/>
    <cellStyle name="Normal 4 111" xfId="9830"/>
    <cellStyle name="Normal 4 112" xfId="9831"/>
    <cellStyle name="Normal 4 113" xfId="9832"/>
    <cellStyle name="Normal 4 114" xfId="9833"/>
    <cellStyle name="Normal 4 115" xfId="9834"/>
    <cellStyle name="Normal 4 116" xfId="9835"/>
    <cellStyle name="Normal 4 117" xfId="9836"/>
    <cellStyle name="Normal 4 118" xfId="9837"/>
    <cellStyle name="Normal 4 119" xfId="9838"/>
    <cellStyle name="Normal 4 12" xfId="9839"/>
    <cellStyle name="Normal 4 12 2" xfId="9840"/>
    <cellStyle name="Normal 4 12 3" xfId="13262"/>
    <cellStyle name="Normal 4 120" xfId="9841"/>
    <cellStyle name="Normal 4 121" xfId="9842"/>
    <cellStyle name="Normal 4 122" xfId="9843"/>
    <cellStyle name="Normal 4 123" xfId="9844"/>
    <cellStyle name="Normal 4 124" xfId="9845"/>
    <cellStyle name="Normal 4 125" xfId="9846"/>
    <cellStyle name="Normal 4 126" xfId="9847"/>
    <cellStyle name="Normal 4 127" xfId="9848"/>
    <cellStyle name="Normal 4 128" xfId="9849"/>
    <cellStyle name="Normal 4 129" xfId="9850"/>
    <cellStyle name="Normal 4 13" xfId="9851"/>
    <cellStyle name="Normal 4 13 2" xfId="13263"/>
    <cellStyle name="Normal 4 130" xfId="9852"/>
    <cellStyle name="Normal 4 131" xfId="9853"/>
    <cellStyle name="Normal 4 132" xfId="9854"/>
    <cellStyle name="Normal 4 133" xfId="9855"/>
    <cellStyle name="Normal 4 134" xfId="9856"/>
    <cellStyle name="Normal 4 135" xfId="9857"/>
    <cellStyle name="Normal 4 136" xfId="9858"/>
    <cellStyle name="Normal 4 137" xfId="9859"/>
    <cellStyle name="Normal 4 138" xfId="9860"/>
    <cellStyle name="Normal 4 139" xfId="9861"/>
    <cellStyle name="Normal 4 14" xfId="9862"/>
    <cellStyle name="Normal 4 14 2" xfId="13264"/>
    <cellStyle name="Normal 4 140" xfId="9863"/>
    <cellStyle name="Normal 4 141" xfId="9864"/>
    <cellStyle name="Normal 4 142" xfId="9865"/>
    <cellStyle name="Normal 4 143" xfId="9866"/>
    <cellStyle name="Normal 4 144" xfId="13257"/>
    <cellStyle name="Normal 4 15" xfId="9867"/>
    <cellStyle name="Normal 4 15 2" xfId="13265"/>
    <cellStyle name="Normal 4 16" xfId="9868"/>
    <cellStyle name="Normal 4 16 2" xfId="13266"/>
    <cellStyle name="Normal 4 17" xfId="9869"/>
    <cellStyle name="Normal 4 17 2" xfId="13267"/>
    <cellStyle name="Normal 4 18" xfId="9870"/>
    <cellStyle name="Normal 4 19" xfId="9871"/>
    <cellStyle name="Normal 4 2" xfId="9872"/>
    <cellStyle name="Normal 4 2 2" xfId="9873"/>
    <cellStyle name="Normal 4 2 3" xfId="13268"/>
    <cellStyle name="Normal 4 20" xfId="9874"/>
    <cellStyle name="Normal 4 21" xfId="9875"/>
    <cellStyle name="Normal 4 22" xfId="9876"/>
    <cellStyle name="Normal 4 23" xfId="9877"/>
    <cellStyle name="Normal 4 24" xfId="9878"/>
    <cellStyle name="Normal 4 25" xfId="9879"/>
    <cellStyle name="Normal 4 26" xfId="9880"/>
    <cellStyle name="Normal 4 27" xfId="9881"/>
    <cellStyle name="Normal 4 28" xfId="9882"/>
    <cellStyle name="Normal 4 29" xfId="9883"/>
    <cellStyle name="Normal 4 3" xfId="9884"/>
    <cellStyle name="Normal 4 3 2" xfId="9885"/>
    <cellStyle name="Normal 4 3 2 2" xfId="13270"/>
    <cellStyle name="Normal 4 3 3" xfId="9886"/>
    <cellStyle name="Normal 4 3 3 2" xfId="9887"/>
    <cellStyle name="Normal 4 3 3 2 2" xfId="13272"/>
    <cellStyle name="Normal 4 3 3 3" xfId="13271"/>
    <cellStyle name="Normal 4 3 4" xfId="9888"/>
    <cellStyle name="Normal 4 3 4 2" xfId="13273"/>
    <cellStyle name="Normal 4 3 4 3" xfId="14071"/>
    <cellStyle name="Normal 4 3 5" xfId="9889"/>
    <cellStyle name="Normal 4 3 5 2" xfId="13274"/>
    <cellStyle name="Normal 4 3 5 3" xfId="14072"/>
    <cellStyle name="Normal 4 3 6" xfId="13269"/>
    <cellStyle name="Normal 4 3_May-11 RNR WS GK Format" xfId="9890"/>
    <cellStyle name="Normal 4 30" xfId="9891"/>
    <cellStyle name="Normal 4 31" xfId="9892"/>
    <cellStyle name="Normal 4 32" xfId="9893"/>
    <cellStyle name="Normal 4 33" xfId="9894"/>
    <cellStyle name="Normal 4 34" xfId="9895"/>
    <cellStyle name="Normal 4 35" xfId="9896"/>
    <cellStyle name="Normal 4 36" xfId="9897"/>
    <cellStyle name="Normal 4 37" xfId="9898"/>
    <cellStyle name="Normal 4 38" xfId="9899"/>
    <cellStyle name="Normal 4 39" xfId="9900"/>
    <cellStyle name="Normal 4 4" xfId="9901"/>
    <cellStyle name="Normal 4 4 2" xfId="9902"/>
    <cellStyle name="Normal 4 4 3" xfId="13275"/>
    <cellStyle name="Normal 4 40" xfId="9903"/>
    <cellStyle name="Normal 4 41" xfId="9904"/>
    <cellStyle name="Normal 4 42" xfId="9905"/>
    <cellStyle name="Normal 4 43" xfId="9906"/>
    <cellStyle name="Normal 4 44" xfId="9907"/>
    <cellStyle name="Normal 4 45" xfId="9908"/>
    <cellStyle name="Normal 4 46" xfId="9909"/>
    <cellStyle name="Normal 4 47" xfId="9910"/>
    <cellStyle name="Normal 4 48" xfId="9911"/>
    <cellStyle name="Normal 4 49" xfId="9912"/>
    <cellStyle name="Normal 4 5" xfId="9913"/>
    <cellStyle name="Normal 4 5 2" xfId="9914"/>
    <cellStyle name="Normal 4 5 3" xfId="13276"/>
    <cellStyle name="Normal 4 50" xfId="9915"/>
    <cellStyle name="Normal 4 51" xfId="9916"/>
    <cellStyle name="Normal 4 52" xfId="9917"/>
    <cellStyle name="Normal 4 53" xfId="9918"/>
    <cellStyle name="Normal 4 54" xfId="9919"/>
    <cellStyle name="Normal 4 55" xfId="9920"/>
    <cellStyle name="Normal 4 56" xfId="9921"/>
    <cellStyle name="Normal 4 57" xfId="9922"/>
    <cellStyle name="Normal 4 58" xfId="9923"/>
    <cellStyle name="Normal 4 59" xfId="9924"/>
    <cellStyle name="Normal 4 6" xfId="9925"/>
    <cellStyle name="Normal 4 6 2" xfId="9926"/>
    <cellStyle name="Normal 4 6 2 2" xfId="9927"/>
    <cellStyle name="Normal 4 6 2 2 2" xfId="13279"/>
    <cellStyle name="Normal 4 6 2 2 3" xfId="14074"/>
    <cellStyle name="Normal 4 6 2 3" xfId="9928"/>
    <cellStyle name="Normal 4 6 2 3 2" xfId="13280"/>
    <cellStyle name="Normal 4 6 2 3 3" xfId="14075"/>
    <cellStyle name="Normal 4 6 2 4" xfId="13278"/>
    <cellStyle name="Normal 4 6 2 5" xfId="14073"/>
    <cellStyle name="Normal 4 6 3" xfId="13277"/>
    <cellStyle name="Normal 4 6 4" xfId="9929"/>
    <cellStyle name="Normal 4 6 4 2" xfId="13281"/>
    <cellStyle name="Normal 4 60" xfId="9930"/>
    <cellStyle name="Normal 4 61" xfId="9931"/>
    <cellStyle name="Normal 4 62" xfId="9932"/>
    <cellStyle name="Normal 4 63" xfId="9933"/>
    <cellStyle name="Normal 4 64" xfId="9934"/>
    <cellStyle name="Normal 4 65" xfId="9935"/>
    <cellStyle name="Normal 4 66" xfId="9936"/>
    <cellStyle name="Normal 4 67" xfId="9937"/>
    <cellStyle name="Normal 4 68" xfId="9938"/>
    <cellStyle name="Normal 4 69" xfId="9939"/>
    <cellStyle name="Normal 4 7" xfId="9940"/>
    <cellStyle name="Normal 4 7 2" xfId="9941"/>
    <cellStyle name="Normal 4 7 2 2" xfId="13283"/>
    <cellStyle name="Normal 4 7 2 3" xfId="14076"/>
    <cellStyle name="Normal 4 7 3" xfId="9942"/>
    <cellStyle name="Normal 4 7 3 2" xfId="13284"/>
    <cellStyle name="Normal 4 7 3 3" xfId="14077"/>
    <cellStyle name="Normal 4 7 4" xfId="13282"/>
    <cellStyle name="Normal 4 70" xfId="9943"/>
    <cellStyle name="Normal 4 71" xfId="9944"/>
    <cellStyle name="Normal 4 72" xfId="9945"/>
    <cellStyle name="Normal 4 73" xfId="9946"/>
    <cellStyle name="Normal 4 74" xfId="9947"/>
    <cellStyle name="Normal 4 75" xfId="9948"/>
    <cellStyle name="Normal 4 76" xfId="9949"/>
    <cellStyle name="Normal 4 77" xfId="9950"/>
    <cellStyle name="Normal 4 78" xfId="9951"/>
    <cellStyle name="Normal 4 79" xfId="9952"/>
    <cellStyle name="Normal 4 8" xfId="9953"/>
    <cellStyle name="Normal 4 8 2" xfId="9954"/>
    <cellStyle name="Normal 4 8 2 2" xfId="13286"/>
    <cellStyle name="Normal 4 8 2 3" xfId="14078"/>
    <cellStyle name="Normal 4 8 3" xfId="9955"/>
    <cellStyle name="Normal 4 8 3 2" xfId="13287"/>
    <cellStyle name="Normal 4 8 3 3" xfId="14079"/>
    <cellStyle name="Normal 4 8 4" xfId="13285"/>
    <cellStyle name="Normal 4 80" xfId="9956"/>
    <cellStyle name="Normal 4 81" xfId="9957"/>
    <cellStyle name="Normal 4 82" xfId="9958"/>
    <cellStyle name="Normal 4 83" xfId="9959"/>
    <cellStyle name="Normal 4 84" xfId="9960"/>
    <cellStyle name="Normal 4 85" xfId="9961"/>
    <cellStyle name="Normal 4 86" xfId="9962"/>
    <cellStyle name="Normal 4 87" xfId="9963"/>
    <cellStyle name="Normal 4 88" xfId="9964"/>
    <cellStyle name="Normal 4 89" xfId="9965"/>
    <cellStyle name="Normal 4 9" xfId="9966"/>
    <cellStyle name="Normal 4 9 2" xfId="9967"/>
    <cellStyle name="Normal 4 9 2 2" xfId="13289"/>
    <cellStyle name="Normal 4 9 2 3" xfId="14080"/>
    <cellStyle name="Normal 4 9 3" xfId="9968"/>
    <cellStyle name="Normal 4 9 3 2" xfId="13290"/>
    <cellStyle name="Normal 4 9 3 3" xfId="14081"/>
    <cellStyle name="Normal 4 9 4" xfId="13288"/>
    <cellStyle name="Normal 4 90" xfId="9969"/>
    <cellStyle name="Normal 4 91" xfId="9970"/>
    <cellStyle name="Normal 4 92" xfId="9971"/>
    <cellStyle name="Normal 4 93" xfId="9972"/>
    <cellStyle name="Normal 4 94" xfId="9973"/>
    <cellStyle name="Normal 4 95" xfId="9974"/>
    <cellStyle name="Normal 4 96" xfId="9975"/>
    <cellStyle name="Normal 4 97" xfId="9976"/>
    <cellStyle name="Normal 4 98" xfId="9977"/>
    <cellStyle name="Normal 4 99" xfId="9978"/>
    <cellStyle name="Normal 4_A-April-10 New Revised Meeting Notes of Bgm Cir" xfId="9979"/>
    <cellStyle name="Normal 40" xfId="9980"/>
    <cellStyle name="Normal 40 2" xfId="13291"/>
    <cellStyle name="Normal 41" xfId="9981"/>
    <cellStyle name="Normal 41 2" xfId="13292"/>
    <cellStyle name="Normal 42" xfId="9982"/>
    <cellStyle name="Normal 42 2" xfId="13293"/>
    <cellStyle name="Normal 43" xfId="9983"/>
    <cellStyle name="Normal 43 2" xfId="13294"/>
    <cellStyle name="Normal 44" xfId="9984"/>
    <cellStyle name="Normal 44 2" xfId="13295"/>
    <cellStyle name="Normal 45" xfId="9985"/>
    <cellStyle name="Normal 45 2" xfId="13296"/>
    <cellStyle name="Normal 46" xfId="9986"/>
    <cellStyle name="Normal 46 2" xfId="13297"/>
    <cellStyle name="Normal 47" xfId="9987"/>
    <cellStyle name="Normal 47 2" xfId="13298"/>
    <cellStyle name="Normal 48" xfId="9988"/>
    <cellStyle name="Normal 48 2" xfId="13299"/>
    <cellStyle name="Normal 49" xfId="9989"/>
    <cellStyle name="Normal 49 2" xfId="13300"/>
    <cellStyle name="Normal 5" xfId="9990"/>
    <cellStyle name="Normal 5 10" xfId="9991"/>
    <cellStyle name="Normal 5 10 2" xfId="13302"/>
    <cellStyle name="Normal 5 100" xfId="9992"/>
    <cellStyle name="Normal 5 101" xfId="9993"/>
    <cellStyle name="Normal 5 102" xfId="9994"/>
    <cellStyle name="Normal 5 103" xfId="9995"/>
    <cellStyle name="Normal 5 104" xfId="9996"/>
    <cellStyle name="Normal 5 105" xfId="9997"/>
    <cellStyle name="Normal 5 106" xfId="9998"/>
    <cellStyle name="Normal 5 107" xfId="9999"/>
    <cellStyle name="Normal 5 108" xfId="10000"/>
    <cellStyle name="Normal 5 109" xfId="10001"/>
    <cellStyle name="Normal 5 11" xfId="10002"/>
    <cellStyle name="Normal 5 11 2" xfId="13303"/>
    <cellStyle name="Normal 5 110" xfId="10003"/>
    <cellStyle name="Normal 5 111" xfId="10004"/>
    <cellStyle name="Normal 5 112" xfId="10005"/>
    <cellStyle name="Normal 5 113" xfId="10006"/>
    <cellStyle name="Normal 5 114" xfId="10007"/>
    <cellStyle name="Normal 5 115" xfId="10008"/>
    <cellStyle name="Normal 5 116" xfId="10009"/>
    <cellStyle name="Normal 5 117" xfId="10010"/>
    <cellStyle name="Normal 5 118" xfId="10011"/>
    <cellStyle name="Normal 5 119" xfId="10012"/>
    <cellStyle name="Normal 5 12" xfId="10013"/>
    <cellStyle name="Normal 5 120" xfId="10014"/>
    <cellStyle name="Normal 5 121" xfId="10015"/>
    <cellStyle name="Normal 5 122" xfId="10016"/>
    <cellStyle name="Normal 5 123" xfId="10017"/>
    <cellStyle name="Normal 5 124" xfId="10018"/>
    <cellStyle name="Normal 5 125" xfId="10019"/>
    <cellStyle name="Normal 5 126" xfId="10020"/>
    <cellStyle name="Normal 5 127" xfId="10021"/>
    <cellStyle name="Normal 5 128" xfId="10022"/>
    <cellStyle name="Normal 5 129" xfId="10023"/>
    <cellStyle name="Normal 5 13" xfId="10024"/>
    <cellStyle name="Normal 5 130" xfId="10025"/>
    <cellStyle name="Normal 5 131" xfId="10026"/>
    <cellStyle name="Normal 5 132" xfId="10027"/>
    <cellStyle name="Normal 5 133" xfId="10028"/>
    <cellStyle name="Normal 5 134" xfId="10029"/>
    <cellStyle name="Normal 5 135" xfId="10030"/>
    <cellStyle name="Normal 5 136" xfId="10031"/>
    <cellStyle name="Normal 5 137" xfId="10032"/>
    <cellStyle name="Normal 5 138" xfId="13301"/>
    <cellStyle name="Normal 5 14" xfId="10033"/>
    <cellStyle name="Normal 5 15" xfId="10034"/>
    <cellStyle name="Normal 5 16" xfId="10035"/>
    <cellStyle name="Normal 5 17" xfId="10036"/>
    <cellStyle name="Normal 5 18" xfId="10037"/>
    <cellStyle name="Normal 5 19" xfId="10038"/>
    <cellStyle name="Normal 5 2" xfId="10039"/>
    <cellStyle name="Normal 5 2 2" xfId="10040"/>
    <cellStyle name="Normal 5 2 2 2" xfId="13305"/>
    <cellStyle name="Normal 5 2 3" xfId="13306"/>
    <cellStyle name="Normal 5 2 4" xfId="13307"/>
    <cellStyle name="Normal 5 2 5" xfId="13308"/>
    <cellStyle name="Normal 5 2 6" xfId="13309"/>
    <cellStyle name="Normal 5 2 7" xfId="13310"/>
    <cellStyle name="Normal 5 2 8" xfId="13311"/>
    <cellStyle name="Normal 5 2 9" xfId="13304"/>
    <cellStyle name="Normal 5 20" xfId="10041"/>
    <cellStyle name="Normal 5 21" xfId="10042"/>
    <cellStyle name="Normal 5 22" xfId="10043"/>
    <cellStyle name="Normal 5 23" xfId="10044"/>
    <cellStyle name="Normal 5 24" xfId="10045"/>
    <cellStyle name="Normal 5 25" xfId="10046"/>
    <cellStyle name="Normal 5 26" xfId="10047"/>
    <cellStyle name="Normal 5 27" xfId="10048"/>
    <cellStyle name="Normal 5 28" xfId="10049"/>
    <cellStyle name="Normal 5 29" xfId="10050"/>
    <cellStyle name="Normal 5 3" xfId="10051"/>
    <cellStyle name="Normal 5 3 10" xfId="13748"/>
    <cellStyle name="Normal 5 3 10 2" xfId="14167"/>
    <cellStyle name="Normal 5 3 11" xfId="13312"/>
    <cellStyle name="Normal 5 3 2" xfId="10052"/>
    <cellStyle name="Normal 5 3 2 2" xfId="13313"/>
    <cellStyle name="Normal 5 3 3" xfId="13314"/>
    <cellStyle name="Normal 5 3 3 2" xfId="14082"/>
    <cellStyle name="Normal 5 3 4" xfId="13315"/>
    <cellStyle name="Normal 5 3 5" xfId="13316"/>
    <cellStyle name="Normal 5 3 6" xfId="13317"/>
    <cellStyle name="Normal 5 3 7" xfId="13318"/>
    <cellStyle name="Normal 5 3 8" xfId="13319"/>
    <cellStyle name="Normal 5 3 9" xfId="13320"/>
    <cellStyle name="Normal 5 30" xfId="10053"/>
    <cellStyle name="Normal 5 31" xfId="10054"/>
    <cellStyle name="Normal 5 32" xfId="10055"/>
    <cellStyle name="Normal 5 33" xfId="10056"/>
    <cellStyle name="Normal 5 34" xfId="10057"/>
    <cellStyle name="Normal 5 35" xfId="10058"/>
    <cellStyle name="Normal 5 36" xfId="10059"/>
    <cellStyle name="Normal 5 37" xfId="10060"/>
    <cellStyle name="Normal 5 38" xfId="10061"/>
    <cellStyle name="Normal 5 39" xfId="10062"/>
    <cellStyle name="Normal 5 4" xfId="10063"/>
    <cellStyle name="Normal 5 4 2" xfId="10064"/>
    <cellStyle name="Normal 5 4 2 2" xfId="13750"/>
    <cellStyle name="Normal 5 4 3" xfId="13749"/>
    <cellStyle name="Normal 5 4 4" xfId="13321"/>
    <cellStyle name="Normal 5 40" xfId="10065"/>
    <cellStyle name="Normal 5 41" xfId="10066"/>
    <cellStyle name="Normal 5 42" xfId="10067"/>
    <cellStyle name="Normal 5 43" xfId="10068"/>
    <cellStyle name="Normal 5 44" xfId="10069"/>
    <cellStyle name="Normal 5 45" xfId="10070"/>
    <cellStyle name="Normal 5 46" xfId="10071"/>
    <cellStyle name="Normal 5 47" xfId="10072"/>
    <cellStyle name="Normal 5 48" xfId="10073"/>
    <cellStyle name="Normal 5 49" xfId="10074"/>
    <cellStyle name="Normal 5 5" xfId="10075"/>
    <cellStyle name="Normal 5 5 2" xfId="10076"/>
    <cellStyle name="Normal 5 5 3" xfId="13322"/>
    <cellStyle name="Normal 5 50" xfId="10077"/>
    <cellStyle name="Normal 5 51" xfId="10078"/>
    <cellStyle name="Normal 5 52" xfId="10079"/>
    <cellStyle name="Normal 5 53" xfId="10080"/>
    <cellStyle name="Normal 5 54" xfId="10081"/>
    <cellStyle name="Normal 5 55" xfId="10082"/>
    <cellStyle name="Normal 5 56" xfId="10083"/>
    <cellStyle name="Normal 5 57" xfId="10084"/>
    <cellStyle name="Normal 5 58" xfId="10085"/>
    <cellStyle name="Normal 5 59" xfId="10086"/>
    <cellStyle name="Normal 5 6" xfId="10087"/>
    <cellStyle name="Normal 5 6 2" xfId="13323"/>
    <cellStyle name="Normal 5 60" xfId="10088"/>
    <cellStyle name="Normal 5 61" xfId="10089"/>
    <cellStyle name="Normal 5 62" xfId="10090"/>
    <cellStyle name="Normal 5 63" xfId="10091"/>
    <cellStyle name="Normal 5 64" xfId="10092"/>
    <cellStyle name="Normal 5 65" xfId="10093"/>
    <cellStyle name="Normal 5 66" xfId="10094"/>
    <cellStyle name="Normal 5 67" xfId="10095"/>
    <cellStyle name="Normal 5 68" xfId="10096"/>
    <cellStyle name="Normal 5 69" xfId="10097"/>
    <cellStyle name="Normal 5 7" xfId="10098"/>
    <cellStyle name="Normal 5 7 2" xfId="13324"/>
    <cellStyle name="Normal 5 70" xfId="10099"/>
    <cellStyle name="Normal 5 71" xfId="10100"/>
    <cellStyle name="Normal 5 72" xfId="10101"/>
    <cellStyle name="Normal 5 73" xfId="10102"/>
    <cellStyle name="Normal 5 74" xfId="10103"/>
    <cellStyle name="Normal 5 75" xfId="10104"/>
    <cellStyle name="Normal 5 76" xfId="10105"/>
    <cellStyle name="Normal 5 77" xfId="10106"/>
    <cellStyle name="Normal 5 78" xfId="10107"/>
    <cellStyle name="Normal 5 79" xfId="10108"/>
    <cellStyle name="Normal 5 8" xfId="10109"/>
    <cellStyle name="Normal 5 8 2" xfId="13325"/>
    <cellStyle name="Normal 5 80" xfId="10110"/>
    <cellStyle name="Normal 5 81" xfId="10111"/>
    <cellStyle name="Normal 5 82" xfId="10112"/>
    <cellStyle name="Normal 5 83" xfId="10113"/>
    <cellStyle name="Normal 5 84" xfId="10114"/>
    <cellStyle name="Normal 5 85" xfId="10115"/>
    <cellStyle name="Normal 5 86" xfId="10116"/>
    <cellStyle name="Normal 5 87" xfId="10117"/>
    <cellStyle name="Normal 5 88" xfId="10118"/>
    <cellStyle name="Normal 5 89" xfId="10119"/>
    <cellStyle name="Normal 5 9" xfId="10120"/>
    <cellStyle name="Normal 5 9 2" xfId="13326"/>
    <cellStyle name="Normal 5 90" xfId="10121"/>
    <cellStyle name="Normal 5 91" xfId="10122"/>
    <cellStyle name="Normal 5 92" xfId="10123"/>
    <cellStyle name="Normal 5 93" xfId="10124"/>
    <cellStyle name="Normal 5 94" xfId="10125"/>
    <cellStyle name="Normal 5 95" xfId="10126"/>
    <cellStyle name="Normal 5 96" xfId="10127"/>
    <cellStyle name="Normal 5 97" xfId="10128"/>
    <cellStyle name="Normal 5 98" xfId="10129"/>
    <cellStyle name="Normal 5 99" xfId="10130"/>
    <cellStyle name="Normal 50" xfId="10131"/>
    <cellStyle name="Normal 50 2" xfId="13327"/>
    <cellStyle name="Normal 51" xfId="10132"/>
    <cellStyle name="Normal 51 18" xfId="10133"/>
    <cellStyle name="Normal 51 18 2" xfId="13329"/>
    <cellStyle name="Normal 51 2" xfId="13328"/>
    <cellStyle name="Normal 52" xfId="10134"/>
    <cellStyle name="Normal 52 2" xfId="13330"/>
    <cellStyle name="Normal 53" xfId="10135"/>
    <cellStyle name="Normal 53 10" xfId="10136"/>
    <cellStyle name="Normal 53 10 2" xfId="13332"/>
    <cellStyle name="Normal 53 2" xfId="13331"/>
    <cellStyle name="Normal 54" xfId="10137"/>
    <cellStyle name="Normal 54 2" xfId="13333"/>
    <cellStyle name="Normal 55" xfId="10138"/>
    <cellStyle name="Normal 55 2" xfId="13334"/>
    <cellStyle name="Normal 56" xfId="10139"/>
    <cellStyle name="Normal 56 2" xfId="13335"/>
    <cellStyle name="Normal 57" xfId="10140"/>
    <cellStyle name="Normal 57 2" xfId="10141"/>
    <cellStyle name="Normal 57 2 2" xfId="10142"/>
    <cellStyle name="Normal 57 2 2 2" xfId="13338"/>
    <cellStyle name="Normal 57 2 2 3" xfId="14084"/>
    <cellStyle name="Normal 57 2 3" xfId="10143"/>
    <cellStyle name="Normal 57 2 3 2" xfId="13339"/>
    <cellStyle name="Normal 57 2 3 3" xfId="14085"/>
    <cellStyle name="Normal 57 2 4" xfId="13337"/>
    <cellStyle name="Normal 57 2 5" xfId="14083"/>
    <cellStyle name="Normal 57 3" xfId="10144"/>
    <cellStyle name="Normal 57 3 2" xfId="13340"/>
    <cellStyle name="Normal 57 4" xfId="13336"/>
    <cellStyle name="Normal 57 6" xfId="10145"/>
    <cellStyle name="Normal 57 6 2" xfId="13341"/>
    <cellStyle name="Normal 57_AT&amp;C LOSS March-10Hubli Zone(1)." xfId="10146"/>
    <cellStyle name="Normal 58" xfId="10147"/>
    <cellStyle name="Normal 58 2" xfId="10148"/>
    <cellStyle name="Normal 58 2 2" xfId="10149"/>
    <cellStyle name="Normal 58 2 2 2" xfId="13344"/>
    <cellStyle name="Normal 58 2 2 3" xfId="14087"/>
    <cellStyle name="Normal 58 2 3" xfId="10150"/>
    <cellStyle name="Normal 58 2 3 2" xfId="13345"/>
    <cellStyle name="Normal 58 2 3 3" xfId="14088"/>
    <cellStyle name="Normal 58 2 4" xfId="13343"/>
    <cellStyle name="Normal 58 2 5" xfId="14086"/>
    <cellStyle name="Normal 58 3" xfId="10151"/>
    <cellStyle name="Normal 58 3 2" xfId="13346"/>
    <cellStyle name="Normal 58 4" xfId="13342"/>
    <cellStyle name="Normal 59" xfId="10152"/>
    <cellStyle name="Normal 59 2" xfId="10153"/>
    <cellStyle name="Normal 59 2 2" xfId="10154"/>
    <cellStyle name="Normal 59 2 2 2" xfId="13349"/>
    <cellStyle name="Normal 59 2 2 3" xfId="14091"/>
    <cellStyle name="Normal 59 2 3" xfId="10155"/>
    <cellStyle name="Normal 59 2 3 2" xfId="13350"/>
    <cellStyle name="Normal 59 2 3 3" xfId="14092"/>
    <cellStyle name="Normal 59 2 4" xfId="13348"/>
    <cellStyle name="Normal 59 2 5" xfId="14090"/>
    <cellStyle name="Normal 59 3" xfId="10156"/>
    <cellStyle name="Normal 59 3 2" xfId="13351"/>
    <cellStyle name="Normal 59 4" xfId="10157"/>
    <cellStyle name="Normal 59 4 2" xfId="13352"/>
    <cellStyle name="Normal 59 4 3" xfId="14093"/>
    <cellStyle name="Normal 59 5" xfId="10158"/>
    <cellStyle name="Normal 59 5 2" xfId="13353"/>
    <cellStyle name="Normal 59 5 3" xfId="14094"/>
    <cellStyle name="Normal 59 6" xfId="13347"/>
    <cellStyle name="Normal 59 7" xfId="14089"/>
    <cellStyle name="Normal 6" xfId="10159"/>
    <cellStyle name="Normal 6 10" xfId="10160"/>
    <cellStyle name="Normal 6 10 2" xfId="13355"/>
    <cellStyle name="Normal 6 100" xfId="10161"/>
    <cellStyle name="Normal 6 101" xfId="10162"/>
    <cellStyle name="Normal 6 102" xfId="10163"/>
    <cellStyle name="Normal 6 103" xfId="10164"/>
    <cellStyle name="Normal 6 104" xfId="10165"/>
    <cellStyle name="Normal 6 105" xfId="10166"/>
    <cellStyle name="Normal 6 106" xfId="10167"/>
    <cellStyle name="Normal 6 107" xfId="10168"/>
    <cellStyle name="Normal 6 108" xfId="10169"/>
    <cellStyle name="Normal 6 109" xfId="10170"/>
    <cellStyle name="Normal 6 11" xfId="10171"/>
    <cellStyle name="Normal 6 11 2" xfId="13356"/>
    <cellStyle name="Normal 6 110" xfId="10172"/>
    <cellStyle name="Normal 6 111" xfId="10173"/>
    <cellStyle name="Normal 6 112" xfId="10174"/>
    <cellStyle name="Normal 6 113" xfId="10175"/>
    <cellStyle name="Normal 6 114" xfId="10176"/>
    <cellStyle name="Normal 6 115" xfId="10177"/>
    <cellStyle name="Normal 6 116" xfId="10178"/>
    <cellStyle name="Normal 6 117" xfId="10179"/>
    <cellStyle name="Normal 6 118" xfId="10180"/>
    <cellStyle name="Normal 6 119" xfId="10181"/>
    <cellStyle name="Normal 6 12" xfId="10182"/>
    <cellStyle name="Normal 6 12 2" xfId="13357"/>
    <cellStyle name="Normal 6 120" xfId="10183"/>
    <cellStyle name="Normal 6 121" xfId="10184"/>
    <cellStyle name="Normal 6 122" xfId="10185"/>
    <cellStyle name="Normal 6 123" xfId="10186"/>
    <cellStyle name="Normal 6 124" xfId="10187"/>
    <cellStyle name="Normal 6 125" xfId="10188"/>
    <cellStyle name="Normal 6 126" xfId="10189"/>
    <cellStyle name="Normal 6 127" xfId="10190"/>
    <cellStyle name="Normal 6 128" xfId="10191"/>
    <cellStyle name="Normal 6 129" xfId="10192"/>
    <cellStyle name="Normal 6 13" xfId="10193"/>
    <cellStyle name="Normal 6 130" xfId="10194"/>
    <cellStyle name="Normal 6 131" xfId="10195"/>
    <cellStyle name="Normal 6 132" xfId="10196"/>
    <cellStyle name="Normal 6 133" xfId="10197"/>
    <cellStyle name="Normal 6 134" xfId="10198"/>
    <cellStyle name="Normal 6 135" xfId="10199"/>
    <cellStyle name="Normal 6 136" xfId="10200"/>
    <cellStyle name="Normal 6 137" xfId="13354"/>
    <cellStyle name="Normal 6 14" xfId="10201"/>
    <cellStyle name="Normal 6 15" xfId="10202"/>
    <cellStyle name="Normal 6 16" xfId="10203"/>
    <cellStyle name="Normal 6 17" xfId="10204"/>
    <cellStyle name="Normal 6 18" xfId="10205"/>
    <cellStyle name="Normal 6 19" xfId="10206"/>
    <cellStyle name="Normal 6 2" xfId="10207"/>
    <cellStyle name="Normal 6 2 2" xfId="10208"/>
    <cellStyle name="Normal 6 2 3" xfId="13358"/>
    <cellStyle name="Normal 6 20" xfId="10209"/>
    <cellStyle name="Normal 6 21" xfId="10210"/>
    <cellStyle name="Normal 6 22" xfId="10211"/>
    <cellStyle name="Normal 6 23" xfId="10212"/>
    <cellStyle name="Normal 6 24" xfId="10213"/>
    <cellStyle name="Normal 6 25" xfId="10214"/>
    <cellStyle name="Normal 6 26" xfId="10215"/>
    <cellStyle name="Normal 6 27" xfId="10216"/>
    <cellStyle name="Normal 6 28" xfId="10217"/>
    <cellStyle name="Normal 6 29" xfId="10218"/>
    <cellStyle name="Normal 6 3" xfId="10219"/>
    <cellStyle name="Normal 6 3 2" xfId="10220"/>
    <cellStyle name="Normal 6 3 3" xfId="13359"/>
    <cellStyle name="Normal 6 30" xfId="10221"/>
    <cellStyle name="Normal 6 31" xfId="10222"/>
    <cellStyle name="Normal 6 32" xfId="10223"/>
    <cellStyle name="Normal 6 33" xfId="10224"/>
    <cellStyle name="Normal 6 34" xfId="10225"/>
    <cellStyle name="Normal 6 35" xfId="10226"/>
    <cellStyle name="Normal 6 36" xfId="10227"/>
    <cellStyle name="Normal 6 37" xfId="10228"/>
    <cellStyle name="Normal 6 38" xfId="10229"/>
    <cellStyle name="Normal 6 39" xfId="10230"/>
    <cellStyle name="Normal 6 4" xfId="10231"/>
    <cellStyle name="Normal 6 4 2" xfId="10232"/>
    <cellStyle name="Normal 6 4 3" xfId="13360"/>
    <cellStyle name="Normal 6 40" xfId="10233"/>
    <cellStyle name="Normal 6 41" xfId="10234"/>
    <cellStyle name="Normal 6 42" xfId="10235"/>
    <cellStyle name="Normal 6 43" xfId="10236"/>
    <cellStyle name="Normal 6 44" xfId="10237"/>
    <cellStyle name="Normal 6 45" xfId="10238"/>
    <cellStyle name="Normal 6 46" xfId="10239"/>
    <cellStyle name="Normal 6 47" xfId="10240"/>
    <cellStyle name="Normal 6 48" xfId="10241"/>
    <cellStyle name="Normal 6 49" xfId="10242"/>
    <cellStyle name="Normal 6 5" xfId="10243"/>
    <cellStyle name="Normal 6 5 2" xfId="10244"/>
    <cellStyle name="Normal 6 5 3" xfId="13361"/>
    <cellStyle name="Normal 6 50" xfId="10245"/>
    <cellStyle name="Normal 6 51" xfId="10246"/>
    <cellStyle name="Normal 6 52" xfId="10247"/>
    <cellStyle name="Normal 6 53" xfId="10248"/>
    <cellStyle name="Normal 6 54" xfId="10249"/>
    <cellStyle name="Normal 6 55" xfId="10250"/>
    <cellStyle name="Normal 6 56" xfId="10251"/>
    <cellStyle name="Normal 6 57" xfId="10252"/>
    <cellStyle name="Normal 6 58" xfId="10253"/>
    <cellStyle name="Normal 6 59" xfId="10254"/>
    <cellStyle name="Normal 6 6" xfId="10255"/>
    <cellStyle name="Normal 6 6 2" xfId="10256"/>
    <cellStyle name="Normal 6 6 3" xfId="13362"/>
    <cellStyle name="Normal 6 60" xfId="10257"/>
    <cellStyle name="Normal 6 61" xfId="10258"/>
    <cellStyle name="Normal 6 62" xfId="10259"/>
    <cellStyle name="Normal 6 63" xfId="10260"/>
    <cellStyle name="Normal 6 64" xfId="10261"/>
    <cellStyle name="Normal 6 65" xfId="10262"/>
    <cellStyle name="Normal 6 66" xfId="10263"/>
    <cellStyle name="Normal 6 67" xfId="10264"/>
    <cellStyle name="Normal 6 68" xfId="10265"/>
    <cellStyle name="Normal 6 69" xfId="10266"/>
    <cellStyle name="Normal 6 7" xfId="10267"/>
    <cellStyle name="Normal 6 7 2" xfId="13363"/>
    <cellStyle name="Normal 6 70" xfId="10268"/>
    <cellStyle name="Normal 6 71" xfId="10269"/>
    <cellStyle name="Normal 6 72" xfId="10270"/>
    <cellStyle name="Normal 6 73" xfId="10271"/>
    <cellStyle name="Normal 6 74" xfId="10272"/>
    <cellStyle name="Normal 6 75" xfId="10273"/>
    <cellStyle name="Normal 6 76" xfId="10274"/>
    <cellStyle name="Normal 6 77" xfId="10275"/>
    <cellStyle name="Normal 6 78" xfId="10276"/>
    <cellStyle name="Normal 6 79" xfId="10277"/>
    <cellStyle name="Normal 6 8" xfId="10278"/>
    <cellStyle name="Normal 6 8 2" xfId="13364"/>
    <cellStyle name="Normal 6 80" xfId="10279"/>
    <cellStyle name="Normal 6 81" xfId="10280"/>
    <cellStyle name="Normal 6 82" xfId="10281"/>
    <cellStyle name="Normal 6 83" xfId="10282"/>
    <cellStyle name="Normal 6 84" xfId="10283"/>
    <cellStyle name="Normal 6 85" xfId="10284"/>
    <cellStyle name="Normal 6 86" xfId="10285"/>
    <cellStyle name="Normal 6 87" xfId="10286"/>
    <cellStyle name="Normal 6 88" xfId="10287"/>
    <cellStyle name="Normal 6 89" xfId="10288"/>
    <cellStyle name="Normal 6 9" xfId="10289"/>
    <cellStyle name="Normal 6 9 2" xfId="13365"/>
    <cellStyle name="Normal 6 90" xfId="10290"/>
    <cellStyle name="Normal 6 91" xfId="10291"/>
    <cellStyle name="Normal 6 92" xfId="10292"/>
    <cellStyle name="Normal 6 93" xfId="10293"/>
    <cellStyle name="Normal 6 94" xfId="10294"/>
    <cellStyle name="Normal 6 95" xfId="10295"/>
    <cellStyle name="Normal 6 96" xfId="10296"/>
    <cellStyle name="Normal 6 97" xfId="10297"/>
    <cellStyle name="Normal 6 98" xfId="10298"/>
    <cellStyle name="Normal 6 99" xfId="10299"/>
    <cellStyle name="Normal 6_Agenda-24" xfId="10300"/>
    <cellStyle name="Normal 60" xfId="10301"/>
    <cellStyle name="Normal 60 2" xfId="10302"/>
    <cellStyle name="Normal 60 2 2" xfId="10303"/>
    <cellStyle name="Normal 60 2 2 2" xfId="13368"/>
    <cellStyle name="Normal 60 2 2 3" xfId="14097"/>
    <cellStyle name="Normal 60 2 3" xfId="10304"/>
    <cellStyle name="Normal 60 2 3 2" xfId="13369"/>
    <cellStyle name="Normal 60 2 3 3" xfId="14098"/>
    <cellStyle name="Normal 60 2 4" xfId="13367"/>
    <cellStyle name="Normal 60 2 5" xfId="14096"/>
    <cellStyle name="Normal 60 3" xfId="10305"/>
    <cellStyle name="Normal 60 3 2" xfId="10306"/>
    <cellStyle name="Normal 60 3 2 2" xfId="13371"/>
    <cellStyle name="Normal 60 3 2 3" xfId="14100"/>
    <cellStyle name="Normal 60 3 3" xfId="10307"/>
    <cellStyle name="Normal 60 3 3 2" xfId="13372"/>
    <cellStyle name="Normal 60 3 3 3" xfId="14101"/>
    <cellStyle name="Normal 60 3 4" xfId="13370"/>
    <cellStyle name="Normal 60 3 5" xfId="14099"/>
    <cellStyle name="Normal 60 4" xfId="10308"/>
    <cellStyle name="Normal 60 4 2" xfId="13373"/>
    <cellStyle name="Normal 60 4 3" xfId="14102"/>
    <cellStyle name="Normal 60 5" xfId="10309"/>
    <cellStyle name="Normal 60 5 2" xfId="13374"/>
    <cellStyle name="Normal 60 5 3" xfId="14103"/>
    <cellStyle name="Normal 60 6" xfId="13366"/>
    <cellStyle name="Normal 60 7" xfId="14095"/>
    <cellStyle name="Normal 60_May-11 RNR WS GK Format" xfId="10310"/>
    <cellStyle name="Normal 61" xfId="10311"/>
    <cellStyle name="Normal 61 2" xfId="10312"/>
    <cellStyle name="Normal 61 2 2" xfId="10313"/>
    <cellStyle name="Normal 61 2 2 2" xfId="13377"/>
    <cellStyle name="Normal 61 2 2 3" xfId="14106"/>
    <cellStyle name="Normal 61 2 3" xfId="10314"/>
    <cellStyle name="Normal 61 2 3 2" xfId="13378"/>
    <cellStyle name="Normal 61 2 3 3" xfId="14107"/>
    <cellStyle name="Normal 61 2 4" xfId="13376"/>
    <cellStyle name="Normal 61 2 5" xfId="14105"/>
    <cellStyle name="Normal 61 3" xfId="10315"/>
    <cellStyle name="Normal 61 3 2" xfId="13379"/>
    <cellStyle name="Normal 61 4" xfId="10316"/>
    <cellStyle name="Normal 61 4 2" xfId="13380"/>
    <cellStyle name="Normal 61 4 3" xfId="14108"/>
    <cellStyle name="Normal 61 5" xfId="10317"/>
    <cellStyle name="Normal 61 5 2" xfId="13381"/>
    <cellStyle name="Normal 61 5 3" xfId="14109"/>
    <cellStyle name="Normal 61 6" xfId="10318"/>
    <cellStyle name="Normal 61 6 2" xfId="13382"/>
    <cellStyle name="Normal 61 6 3" xfId="14110"/>
    <cellStyle name="Normal 61 7" xfId="13375"/>
    <cellStyle name="Normal 61 8" xfId="14104"/>
    <cellStyle name="Normal 62" xfId="10319"/>
    <cellStyle name="Normal 62 2" xfId="10320"/>
    <cellStyle name="Normal 62 2 2" xfId="10321"/>
    <cellStyle name="Normal 62 2 2 2" xfId="13385"/>
    <cellStyle name="Normal 62 2 2 3" xfId="14113"/>
    <cellStyle name="Normal 62 2 3" xfId="10322"/>
    <cellStyle name="Normal 62 2 3 2" xfId="13386"/>
    <cellStyle name="Normal 62 2 3 3" xfId="14114"/>
    <cellStyle name="Normal 62 2 4" xfId="13384"/>
    <cellStyle name="Normal 62 2 5" xfId="14112"/>
    <cellStyle name="Normal 62 3" xfId="10323"/>
    <cellStyle name="Normal 62 3 2" xfId="13387"/>
    <cellStyle name="Normal 62 3 3" xfId="14115"/>
    <cellStyle name="Normal 62 4" xfId="10324"/>
    <cellStyle name="Normal 62 4 2" xfId="13388"/>
    <cellStyle name="Normal 62 4 3" xfId="14116"/>
    <cellStyle name="Normal 62 5" xfId="13383"/>
    <cellStyle name="Normal 62 6" xfId="14111"/>
    <cellStyle name="Normal 63" xfId="10325"/>
    <cellStyle name="Normal 63 2" xfId="13389"/>
    <cellStyle name="Normal 64" xfId="10326"/>
    <cellStyle name="Normal 64 2" xfId="13390"/>
    <cellStyle name="Normal 65" xfId="10327"/>
    <cellStyle name="Normal 65 2" xfId="10328"/>
    <cellStyle name="Normal 65 2 2" xfId="13392"/>
    <cellStyle name="Normal 65 3" xfId="13391"/>
    <cellStyle name="Normal 66" xfId="10329"/>
    <cellStyle name="Normal 66 2" xfId="10330"/>
    <cellStyle name="Normal 66 2 2" xfId="10331"/>
    <cellStyle name="Normal 66 2 2 2" xfId="13395"/>
    <cellStyle name="Normal 66 2 2 3" xfId="14119"/>
    <cellStyle name="Normal 66 2 3" xfId="10332"/>
    <cellStyle name="Normal 66 2 3 2" xfId="13396"/>
    <cellStyle name="Normal 66 2 3 3" xfId="14120"/>
    <cellStyle name="Normal 66 2 4" xfId="13394"/>
    <cellStyle name="Normal 66 2 5" xfId="14118"/>
    <cellStyle name="Normal 66 3" xfId="10333"/>
    <cellStyle name="Normal 66 3 2" xfId="13397"/>
    <cellStyle name="Normal 66 3 3" xfId="14121"/>
    <cellStyle name="Normal 66 4" xfId="10334"/>
    <cellStyle name="Normal 66 4 2" xfId="13398"/>
    <cellStyle name="Normal 66 4 3" xfId="14122"/>
    <cellStyle name="Normal 66 5" xfId="13393"/>
    <cellStyle name="Normal 66 6" xfId="14117"/>
    <cellStyle name="Normal 67" xfId="10335"/>
    <cellStyle name="Normal 67 2" xfId="10336"/>
    <cellStyle name="Normal 67 2 2" xfId="13400"/>
    <cellStyle name="Normal 67 2 3" xfId="14124"/>
    <cellStyle name="Normal 67 3" xfId="10337"/>
    <cellStyle name="Normal 67 3 2" xfId="13401"/>
    <cellStyle name="Normal 67 3 3" xfId="14125"/>
    <cellStyle name="Normal 67 4" xfId="13399"/>
    <cellStyle name="Normal 67 5" xfId="14123"/>
    <cellStyle name="Normal 68" xfId="10338"/>
    <cellStyle name="Normal 68 2" xfId="10339"/>
    <cellStyle name="Normal 68 2 2" xfId="13403"/>
    <cellStyle name="Normal 68 2 3" xfId="14127"/>
    <cellStyle name="Normal 68 3" xfId="10340"/>
    <cellStyle name="Normal 68 3 2" xfId="13404"/>
    <cellStyle name="Normal 68 3 3" xfId="14128"/>
    <cellStyle name="Normal 68 4" xfId="10341"/>
    <cellStyle name="Normal 68 4 2" xfId="13405"/>
    <cellStyle name="Normal 68 4 3" xfId="14129"/>
    <cellStyle name="Normal 68 5" xfId="13402"/>
    <cellStyle name="Normal 68 6" xfId="14126"/>
    <cellStyle name="Normal 69" xfId="10342"/>
    <cellStyle name="Normal 69 2" xfId="13406"/>
    <cellStyle name="Normal 69 3" xfId="14130"/>
    <cellStyle name="Normal 7" xfId="10343"/>
    <cellStyle name="Normal 7 10" xfId="13408"/>
    <cellStyle name="Normal 7 11" xfId="13409"/>
    <cellStyle name="Normal 7 12" xfId="13410"/>
    <cellStyle name="Normal 7 13" xfId="13407"/>
    <cellStyle name="Normal 7 2" xfId="10344"/>
    <cellStyle name="Normal 7 2 2" xfId="10345"/>
    <cellStyle name="Normal 7 2 2 2" xfId="13412"/>
    <cellStyle name="Normal 7 2 3" xfId="10346"/>
    <cellStyle name="Normal 7 2 3 2" xfId="13413"/>
    <cellStyle name="Normal 7 2 3 3" xfId="14131"/>
    <cellStyle name="Normal 7 2 4" xfId="10347"/>
    <cellStyle name="Normal 7 2 4 2" xfId="13414"/>
    <cellStyle name="Normal 7 2 4 3" xfId="14132"/>
    <cellStyle name="Normal 7 2 5" xfId="13751"/>
    <cellStyle name="Normal 7 2 6" xfId="13411"/>
    <cellStyle name="Normal 7 3" xfId="10348"/>
    <cellStyle name="Normal 7 3 2" xfId="10349"/>
    <cellStyle name="Normal 7 3 2 2" xfId="13416"/>
    <cellStyle name="Normal 7 3 2 3" xfId="14133"/>
    <cellStyle name="Normal 7 3 3" xfId="10350"/>
    <cellStyle name="Normal 7 3 3 2" xfId="13417"/>
    <cellStyle name="Normal 7 3 3 3" xfId="14134"/>
    <cellStyle name="Normal 7 3 4" xfId="13415"/>
    <cellStyle name="Normal 7 4" xfId="10351"/>
    <cellStyle name="Normal 7 4 2" xfId="10352"/>
    <cellStyle name="Normal 7 4 2 2" xfId="13419"/>
    <cellStyle name="Normal 7 4 2 3" xfId="14135"/>
    <cellStyle name="Normal 7 4 3" xfId="10353"/>
    <cellStyle name="Normal 7 4 3 2" xfId="13420"/>
    <cellStyle name="Normal 7 4 3 3" xfId="14136"/>
    <cellStyle name="Normal 7 4 4" xfId="13418"/>
    <cellStyle name="Normal 7 5" xfId="10354"/>
    <cellStyle name="Normal 7 5 2" xfId="13421"/>
    <cellStyle name="Normal 7 6" xfId="10355"/>
    <cellStyle name="Normal 7 6 2" xfId="13422"/>
    <cellStyle name="Normal 7 7" xfId="13423"/>
    <cellStyle name="Normal 7 8" xfId="13424"/>
    <cellStyle name="Normal 7 9" xfId="13425"/>
    <cellStyle name="Normal 70" xfId="10356"/>
    <cellStyle name="Normal 70 2" xfId="13426"/>
    <cellStyle name="Normal 71" xfId="10357"/>
    <cellStyle name="Normal 71 2" xfId="10358"/>
    <cellStyle name="Normal 71 2 2" xfId="13428"/>
    <cellStyle name="Normal 71 3" xfId="13427"/>
    <cellStyle name="Normal 72" xfId="10359"/>
    <cellStyle name="Normal 72 2" xfId="13429"/>
    <cellStyle name="Normal 73" xfId="10360"/>
    <cellStyle name="Normal 73 2" xfId="13430"/>
    <cellStyle name="Normal 74" xfId="10361"/>
    <cellStyle name="Normal 74 2" xfId="13431"/>
    <cellStyle name="Normal 75" xfId="13432"/>
    <cellStyle name="Normal 76" xfId="10362"/>
    <cellStyle name="Normal 76 2" xfId="13433"/>
    <cellStyle name="Normal 77" xfId="10363"/>
    <cellStyle name="Normal 77 2" xfId="13434"/>
    <cellStyle name="Normal 77 3" xfId="14137"/>
    <cellStyle name="Normal 78" xfId="10364"/>
    <cellStyle name="Normal 78 2" xfId="13436"/>
    <cellStyle name="Normal 78 3" xfId="13435"/>
    <cellStyle name="Normal 79" xfId="10365"/>
    <cellStyle name="Normal 79 2" xfId="13437"/>
    <cellStyle name="Normal 79 3" xfId="14138"/>
    <cellStyle name="Normal 8" xfId="10366"/>
    <cellStyle name="Normal 8 10" xfId="10367"/>
    <cellStyle name="Normal 8 10 2" xfId="13439"/>
    <cellStyle name="Normal 8 100" xfId="10368"/>
    <cellStyle name="Normal 8 101" xfId="10369"/>
    <cellStyle name="Normal 8 102" xfId="10370"/>
    <cellStyle name="Normal 8 103" xfId="10371"/>
    <cellStyle name="Normal 8 104" xfId="10372"/>
    <cellStyle name="Normal 8 105" xfId="10373"/>
    <cellStyle name="Normal 8 106" xfId="10374"/>
    <cellStyle name="Normal 8 107" xfId="10375"/>
    <cellStyle name="Normal 8 108" xfId="10376"/>
    <cellStyle name="Normal 8 109" xfId="10377"/>
    <cellStyle name="Normal 8 11" xfId="10378"/>
    <cellStyle name="Normal 8 11 2" xfId="13440"/>
    <cellStyle name="Normal 8 110" xfId="10379"/>
    <cellStyle name="Normal 8 111" xfId="10380"/>
    <cellStyle name="Normal 8 112" xfId="10381"/>
    <cellStyle name="Normal 8 113" xfId="10382"/>
    <cellStyle name="Normal 8 114" xfId="10383"/>
    <cellStyle name="Normal 8 115" xfId="10384"/>
    <cellStyle name="Normal 8 116" xfId="10385"/>
    <cellStyle name="Normal 8 117" xfId="10386"/>
    <cellStyle name="Normal 8 118" xfId="10387"/>
    <cellStyle name="Normal 8 119" xfId="10388"/>
    <cellStyle name="Normal 8 12" xfId="10389"/>
    <cellStyle name="Normal 8 12 2" xfId="13441"/>
    <cellStyle name="Normal 8 120" xfId="10390"/>
    <cellStyle name="Normal 8 121" xfId="10391"/>
    <cellStyle name="Normal 8 122" xfId="10392"/>
    <cellStyle name="Normal 8 123" xfId="10393"/>
    <cellStyle name="Normal 8 124" xfId="10394"/>
    <cellStyle name="Normal 8 125" xfId="10395"/>
    <cellStyle name="Normal 8 126" xfId="10396"/>
    <cellStyle name="Normal 8 127" xfId="10397"/>
    <cellStyle name="Normal 8 128" xfId="10398"/>
    <cellStyle name="Normal 8 129" xfId="10399"/>
    <cellStyle name="Normal 8 13" xfId="10400"/>
    <cellStyle name="Normal 8 13 2" xfId="13442"/>
    <cellStyle name="Normal 8 130" xfId="10401"/>
    <cellStyle name="Normal 8 131" xfId="10402"/>
    <cellStyle name="Normal 8 132" xfId="10403"/>
    <cellStyle name="Normal 8 133" xfId="10404"/>
    <cellStyle name="Normal 8 134" xfId="10405"/>
    <cellStyle name="Normal 8 135" xfId="10406"/>
    <cellStyle name="Normal 8 136" xfId="10407"/>
    <cellStyle name="Normal 8 137" xfId="10408"/>
    <cellStyle name="Normal 8 138" xfId="10409"/>
    <cellStyle name="Normal 8 139" xfId="13438"/>
    <cellStyle name="Normal 8 14" xfId="10410"/>
    <cellStyle name="Normal 8 14 2" xfId="13443"/>
    <cellStyle name="Normal 8 15" xfId="10411"/>
    <cellStyle name="Normal 8 15 2" xfId="13444"/>
    <cellStyle name="Normal 8 16" xfId="10412"/>
    <cellStyle name="Normal 8 16 2" xfId="13445"/>
    <cellStyle name="Normal 8 17" xfId="10413"/>
    <cellStyle name="Normal 8 18" xfId="10414"/>
    <cellStyle name="Normal 8 19" xfId="10415"/>
    <cellStyle name="Normal 8 2" xfId="10416"/>
    <cellStyle name="Normal 8 2 2" xfId="10417"/>
    <cellStyle name="Normal 8 2 2 2" xfId="10418"/>
    <cellStyle name="Normal 8 2 2 2 2" xfId="13448"/>
    <cellStyle name="Normal 8 2 2 2 3" xfId="14140"/>
    <cellStyle name="Normal 8 2 2 3" xfId="10419"/>
    <cellStyle name="Normal 8 2 2 3 2" xfId="13449"/>
    <cellStyle name="Normal 8 2 2 3 3" xfId="14141"/>
    <cellStyle name="Normal 8 2 2 4" xfId="13447"/>
    <cellStyle name="Normal 8 2 2 5" xfId="14139"/>
    <cellStyle name="Normal 8 2 3" xfId="13752"/>
    <cellStyle name="Normal 8 2 4" xfId="13446"/>
    <cellStyle name="Normal 8 20" xfId="10420"/>
    <cellStyle name="Normal 8 21" xfId="10421"/>
    <cellStyle name="Normal 8 22" xfId="10422"/>
    <cellStyle name="Normal 8 23" xfId="10423"/>
    <cellStyle name="Normal 8 24" xfId="10424"/>
    <cellStyle name="Normal 8 25" xfId="10425"/>
    <cellStyle name="Normal 8 26" xfId="10426"/>
    <cellStyle name="Normal 8 27" xfId="10427"/>
    <cellStyle name="Normal 8 28" xfId="10428"/>
    <cellStyle name="Normal 8 29" xfId="10429"/>
    <cellStyle name="Normal 8 3" xfId="10430"/>
    <cellStyle name="Normal 8 3 2" xfId="10431"/>
    <cellStyle name="Normal 8 3 2 2" xfId="10432"/>
    <cellStyle name="Normal 8 3 2 2 2" xfId="13452"/>
    <cellStyle name="Normal 8 3 2 2 3" xfId="14144"/>
    <cellStyle name="Normal 8 3 2 3" xfId="10433"/>
    <cellStyle name="Normal 8 3 2 3 2" xfId="13453"/>
    <cellStyle name="Normal 8 3 2 3 3" xfId="14145"/>
    <cellStyle name="Normal 8 3 2 4" xfId="13451"/>
    <cellStyle name="Normal 8 3 2 5" xfId="14143"/>
    <cellStyle name="Normal 8 3 3" xfId="10434"/>
    <cellStyle name="Normal 8 3 3 2" xfId="13454"/>
    <cellStyle name="Normal 8 3 3 3" xfId="14146"/>
    <cellStyle name="Normal 8 3 4" xfId="10435"/>
    <cellStyle name="Normal 8 3 4 2" xfId="13455"/>
    <cellStyle name="Normal 8 3 4 3" xfId="14147"/>
    <cellStyle name="Normal 8 3 5" xfId="13450"/>
    <cellStyle name="Normal 8 3 6" xfId="14142"/>
    <cellStyle name="Normal 8 3_May-11 RNR WS GK Format" xfId="10436"/>
    <cellStyle name="Normal 8 30" xfId="10437"/>
    <cellStyle name="Normal 8 31" xfId="10438"/>
    <cellStyle name="Normal 8 32" xfId="10439"/>
    <cellStyle name="Normal 8 33" xfId="10440"/>
    <cellStyle name="Normal 8 34" xfId="10441"/>
    <cellStyle name="Normal 8 35" xfId="10442"/>
    <cellStyle name="Normal 8 36" xfId="10443"/>
    <cellStyle name="Normal 8 37" xfId="10444"/>
    <cellStyle name="Normal 8 38" xfId="10445"/>
    <cellStyle name="Normal 8 39" xfId="10446"/>
    <cellStyle name="Normal 8 4" xfId="10447"/>
    <cellStyle name="Normal 8 4 2" xfId="13456"/>
    <cellStyle name="Normal 8 40" xfId="10448"/>
    <cellStyle name="Normal 8 41" xfId="10449"/>
    <cellStyle name="Normal 8 42" xfId="10450"/>
    <cellStyle name="Normal 8 43" xfId="10451"/>
    <cellStyle name="Normal 8 44" xfId="10452"/>
    <cellStyle name="Normal 8 45" xfId="10453"/>
    <cellStyle name="Normal 8 46" xfId="10454"/>
    <cellStyle name="Normal 8 47" xfId="10455"/>
    <cellStyle name="Normal 8 48" xfId="10456"/>
    <cellStyle name="Normal 8 49" xfId="10457"/>
    <cellStyle name="Normal 8 5" xfId="10458"/>
    <cellStyle name="Normal 8 5 2" xfId="13457"/>
    <cellStyle name="Normal 8 5 3" xfId="14148"/>
    <cellStyle name="Normal 8 50" xfId="10459"/>
    <cellStyle name="Normal 8 51" xfId="10460"/>
    <cellStyle name="Normal 8 52" xfId="10461"/>
    <cellStyle name="Normal 8 53" xfId="10462"/>
    <cellStyle name="Normal 8 54" xfId="10463"/>
    <cellStyle name="Normal 8 55" xfId="10464"/>
    <cellStyle name="Normal 8 56" xfId="10465"/>
    <cellStyle name="Normal 8 57" xfId="10466"/>
    <cellStyle name="Normal 8 58" xfId="10467"/>
    <cellStyle name="Normal 8 59" xfId="10468"/>
    <cellStyle name="Normal 8 6" xfId="10469"/>
    <cellStyle name="Normal 8 6 2" xfId="13458"/>
    <cellStyle name="Normal 8 6 3" xfId="14149"/>
    <cellStyle name="Normal 8 60" xfId="10470"/>
    <cellStyle name="Normal 8 61" xfId="10471"/>
    <cellStyle name="Normal 8 62" xfId="10472"/>
    <cellStyle name="Normal 8 63" xfId="10473"/>
    <cellStyle name="Normal 8 64" xfId="10474"/>
    <cellStyle name="Normal 8 65" xfId="10475"/>
    <cellStyle name="Normal 8 66" xfId="10476"/>
    <cellStyle name="Normal 8 67" xfId="10477"/>
    <cellStyle name="Normal 8 68" xfId="10478"/>
    <cellStyle name="Normal 8 69" xfId="10479"/>
    <cellStyle name="Normal 8 7" xfId="10480"/>
    <cellStyle name="Normal 8 7 2" xfId="13459"/>
    <cellStyle name="Normal 8 70" xfId="10481"/>
    <cellStyle name="Normal 8 71" xfId="10482"/>
    <cellStyle name="Normal 8 72" xfId="10483"/>
    <cellStyle name="Normal 8 73" xfId="10484"/>
    <cellStyle name="Normal 8 74" xfId="10485"/>
    <cellStyle name="Normal 8 75" xfId="10486"/>
    <cellStyle name="Normal 8 76" xfId="10487"/>
    <cellStyle name="Normal 8 77" xfId="10488"/>
    <cellStyle name="Normal 8 78" xfId="10489"/>
    <cellStyle name="Normal 8 79" xfId="10490"/>
    <cellStyle name="Normal 8 8" xfId="10491"/>
    <cellStyle name="Normal 8 8 2" xfId="13460"/>
    <cellStyle name="Normal 8 80" xfId="10492"/>
    <cellStyle name="Normal 8 81" xfId="10493"/>
    <cellStyle name="Normal 8 82" xfId="10494"/>
    <cellStyle name="Normal 8 83" xfId="10495"/>
    <cellStyle name="Normal 8 84" xfId="10496"/>
    <cellStyle name="Normal 8 85" xfId="10497"/>
    <cellStyle name="Normal 8 86" xfId="10498"/>
    <cellStyle name="Normal 8 87" xfId="10499"/>
    <cellStyle name="Normal 8 88" xfId="10500"/>
    <cellStyle name="Normal 8 89" xfId="10501"/>
    <cellStyle name="Normal 8 9" xfId="10502"/>
    <cellStyle name="Normal 8 9 2" xfId="13461"/>
    <cellStyle name="Normal 8 90" xfId="10503"/>
    <cellStyle name="Normal 8 91" xfId="10504"/>
    <cellStyle name="Normal 8 92" xfId="10505"/>
    <cellStyle name="Normal 8 93" xfId="10506"/>
    <cellStyle name="Normal 8 94" xfId="10507"/>
    <cellStyle name="Normal 8 95" xfId="10508"/>
    <cellStyle name="Normal 8 96" xfId="10509"/>
    <cellStyle name="Normal 8 97" xfId="10510"/>
    <cellStyle name="Normal 8 98" xfId="10511"/>
    <cellStyle name="Normal 8 99" xfId="10512"/>
    <cellStyle name="Normal 80" xfId="13462"/>
    <cellStyle name="Normal 80 2" xfId="14150"/>
    <cellStyle name="Normal 81" xfId="13463"/>
    <cellStyle name="Normal 81 2" xfId="14151"/>
    <cellStyle name="Normal 82" xfId="13464"/>
    <cellStyle name="Normal 82 2" xfId="14152"/>
    <cellStyle name="Normal 83" xfId="13465"/>
    <cellStyle name="Normal 83 2" xfId="14153"/>
    <cellStyle name="Normal 84" xfId="13466"/>
    <cellStyle name="Normal 84 2" xfId="14154"/>
    <cellStyle name="Normal 85" xfId="13467"/>
    <cellStyle name="Normal 85 2" xfId="14155"/>
    <cellStyle name="Normal 86" xfId="13468"/>
    <cellStyle name="Normal 86 2" xfId="14156"/>
    <cellStyle name="Normal 87" xfId="13469"/>
    <cellStyle name="Normal 87 2" xfId="14157"/>
    <cellStyle name="Normal 88" xfId="13470"/>
    <cellStyle name="Normal 88 2" xfId="14158"/>
    <cellStyle name="Normal 89" xfId="13471"/>
    <cellStyle name="Normal 89 2" xfId="14159"/>
    <cellStyle name="Normal 9" xfId="10513"/>
    <cellStyle name="Normal 9 10" xfId="10514"/>
    <cellStyle name="Normal 9 10 2" xfId="13473"/>
    <cellStyle name="Normal 9 100" xfId="10515"/>
    <cellStyle name="Normal 9 101" xfId="10516"/>
    <cellStyle name="Normal 9 102" xfId="10517"/>
    <cellStyle name="Normal 9 103" xfId="10518"/>
    <cellStyle name="Normal 9 104" xfId="10519"/>
    <cellStyle name="Normal 9 105" xfId="10520"/>
    <cellStyle name="Normal 9 106" xfId="10521"/>
    <cellStyle name="Normal 9 107" xfId="10522"/>
    <cellStyle name="Normal 9 108" xfId="10523"/>
    <cellStyle name="Normal 9 109" xfId="10524"/>
    <cellStyle name="Normal 9 11" xfId="10525"/>
    <cellStyle name="Normal 9 11 2" xfId="13474"/>
    <cellStyle name="Normal 9 110" xfId="10526"/>
    <cellStyle name="Normal 9 111" xfId="10527"/>
    <cellStyle name="Normal 9 112" xfId="10528"/>
    <cellStyle name="Normal 9 113" xfId="10529"/>
    <cellStyle name="Normal 9 114" xfId="10530"/>
    <cellStyle name="Normal 9 115" xfId="10531"/>
    <cellStyle name="Normal 9 116" xfId="10532"/>
    <cellStyle name="Normal 9 117" xfId="10533"/>
    <cellStyle name="Normal 9 118" xfId="10534"/>
    <cellStyle name="Normal 9 119" xfId="10535"/>
    <cellStyle name="Normal 9 12" xfId="10536"/>
    <cellStyle name="Normal 9 12 2" xfId="13475"/>
    <cellStyle name="Normal 9 120" xfId="10537"/>
    <cellStyle name="Normal 9 121" xfId="10538"/>
    <cellStyle name="Normal 9 122" xfId="10539"/>
    <cellStyle name="Normal 9 123" xfId="10540"/>
    <cellStyle name="Normal 9 124" xfId="10541"/>
    <cellStyle name="Normal 9 125" xfId="10542"/>
    <cellStyle name="Normal 9 126" xfId="10543"/>
    <cellStyle name="Normal 9 127" xfId="10544"/>
    <cellStyle name="Normal 9 128" xfId="10545"/>
    <cellStyle name="Normal 9 129" xfId="10546"/>
    <cellStyle name="Normal 9 13" xfId="10547"/>
    <cellStyle name="Normal 9 13 2" xfId="13476"/>
    <cellStyle name="Normal 9 130" xfId="10548"/>
    <cellStyle name="Normal 9 131" xfId="10549"/>
    <cellStyle name="Normal 9 132" xfId="10550"/>
    <cellStyle name="Normal 9 133" xfId="10551"/>
    <cellStyle name="Normal 9 134" xfId="10552"/>
    <cellStyle name="Normal 9 135" xfId="13472"/>
    <cellStyle name="Normal 9 14" xfId="10553"/>
    <cellStyle name="Normal 9 15" xfId="10554"/>
    <cellStyle name="Normal 9 16" xfId="10555"/>
    <cellStyle name="Normal 9 17" xfId="10556"/>
    <cellStyle name="Normal 9 18" xfId="10557"/>
    <cellStyle name="Normal 9 19" xfId="10558"/>
    <cellStyle name="Normal 9 2" xfId="10559"/>
    <cellStyle name="Normal 9 2 2" xfId="10560"/>
    <cellStyle name="Normal 9 2 2 2" xfId="13478"/>
    <cellStyle name="Normal 9 2 3" xfId="10561"/>
    <cellStyle name="Normal 9 2 3 2" xfId="13479"/>
    <cellStyle name="Normal 9 2 4" xfId="10562"/>
    <cellStyle name="Normal 9 2 4 2" xfId="13753"/>
    <cellStyle name="Normal 9 2 5" xfId="13477"/>
    <cellStyle name="Normal 9 20" xfId="10563"/>
    <cellStyle name="Normal 9 21" xfId="10564"/>
    <cellStyle name="Normal 9 22" xfId="10565"/>
    <cellStyle name="Normal 9 23" xfId="10566"/>
    <cellStyle name="Normal 9 24" xfId="10567"/>
    <cellStyle name="Normal 9 25" xfId="10568"/>
    <cellStyle name="Normal 9 26" xfId="10569"/>
    <cellStyle name="Normal 9 27" xfId="10570"/>
    <cellStyle name="Normal 9 28" xfId="10571"/>
    <cellStyle name="Normal 9 29" xfId="10572"/>
    <cellStyle name="Normal 9 3" xfId="10573"/>
    <cellStyle name="Normal 9 3 2" xfId="10574"/>
    <cellStyle name="Normal 9 3 2 2" xfId="13481"/>
    <cellStyle name="Normal 9 3 3" xfId="10575"/>
    <cellStyle name="Normal 9 3 3 2" xfId="13482"/>
    <cellStyle name="Normal 9 3 4" xfId="13480"/>
    <cellStyle name="Normal 9 30" xfId="10576"/>
    <cellStyle name="Normal 9 31" xfId="10577"/>
    <cellStyle name="Normal 9 32" xfId="10578"/>
    <cellStyle name="Normal 9 33" xfId="10579"/>
    <cellStyle name="Normal 9 34" xfId="10580"/>
    <cellStyle name="Normal 9 35" xfId="10581"/>
    <cellStyle name="Normal 9 36" xfId="10582"/>
    <cellStyle name="Normal 9 37" xfId="10583"/>
    <cellStyle name="Normal 9 38" xfId="10584"/>
    <cellStyle name="Normal 9 39" xfId="10585"/>
    <cellStyle name="Normal 9 4" xfId="10586"/>
    <cellStyle name="Normal 9 4 2" xfId="10587"/>
    <cellStyle name="Normal 9 4 2 2" xfId="13484"/>
    <cellStyle name="Normal 9 4 3" xfId="10588"/>
    <cellStyle name="Normal 9 4 3 2" xfId="13485"/>
    <cellStyle name="Normal 9 4 4" xfId="13483"/>
    <cellStyle name="Normal 9 40" xfId="10589"/>
    <cellStyle name="Normal 9 41" xfId="10590"/>
    <cellStyle name="Normal 9 42" xfId="10591"/>
    <cellStyle name="Normal 9 43" xfId="10592"/>
    <cellStyle name="Normal 9 44" xfId="10593"/>
    <cellStyle name="Normal 9 45" xfId="10594"/>
    <cellStyle name="Normal 9 46" xfId="10595"/>
    <cellStyle name="Normal 9 47" xfId="10596"/>
    <cellStyle name="Normal 9 48" xfId="10597"/>
    <cellStyle name="Normal 9 49" xfId="10598"/>
    <cellStyle name="Normal 9 5" xfId="10599"/>
    <cellStyle name="Normal 9 5 2" xfId="13486"/>
    <cellStyle name="Normal 9 50" xfId="10600"/>
    <cellStyle name="Normal 9 51" xfId="10601"/>
    <cellStyle name="Normal 9 52" xfId="10602"/>
    <cellStyle name="Normal 9 53" xfId="10603"/>
    <cellStyle name="Normal 9 54" xfId="10604"/>
    <cellStyle name="Normal 9 55" xfId="10605"/>
    <cellStyle name="Normal 9 56" xfId="10606"/>
    <cellStyle name="Normal 9 57" xfId="10607"/>
    <cellStyle name="Normal 9 58" xfId="10608"/>
    <cellStyle name="Normal 9 59" xfId="10609"/>
    <cellStyle name="Normal 9 6" xfId="10610"/>
    <cellStyle name="Normal 9 6 2" xfId="13487"/>
    <cellStyle name="Normal 9 60" xfId="10611"/>
    <cellStyle name="Normal 9 61" xfId="10612"/>
    <cellStyle name="Normal 9 62" xfId="10613"/>
    <cellStyle name="Normal 9 63" xfId="10614"/>
    <cellStyle name="Normal 9 64" xfId="10615"/>
    <cellStyle name="Normal 9 65" xfId="10616"/>
    <cellStyle name="Normal 9 66" xfId="10617"/>
    <cellStyle name="Normal 9 67" xfId="10618"/>
    <cellStyle name="Normal 9 68" xfId="10619"/>
    <cellStyle name="Normal 9 69" xfId="10620"/>
    <cellStyle name="Normal 9 7" xfId="10621"/>
    <cellStyle name="Normal 9 7 2" xfId="10622"/>
    <cellStyle name="Normal 9 7 3" xfId="13488"/>
    <cellStyle name="Normal 9 70" xfId="10623"/>
    <cellStyle name="Normal 9 71" xfId="10624"/>
    <cellStyle name="Normal 9 72" xfId="10625"/>
    <cellStyle name="Normal 9 73" xfId="10626"/>
    <cellStyle name="Normal 9 74" xfId="10627"/>
    <cellStyle name="Normal 9 75" xfId="10628"/>
    <cellStyle name="Normal 9 76" xfId="10629"/>
    <cellStyle name="Normal 9 77" xfId="10630"/>
    <cellStyle name="Normal 9 78" xfId="10631"/>
    <cellStyle name="Normal 9 79" xfId="10632"/>
    <cellStyle name="Normal 9 8" xfId="10633"/>
    <cellStyle name="Normal 9 8 2" xfId="13489"/>
    <cellStyle name="Normal 9 80" xfId="10634"/>
    <cellStyle name="Normal 9 81" xfId="10635"/>
    <cellStyle name="Normal 9 82" xfId="10636"/>
    <cellStyle name="Normal 9 83" xfId="10637"/>
    <cellStyle name="Normal 9 84" xfId="10638"/>
    <cellStyle name="Normal 9 85" xfId="10639"/>
    <cellStyle name="Normal 9 86" xfId="10640"/>
    <cellStyle name="Normal 9 87" xfId="10641"/>
    <cellStyle name="Normal 9 88" xfId="10642"/>
    <cellStyle name="Normal 9 89" xfId="10643"/>
    <cellStyle name="Normal 9 9" xfId="10644"/>
    <cellStyle name="Normal 9 9 2" xfId="13490"/>
    <cellStyle name="Normal 9 90" xfId="10645"/>
    <cellStyle name="Normal 9 91" xfId="10646"/>
    <cellStyle name="Normal 9 92" xfId="10647"/>
    <cellStyle name="Normal 9 93" xfId="10648"/>
    <cellStyle name="Normal 9 94" xfId="10649"/>
    <cellStyle name="Normal 9 95" xfId="10650"/>
    <cellStyle name="Normal 9 96" xfId="10651"/>
    <cellStyle name="Normal 9 97" xfId="10652"/>
    <cellStyle name="Normal 9 98" xfId="10653"/>
    <cellStyle name="Normal 9 99" xfId="10654"/>
    <cellStyle name="Normal 9_May-11 RNR WS GK Format" xfId="10655"/>
    <cellStyle name="Normal 90" xfId="13491"/>
    <cellStyle name="Normal 90 2" xfId="14160"/>
    <cellStyle name="Normal 91" xfId="13492"/>
    <cellStyle name="Normal 91 2" xfId="14161"/>
    <cellStyle name="Normal 92" xfId="13493"/>
    <cellStyle name="Normal 92 2" xfId="13494"/>
    <cellStyle name="Normal 93" xfId="13495"/>
    <cellStyle name="Normal 93 2" xfId="14162"/>
    <cellStyle name="Normal 94" xfId="13496"/>
    <cellStyle name="Normal 94 2" xfId="14163"/>
    <cellStyle name="Normal 95" xfId="13497"/>
    <cellStyle name="Normal 95 2" xfId="14164"/>
    <cellStyle name="Normal 96" xfId="13498"/>
    <cellStyle name="Normal 96 2" xfId="14165"/>
    <cellStyle name="Normal 97" xfId="13499"/>
    <cellStyle name="Normal 97 2" xfId="14166"/>
    <cellStyle name="Normal 98" xfId="13500"/>
    <cellStyle name="Normal 98 2" xfId="13501"/>
    <cellStyle name="Normal 99" xfId="13502"/>
    <cellStyle name="Normal 99 2" xfId="13503"/>
    <cellStyle name="Normal_RI District format 26.3.09" xfId="11884"/>
    <cellStyle name="normální_laroux" xfId="10656"/>
    <cellStyle name="Note 10" xfId="10657"/>
    <cellStyle name="Note 10 2" xfId="10658"/>
    <cellStyle name="Note 10 2 2" xfId="13505"/>
    <cellStyle name="Note 10 3" xfId="13504"/>
    <cellStyle name="Note 11" xfId="10659"/>
    <cellStyle name="Note 11 2" xfId="10660"/>
    <cellStyle name="Note 2" xfId="10661"/>
    <cellStyle name="Note 2 10" xfId="10662"/>
    <cellStyle name="Note 2 100" xfId="10663"/>
    <cellStyle name="Note 2 101" xfId="10664"/>
    <cellStyle name="Note 2 102" xfId="10665"/>
    <cellStyle name="Note 2 103" xfId="10666"/>
    <cellStyle name="Note 2 104" xfId="10667"/>
    <cellStyle name="Note 2 105" xfId="10668"/>
    <cellStyle name="Note 2 106" xfId="10669"/>
    <cellStyle name="Note 2 107" xfId="10670"/>
    <cellStyle name="Note 2 108" xfId="10671"/>
    <cellStyle name="Note 2 109" xfId="10672"/>
    <cellStyle name="Note 2 11" xfId="10673"/>
    <cellStyle name="Note 2 110" xfId="10674"/>
    <cellStyle name="Note 2 111" xfId="10675"/>
    <cellStyle name="Note 2 112" xfId="10676"/>
    <cellStyle name="Note 2 113" xfId="10677"/>
    <cellStyle name="Note 2 114" xfId="10678"/>
    <cellStyle name="Note 2 115" xfId="10679"/>
    <cellStyle name="Note 2 116" xfId="10680"/>
    <cellStyle name="Note 2 117" xfId="10681"/>
    <cellStyle name="Note 2 118" xfId="10682"/>
    <cellStyle name="Note 2 119" xfId="10683"/>
    <cellStyle name="Note 2 12" xfId="10684"/>
    <cellStyle name="Note 2 120" xfId="10685"/>
    <cellStyle name="Note 2 121" xfId="10686"/>
    <cellStyle name="Note 2 122" xfId="10687"/>
    <cellStyle name="Note 2 123" xfId="10688"/>
    <cellStyle name="Note 2 124" xfId="10689"/>
    <cellStyle name="Note 2 125" xfId="10690"/>
    <cellStyle name="Note 2 126" xfId="10691"/>
    <cellStyle name="Note 2 127" xfId="10692"/>
    <cellStyle name="Note 2 128" xfId="10693"/>
    <cellStyle name="Note 2 129" xfId="10694"/>
    <cellStyle name="Note 2 13" xfId="10695"/>
    <cellStyle name="Note 2 130" xfId="10696"/>
    <cellStyle name="Note 2 131" xfId="10697"/>
    <cellStyle name="Note 2 132" xfId="10698"/>
    <cellStyle name="Note 2 133" xfId="10699"/>
    <cellStyle name="Note 2 134" xfId="10700"/>
    <cellStyle name="Note 2 135" xfId="10701"/>
    <cellStyle name="Note 2 136" xfId="13506"/>
    <cellStyle name="Note 2 14" xfId="10702"/>
    <cellStyle name="Note 2 15" xfId="10703"/>
    <cellStyle name="Note 2 16" xfId="10704"/>
    <cellStyle name="Note 2 17" xfId="10705"/>
    <cellStyle name="Note 2 18" xfId="10706"/>
    <cellStyle name="Note 2 19" xfId="10707"/>
    <cellStyle name="Note 2 2" xfId="10708"/>
    <cellStyle name="Note 2 2 2" xfId="10709"/>
    <cellStyle name="Note 2 2 3" xfId="13507"/>
    <cellStyle name="Note 2 20" xfId="10710"/>
    <cellStyle name="Note 2 21" xfId="10711"/>
    <cellStyle name="Note 2 22" xfId="10712"/>
    <cellStyle name="Note 2 23" xfId="10713"/>
    <cellStyle name="Note 2 24" xfId="10714"/>
    <cellStyle name="Note 2 25" xfId="10715"/>
    <cellStyle name="Note 2 26" xfId="10716"/>
    <cellStyle name="Note 2 27" xfId="10717"/>
    <cellStyle name="Note 2 28" xfId="10718"/>
    <cellStyle name="Note 2 29" xfId="10719"/>
    <cellStyle name="Note 2 3" xfId="10720"/>
    <cellStyle name="Note 2 3 2" xfId="10721"/>
    <cellStyle name="Note 2 3 3" xfId="13508"/>
    <cellStyle name="Note 2 30" xfId="10722"/>
    <cellStyle name="Note 2 31" xfId="10723"/>
    <cellStyle name="Note 2 32" xfId="10724"/>
    <cellStyle name="Note 2 33" xfId="10725"/>
    <cellStyle name="Note 2 34" xfId="10726"/>
    <cellStyle name="Note 2 35" xfId="10727"/>
    <cellStyle name="Note 2 36" xfId="10728"/>
    <cellStyle name="Note 2 37" xfId="10729"/>
    <cellStyle name="Note 2 38" xfId="10730"/>
    <cellStyle name="Note 2 39" xfId="10731"/>
    <cellStyle name="Note 2 4" xfId="10732"/>
    <cellStyle name="Note 2 4 2" xfId="13509"/>
    <cellStyle name="Note 2 40" xfId="10733"/>
    <cellStyle name="Note 2 41" xfId="10734"/>
    <cellStyle name="Note 2 42" xfId="10735"/>
    <cellStyle name="Note 2 43" xfId="10736"/>
    <cellStyle name="Note 2 44" xfId="10737"/>
    <cellStyle name="Note 2 45" xfId="10738"/>
    <cellStyle name="Note 2 46" xfId="10739"/>
    <cellStyle name="Note 2 47" xfId="10740"/>
    <cellStyle name="Note 2 48" xfId="10741"/>
    <cellStyle name="Note 2 49" xfId="10742"/>
    <cellStyle name="Note 2 5" xfId="10743"/>
    <cellStyle name="Note 2 5 2" xfId="13510"/>
    <cellStyle name="Note 2 50" xfId="10744"/>
    <cellStyle name="Note 2 51" xfId="10745"/>
    <cellStyle name="Note 2 52" xfId="10746"/>
    <cellStyle name="Note 2 53" xfId="10747"/>
    <cellStyle name="Note 2 54" xfId="10748"/>
    <cellStyle name="Note 2 55" xfId="10749"/>
    <cellStyle name="Note 2 56" xfId="10750"/>
    <cellStyle name="Note 2 57" xfId="10751"/>
    <cellStyle name="Note 2 58" xfId="10752"/>
    <cellStyle name="Note 2 59" xfId="10753"/>
    <cellStyle name="Note 2 6" xfId="10754"/>
    <cellStyle name="Note 2 6 2" xfId="13511"/>
    <cellStyle name="Note 2 60" xfId="10755"/>
    <cellStyle name="Note 2 61" xfId="10756"/>
    <cellStyle name="Note 2 62" xfId="10757"/>
    <cellStyle name="Note 2 63" xfId="10758"/>
    <cellStyle name="Note 2 64" xfId="10759"/>
    <cellStyle name="Note 2 65" xfId="10760"/>
    <cellStyle name="Note 2 66" xfId="10761"/>
    <cellStyle name="Note 2 67" xfId="10762"/>
    <cellStyle name="Note 2 68" xfId="10763"/>
    <cellStyle name="Note 2 69" xfId="10764"/>
    <cellStyle name="Note 2 7" xfId="10765"/>
    <cellStyle name="Note 2 7 2" xfId="13512"/>
    <cellStyle name="Note 2 70" xfId="10766"/>
    <cellStyle name="Note 2 71" xfId="10767"/>
    <cellStyle name="Note 2 72" xfId="10768"/>
    <cellStyle name="Note 2 73" xfId="10769"/>
    <cellStyle name="Note 2 74" xfId="10770"/>
    <cellStyle name="Note 2 75" xfId="10771"/>
    <cellStyle name="Note 2 76" xfId="10772"/>
    <cellStyle name="Note 2 77" xfId="10773"/>
    <cellStyle name="Note 2 78" xfId="10774"/>
    <cellStyle name="Note 2 79" xfId="10775"/>
    <cellStyle name="Note 2 8" xfId="10776"/>
    <cellStyle name="Note 2 8 2" xfId="13513"/>
    <cellStyle name="Note 2 80" xfId="10777"/>
    <cellStyle name="Note 2 81" xfId="10778"/>
    <cellStyle name="Note 2 82" xfId="10779"/>
    <cellStyle name="Note 2 83" xfId="10780"/>
    <cellStyle name="Note 2 84" xfId="10781"/>
    <cellStyle name="Note 2 85" xfId="10782"/>
    <cellStyle name="Note 2 86" xfId="10783"/>
    <cellStyle name="Note 2 87" xfId="10784"/>
    <cellStyle name="Note 2 88" xfId="10785"/>
    <cellStyle name="Note 2 89" xfId="10786"/>
    <cellStyle name="Note 2 9" xfId="10787"/>
    <cellStyle name="Note 2 90" xfId="10788"/>
    <cellStyle name="Note 2 91" xfId="10789"/>
    <cellStyle name="Note 2 92" xfId="10790"/>
    <cellStyle name="Note 2 93" xfId="10791"/>
    <cellStyle name="Note 2 94" xfId="10792"/>
    <cellStyle name="Note 2 95" xfId="10793"/>
    <cellStyle name="Note 2 96" xfId="10794"/>
    <cellStyle name="Note 2 97" xfId="10795"/>
    <cellStyle name="Note 2 98" xfId="10796"/>
    <cellStyle name="Note 2 99" xfId="10797"/>
    <cellStyle name="Note 2_lt" xfId="13514"/>
    <cellStyle name="Note 3" xfId="10798"/>
    <cellStyle name="Note 3 10" xfId="10799"/>
    <cellStyle name="Note 3 100" xfId="10800"/>
    <cellStyle name="Note 3 101" xfId="10801"/>
    <cellStyle name="Note 3 102" xfId="10802"/>
    <cellStyle name="Note 3 103" xfId="10803"/>
    <cellStyle name="Note 3 104" xfId="10804"/>
    <cellStyle name="Note 3 105" xfId="10805"/>
    <cellStyle name="Note 3 106" xfId="10806"/>
    <cellStyle name="Note 3 107" xfId="10807"/>
    <cellStyle name="Note 3 108" xfId="10808"/>
    <cellStyle name="Note 3 109" xfId="10809"/>
    <cellStyle name="Note 3 11" xfId="10810"/>
    <cellStyle name="Note 3 110" xfId="10811"/>
    <cellStyle name="Note 3 111" xfId="10812"/>
    <cellStyle name="Note 3 112" xfId="10813"/>
    <cellStyle name="Note 3 113" xfId="10814"/>
    <cellStyle name="Note 3 114" xfId="10815"/>
    <cellStyle name="Note 3 115" xfId="10816"/>
    <cellStyle name="Note 3 116" xfId="10817"/>
    <cellStyle name="Note 3 117" xfId="10818"/>
    <cellStyle name="Note 3 118" xfId="10819"/>
    <cellStyle name="Note 3 119" xfId="10820"/>
    <cellStyle name="Note 3 12" xfId="10821"/>
    <cellStyle name="Note 3 120" xfId="10822"/>
    <cellStyle name="Note 3 121" xfId="10823"/>
    <cellStyle name="Note 3 122" xfId="10824"/>
    <cellStyle name="Note 3 123" xfId="10825"/>
    <cellStyle name="Note 3 124" xfId="10826"/>
    <cellStyle name="Note 3 125" xfId="10827"/>
    <cellStyle name="Note 3 126" xfId="10828"/>
    <cellStyle name="Note 3 127" xfId="10829"/>
    <cellStyle name="Note 3 128" xfId="10830"/>
    <cellStyle name="Note 3 129" xfId="10831"/>
    <cellStyle name="Note 3 13" xfId="10832"/>
    <cellStyle name="Note 3 130" xfId="10833"/>
    <cellStyle name="Note 3 131" xfId="10834"/>
    <cellStyle name="Note 3 132" xfId="10835"/>
    <cellStyle name="Note 3 133" xfId="10836"/>
    <cellStyle name="Note 3 134" xfId="13515"/>
    <cellStyle name="Note 3 14" xfId="10837"/>
    <cellStyle name="Note 3 15" xfId="10838"/>
    <cellStyle name="Note 3 16" xfId="10839"/>
    <cellStyle name="Note 3 17" xfId="10840"/>
    <cellStyle name="Note 3 18" xfId="10841"/>
    <cellStyle name="Note 3 19" xfId="10842"/>
    <cellStyle name="Note 3 2" xfId="10843"/>
    <cellStyle name="Note 3 2 2" xfId="13516"/>
    <cellStyle name="Note 3 20" xfId="10844"/>
    <cellStyle name="Note 3 21" xfId="10845"/>
    <cellStyle name="Note 3 22" xfId="10846"/>
    <cellStyle name="Note 3 23" xfId="10847"/>
    <cellStyle name="Note 3 24" xfId="10848"/>
    <cellStyle name="Note 3 25" xfId="10849"/>
    <cellStyle name="Note 3 26" xfId="10850"/>
    <cellStyle name="Note 3 27" xfId="10851"/>
    <cellStyle name="Note 3 28" xfId="10852"/>
    <cellStyle name="Note 3 29" xfId="10853"/>
    <cellStyle name="Note 3 3" xfId="10854"/>
    <cellStyle name="Note 3 3 2" xfId="13517"/>
    <cellStyle name="Note 3 30" xfId="10855"/>
    <cellStyle name="Note 3 31" xfId="10856"/>
    <cellStyle name="Note 3 32" xfId="10857"/>
    <cellStyle name="Note 3 33" xfId="10858"/>
    <cellStyle name="Note 3 34" xfId="10859"/>
    <cellStyle name="Note 3 35" xfId="10860"/>
    <cellStyle name="Note 3 36" xfId="10861"/>
    <cellStyle name="Note 3 37" xfId="10862"/>
    <cellStyle name="Note 3 38" xfId="10863"/>
    <cellStyle name="Note 3 39" xfId="10864"/>
    <cellStyle name="Note 3 4" xfId="10865"/>
    <cellStyle name="Note 3 4 2" xfId="13518"/>
    <cellStyle name="Note 3 40" xfId="10866"/>
    <cellStyle name="Note 3 41" xfId="10867"/>
    <cellStyle name="Note 3 42" xfId="10868"/>
    <cellStyle name="Note 3 43" xfId="10869"/>
    <cellStyle name="Note 3 44" xfId="10870"/>
    <cellStyle name="Note 3 45" xfId="10871"/>
    <cellStyle name="Note 3 46" xfId="10872"/>
    <cellStyle name="Note 3 47" xfId="10873"/>
    <cellStyle name="Note 3 48" xfId="10874"/>
    <cellStyle name="Note 3 49" xfId="10875"/>
    <cellStyle name="Note 3 5" xfId="10876"/>
    <cellStyle name="Note 3 5 2" xfId="13519"/>
    <cellStyle name="Note 3 50" xfId="10877"/>
    <cellStyle name="Note 3 51" xfId="10878"/>
    <cellStyle name="Note 3 52" xfId="10879"/>
    <cellStyle name="Note 3 53" xfId="10880"/>
    <cellStyle name="Note 3 54" xfId="10881"/>
    <cellStyle name="Note 3 55" xfId="10882"/>
    <cellStyle name="Note 3 56" xfId="10883"/>
    <cellStyle name="Note 3 57" xfId="10884"/>
    <cellStyle name="Note 3 58" xfId="10885"/>
    <cellStyle name="Note 3 59" xfId="10886"/>
    <cellStyle name="Note 3 6" xfId="10887"/>
    <cellStyle name="Note 3 6 2" xfId="10888"/>
    <cellStyle name="Note 3 60" xfId="10889"/>
    <cellStyle name="Note 3 61" xfId="10890"/>
    <cellStyle name="Note 3 62" xfId="10891"/>
    <cellStyle name="Note 3 63" xfId="10892"/>
    <cellStyle name="Note 3 64" xfId="10893"/>
    <cellStyle name="Note 3 65" xfId="10894"/>
    <cellStyle name="Note 3 66" xfId="10895"/>
    <cellStyle name="Note 3 67" xfId="10896"/>
    <cellStyle name="Note 3 68" xfId="10897"/>
    <cellStyle name="Note 3 69" xfId="10898"/>
    <cellStyle name="Note 3 7" xfId="10899"/>
    <cellStyle name="Note 3 70" xfId="10900"/>
    <cellStyle name="Note 3 71" xfId="10901"/>
    <cellStyle name="Note 3 72" xfId="10902"/>
    <cellStyle name="Note 3 73" xfId="10903"/>
    <cellStyle name="Note 3 74" xfId="10904"/>
    <cellStyle name="Note 3 75" xfId="10905"/>
    <cellStyle name="Note 3 76" xfId="10906"/>
    <cellStyle name="Note 3 77" xfId="10907"/>
    <cellStyle name="Note 3 78" xfId="10908"/>
    <cellStyle name="Note 3 79" xfId="10909"/>
    <cellStyle name="Note 3 8" xfId="10910"/>
    <cellStyle name="Note 3 80" xfId="10911"/>
    <cellStyle name="Note 3 81" xfId="10912"/>
    <cellStyle name="Note 3 82" xfId="10913"/>
    <cellStyle name="Note 3 83" xfId="10914"/>
    <cellStyle name="Note 3 84" xfId="10915"/>
    <cellStyle name="Note 3 85" xfId="10916"/>
    <cellStyle name="Note 3 86" xfId="10917"/>
    <cellStyle name="Note 3 87" xfId="10918"/>
    <cellStyle name="Note 3 88" xfId="10919"/>
    <cellStyle name="Note 3 89" xfId="10920"/>
    <cellStyle name="Note 3 9" xfId="10921"/>
    <cellStyle name="Note 3 90" xfId="10922"/>
    <cellStyle name="Note 3 91" xfId="10923"/>
    <cellStyle name="Note 3 92" xfId="10924"/>
    <cellStyle name="Note 3 93" xfId="10925"/>
    <cellStyle name="Note 3 94" xfId="10926"/>
    <cellStyle name="Note 3 95" xfId="10927"/>
    <cellStyle name="Note 3 96" xfId="10928"/>
    <cellStyle name="Note 3 97" xfId="10929"/>
    <cellStyle name="Note 3 98" xfId="10930"/>
    <cellStyle name="Note 3 99" xfId="10931"/>
    <cellStyle name="Note 3_lt" xfId="10932"/>
    <cellStyle name="Note 4" xfId="10933"/>
    <cellStyle name="Note 4 10" xfId="10934"/>
    <cellStyle name="Note 4 100" xfId="10935"/>
    <cellStyle name="Note 4 101" xfId="10936"/>
    <cellStyle name="Note 4 102" xfId="10937"/>
    <cellStyle name="Note 4 103" xfId="10938"/>
    <cellStyle name="Note 4 104" xfId="10939"/>
    <cellStyle name="Note 4 105" xfId="10940"/>
    <cellStyle name="Note 4 106" xfId="10941"/>
    <cellStyle name="Note 4 107" xfId="10942"/>
    <cellStyle name="Note 4 108" xfId="10943"/>
    <cellStyle name="Note 4 109" xfId="10944"/>
    <cellStyle name="Note 4 11" xfId="10945"/>
    <cellStyle name="Note 4 110" xfId="10946"/>
    <cellStyle name="Note 4 111" xfId="10947"/>
    <cellStyle name="Note 4 112" xfId="10948"/>
    <cellStyle name="Note 4 113" xfId="10949"/>
    <cellStyle name="Note 4 114" xfId="10950"/>
    <cellStyle name="Note 4 115" xfId="10951"/>
    <cellStyle name="Note 4 116" xfId="10952"/>
    <cellStyle name="Note 4 117" xfId="10953"/>
    <cellStyle name="Note 4 118" xfId="10954"/>
    <cellStyle name="Note 4 119" xfId="10955"/>
    <cellStyle name="Note 4 12" xfId="10956"/>
    <cellStyle name="Note 4 120" xfId="10957"/>
    <cellStyle name="Note 4 121" xfId="10958"/>
    <cellStyle name="Note 4 122" xfId="10959"/>
    <cellStyle name="Note 4 123" xfId="10960"/>
    <cellStyle name="Note 4 124" xfId="10961"/>
    <cellStyle name="Note 4 125" xfId="10962"/>
    <cellStyle name="Note 4 126" xfId="10963"/>
    <cellStyle name="Note 4 127" xfId="10964"/>
    <cellStyle name="Note 4 128" xfId="10965"/>
    <cellStyle name="Note 4 129" xfId="10966"/>
    <cellStyle name="Note 4 13" xfId="10967"/>
    <cellStyle name="Note 4 130" xfId="10968"/>
    <cellStyle name="Note 4 131" xfId="10969"/>
    <cellStyle name="Note 4 132" xfId="10970"/>
    <cellStyle name="Note 4 133" xfId="10971"/>
    <cellStyle name="Note 4 134" xfId="10972"/>
    <cellStyle name="Note 4 135" xfId="13520"/>
    <cellStyle name="Note 4 14" xfId="10973"/>
    <cellStyle name="Note 4 15" xfId="10974"/>
    <cellStyle name="Note 4 16" xfId="10975"/>
    <cellStyle name="Note 4 17" xfId="10976"/>
    <cellStyle name="Note 4 18" xfId="10977"/>
    <cellStyle name="Note 4 19" xfId="10978"/>
    <cellStyle name="Note 4 2" xfId="10979"/>
    <cellStyle name="Note 4 2 2" xfId="13521"/>
    <cellStyle name="Note 4 20" xfId="10980"/>
    <cellStyle name="Note 4 21" xfId="10981"/>
    <cellStyle name="Note 4 22" xfId="10982"/>
    <cellStyle name="Note 4 23" xfId="10983"/>
    <cellStyle name="Note 4 24" xfId="10984"/>
    <cellStyle name="Note 4 25" xfId="10985"/>
    <cellStyle name="Note 4 26" xfId="10986"/>
    <cellStyle name="Note 4 27" xfId="10987"/>
    <cellStyle name="Note 4 28" xfId="10988"/>
    <cellStyle name="Note 4 29" xfId="10989"/>
    <cellStyle name="Note 4 3" xfId="10990"/>
    <cellStyle name="Note 4 3 2" xfId="13522"/>
    <cellStyle name="Note 4 30" xfId="10991"/>
    <cellStyle name="Note 4 31" xfId="10992"/>
    <cellStyle name="Note 4 32" xfId="10993"/>
    <cellStyle name="Note 4 33" xfId="10994"/>
    <cellStyle name="Note 4 34" xfId="10995"/>
    <cellStyle name="Note 4 35" xfId="10996"/>
    <cellStyle name="Note 4 36" xfId="10997"/>
    <cellStyle name="Note 4 37" xfId="10998"/>
    <cellStyle name="Note 4 38" xfId="10999"/>
    <cellStyle name="Note 4 39" xfId="11000"/>
    <cellStyle name="Note 4 4" xfId="11001"/>
    <cellStyle name="Note 4 4 2" xfId="13523"/>
    <cellStyle name="Note 4 40" xfId="11002"/>
    <cellStyle name="Note 4 41" xfId="11003"/>
    <cellStyle name="Note 4 42" xfId="11004"/>
    <cellStyle name="Note 4 43" xfId="11005"/>
    <cellStyle name="Note 4 44" xfId="11006"/>
    <cellStyle name="Note 4 45" xfId="11007"/>
    <cellStyle name="Note 4 46" xfId="11008"/>
    <cellStyle name="Note 4 47" xfId="11009"/>
    <cellStyle name="Note 4 48" xfId="11010"/>
    <cellStyle name="Note 4 49" xfId="11011"/>
    <cellStyle name="Note 4 5" xfId="11012"/>
    <cellStyle name="Note 4 5 2" xfId="13524"/>
    <cellStyle name="Note 4 50" xfId="11013"/>
    <cellStyle name="Note 4 51" xfId="11014"/>
    <cellStyle name="Note 4 52" xfId="11015"/>
    <cellStyle name="Note 4 53" xfId="11016"/>
    <cellStyle name="Note 4 54" xfId="11017"/>
    <cellStyle name="Note 4 55" xfId="11018"/>
    <cellStyle name="Note 4 56" xfId="11019"/>
    <cellStyle name="Note 4 57" xfId="11020"/>
    <cellStyle name="Note 4 58" xfId="11021"/>
    <cellStyle name="Note 4 59" xfId="11022"/>
    <cellStyle name="Note 4 6" xfId="11023"/>
    <cellStyle name="Note 4 60" xfId="11024"/>
    <cellStyle name="Note 4 61" xfId="11025"/>
    <cellStyle name="Note 4 62" xfId="11026"/>
    <cellStyle name="Note 4 63" xfId="11027"/>
    <cellStyle name="Note 4 64" xfId="11028"/>
    <cellStyle name="Note 4 65" xfId="11029"/>
    <cellStyle name="Note 4 66" xfId="11030"/>
    <cellStyle name="Note 4 67" xfId="11031"/>
    <cellStyle name="Note 4 68" xfId="11032"/>
    <cellStyle name="Note 4 69" xfId="11033"/>
    <cellStyle name="Note 4 7" xfId="11034"/>
    <cellStyle name="Note 4 70" xfId="11035"/>
    <cellStyle name="Note 4 71" xfId="11036"/>
    <cellStyle name="Note 4 72" xfId="11037"/>
    <cellStyle name="Note 4 73" xfId="11038"/>
    <cellStyle name="Note 4 74" xfId="11039"/>
    <cellStyle name="Note 4 75" xfId="11040"/>
    <cellStyle name="Note 4 76" xfId="11041"/>
    <cellStyle name="Note 4 77" xfId="11042"/>
    <cellStyle name="Note 4 78" xfId="11043"/>
    <cellStyle name="Note 4 79" xfId="11044"/>
    <cellStyle name="Note 4 8" xfId="11045"/>
    <cellStyle name="Note 4 80" xfId="11046"/>
    <cellStyle name="Note 4 81" xfId="11047"/>
    <cellStyle name="Note 4 82" xfId="11048"/>
    <cellStyle name="Note 4 83" xfId="11049"/>
    <cellStyle name="Note 4 84" xfId="11050"/>
    <cellStyle name="Note 4 85" xfId="11051"/>
    <cellStyle name="Note 4 86" xfId="11052"/>
    <cellStyle name="Note 4 87" xfId="11053"/>
    <cellStyle name="Note 4 88" xfId="11054"/>
    <cellStyle name="Note 4 89" xfId="11055"/>
    <cellStyle name="Note 4 9" xfId="11056"/>
    <cellStyle name="Note 4 90" xfId="11057"/>
    <cellStyle name="Note 4 91" xfId="11058"/>
    <cellStyle name="Note 4 92" xfId="11059"/>
    <cellStyle name="Note 4 93" xfId="11060"/>
    <cellStyle name="Note 4 94" xfId="11061"/>
    <cellStyle name="Note 4 95" xfId="11062"/>
    <cellStyle name="Note 4 96" xfId="11063"/>
    <cellStyle name="Note 4 97" xfId="11064"/>
    <cellStyle name="Note 4 98" xfId="11065"/>
    <cellStyle name="Note 4 99" xfId="11066"/>
    <cellStyle name="Note 4_lt" xfId="11067"/>
    <cellStyle name="Note 5" xfId="11068"/>
    <cellStyle name="Note 5 2" xfId="13525"/>
    <cellStyle name="Note 6" xfId="11069"/>
    <cellStyle name="Note 6 2" xfId="13526"/>
    <cellStyle name="Note 7" xfId="11070"/>
    <cellStyle name="Note 7 2" xfId="13527"/>
    <cellStyle name="Note 8" xfId="11071"/>
    <cellStyle name="Note 8 2" xfId="13528"/>
    <cellStyle name="Note 9" xfId="11072"/>
    <cellStyle name="Note 9 2" xfId="11073"/>
    <cellStyle name="Note 9 2 2" xfId="13530"/>
    <cellStyle name="Note 9 3" xfId="13529"/>
    <cellStyle name="Œ…‹æØ‚è [0.00]_Region Orders (2)" xfId="11074"/>
    <cellStyle name="Œ…‹æØ‚è_Region Orders (2)" xfId="11075"/>
    <cellStyle name="OffSheet" xfId="11076"/>
    <cellStyle name="OffSheet 2" xfId="13531"/>
    <cellStyle name="Output 10" xfId="11077"/>
    <cellStyle name="Output 10 2" xfId="11078"/>
    <cellStyle name="Output 11" xfId="11079"/>
    <cellStyle name="Output 11 2" xfId="11080"/>
    <cellStyle name="Output 2" xfId="11081"/>
    <cellStyle name="Output 2 10" xfId="11082"/>
    <cellStyle name="Output 2 100" xfId="11083"/>
    <cellStyle name="Output 2 101" xfId="11084"/>
    <cellStyle name="Output 2 102" xfId="11085"/>
    <cellStyle name="Output 2 103" xfId="11086"/>
    <cellStyle name="Output 2 104" xfId="11087"/>
    <cellStyle name="Output 2 105" xfId="11088"/>
    <cellStyle name="Output 2 106" xfId="11089"/>
    <cellStyle name="Output 2 107" xfId="11090"/>
    <cellStyle name="Output 2 108" xfId="11091"/>
    <cellStyle name="Output 2 109" xfId="11092"/>
    <cellStyle name="Output 2 11" xfId="11093"/>
    <cellStyle name="Output 2 110" xfId="11094"/>
    <cellStyle name="Output 2 111" xfId="11095"/>
    <cellStyle name="Output 2 112" xfId="11096"/>
    <cellStyle name="Output 2 113" xfId="11097"/>
    <cellStyle name="Output 2 114" xfId="11098"/>
    <cellStyle name="Output 2 115" xfId="11099"/>
    <cellStyle name="Output 2 116" xfId="11100"/>
    <cellStyle name="Output 2 117" xfId="11101"/>
    <cellStyle name="Output 2 118" xfId="11102"/>
    <cellStyle name="Output 2 119" xfId="11103"/>
    <cellStyle name="Output 2 12" xfId="11104"/>
    <cellStyle name="Output 2 120" xfId="11105"/>
    <cellStyle name="Output 2 121" xfId="11106"/>
    <cellStyle name="Output 2 122" xfId="11107"/>
    <cellStyle name="Output 2 123" xfId="11108"/>
    <cellStyle name="Output 2 124" xfId="11109"/>
    <cellStyle name="Output 2 125" xfId="11110"/>
    <cellStyle name="Output 2 126" xfId="11111"/>
    <cellStyle name="Output 2 127" xfId="11112"/>
    <cellStyle name="Output 2 128" xfId="11113"/>
    <cellStyle name="Output 2 129" xfId="11114"/>
    <cellStyle name="Output 2 13" xfId="11115"/>
    <cellStyle name="Output 2 130" xfId="11116"/>
    <cellStyle name="Output 2 131" xfId="11117"/>
    <cellStyle name="Output 2 132" xfId="11118"/>
    <cellStyle name="Output 2 133" xfId="11119"/>
    <cellStyle name="Output 2 134" xfId="13532"/>
    <cellStyle name="Output 2 14" xfId="11120"/>
    <cellStyle name="Output 2 15" xfId="11121"/>
    <cellStyle name="Output 2 16" xfId="11122"/>
    <cellStyle name="Output 2 17" xfId="11123"/>
    <cellStyle name="Output 2 18" xfId="11124"/>
    <cellStyle name="Output 2 19" xfId="11125"/>
    <cellStyle name="Output 2 2" xfId="11126"/>
    <cellStyle name="Output 2 2 2" xfId="11127"/>
    <cellStyle name="Output 2 2 3" xfId="13533"/>
    <cellStyle name="Output 2 20" xfId="11128"/>
    <cellStyle name="Output 2 21" xfId="11129"/>
    <cellStyle name="Output 2 22" xfId="11130"/>
    <cellStyle name="Output 2 23" xfId="11131"/>
    <cellStyle name="Output 2 24" xfId="11132"/>
    <cellStyle name="Output 2 25" xfId="11133"/>
    <cellStyle name="Output 2 26" xfId="11134"/>
    <cellStyle name="Output 2 27" xfId="11135"/>
    <cellStyle name="Output 2 28" xfId="11136"/>
    <cellStyle name="Output 2 29" xfId="11137"/>
    <cellStyle name="Output 2 3" xfId="11138"/>
    <cellStyle name="Output 2 3 2" xfId="11139"/>
    <cellStyle name="Output 2 3 3" xfId="13534"/>
    <cellStyle name="Output 2 30" xfId="11140"/>
    <cellStyle name="Output 2 31" xfId="11141"/>
    <cellStyle name="Output 2 32" xfId="11142"/>
    <cellStyle name="Output 2 33" xfId="11143"/>
    <cellStyle name="Output 2 34" xfId="11144"/>
    <cellStyle name="Output 2 35" xfId="11145"/>
    <cellStyle name="Output 2 36" xfId="11146"/>
    <cellStyle name="Output 2 37" xfId="11147"/>
    <cellStyle name="Output 2 38" xfId="11148"/>
    <cellStyle name="Output 2 39" xfId="11149"/>
    <cellStyle name="Output 2 4" xfId="11150"/>
    <cellStyle name="Output 2 4 2" xfId="11151"/>
    <cellStyle name="Output 2 4 3" xfId="13535"/>
    <cellStyle name="Output 2 40" xfId="11152"/>
    <cellStyle name="Output 2 41" xfId="11153"/>
    <cellStyle name="Output 2 42" xfId="11154"/>
    <cellStyle name="Output 2 43" xfId="11155"/>
    <cellStyle name="Output 2 44" xfId="11156"/>
    <cellStyle name="Output 2 45" xfId="11157"/>
    <cellStyle name="Output 2 46" xfId="11158"/>
    <cellStyle name="Output 2 47" xfId="11159"/>
    <cellStyle name="Output 2 48" xfId="11160"/>
    <cellStyle name="Output 2 49" xfId="11161"/>
    <cellStyle name="Output 2 5" xfId="11162"/>
    <cellStyle name="Output 2 5 2" xfId="11163"/>
    <cellStyle name="Output 2 5 3" xfId="13536"/>
    <cellStyle name="Output 2 50" xfId="11164"/>
    <cellStyle name="Output 2 51" xfId="11165"/>
    <cellStyle name="Output 2 52" xfId="11166"/>
    <cellStyle name="Output 2 53" xfId="11167"/>
    <cellStyle name="Output 2 54" xfId="11168"/>
    <cellStyle name="Output 2 55" xfId="11169"/>
    <cellStyle name="Output 2 56" xfId="11170"/>
    <cellStyle name="Output 2 57" xfId="11171"/>
    <cellStyle name="Output 2 58" xfId="11172"/>
    <cellStyle name="Output 2 59" xfId="11173"/>
    <cellStyle name="Output 2 6" xfId="11174"/>
    <cellStyle name="Output 2 6 2" xfId="11175"/>
    <cellStyle name="Output 2 6 3" xfId="13537"/>
    <cellStyle name="Output 2 60" xfId="11176"/>
    <cellStyle name="Output 2 61" xfId="11177"/>
    <cellStyle name="Output 2 62" xfId="11178"/>
    <cellStyle name="Output 2 63" xfId="11179"/>
    <cellStyle name="Output 2 64" xfId="11180"/>
    <cellStyle name="Output 2 65" xfId="11181"/>
    <cellStyle name="Output 2 66" xfId="11182"/>
    <cellStyle name="Output 2 67" xfId="11183"/>
    <cellStyle name="Output 2 68" xfId="11184"/>
    <cellStyle name="Output 2 69" xfId="11185"/>
    <cellStyle name="Output 2 7" xfId="11186"/>
    <cellStyle name="Output 2 7 2" xfId="11187"/>
    <cellStyle name="Output 2 7 3" xfId="13538"/>
    <cellStyle name="Output 2 70" xfId="11188"/>
    <cellStyle name="Output 2 71" xfId="11189"/>
    <cellStyle name="Output 2 72" xfId="11190"/>
    <cellStyle name="Output 2 73" xfId="11191"/>
    <cellStyle name="Output 2 74" xfId="11192"/>
    <cellStyle name="Output 2 75" xfId="11193"/>
    <cellStyle name="Output 2 76" xfId="11194"/>
    <cellStyle name="Output 2 77" xfId="11195"/>
    <cellStyle name="Output 2 78" xfId="11196"/>
    <cellStyle name="Output 2 79" xfId="11197"/>
    <cellStyle name="Output 2 8" xfId="11198"/>
    <cellStyle name="Output 2 8 2" xfId="11199"/>
    <cellStyle name="Output 2 8 3" xfId="13539"/>
    <cellStyle name="Output 2 80" xfId="11200"/>
    <cellStyle name="Output 2 81" xfId="11201"/>
    <cellStyle name="Output 2 82" xfId="11202"/>
    <cellStyle name="Output 2 83" xfId="11203"/>
    <cellStyle name="Output 2 84" xfId="11204"/>
    <cellStyle name="Output 2 85" xfId="11205"/>
    <cellStyle name="Output 2 86" xfId="11206"/>
    <cellStyle name="Output 2 87" xfId="11207"/>
    <cellStyle name="Output 2 88" xfId="11208"/>
    <cellStyle name="Output 2 89" xfId="11209"/>
    <cellStyle name="Output 2 9" xfId="11210"/>
    <cellStyle name="Output 2 90" xfId="11211"/>
    <cellStyle name="Output 2 91" xfId="11212"/>
    <cellStyle name="Output 2 92" xfId="11213"/>
    <cellStyle name="Output 2 93" xfId="11214"/>
    <cellStyle name="Output 2 94" xfId="11215"/>
    <cellStyle name="Output 2 95" xfId="11216"/>
    <cellStyle name="Output 2 96" xfId="11217"/>
    <cellStyle name="Output 2 97" xfId="11218"/>
    <cellStyle name="Output 2 98" xfId="11219"/>
    <cellStyle name="Output 2 99" xfId="11220"/>
    <cellStyle name="Output 2_lt" xfId="13540"/>
    <cellStyle name="Output 3" xfId="11221"/>
    <cellStyle name="Output 3 2" xfId="11222"/>
    <cellStyle name="Output 3 2 2" xfId="11223"/>
    <cellStyle name="Output 3 2 3" xfId="13542"/>
    <cellStyle name="Output 3 3" xfId="11224"/>
    <cellStyle name="Output 3 3 2" xfId="13543"/>
    <cellStyle name="Output 3 4" xfId="11225"/>
    <cellStyle name="Output 3 4 2" xfId="13544"/>
    <cellStyle name="Output 3 5" xfId="11226"/>
    <cellStyle name="Output 3 5 2" xfId="13545"/>
    <cellStyle name="Output 3 6" xfId="11227"/>
    <cellStyle name="Output 3 7" xfId="13541"/>
    <cellStyle name="Output 3_lt" xfId="11228"/>
    <cellStyle name="Output 4" xfId="11229"/>
    <cellStyle name="Output 4 2" xfId="11230"/>
    <cellStyle name="Output 4 2 2" xfId="13547"/>
    <cellStyle name="Output 4 3" xfId="11231"/>
    <cellStyle name="Output 4 3 2" xfId="13548"/>
    <cellStyle name="Output 4 4" xfId="11232"/>
    <cellStyle name="Output 4 4 2" xfId="13549"/>
    <cellStyle name="Output 4 5" xfId="11233"/>
    <cellStyle name="Output 4 5 2" xfId="13550"/>
    <cellStyle name="Output 4 6" xfId="11234"/>
    <cellStyle name="Output 4 7" xfId="13546"/>
    <cellStyle name="Output 4_lt" xfId="11235"/>
    <cellStyle name="Output 5" xfId="11236"/>
    <cellStyle name="Output 5 2" xfId="11237"/>
    <cellStyle name="Output 5 3" xfId="13551"/>
    <cellStyle name="Output 6" xfId="11238"/>
    <cellStyle name="Output 6 2" xfId="11239"/>
    <cellStyle name="Output 6 3" xfId="13552"/>
    <cellStyle name="Output 7" xfId="11240"/>
    <cellStyle name="Output 7 2" xfId="11241"/>
    <cellStyle name="Output 7 3" xfId="13553"/>
    <cellStyle name="Output 8" xfId="11242"/>
    <cellStyle name="Output 8 2" xfId="11243"/>
    <cellStyle name="Output 8 3" xfId="13554"/>
    <cellStyle name="Output 9" xfId="11244"/>
    <cellStyle name="Output 9 2" xfId="11245"/>
    <cellStyle name="Output 9 3" xfId="11246"/>
    <cellStyle name="Output 9 4" xfId="13555"/>
    <cellStyle name="per.style" xfId="11247"/>
    <cellStyle name="per.style 2" xfId="13556"/>
    <cellStyle name="Percent [0]_#6 Temps &amp; Contractors" xfId="11248"/>
    <cellStyle name="Percent [2]" xfId="11249"/>
    <cellStyle name="Percent [2] 2" xfId="11250"/>
    <cellStyle name="Percent [2] 2 2" xfId="11251"/>
    <cellStyle name="Percent [2] 2 2 2" xfId="13559"/>
    <cellStyle name="Percent [2] 2 3" xfId="11252"/>
    <cellStyle name="Percent [2] 2 3 2" xfId="13560"/>
    <cellStyle name="Percent [2] 2 4" xfId="13558"/>
    <cellStyle name="Percent [2] 3" xfId="11253"/>
    <cellStyle name="Percent [2] 3 2" xfId="11254"/>
    <cellStyle name="Percent [2] 3 2 2" xfId="13562"/>
    <cellStyle name="Percent [2] 3 3" xfId="11255"/>
    <cellStyle name="Percent [2] 3 3 2" xfId="13563"/>
    <cellStyle name="Percent [2] 3 4" xfId="13561"/>
    <cellStyle name="Percent [2] 4" xfId="11256"/>
    <cellStyle name="Percent [2] 4 2" xfId="11257"/>
    <cellStyle name="Percent [2] 4 2 2" xfId="13565"/>
    <cellStyle name="Percent [2] 4 3" xfId="11258"/>
    <cellStyle name="Percent [2] 4 3 2" xfId="13566"/>
    <cellStyle name="Percent [2] 4 4" xfId="13564"/>
    <cellStyle name="Percent [2] 5" xfId="11259"/>
    <cellStyle name="Percent [2] 5 2" xfId="13567"/>
    <cellStyle name="Percent [2] 6" xfId="11260"/>
    <cellStyle name="Percent [2] 6 2" xfId="13568"/>
    <cellStyle name="Percent [2] 7" xfId="13557"/>
    <cellStyle name="Percent 10" xfId="11261"/>
    <cellStyle name="Percent 10 2" xfId="13569"/>
    <cellStyle name="Percent 11" xfId="11262"/>
    <cellStyle name="Percent 11 2" xfId="13570"/>
    <cellStyle name="Percent 12" xfId="11263"/>
    <cellStyle name="Percent 12 2" xfId="13571"/>
    <cellStyle name="Percent 13" xfId="11264"/>
    <cellStyle name="Percent 13 2" xfId="13572"/>
    <cellStyle name="Percent 2" xfId="11265"/>
    <cellStyle name="Percent 2 10" xfId="11266"/>
    <cellStyle name="Percent 2 100" xfId="11267"/>
    <cellStyle name="Percent 2 101" xfId="11268"/>
    <cellStyle name="Percent 2 102" xfId="11269"/>
    <cellStyle name="Percent 2 103" xfId="11270"/>
    <cellStyle name="Percent 2 104" xfId="11271"/>
    <cellStyle name="Percent 2 105" xfId="11272"/>
    <cellStyle name="Percent 2 106" xfId="11273"/>
    <cellStyle name="Percent 2 107" xfId="11274"/>
    <cellStyle name="Percent 2 108" xfId="11275"/>
    <cellStyle name="Percent 2 109" xfId="11276"/>
    <cellStyle name="Percent 2 11" xfId="11277"/>
    <cellStyle name="Percent 2 110" xfId="11278"/>
    <cellStyle name="Percent 2 111" xfId="11279"/>
    <cellStyle name="Percent 2 112" xfId="11280"/>
    <cellStyle name="Percent 2 113" xfId="11281"/>
    <cellStyle name="Percent 2 114" xfId="11282"/>
    <cellStyle name="Percent 2 115" xfId="11283"/>
    <cellStyle name="Percent 2 116" xfId="11284"/>
    <cellStyle name="Percent 2 117" xfId="11285"/>
    <cellStyle name="Percent 2 118" xfId="11286"/>
    <cellStyle name="Percent 2 119" xfId="11287"/>
    <cellStyle name="Percent 2 12" xfId="11288"/>
    <cellStyle name="Percent 2 120" xfId="11289"/>
    <cellStyle name="Percent 2 121" xfId="11290"/>
    <cellStyle name="Percent 2 122" xfId="11291"/>
    <cellStyle name="Percent 2 123" xfId="11292"/>
    <cellStyle name="Percent 2 124" xfId="11293"/>
    <cellStyle name="Percent 2 125" xfId="11294"/>
    <cellStyle name="Percent 2 126" xfId="11295"/>
    <cellStyle name="Percent 2 127" xfId="11296"/>
    <cellStyle name="Percent 2 128" xfId="11297"/>
    <cellStyle name="Percent 2 129" xfId="11298"/>
    <cellStyle name="Percent 2 13" xfId="11299"/>
    <cellStyle name="Percent 2 130" xfId="11300"/>
    <cellStyle name="Percent 2 131" xfId="11301"/>
    <cellStyle name="Percent 2 132" xfId="11302"/>
    <cellStyle name="Percent 2 133" xfId="11303"/>
    <cellStyle name="Percent 2 134" xfId="11304"/>
    <cellStyle name="Percent 2 135" xfId="11305"/>
    <cellStyle name="Percent 2 136" xfId="11306"/>
    <cellStyle name="Percent 2 137" xfId="13573"/>
    <cellStyle name="Percent 2 14" xfId="11307"/>
    <cellStyle name="Percent 2 15" xfId="11308"/>
    <cellStyle name="Percent 2 16" xfId="11309"/>
    <cellStyle name="Percent 2 17" xfId="11310"/>
    <cellStyle name="Percent 2 18" xfId="11311"/>
    <cellStyle name="Percent 2 19" xfId="11312"/>
    <cellStyle name="Percent 2 2" xfId="11313"/>
    <cellStyle name="Percent 2 2 2" xfId="13574"/>
    <cellStyle name="Percent 2 20" xfId="11314"/>
    <cellStyle name="Percent 2 21" xfId="11315"/>
    <cellStyle name="Percent 2 22" xfId="11316"/>
    <cellStyle name="Percent 2 23" xfId="11317"/>
    <cellStyle name="Percent 2 24" xfId="11318"/>
    <cellStyle name="Percent 2 25" xfId="11319"/>
    <cellStyle name="Percent 2 26" xfId="11320"/>
    <cellStyle name="Percent 2 27" xfId="11321"/>
    <cellStyle name="Percent 2 28" xfId="11322"/>
    <cellStyle name="Percent 2 29" xfId="11323"/>
    <cellStyle name="Percent 2 3" xfId="11324"/>
    <cellStyle name="Percent 2 3 2" xfId="13575"/>
    <cellStyle name="Percent 2 30" xfId="11325"/>
    <cellStyle name="Percent 2 31" xfId="11326"/>
    <cellStyle name="Percent 2 32" xfId="11327"/>
    <cellStyle name="Percent 2 33" xfId="11328"/>
    <cellStyle name="Percent 2 34" xfId="11329"/>
    <cellStyle name="Percent 2 35" xfId="11330"/>
    <cellStyle name="Percent 2 36" xfId="11331"/>
    <cellStyle name="Percent 2 37" xfId="11332"/>
    <cellStyle name="Percent 2 38" xfId="11333"/>
    <cellStyle name="Percent 2 39" xfId="11334"/>
    <cellStyle name="Percent 2 4" xfId="11335"/>
    <cellStyle name="Percent 2 40" xfId="11336"/>
    <cellStyle name="Percent 2 41" xfId="11337"/>
    <cellStyle name="Percent 2 42" xfId="11338"/>
    <cellStyle name="Percent 2 43" xfId="11339"/>
    <cellStyle name="Percent 2 44" xfId="11340"/>
    <cellStyle name="Percent 2 45" xfId="11341"/>
    <cellStyle name="Percent 2 46" xfId="11342"/>
    <cellStyle name="Percent 2 47" xfId="11343"/>
    <cellStyle name="Percent 2 48" xfId="11344"/>
    <cellStyle name="Percent 2 49" xfId="11345"/>
    <cellStyle name="Percent 2 5" xfId="11346"/>
    <cellStyle name="Percent 2 5 2" xfId="11347"/>
    <cellStyle name="Percent 2 50" xfId="11348"/>
    <cellStyle name="Percent 2 51" xfId="11349"/>
    <cellStyle name="Percent 2 52" xfId="11350"/>
    <cellStyle name="Percent 2 53" xfId="11351"/>
    <cellStyle name="Percent 2 54" xfId="11352"/>
    <cellStyle name="Percent 2 55" xfId="11353"/>
    <cellStyle name="Percent 2 56" xfId="11354"/>
    <cellStyle name="Percent 2 57" xfId="11355"/>
    <cellStyle name="Percent 2 58" xfId="11356"/>
    <cellStyle name="Percent 2 59" xfId="11357"/>
    <cellStyle name="Percent 2 6" xfId="11358"/>
    <cellStyle name="Percent 2 60" xfId="11359"/>
    <cellStyle name="Percent 2 61" xfId="11360"/>
    <cellStyle name="Percent 2 62" xfId="11361"/>
    <cellStyle name="Percent 2 63" xfId="11362"/>
    <cellStyle name="Percent 2 64" xfId="11363"/>
    <cellStyle name="Percent 2 65" xfId="11364"/>
    <cellStyle name="Percent 2 66" xfId="11365"/>
    <cellStyle name="Percent 2 67" xfId="11366"/>
    <cellStyle name="Percent 2 68" xfId="11367"/>
    <cellStyle name="Percent 2 69" xfId="11368"/>
    <cellStyle name="Percent 2 7" xfId="11369"/>
    <cellStyle name="Percent 2 70" xfId="11370"/>
    <cellStyle name="Percent 2 71" xfId="11371"/>
    <cellStyle name="Percent 2 72" xfId="11372"/>
    <cellStyle name="Percent 2 73" xfId="11373"/>
    <cellStyle name="Percent 2 74" xfId="11374"/>
    <cellStyle name="Percent 2 75" xfId="11375"/>
    <cellStyle name="Percent 2 76" xfId="11376"/>
    <cellStyle name="Percent 2 77" xfId="11377"/>
    <cellStyle name="Percent 2 78" xfId="11378"/>
    <cellStyle name="Percent 2 79" xfId="11379"/>
    <cellStyle name="Percent 2 8" xfId="11380"/>
    <cellStyle name="Percent 2 80" xfId="11381"/>
    <cellStyle name="Percent 2 81" xfId="11382"/>
    <cellStyle name="Percent 2 82" xfId="11383"/>
    <cellStyle name="Percent 2 83" xfId="11384"/>
    <cellStyle name="Percent 2 84" xfId="11385"/>
    <cellStyle name="Percent 2 85" xfId="11386"/>
    <cellStyle name="Percent 2 86" xfId="11387"/>
    <cellStyle name="Percent 2 87" xfId="11388"/>
    <cellStyle name="Percent 2 88" xfId="11389"/>
    <cellStyle name="Percent 2 89" xfId="11390"/>
    <cellStyle name="Percent 2 9" xfId="11391"/>
    <cellStyle name="Percent 2 90" xfId="11392"/>
    <cellStyle name="Percent 2 91" xfId="11393"/>
    <cellStyle name="Percent 2 92" xfId="11394"/>
    <cellStyle name="Percent 2 93" xfId="11395"/>
    <cellStyle name="Percent 2 94" xfId="11396"/>
    <cellStyle name="Percent 2 95" xfId="11397"/>
    <cellStyle name="Percent 2 96" xfId="11398"/>
    <cellStyle name="Percent 2 97" xfId="11399"/>
    <cellStyle name="Percent 2 98" xfId="11400"/>
    <cellStyle name="Percent 2 99" xfId="11401"/>
    <cellStyle name="Percent 3" xfId="11402"/>
    <cellStyle name="Percent 3 2" xfId="13576"/>
    <cellStyle name="Percent 4" xfId="11403"/>
    <cellStyle name="Percent 4 2" xfId="11404"/>
    <cellStyle name="Percent 4 2 2" xfId="13578"/>
    <cellStyle name="Percent 4 3" xfId="13577"/>
    <cellStyle name="Percent 5" xfId="11405"/>
    <cellStyle name="Percent 5 2" xfId="11406"/>
    <cellStyle name="Percent 5 2 2" xfId="13580"/>
    <cellStyle name="Percent 5 3" xfId="13579"/>
    <cellStyle name="Percent 6" xfId="11407"/>
    <cellStyle name="Percent 6 2" xfId="13581"/>
    <cellStyle name="Percent 7" xfId="11408"/>
    <cellStyle name="Percent 7 2" xfId="13582"/>
    <cellStyle name="Percent 8" xfId="11409"/>
    <cellStyle name="Percent 8 2" xfId="13583"/>
    <cellStyle name="Percent 9" xfId="11410"/>
    <cellStyle name="Percent 9 2" xfId="13584"/>
    <cellStyle name="Percentage" xfId="11411"/>
    <cellStyle name="Percentage 2" xfId="11412"/>
    <cellStyle name="Percentage 2 2" xfId="11413"/>
    <cellStyle name="Percentage 2 2 2" xfId="13587"/>
    <cellStyle name="Percentage 2 3" xfId="11414"/>
    <cellStyle name="Percentage 2 3 2" xfId="13588"/>
    <cellStyle name="Percentage 2 4" xfId="13586"/>
    <cellStyle name="Percentage 3" xfId="11415"/>
    <cellStyle name="Percentage 3 2" xfId="11416"/>
    <cellStyle name="Percentage 3 2 2" xfId="13590"/>
    <cellStyle name="Percentage 3 3" xfId="11417"/>
    <cellStyle name="Percentage 3 3 2" xfId="13591"/>
    <cellStyle name="Percentage 3 4" xfId="13589"/>
    <cellStyle name="Percentage 4" xfId="11418"/>
    <cellStyle name="Percentage 4 2" xfId="11419"/>
    <cellStyle name="Percentage 4 2 2" xfId="13593"/>
    <cellStyle name="Percentage 4 3" xfId="11420"/>
    <cellStyle name="Percentage 4 3 2" xfId="13594"/>
    <cellStyle name="Percentage 4 4" xfId="13592"/>
    <cellStyle name="Percentage 5" xfId="11421"/>
    <cellStyle name="Percentage 5 2" xfId="13595"/>
    <cellStyle name="Percentage 6" xfId="11422"/>
    <cellStyle name="Percentage 6 2" xfId="13596"/>
    <cellStyle name="Percentage 7" xfId="13585"/>
    <cellStyle name="Popis" xfId="11423"/>
    <cellStyle name="Popis 2" xfId="13597"/>
    <cellStyle name="pricing" xfId="11424"/>
    <cellStyle name="pricing 2" xfId="13598"/>
    <cellStyle name="Prosent_Ark1" xfId="11425"/>
    <cellStyle name="PSChar" xfId="11426"/>
    <cellStyle name="PSChar 2" xfId="11427"/>
    <cellStyle name="PSChar 2 2" xfId="13600"/>
    <cellStyle name="PSChar 3" xfId="11428"/>
    <cellStyle name="PSChar 3 2" xfId="13601"/>
    <cellStyle name="PSChar 4" xfId="11429"/>
    <cellStyle name="PSChar 4 2" xfId="13602"/>
    <cellStyle name="PSChar 5" xfId="11430"/>
    <cellStyle name="PSChar 5 2" xfId="13603"/>
    <cellStyle name="PSChar 6" xfId="11431"/>
    <cellStyle name="PSChar 6 2" xfId="13604"/>
    <cellStyle name="PSChar 7" xfId="13599"/>
    <cellStyle name="Query" xfId="11432"/>
    <cellStyle name="Query 2" xfId="13605"/>
    <cellStyle name="Ratio" xfId="11433"/>
    <cellStyle name="Ratio 2" xfId="11434"/>
    <cellStyle name="Ratio 2 2" xfId="11435"/>
    <cellStyle name="Ratio 2 2 2" xfId="13608"/>
    <cellStyle name="Ratio 2 3" xfId="11436"/>
    <cellStyle name="Ratio 2 3 2" xfId="13609"/>
    <cellStyle name="Ratio 2 4" xfId="13607"/>
    <cellStyle name="Ratio 3" xfId="11437"/>
    <cellStyle name="Ratio 3 2" xfId="11438"/>
    <cellStyle name="Ratio 3 2 2" xfId="13611"/>
    <cellStyle name="Ratio 3 3" xfId="11439"/>
    <cellStyle name="Ratio 3 3 2" xfId="13612"/>
    <cellStyle name="Ratio 3 4" xfId="13610"/>
    <cellStyle name="Ratio 4" xfId="11440"/>
    <cellStyle name="Ratio 4 2" xfId="11441"/>
    <cellStyle name="Ratio 4 2 2" xfId="13614"/>
    <cellStyle name="Ratio 4 3" xfId="11442"/>
    <cellStyle name="Ratio 4 3 2" xfId="13615"/>
    <cellStyle name="Ratio 4 4" xfId="13613"/>
    <cellStyle name="Ratio 5" xfId="11443"/>
    <cellStyle name="Ratio 5 2" xfId="13616"/>
    <cellStyle name="Ratio 6" xfId="11444"/>
    <cellStyle name="Ratio 6 2" xfId="13617"/>
    <cellStyle name="Ratio 7" xfId="13606"/>
    <cellStyle name="RevList" xfId="11445"/>
    <cellStyle name="RevList 2" xfId="11446"/>
    <cellStyle name="RevList 2 2" xfId="11447"/>
    <cellStyle name="RevList 2 2 2" xfId="13620"/>
    <cellStyle name="RevList 2 3" xfId="11448"/>
    <cellStyle name="RevList 2 3 2" xfId="13621"/>
    <cellStyle name="RevList 2 4" xfId="13619"/>
    <cellStyle name="RevList 3" xfId="11449"/>
    <cellStyle name="RevList 3 2" xfId="11450"/>
    <cellStyle name="RevList 3 2 2" xfId="13623"/>
    <cellStyle name="RevList 3 3" xfId="11451"/>
    <cellStyle name="RevList 3 3 2" xfId="13624"/>
    <cellStyle name="RevList 3 4" xfId="13622"/>
    <cellStyle name="RevList 4" xfId="11452"/>
    <cellStyle name="RevList 4 2" xfId="11453"/>
    <cellStyle name="RevList 4 2 2" xfId="13626"/>
    <cellStyle name="RevList 4 3" xfId="11454"/>
    <cellStyle name="RevList 4 3 2" xfId="13627"/>
    <cellStyle name="RevList 4 4" xfId="13625"/>
    <cellStyle name="RevList 5" xfId="11455"/>
    <cellStyle name="RevList 5 2" xfId="13628"/>
    <cellStyle name="RevList 6" xfId="11456"/>
    <cellStyle name="RevList 6 2" xfId="13629"/>
    <cellStyle name="RevList 7" xfId="13618"/>
    <cellStyle name="Rs." xfId="11457"/>
    <cellStyle name="Rs. 2" xfId="13630"/>
    <cellStyle name="SheetHeader1" xfId="11458"/>
    <cellStyle name="SheetHeader1 2" xfId="13631"/>
    <cellStyle name="SheetHeader2" xfId="11459"/>
    <cellStyle name="SheetHeader2 2" xfId="13632"/>
    <cellStyle name="SheetHeader3" xfId="11460"/>
    <cellStyle name="SheetHeader3 2" xfId="13633"/>
    <cellStyle name="Sledovaný hypertextový odkaz" xfId="11461"/>
    <cellStyle name="Sledovaný hypertextový odkaz 2" xfId="13634"/>
    <cellStyle name="Standard_BS14" xfId="11462"/>
    <cellStyle name="Style 1" xfId="11463"/>
    <cellStyle name="Style 1 2" xfId="11464"/>
    <cellStyle name="Style 1 2 2" xfId="11465"/>
    <cellStyle name="Style 1 2 2 2" xfId="13636"/>
    <cellStyle name="Style 1 2 3" xfId="13635"/>
    <cellStyle name="Style 1 3" xfId="11466"/>
    <cellStyle name="Style 1 3 2" xfId="11467"/>
    <cellStyle name="Style 1 4" xfId="11468"/>
    <cellStyle name="Style 1 4 2" xfId="11469"/>
    <cellStyle name="Style 1 5" xfId="11470"/>
    <cellStyle name="Style 1 5 2" xfId="11471"/>
    <cellStyle name="Style 1_ATC  FY-2010 to 2011 of Kolar Division" xfId="11472"/>
    <cellStyle name="Style 2" xfId="11473"/>
    <cellStyle name="Style 2 2" xfId="13637"/>
    <cellStyle name="Subtotal" xfId="11474"/>
    <cellStyle name="Subtotal 2" xfId="13638"/>
    <cellStyle name="Table Heading 3" xfId="11475"/>
    <cellStyle name="Table Heading 3 2" xfId="13639"/>
    <cellStyle name="Table Total" xfId="11476"/>
    <cellStyle name="Table Total 2" xfId="13640"/>
    <cellStyle name="Table_Heading" xfId="11477"/>
    <cellStyle name="Technical_Input" xfId="11478"/>
    <cellStyle name="Times New Roman" xfId="11479"/>
    <cellStyle name="Times New Roman 2" xfId="13641"/>
    <cellStyle name="Title 10" xfId="11480"/>
    <cellStyle name="Title 10 2" xfId="11481"/>
    <cellStyle name="Title 11" xfId="11482"/>
    <cellStyle name="Title 11 2" xfId="11483"/>
    <cellStyle name="Title 2" xfId="11484"/>
    <cellStyle name="Title 2 2" xfId="11485"/>
    <cellStyle name="Title 2 2 2" xfId="13643"/>
    <cellStyle name="Title 2 3" xfId="11486"/>
    <cellStyle name="Title 2 3 2" xfId="13644"/>
    <cellStyle name="Title 2 4" xfId="11487"/>
    <cellStyle name="Title 2 4 2" xfId="13645"/>
    <cellStyle name="Title 2 5" xfId="11488"/>
    <cellStyle name="Title 2 5 2" xfId="13646"/>
    <cellStyle name="Title 2 6" xfId="11489"/>
    <cellStyle name="Title 2 6 2" xfId="13647"/>
    <cellStyle name="Title 2 7" xfId="11490"/>
    <cellStyle name="Title 2 7 2" xfId="13648"/>
    <cellStyle name="Title 2 8" xfId="11491"/>
    <cellStyle name="Title 2 8 2" xfId="13649"/>
    <cellStyle name="Title 2 9" xfId="13642"/>
    <cellStyle name="Title 3" xfId="11492"/>
    <cellStyle name="Title 3 2" xfId="11493"/>
    <cellStyle name="Title 3 2 2" xfId="13651"/>
    <cellStyle name="Title 3 3" xfId="11494"/>
    <cellStyle name="Title 3 3 2" xfId="13652"/>
    <cellStyle name="Title 3 4" xfId="11495"/>
    <cellStyle name="Title 3 4 2" xfId="13653"/>
    <cellStyle name="Title 3 5" xfId="11496"/>
    <cellStyle name="Title 3 5 2" xfId="13654"/>
    <cellStyle name="Title 3 6" xfId="13650"/>
    <cellStyle name="Title 4" xfId="11497"/>
    <cellStyle name="Title 4 2" xfId="11498"/>
    <cellStyle name="Title 4 2 2" xfId="13656"/>
    <cellStyle name="Title 4 3" xfId="11499"/>
    <cellStyle name="Title 4 3 2" xfId="13657"/>
    <cellStyle name="Title 4 4" xfId="11500"/>
    <cellStyle name="Title 4 4 2" xfId="13658"/>
    <cellStyle name="Title 4 5" xfId="11501"/>
    <cellStyle name="Title 4 5 2" xfId="13659"/>
    <cellStyle name="Title 4 6" xfId="13655"/>
    <cellStyle name="Title 5" xfId="11502"/>
    <cellStyle name="Title 5 2" xfId="13660"/>
    <cellStyle name="Title 6" xfId="11503"/>
    <cellStyle name="Title 6 2" xfId="13661"/>
    <cellStyle name="Title 7" xfId="11504"/>
    <cellStyle name="Title 7 2" xfId="13662"/>
    <cellStyle name="Title 8" xfId="11505"/>
    <cellStyle name="Title 8 2" xfId="13663"/>
    <cellStyle name="Title 9" xfId="11506"/>
    <cellStyle name="Title 9 2" xfId="11507"/>
    <cellStyle name="Title 9 3" xfId="13664"/>
    <cellStyle name="Total 10" xfId="11508"/>
    <cellStyle name="Total 10 2" xfId="11509"/>
    <cellStyle name="Total 11" xfId="11510"/>
    <cellStyle name="Total 11 2" xfId="11511"/>
    <cellStyle name="Total 2" xfId="11512"/>
    <cellStyle name="Total 2 10" xfId="11513"/>
    <cellStyle name="Total 2 100" xfId="11514"/>
    <cellStyle name="Total 2 101" xfId="11515"/>
    <cellStyle name="Total 2 102" xfId="11516"/>
    <cellStyle name="Total 2 103" xfId="11517"/>
    <cellStyle name="Total 2 104" xfId="11518"/>
    <cellStyle name="Total 2 105" xfId="11519"/>
    <cellStyle name="Total 2 106" xfId="11520"/>
    <cellStyle name="Total 2 107" xfId="11521"/>
    <cellStyle name="Total 2 108" xfId="11522"/>
    <cellStyle name="Total 2 109" xfId="11523"/>
    <cellStyle name="Total 2 11" xfId="11524"/>
    <cellStyle name="Total 2 110" xfId="11525"/>
    <cellStyle name="Total 2 111" xfId="11526"/>
    <cellStyle name="Total 2 112" xfId="11527"/>
    <cellStyle name="Total 2 113" xfId="11528"/>
    <cellStyle name="Total 2 114" xfId="11529"/>
    <cellStyle name="Total 2 115" xfId="11530"/>
    <cellStyle name="Total 2 116" xfId="11531"/>
    <cellStyle name="Total 2 117" xfId="11532"/>
    <cellStyle name="Total 2 118" xfId="11533"/>
    <cellStyle name="Total 2 119" xfId="11534"/>
    <cellStyle name="Total 2 12" xfId="11535"/>
    <cellStyle name="Total 2 120" xfId="11536"/>
    <cellStyle name="Total 2 121" xfId="11537"/>
    <cellStyle name="Total 2 122" xfId="11538"/>
    <cellStyle name="Total 2 123" xfId="11539"/>
    <cellStyle name="Total 2 124" xfId="11540"/>
    <cellStyle name="Total 2 125" xfId="11541"/>
    <cellStyle name="Total 2 126" xfId="11542"/>
    <cellStyle name="Total 2 127" xfId="11543"/>
    <cellStyle name="Total 2 128" xfId="11544"/>
    <cellStyle name="Total 2 129" xfId="11545"/>
    <cellStyle name="Total 2 13" xfId="11546"/>
    <cellStyle name="Total 2 130" xfId="11547"/>
    <cellStyle name="Total 2 131" xfId="11548"/>
    <cellStyle name="Total 2 132" xfId="11549"/>
    <cellStyle name="Total 2 133" xfId="11550"/>
    <cellStyle name="Total 2 134" xfId="13665"/>
    <cellStyle name="Total 2 14" xfId="11551"/>
    <cellStyle name="Total 2 15" xfId="11552"/>
    <cellStyle name="Total 2 16" xfId="11553"/>
    <cellStyle name="Total 2 17" xfId="11554"/>
    <cellStyle name="Total 2 18" xfId="11555"/>
    <cellStyle name="Total 2 19" xfId="11556"/>
    <cellStyle name="Total 2 2" xfId="11557"/>
    <cellStyle name="Total 2 2 2" xfId="11558"/>
    <cellStyle name="Total 2 2 3" xfId="13666"/>
    <cellStyle name="Total 2 20" xfId="11559"/>
    <cellStyle name="Total 2 21" xfId="11560"/>
    <cellStyle name="Total 2 22" xfId="11561"/>
    <cellStyle name="Total 2 23" xfId="11562"/>
    <cellStyle name="Total 2 24" xfId="11563"/>
    <cellStyle name="Total 2 25" xfId="11564"/>
    <cellStyle name="Total 2 26" xfId="11565"/>
    <cellStyle name="Total 2 27" xfId="11566"/>
    <cellStyle name="Total 2 28" xfId="11567"/>
    <cellStyle name="Total 2 29" xfId="11568"/>
    <cellStyle name="Total 2 3" xfId="11569"/>
    <cellStyle name="Total 2 3 2" xfId="11570"/>
    <cellStyle name="Total 2 3 3" xfId="13667"/>
    <cellStyle name="Total 2 30" xfId="11571"/>
    <cellStyle name="Total 2 31" xfId="11572"/>
    <cellStyle name="Total 2 32" xfId="11573"/>
    <cellStyle name="Total 2 33" xfId="11574"/>
    <cellStyle name="Total 2 34" xfId="11575"/>
    <cellStyle name="Total 2 35" xfId="11576"/>
    <cellStyle name="Total 2 36" xfId="11577"/>
    <cellStyle name="Total 2 37" xfId="11578"/>
    <cellStyle name="Total 2 38" xfId="11579"/>
    <cellStyle name="Total 2 39" xfId="11580"/>
    <cellStyle name="Total 2 4" xfId="11581"/>
    <cellStyle name="Total 2 4 2" xfId="11582"/>
    <cellStyle name="Total 2 4 3" xfId="13668"/>
    <cellStyle name="Total 2 40" xfId="11583"/>
    <cellStyle name="Total 2 41" xfId="11584"/>
    <cellStyle name="Total 2 42" xfId="11585"/>
    <cellStyle name="Total 2 43" xfId="11586"/>
    <cellStyle name="Total 2 44" xfId="11587"/>
    <cellStyle name="Total 2 45" xfId="11588"/>
    <cellStyle name="Total 2 46" xfId="11589"/>
    <cellStyle name="Total 2 47" xfId="11590"/>
    <cellStyle name="Total 2 48" xfId="11591"/>
    <cellStyle name="Total 2 49" xfId="11592"/>
    <cellStyle name="Total 2 5" xfId="11593"/>
    <cellStyle name="Total 2 5 2" xfId="11594"/>
    <cellStyle name="Total 2 5 3" xfId="13669"/>
    <cellStyle name="Total 2 50" xfId="11595"/>
    <cellStyle name="Total 2 51" xfId="11596"/>
    <cellStyle name="Total 2 52" xfId="11597"/>
    <cellStyle name="Total 2 53" xfId="11598"/>
    <cellStyle name="Total 2 54" xfId="11599"/>
    <cellStyle name="Total 2 55" xfId="11600"/>
    <cellStyle name="Total 2 56" xfId="11601"/>
    <cellStyle name="Total 2 57" xfId="11602"/>
    <cellStyle name="Total 2 58" xfId="11603"/>
    <cellStyle name="Total 2 59" xfId="11604"/>
    <cellStyle name="Total 2 6" xfId="11605"/>
    <cellStyle name="Total 2 6 2" xfId="11606"/>
    <cellStyle name="Total 2 6 3" xfId="13670"/>
    <cellStyle name="Total 2 60" xfId="11607"/>
    <cellStyle name="Total 2 61" xfId="11608"/>
    <cellStyle name="Total 2 62" xfId="11609"/>
    <cellStyle name="Total 2 63" xfId="11610"/>
    <cellStyle name="Total 2 64" xfId="11611"/>
    <cellStyle name="Total 2 65" xfId="11612"/>
    <cellStyle name="Total 2 66" xfId="11613"/>
    <cellStyle name="Total 2 67" xfId="11614"/>
    <cellStyle name="Total 2 68" xfId="11615"/>
    <cellStyle name="Total 2 69" xfId="11616"/>
    <cellStyle name="Total 2 7" xfId="11617"/>
    <cellStyle name="Total 2 7 2" xfId="11618"/>
    <cellStyle name="Total 2 7 3" xfId="13671"/>
    <cellStyle name="Total 2 70" xfId="11619"/>
    <cellStyle name="Total 2 71" xfId="11620"/>
    <cellStyle name="Total 2 72" xfId="11621"/>
    <cellStyle name="Total 2 73" xfId="11622"/>
    <cellStyle name="Total 2 74" xfId="11623"/>
    <cellStyle name="Total 2 75" xfId="11624"/>
    <cellStyle name="Total 2 76" xfId="11625"/>
    <cellStyle name="Total 2 77" xfId="11626"/>
    <cellStyle name="Total 2 78" xfId="11627"/>
    <cellStyle name="Total 2 79" xfId="11628"/>
    <cellStyle name="Total 2 8" xfId="11629"/>
    <cellStyle name="Total 2 8 2" xfId="11630"/>
    <cellStyle name="Total 2 8 3" xfId="13672"/>
    <cellStyle name="Total 2 80" xfId="11631"/>
    <cellStyle name="Total 2 81" xfId="11632"/>
    <cellStyle name="Total 2 82" xfId="11633"/>
    <cellStyle name="Total 2 83" xfId="11634"/>
    <cellStyle name="Total 2 84" xfId="11635"/>
    <cellStyle name="Total 2 85" xfId="11636"/>
    <cellStyle name="Total 2 86" xfId="11637"/>
    <cellStyle name="Total 2 87" xfId="11638"/>
    <cellStyle name="Total 2 88" xfId="11639"/>
    <cellStyle name="Total 2 89" xfId="11640"/>
    <cellStyle name="Total 2 9" xfId="11641"/>
    <cellStyle name="Total 2 90" xfId="11642"/>
    <cellStyle name="Total 2 91" xfId="11643"/>
    <cellStyle name="Total 2 92" xfId="11644"/>
    <cellStyle name="Total 2 93" xfId="11645"/>
    <cellStyle name="Total 2 94" xfId="11646"/>
    <cellStyle name="Total 2 95" xfId="11647"/>
    <cellStyle name="Total 2 96" xfId="11648"/>
    <cellStyle name="Total 2 97" xfId="11649"/>
    <cellStyle name="Total 2 98" xfId="11650"/>
    <cellStyle name="Total 2 99" xfId="11651"/>
    <cellStyle name="Total 2_hyr" xfId="13673"/>
    <cellStyle name="Total 3" xfId="11652"/>
    <cellStyle name="Total 3 2" xfId="11653"/>
    <cellStyle name="Total 3 2 2" xfId="11654"/>
    <cellStyle name="Total 3 2 3" xfId="13675"/>
    <cellStyle name="Total 3 3" xfId="11655"/>
    <cellStyle name="Total 3 3 2" xfId="13676"/>
    <cellStyle name="Total 3 4" xfId="11656"/>
    <cellStyle name="Total 3 4 2" xfId="13677"/>
    <cellStyle name="Total 3 5" xfId="11657"/>
    <cellStyle name="Total 3 5 2" xfId="13678"/>
    <cellStyle name="Total 3 6" xfId="11658"/>
    <cellStyle name="Total 3 7" xfId="13674"/>
    <cellStyle name="Total 3_hyr" xfId="11659"/>
    <cellStyle name="Total 4" xfId="11660"/>
    <cellStyle name="Total 4 2" xfId="11661"/>
    <cellStyle name="Total 4 2 2" xfId="13680"/>
    <cellStyle name="Total 4 3" xfId="11662"/>
    <cellStyle name="Total 4 3 2" xfId="13681"/>
    <cellStyle name="Total 4 4" xfId="11663"/>
    <cellStyle name="Total 4 4 2" xfId="13682"/>
    <cellStyle name="Total 4 5" xfId="11664"/>
    <cellStyle name="Total 4 5 2" xfId="13683"/>
    <cellStyle name="Total 4 6" xfId="11665"/>
    <cellStyle name="Total 4 7" xfId="13679"/>
    <cellStyle name="Total 4_hyr" xfId="11666"/>
    <cellStyle name="Total 5" xfId="11667"/>
    <cellStyle name="Total 5 2" xfId="11668"/>
    <cellStyle name="Total 5 3" xfId="13684"/>
    <cellStyle name="Total 6" xfId="11669"/>
    <cellStyle name="Total 6 2" xfId="11670"/>
    <cellStyle name="Total 6 3" xfId="13685"/>
    <cellStyle name="Total 7" xfId="11671"/>
    <cellStyle name="Total 7 2" xfId="11672"/>
    <cellStyle name="Total 7 3" xfId="13686"/>
    <cellStyle name="Total 8" xfId="11673"/>
    <cellStyle name="Total 8 2" xfId="11674"/>
    <cellStyle name="Total 8 3" xfId="13687"/>
    <cellStyle name="Total 9" xfId="11675"/>
    <cellStyle name="Total 9 2" xfId="11676"/>
    <cellStyle name="Total 9 3" xfId="11677"/>
    <cellStyle name="Total 9 4" xfId="13688"/>
    <cellStyle name="Tusenskille [0]_Ark1" xfId="11678"/>
    <cellStyle name="Tusenskille_Ark1" xfId="11679"/>
    <cellStyle name="Tusental (0)_pldt" xfId="11680"/>
    <cellStyle name="Tusental_pldt" xfId="11681"/>
    <cellStyle name="unit" xfId="11682"/>
    <cellStyle name="unit 2" xfId="13689"/>
    <cellStyle name="Valuta (0)_pldt" xfId="11683"/>
    <cellStyle name="Valuta [0]_Ark1" xfId="11684"/>
    <cellStyle name="Valuta_Ark1" xfId="11685"/>
    <cellStyle name="Warning Text 10" xfId="11686"/>
    <cellStyle name="Warning Text 10 2" xfId="11687"/>
    <cellStyle name="Warning Text 11" xfId="11688"/>
    <cellStyle name="Warning Text 11 2" xfId="11689"/>
    <cellStyle name="Warning Text 2" xfId="11690"/>
    <cellStyle name="Warning Text 2 10" xfId="11691"/>
    <cellStyle name="Warning Text 2 100" xfId="11692"/>
    <cellStyle name="Warning Text 2 101" xfId="11693"/>
    <cellStyle name="Warning Text 2 102" xfId="11694"/>
    <cellStyle name="Warning Text 2 103" xfId="11695"/>
    <cellStyle name="Warning Text 2 104" xfId="11696"/>
    <cellStyle name="Warning Text 2 105" xfId="11697"/>
    <cellStyle name="Warning Text 2 106" xfId="11698"/>
    <cellStyle name="Warning Text 2 107" xfId="11699"/>
    <cellStyle name="Warning Text 2 108" xfId="11700"/>
    <cellStyle name="Warning Text 2 109" xfId="11701"/>
    <cellStyle name="Warning Text 2 11" xfId="11702"/>
    <cellStyle name="Warning Text 2 110" xfId="11703"/>
    <cellStyle name="Warning Text 2 111" xfId="11704"/>
    <cellStyle name="Warning Text 2 112" xfId="11705"/>
    <cellStyle name="Warning Text 2 113" xfId="11706"/>
    <cellStyle name="Warning Text 2 114" xfId="11707"/>
    <cellStyle name="Warning Text 2 115" xfId="11708"/>
    <cellStyle name="Warning Text 2 116" xfId="11709"/>
    <cellStyle name="Warning Text 2 117" xfId="11710"/>
    <cellStyle name="Warning Text 2 118" xfId="11711"/>
    <cellStyle name="Warning Text 2 119" xfId="11712"/>
    <cellStyle name="Warning Text 2 12" xfId="11713"/>
    <cellStyle name="Warning Text 2 120" xfId="11714"/>
    <cellStyle name="Warning Text 2 121" xfId="11715"/>
    <cellStyle name="Warning Text 2 122" xfId="11716"/>
    <cellStyle name="Warning Text 2 123" xfId="11717"/>
    <cellStyle name="Warning Text 2 124" xfId="11718"/>
    <cellStyle name="Warning Text 2 125" xfId="11719"/>
    <cellStyle name="Warning Text 2 126" xfId="11720"/>
    <cellStyle name="Warning Text 2 127" xfId="11721"/>
    <cellStyle name="Warning Text 2 128" xfId="11722"/>
    <cellStyle name="Warning Text 2 129" xfId="11723"/>
    <cellStyle name="Warning Text 2 13" xfId="11724"/>
    <cellStyle name="Warning Text 2 130" xfId="11725"/>
    <cellStyle name="Warning Text 2 131" xfId="11726"/>
    <cellStyle name="Warning Text 2 132" xfId="11727"/>
    <cellStyle name="Warning Text 2 133" xfId="11728"/>
    <cellStyle name="Warning Text 2 134" xfId="13690"/>
    <cellStyle name="Warning Text 2 14" xfId="11729"/>
    <cellStyle name="Warning Text 2 15" xfId="11730"/>
    <cellStyle name="Warning Text 2 16" xfId="11731"/>
    <cellStyle name="Warning Text 2 17" xfId="11732"/>
    <cellStyle name="Warning Text 2 18" xfId="11733"/>
    <cellStyle name="Warning Text 2 19" xfId="11734"/>
    <cellStyle name="Warning Text 2 2" xfId="11735"/>
    <cellStyle name="Warning Text 2 2 2" xfId="11736"/>
    <cellStyle name="Warning Text 2 2 3" xfId="13691"/>
    <cellStyle name="Warning Text 2 20" xfId="11737"/>
    <cellStyle name="Warning Text 2 21" xfId="11738"/>
    <cellStyle name="Warning Text 2 22" xfId="11739"/>
    <cellStyle name="Warning Text 2 23" xfId="11740"/>
    <cellStyle name="Warning Text 2 24" xfId="11741"/>
    <cellStyle name="Warning Text 2 25" xfId="11742"/>
    <cellStyle name="Warning Text 2 26" xfId="11743"/>
    <cellStyle name="Warning Text 2 27" xfId="11744"/>
    <cellStyle name="Warning Text 2 28" xfId="11745"/>
    <cellStyle name="Warning Text 2 29" xfId="11746"/>
    <cellStyle name="Warning Text 2 3" xfId="11747"/>
    <cellStyle name="Warning Text 2 3 2" xfId="11748"/>
    <cellStyle name="Warning Text 2 3 3" xfId="13692"/>
    <cellStyle name="Warning Text 2 30" xfId="11749"/>
    <cellStyle name="Warning Text 2 31" xfId="11750"/>
    <cellStyle name="Warning Text 2 32" xfId="11751"/>
    <cellStyle name="Warning Text 2 33" xfId="11752"/>
    <cellStyle name="Warning Text 2 34" xfId="11753"/>
    <cellStyle name="Warning Text 2 35" xfId="11754"/>
    <cellStyle name="Warning Text 2 36" xfId="11755"/>
    <cellStyle name="Warning Text 2 37" xfId="11756"/>
    <cellStyle name="Warning Text 2 38" xfId="11757"/>
    <cellStyle name="Warning Text 2 39" xfId="11758"/>
    <cellStyle name="Warning Text 2 4" xfId="11759"/>
    <cellStyle name="Warning Text 2 4 2" xfId="11760"/>
    <cellStyle name="Warning Text 2 4 3" xfId="13693"/>
    <cellStyle name="Warning Text 2 40" xfId="11761"/>
    <cellStyle name="Warning Text 2 41" xfId="11762"/>
    <cellStyle name="Warning Text 2 42" xfId="11763"/>
    <cellStyle name="Warning Text 2 43" xfId="11764"/>
    <cellStyle name="Warning Text 2 44" xfId="11765"/>
    <cellStyle name="Warning Text 2 45" xfId="11766"/>
    <cellStyle name="Warning Text 2 46" xfId="11767"/>
    <cellStyle name="Warning Text 2 47" xfId="11768"/>
    <cellStyle name="Warning Text 2 48" xfId="11769"/>
    <cellStyle name="Warning Text 2 49" xfId="11770"/>
    <cellStyle name="Warning Text 2 5" xfId="11771"/>
    <cellStyle name="Warning Text 2 5 2" xfId="11772"/>
    <cellStyle name="Warning Text 2 5 3" xfId="13694"/>
    <cellStyle name="Warning Text 2 50" xfId="11773"/>
    <cellStyle name="Warning Text 2 51" xfId="11774"/>
    <cellStyle name="Warning Text 2 52" xfId="11775"/>
    <cellStyle name="Warning Text 2 53" xfId="11776"/>
    <cellStyle name="Warning Text 2 54" xfId="11777"/>
    <cellStyle name="Warning Text 2 55" xfId="11778"/>
    <cellStyle name="Warning Text 2 56" xfId="11779"/>
    <cellStyle name="Warning Text 2 57" xfId="11780"/>
    <cellStyle name="Warning Text 2 58" xfId="11781"/>
    <cellStyle name="Warning Text 2 59" xfId="11782"/>
    <cellStyle name="Warning Text 2 6" xfId="11783"/>
    <cellStyle name="Warning Text 2 6 2" xfId="11784"/>
    <cellStyle name="Warning Text 2 6 3" xfId="13695"/>
    <cellStyle name="Warning Text 2 60" xfId="11785"/>
    <cellStyle name="Warning Text 2 61" xfId="11786"/>
    <cellStyle name="Warning Text 2 62" xfId="11787"/>
    <cellStyle name="Warning Text 2 63" xfId="11788"/>
    <cellStyle name="Warning Text 2 64" xfId="11789"/>
    <cellStyle name="Warning Text 2 65" xfId="11790"/>
    <cellStyle name="Warning Text 2 66" xfId="11791"/>
    <cellStyle name="Warning Text 2 67" xfId="11792"/>
    <cellStyle name="Warning Text 2 68" xfId="11793"/>
    <cellStyle name="Warning Text 2 69" xfId="11794"/>
    <cellStyle name="Warning Text 2 7" xfId="11795"/>
    <cellStyle name="Warning Text 2 7 2" xfId="11796"/>
    <cellStyle name="Warning Text 2 7 3" xfId="13696"/>
    <cellStyle name="Warning Text 2 70" xfId="11797"/>
    <cellStyle name="Warning Text 2 71" xfId="11798"/>
    <cellStyle name="Warning Text 2 72" xfId="11799"/>
    <cellStyle name="Warning Text 2 73" xfId="11800"/>
    <cellStyle name="Warning Text 2 74" xfId="11801"/>
    <cellStyle name="Warning Text 2 75" xfId="11802"/>
    <cellStyle name="Warning Text 2 76" xfId="11803"/>
    <cellStyle name="Warning Text 2 77" xfId="11804"/>
    <cellStyle name="Warning Text 2 78" xfId="11805"/>
    <cellStyle name="Warning Text 2 79" xfId="11806"/>
    <cellStyle name="Warning Text 2 8" xfId="11807"/>
    <cellStyle name="Warning Text 2 8 2" xfId="11808"/>
    <cellStyle name="Warning Text 2 8 3" xfId="13697"/>
    <cellStyle name="Warning Text 2 80" xfId="11809"/>
    <cellStyle name="Warning Text 2 81" xfId="11810"/>
    <cellStyle name="Warning Text 2 82" xfId="11811"/>
    <cellStyle name="Warning Text 2 83" xfId="11812"/>
    <cellStyle name="Warning Text 2 84" xfId="11813"/>
    <cellStyle name="Warning Text 2 85" xfId="11814"/>
    <cellStyle name="Warning Text 2 86" xfId="11815"/>
    <cellStyle name="Warning Text 2 87" xfId="11816"/>
    <cellStyle name="Warning Text 2 88" xfId="11817"/>
    <cellStyle name="Warning Text 2 89" xfId="11818"/>
    <cellStyle name="Warning Text 2 9" xfId="11819"/>
    <cellStyle name="Warning Text 2 90" xfId="11820"/>
    <cellStyle name="Warning Text 2 91" xfId="11821"/>
    <cellStyle name="Warning Text 2 92" xfId="11822"/>
    <cellStyle name="Warning Text 2 93" xfId="11823"/>
    <cellStyle name="Warning Text 2 94" xfId="11824"/>
    <cellStyle name="Warning Text 2 95" xfId="11825"/>
    <cellStyle name="Warning Text 2 96" xfId="11826"/>
    <cellStyle name="Warning Text 2 97" xfId="11827"/>
    <cellStyle name="Warning Text 2 98" xfId="11828"/>
    <cellStyle name="Warning Text 2 99" xfId="11829"/>
    <cellStyle name="Warning Text 3" xfId="11830"/>
    <cellStyle name="Warning Text 3 2" xfId="11831"/>
    <cellStyle name="Warning Text 3 2 2" xfId="11832"/>
    <cellStyle name="Warning Text 3 2 3" xfId="13699"/>
    <cellStyle name="Warning Text 3 3" xfId="11833"/>
    <cellStyle name="Warning Text 3 3 2" xfId="13700"/>
    <cellStyle name="Warning Text 3 4" xfId="11834"/>
    <cellStyle name="Warning Text 3 4 2" xfId="13701"/>
    <cellStyle name="Warning Text 3 5" xfId="11835"/>
    <cellStyle name="Warning Text 3 5 2" xfId="13702"/>
    <cellStyle name="Warning Text 3 6" xfId="11836"/>
    <cellStyle name="Warning Text 3 7" xfId="13698"/>
    <cellStyle name="Warning Text 4" xfId="11837"/>
    <cellStyle name="Warning Text 4 2" xfId="11838"/>
    <cellStyle name="Warning Text 4 2 2" xfId="13704"/>
    <cellStyle name="Warning Text 4 3" xfId="11839"/>
    <cellStyle name="Warning Text 4 3 2" xfId="13705"/>
    <cellStyle name="Warning Text 4 4" xfId="11840"/>
    <cellStyle name="Warning Text 4 4 2" xfId="13706"/>
    <cellStyle name="Warning Text 4 5" xfId="11841"/>
    <cellStyle name="Warning Text 4 5 2" xfId="13707"/>
    <cellStyle name="Warning Text 4 6" xfId="11842"/>
    <cellStyle name="Warning Text 4 7" xfId="13703"/>
    <cellStyle name="Warning Text 5" xfId="11843"/>
    <cellStyle name="Warning Text 5 2" xfId="11844"/>
    <cellStyle name="Warning Text 5 3" xfId="13708"/>
    <cellStyle name="Warning Text 6" xfId="11845"/>
    <cellStyle name="Warning Text 6 2" xfId="11846"/>
    <cellStyle name="Warning Text 6 3" xfId="13709"/>
    <cellStyle name="Warning Text 7" xfId="11847"/>
    <cellStyle name="Warning Text 7 2" xfId="11848"/>
    <cellStyle name="Warning Text 7 3" xfId="13710"/>
    <cellStyle name="Warning Text 8" xfId="11849"/>
    <cellStyle name="Warning Text 8 2" xfId="11850"/>
    <cellStyle name="Warning Text 8 3" xfId="13711"/>
    <cellStyle name="Warning Text 9" xfId="11851"/>
    <cellStyle name="Warning Text 9 2" xfId="11852"/>
    <cellStyle name="Warning Text 9 3" xfId="11853"/>
    <cellStyle name="Warning Text 9 4" xfId="13712"/>
    <cellStyle name="WIP" xfId="11854"/>
    <cellStyle name="WIP 2" xfId="13713"/>
    <cellStyle name="अच्छा" xfId="11855"/>
    <cellStyle name="अच्छा 2" xfId="13714"/>
    <cellStyle name="आउटपुट" xfId="11856"/>
    <cellStyle name="आउटपुट 2" xfId="13715"/>
    <cellStyle name="इनपुट" xfId="11857"/>
    <cellStyle name="इनपुट 2" xfId="13716"/>
    <cellStyle name="एक्सेंट1" xfId="11858"/>
    <cellStyle name="एक्सेंट1 2" xfId="13717"/>
    <cellStyle name="एक्सेंट2" xfId="11859"/>
    <cellStyle name="एक्सेंट2 2" xfId="13718"/>
    <cellStyle name="एक्सेंट3" xfId="11860"/>
    <cellStyle name="एक्सेंट3 2" xfId="13719"/>
    <cellStyle name="एक्सेंट4" xfId="11861"/>
    <cellStyle name="एक्सेंट4 2" xfId="13720"/>
    <cellStyle name="एक्सेंट5" xfId="11862"/>
    <cellStyle name="एक्सेंट5 2" xfId="13721"/>
    <cellStyle name="एक्सेंट6" xfId="11863"/>
    <cellStyle name="एक्सेंट6 2" xfId="13722"/>
    <cellStyle name="कक्ष जाँचें" xfId="11864"/>
    <cellStyle name="कक्ष जाँचें 2" xfId="13723"/>
    <cellStyle name="कुल" xfId="11865"/>
    <cellStyle name="कुल 2" xfId="13724"/>
    <cellStyle name="चेतावनी पाठ" xfId="11866"/>
    <cellStyle name="चेतावनी पाठ 2" xfId="13725"/>
    <cellStyle name="नोट" xfId="11867"/>
    <cellStyle name="नोट 2" xfId="13726"/>
    <cellStyle name="न्यूट्रल" xfId="11868"/>
    <cellStyle name="न्यूट्रल 2" xfId="13727"/>
    <cellStyle name="परिकलन" xfId="11869"/>
    <cellStyle name="परिकलन 2" xfId="13728"/>
    <cellStyle name="बुरा" xfId="11870"/>
    <cellStyle name="बुरा 2" xfId="13729"/>
    <cellStyle name="लिंक्ड कक्ष" xfId="11871"/>
    <cellStyle name="लिंक्ड कक्ष 2" xfId="13730"/>
    <cellStyle name="व्याख्यात्मक पाठ" xfId="11872"/>
    <cellStyle name="व्याख्यात्मक पाठ 2" xfId="13731"/>
    <cellStyle name="शीर्ष 1" xfId="11873"/>
    <cellStyle name="शीर्ष 1 2" xfId="13732"/>
    <cellStyle name="शीर्ष 2" xfId="11874"/>
    <cellStyle name="शीर्ष 2 2" xfId="13733"/>
    <cellStyle name="शीर्ष 3" xfId="11875"/>
    <cellStyle name="शीर्ष 3 2" xfId="13734"/>
    <cellStyle name="शीर्ष 4" xfId="11876"/>
    <cellStyle name="शीर्ष 4 2" xfId="13735"/>
    <cellStyle name="शीर्षक" xfId="11877"/>
    <cellStyle name="शीर्षक 2" xfId="13736"/>
    <cellStyle name="साधारण 2" xfId="11878"/>
    <cellStyle name="साधारण 2 2" xfId="13737"/>
    <cellStyle name="콤마 [0]_PLDT" xfId="11879"/>
    <cellStyle name="콤마_PLDT" xfId="11880"/>
    <cellStyle name="통화 [0]_PLDT" xfId="11881"/>
    <cellStyle name="통화_PLDT" xfId="11882"/>
    <cellStyle name="표준_PLDT" xfId="118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eja\e\DATA\DATA4\DATA\ANNUAL\0203\DATA4\DATA\MONTHLY\0102\JAN\Sep\GRAPH.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mp10\c\WINDOWS\Desktop\Latest%20revised%20Cost%20Estimates%20for%20Substatio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eja\e\DATA\DATA4\DATA\ANNUAL\0203\DATA4\DATA\ANNUAL\9900\YRDATA\CSD.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counts3-pc\d\Documents%20and%20Settings\Naveen\My%20Documents\Naveen\Tariff%202006-07\CPG\Op%20BS%20Final%2016052005\Asset%20Disaggregation%2017.04.05%20With%20Residual%20MPSEB\Raw%20TB%20Data%20&amp;%20Cap-CAU%20as%20Ge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resh\Power\MSEB\MSEB%2001-02\Data\Dispatch%20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ccounts3-pc\d\Databank\1-Projects%20In%20Hand\DFID\ARR%202003-04\Arr%20Petition%202003-04\For%20Submission\ARR%20Forms%20For%20Submiss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ccounts3-pc\d\Documents%20and%20Settings\gangira\Desktop\KPMG\Financial%20Mo\Final%20Model\PF_Modelling_KPMG%20v3.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ccounts3-pc\d\Sameer's%20folder\MSEB\Tariff%20Filing%202003-04\Outputs\Models\Working%20Models\old\Dispatch%202.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J:\Databank\1-Projects%20In%20Hand\DFID\ARR%202003-04\Arr%20Petition%202003-04\For%20Submission\ARR%20Forms%20For%20Submissi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Y%2019-20/Reliablity%20Index/Aug-19/Aug-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scom-6-pc\d\Santhosh\Reliability%20Index%202012-13\Data\ICEA\EMR%20YEARLY\EMR2005-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eja\e\DATA\DATA4\DATA\ANNUAL\0203\DATA\DATA4\DATA\ANNUAL\0102\ANN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laita-\C\Documents%20and%20Settings\Lalitha1\My%20Documents\Malathi\Realibility%20Index\Vital%20Stats%20for%20SEE\Jahnavi\Statistics%20(Technical)\STATS-INST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counts3-pc\d\BAS\ON%20THE%20JOB\Cost%20Accounting%20Formats\Poorv%20Discom\CAR%20Model\BS\Raw%20TB%20Data%20&amp;%20Cap-CAU%20as%20G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ccounts3-pc\d\201-04REL-Fin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eja\e\DATA\DATA4\DATA\ANNUAL\0203\data\DATA4\DATA\Generation\AFIVE\YEARLY\GEN,PLF&amp;FACTOR\Performance%20Section%20B\Performance%20of%20MPSEB%20Station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eja\e\DATA\DATA4\DATA\ANNUAL\0203\data\DATA4\DATA\ANNUAL\0001\GEN%20LO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ISPMPC\DataBase\WINDOWS\Profiles\rk\Desktop\220-03%20Latest\Global%20model%2028th%20F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LDAILY"/>
      <sheetName val="MPCSSD"/>
      <sheetName val="DTHG"/>
      <sheetName val="Chart1"/>
      <sheetName val="DLC"/>
      <sheetName val="Stationwise Thermal &amp; Hydel Gen"/>
      <sheetName val="Executive Summary -Thermal"/>
      <sheetName val="TWELVE"/>
      <sheetName val="Salient1"/>
      <sheetName val="BillingEffi"/>
      <sheetName val="agl-pump-sets"/>
      <sheetName val="EG"/>
      <sheetName val="pump-sets(AI)"/>
      <sheetName val="installes-capacity"/>
      <sheetName val="per-capita"/>
      <sheetName val="towns&amp;villages"/>
      <sheetName val="overall"/>
      <sheetName val="1"/>
      <sheetName val="R_Abstract"/>
      <sheetName val="A2-02-03"/>
      <sheetName val="Sheet2"/>
      <sheetName val="Sec-5a"/>
      <sheetName val="Sec-1a"/>
      <sheetName val="Sec-8d"/>
      <sheetName val="Sec-3a"/>
      <sheetName val="Sec-1b"/>
      <sheetName val="Sec-1c"/>
      <sheetName val="Sec-8c"/>
      <sheetName val="ATC Loss Red"/>
      <sheetName val="STN WISE EMR"/>
      <sheetName val="04REL"/>
      <sheetName val="Cat_Ser_load"/>
      <sheetName val="ser released caste wise"/>
      <sheetName val="Sheet4"/>
      <sheetName val="A 3.7"/>
      <sheetName val="data"/>
      <sheetName val="BREAKUP OF O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 Rate"/>
      <sheetName val="160MVA+2FB"/>
      <sheetName val="160MVA+1FB"/>
      <sheetName val="160MVA Addl"/>
      <sheetName val="220KV FB"/>
      <sheetName val="315MVA Addl"/>
      <sheetName val="40MVA+2FB"/>
      <sheetName val="20MVA+2FB"/>
      <sheetName val="40MVA+1FB"/>
      <sheetName val="132FB"/>
      <sheetName val="40to63"/>
      <sheetName val="20to40"/>
      <sheetName val="Addl.40"/>
      <sheetName val="Addl.20"/>
      <sheetName val="SS-Cost"/>
      <sheetName val="Addl.63 (2)"/>
      <sheetName val="Addl_40"/>
      <sheetName val="A 3_7"/>
      <sheetName val="04REL"/>
      <sheetName val="Salient1"/>
      <sheetName val="Cat_Ser_load"/>
      <sheetName val="data"/>
      <sheetName val="Sheet1"/>
      <sheetName val="Inputs"/>
      <sheetName val="132kv DCDS"/>
      <sheetName val=""/>
      <sheetName val="Scheme Area Details_Block__ C2"/>
      <sheetName val="New33KVSS_E3"/>
      <sheetName val="Prop aug of Ex 33KVSS_E3a"/>
      <sheetName val="UK"/>
      <sheetName val="Coalmine"/>
      <sheetName val="Dom"/>
      <sheetName val="Data base Feb 09"/>
      <sheetName val="Unit_Rate"/>
      <sheetName val="160MVA_Addl"/>
      <sheetName val="220KV_FB"/>
      <sheetName val="315MVA_Addl"/>
      <sheetName val="Addl_401"/>
      <sheetName val="Addl_20"/>
      <sheetName val="Addl_63_(2)"/>
      <sheetName val="grid"/>
      <sheetName val="R_Hrs_ Since Comm"/>
      <sheetName val="A_3_7"/>
      <sheetName val="ATP"/>
      <sheetName val="A"/>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38">
          <cell r="A38" t="str">
            <v xml:space="preserve">ESTIMATE FOR INSTALLATION OF ADDITIONAL 1X40MVA 132/33KV TRANSFORMER AT EXISTING EHV SUBSTATION </v>
          </cell>
        </row>
        <row r="40">
          <cell r="A40" t="str">
            <v>SCHEDULE</v>
          </cell>
        </row>
        <row r="42">
          <cell r="A42" t="str">
            <v>TOTAL NO. OF LOCATIONS</v>
          </cell>
          <cell r="C42">
            <v>1</v>
          </cell>
        </row>
        <row r="44">
          <cell r="A44" t="str">
            <v>SNO</v>
          </cell>
          <cell r="B44" t="str">
            <v>PARTICULARS</v>
          </cell>
          <cell r="C44" t="str">
            <v>Quantity</v>
          </cell>
          <cell r="D44" t="str">
            <v>EX-W Rate</v>
          </cell>
          <cell r="E44" t="str">
            <v>EX-W Amount</v>
          </cell>
          <cell r="F44" t="str">
            <v>Other Rate</v>
          </cell>
          <cell r="G44" t="str">
            <v>Other Amount</v>
          </cell>
          <cell r="H44" t="str">
            <v>Total Rate</v>
          </cell>
          <cell r="I44" t="str">
            <v>Total Amount</v>
          </cell>
        </row>
        <row r="46">
          <cell r="A46" t="str">
            <v>(A)</v>
          </cell>
          <cell r="B46" t="str">
            <v>220KV EQUIPMENTS</v>
          </cell>
        </row>
        <row r="48">
          <cell r="A48">
            <v>1</v>
          </cell>
          <cell r="B48" t="str">
            <v>Circuit Breaker</v>
          </cell>
          <cell r="C48">
            <v>0</v>
          </cell>
          <cell r="D48">
            <v>13.429399999999999</v>
          </cell>
          <cell r="E48">
            <v>0</v>
          </cell>
          <cell r="F48">
            <v>1.0102</v>
          </cell>
          <cell r="G48">
            <v>0</v>
          </cell>
          <cell r="H48">
            <v>14.439599999999999</v>
          </cell>
          <cell r="I48">
            <v>0</v>
          </cell>
        </row>
        <row r="49">
          <cell r="A49">
            <v>2</v>
          </cell>
          <cell r="B49" t="str">
            <v>Current Transformer</v>
          </cell>
          <cell r="C49">
            <v>0</v>
          </cell>
          <cell r="D49">
            <v>1.3</v>
          </cell>
          <cell r="E49">
            <v>0</v>
          </cell>
          <cell r="F49">
            <v>9.1999999999999998E-2</v>
          </cell>
          <cell r="G49">
            <v>0</v>
          </cell>
          <cell r="H49">
            <v>1.3920000000000001</v>
          </cell>
          <cell r="I49">
            <v>0</v>
          </cell>
        </row>
        <row r="50">
          <cell r="A50">
            <v>3</v>
          </cell>
          <cell r="B50" t="str">
            <v>Isolator (with E/S)</v>
          </cell>
          <cell r="C50">
            <v>0</v>
          </cell>
          <cell r="D50">
            <v>0.50570000000000004</v>
          </cell>
          <cell r="E50">
            <v>0</v>
          </cell>
          <cell r="F50">
            <v>3.2899999999999999E-2</v>
          </cell>
          <cell r="G50">
            <v>0</v>
          </cell>
          <cell r="H50">
            <v>0.53860000000000008</v>
          </cell>
          <cell r="I50">
            <v>0</v>
          </cell>
        </row>
        <row r="51">
          <cell r="A51">
            <v>4</v>
          </cell>
          <cell r="B51" t="str">
            <v>Isolator (without E/S)</v>
          </cell>
          <cell r="C51">
            <v>0</v>
          </cell>
          <cell r="D51">
            <v>0.50570000000000004</v>
          </cell>
          <cell r="E51">
            <v>0</v>
          </cell>
          <cell r="F51">
            <v>3.2899999999999999E-2</v>
          </cell>
          <cell r="G51">
            <v>0</v>
          </cell>
          <cell r="H51">
            <v>0.53860000000000008</v>
          </cell>
          <cell r="I51">
            <v>0</v>
          </cell>
        </row>
        <row r="52">
          <cell r="A52">
            <v>5</v>
          </cell>
          <cell r="B52" t="str">
            <v>LA</v>
          </cell>
          <cell r="C52">
            <v>0</v>
          </cell>
          <cell r="D52">
            <v>0.4234</v>
          </cell>
          <cell r="E52">
            <v>0</v>
          </cell>
          <cell r="F52">
            <v>2.6100000000000002E-2</v>
          </cell>
          <cell r="G52">
            <v>0</v>
          </cell>
          <cell r="H52">
            <v>0.44950000000000001</v>
          </cell>
          <cell r="I52">
            <v>0</v>
          </cell>
        </row>
        <row r="53">
          <cell r="A53">
            <v>6</v>
          </cell>
          <cell r="B53" t="str">
            <v>PI / Solid Core Insulators</v>
          </cell>
          <cell r="C53">
            <v>0</v>
          </cell>
          <cell r="D53">
            <v>0.14399999999999999</v>
          </cell>
          <cell r="E53">
            <v>0</v>
          </cell>
          <cell r="F53">
            <v>9.7999999999999997E-3</v>
          </cell>
          <cell r="G53">
            <v>0</v>
          </cell>
          <cell r="H53">
            <v>0.15379999999999999</v>
          </cell>
          <cell r="I53">
            <v>0</v>
          </cell>
        </row>
        <row r="54">
          <cell r="A54">
            <v>7</v>
          </cell>
          <cell r="B54" t="str">
            <v>C&amp;R Panel(For feeder)</v>
          </cell>
          <cell r="C54">
            <v>0</v>
          </cell>
          <cell r="D54">
            <v>4.5674999999999999</v>
          </cell>
          <cell r="E54">
            <v>0</v>
          </cell>
          <cell r="F54">
            <v>9.1399999999999995E-2</v>
          </cell>
          <cell r="G54">
            <v>0</v>
          </cell>
          <cell r="H54">
            <v>4.6589</v>
          </cell>
          <cell r="I54">
            <v>0</v>
          </cell>
        </row>
        <row r="55">
          <cell r="A55">
            <v>8</v>
          </cell>
          <cell r="B55" t="str">
            <v>C&amp;R Panel (for transformer)</v>
          </cell>
          <cell r="C55">
            <v>0</v>
          </cell>
          <cell r="D55">
            <v>4.5674999999999999</v>
          </cell>
          <cell r="E55">
            <v>0</v>
          </cell>
          <cell r="F55">
            <v>9.1399999999999995E-2</v>
          </cell>
          <cell r="G55">
            <v>0</v>
          </cell>
          <cell r="H55">
            <v>4.6589</v>
          </cell>
          <cell r="I55">
            <v>0</v>
          </cell>
        </row>
        <row r="56">
          <cell r="A56">
            <v>9</v>
          </cell>
          <cell r="B56" t="str">
            <v>C&amp;R Panel (Bus coup./Bus tie)</v>
          </cell>
          <cell r="C56">
            <v>0</v>
          </cell>
          <cell r="D56">
            <v>4.5674999999999999</v>
          </cell>
          <cell r="E56">
            <v>0</v>
          </cell>
          <cell r="F56">
            <v>9.1399999999999995E-2</v>
          </cell>
          <cell r="G56">
            <v>0</v>
          </cell>
          <cell r="H56">
            <v>4.6589</v>
          </cell>
          <cell r="I56">
            <v>0</v>
          </cell>
        </row>
        <row r="57">
          <cell r="A57">
            <v>10</v>
          </cell>
          <cell r="B57" t="str">
            <v>Synchroscope</v>
          </cell>
          <cell r="C57">
            <v>0</v>
          </cell>
          <cell r="D57">
            <v>0</v>
          </cell>
          <cell r="E57">
            <v>0</v>
          </cell>
          <cell r="F57">
            <v>1.5</v>
          </cell>
          <cell r="G57">
            <v>0</v>
          </cell>
          <cell r="H57">
            <v>1.5</v>
          </cell>
          <cell r="I57">
            <v>0</v>
          </cell>
        </row>
        <row r="58">
          <cell r="A58">
            <v>11</v>
          </cell>
          <cell r="B58" t="str">
            <v>PT</v>
          </cell>
          <cell r="C58">
            <v>0</v>
          </cell>
          <cell r="D58">
            <v>1.5</v>
          </cell>
          <cell r="E58">
            <v>0</v>
          </cell>
          <cell r="F58">
            <v>0.1</v>
          </cell>
          <cell r="G58">
            <v>0</v>
          </cell>
          <cell r="H58">
            <v>1.6</v>
          </cell>
          <cell r="I58">
            <v>0</v>
          </cell>
        </row>
        <row r="59">
          <cell r="A59">
            <v>12</v>
          </cell>
          <cell r="B59" t="str">
            <v>Suspension/Tension String with H/W</v>
          </cell>
          <cell r="C59">
            <v>0</v>
          </cell>
          <cell r="D59">
            <v>6.0785000000000006E-2</v>
          </cell>
          <cell r="E59">
            <v>0</v>
          </cell>
          <cell r="F59">
            <v>6.0000000000000001E-3</v>
          </cell>
          <cell r="G59">
            <v>0</v>
          </cell>
          <cell r="H59">
            <v>6.6785000000000011E-2</v>
          </cell>
          <cell r="I59">
            <v>0</v>
          </cell>
        </row>
        <row r="60">
          <cell r="A60">
            <v>13</v>
          </cell>
          <cell r="B60" t="str">
            <v>Double Tension String with H/W</v>
          </cell>
          <cell r="C60">
            <v>0</v>
          </cell>
          <cell r="D60">
            <v>0.11468500000000001</v>
          </cell>
          <cell r="E60">
            <v>0</v>
          </cell>
          <cell r="F60">
            <v>1.1599999999999999E-2</v>
          </cell>
          <cell r="G60">
            <v>0</v>
          </cell>
          <cell r="H60">
            <v>0.12628500000000001</v>
          </cell>
          <cell r="I60">
            <v>0</v>
          </cell>
        </row>
        <row r="62">
          <cell r="B62" t="str">
            <v>SUB TOTAL (A)</v>
          </cell>
          <cell r="C62" t="str">
            <v xml:space="preserve"> </v>
          </cell>
          <cell r="E62">
            <v>0</v>
          </cell>
          <cell r="G62">
            <v>0</v>
          </cell>
          <cell r="I62">
            <v>0</v>
          </cell>
        </row>
        <row r="64">
          <cell r="A64" t="str">
            <v>(B)</v>
          </cell>
          <cell r="B64" t="str">
            <v>132KV EQUIPMENTS</v>
          </cell>
        </row>
        <row r="66">
          <cell r="A66">
            <v>1</v>
          </cell>
          <cell r="B66" t="str">
            <v>Circuit Breaker</v>
          </cell>
          <cell r="C66">
            <v>1</v>
          </cell>
          <cell r="D66">
            <v>6.4887000000000015</v>
          </cell>
          <cell r="E66">
            <v>6.4887000000000015</v>
          </cell>
          <cell r="F66">
            <v>0.57534999999999992</v>
          </cell>
          <cell r="G66">
            <v>0.57534999999999992</v>
          </cell>
          <cell r="H66">
            <v>7.0640500000000017</v>
          </cell>
          <cell r="I66">
            <v>7.0640500000000017</v>
          </cell>
        </row>
        <row r="67">
          <cell r="A67">
            <v>2</v>
          </cell>
          <cell r="B67" t="str">
            <v>CT</v>
          </cell>
          <cell r="C67">
            <v>3</v>
          </cell>
          <cell r="D67">
            <v>0.6766871508379888</v>
          </cell>
          <cell r="E67">
            <v>2.0300614525139666</v>
          </cell>
          <cell r="F67">
            <v>4.9566480446927373E-2</v>
          </cell>
          <cell r="G67">
            <v>0.14869944134078211</v>
          </cell>
          <cell r="H67">
            <v>0.72625363128491616</v>
          </cell>
          <cell r="I67">
            <v>2.1787608938547489</v>
          </cell>
        </row>
        <row r="68">
          <cell r="A68">
            <v>3</v>
          </cell>
          <cell r="B68" t="str">
            <v xml:space="preserve">Isolator  with E/S </v>
          </cell>
          <cell r="C68">
            <v>0</v>
          </cell>
          <cell r="D68">
            <v>0.32090000000000002</v>
          </cell>
          <cell r="E68">
            <v>0</v>
          </cell>
          <cell r="F68">
            <v>2.4400000000000002E-2</v>
          </cell>
          <cell r="G68">
            <v>0</v>
          </cell>
          <cell r="H68">
            <v>0.3453</v>
          </cell>
          <cell r="I68">
            <v>0</v>
          </cell>
        </row>
        <row r="69">
          <cell r="A69">
            <v>4</v>
          </cell>
          <cell r="B69" t="str">
            <v>Isolator without E/S</v>
          </cell>
          <cell r="C69">
            <v>3</v>
          </cell>
          <cell r="D69">
            <v>0.32090000000000002</v>
          </cell>
          <cell r="E69">
            <v>0.96270000000000011</v>
          </cell>
          <cell r="F69">
            <v>2.4400000000000002E-2</v>
          </cell>
          <cell r="G69">
            <v>7.3200000000000001E-2</v>
          </cell>
          <cell r="H69">
            <v>0.3453</v>
          </cell>
          <cell r="I69">
            <v>1.0359</v>
          </cell>
        </row>
        <row r="70">
          <cell r="A70">
            <v>5</v>
          </cell>
          <cell r="B70" t="str">
            <v>PT</v>
          </cell>
          <cell r="C70">
            <v>0</v>
          </cell>
          <cell r="D70">
            <v>0.65</v>
          </cell>
          <cell r="E70">
            <v>0</v>
          </cell>
          <cell r="F70">
            <v>5.6000000000000001E-2</v>
          </cell>
          <cell r="G70">
            <v>0</v>
          </cell>
          <cell r="H70">
            <v>0.70600000000000007</v>
          </cell>
          <cell r="I70">
            <v>0</v>
          </cell>
        </row>
        <row r="71">
          <cell r="A71">
            <v>6</v>
          </cell>
          <cell r="B71" t="str">
            <v>LA</v>
          </cell>
          <cell r="C71">
            <v>3</v>
          </cell>
          <cell r="D71">
            <v>0.2258</v>
          </cell>
          <cell r="E71">
            <v>0.6774</v>
          </cell>
          <cell r="F71">
            <v>1.4200000000000001E-2</v>
          </cell>
          <cell r="G71">
            <v>4.2599999999999999E-2</v>
          </cell>
          <cell r="H71">
            <v>0.24</v>
          </cell>
          <cell r="I71">
            <v>0.72</v>
          </cell>
        </row>
        <row r="72">
          <cell r="A72">
            <v>7</v>
          </cell>
          <cell r="B72" t="str">
            <v>C&amp;R Panel (for 220/132KV Xmer)</v>
          </cell>
          <cell r="C72">
            <v>0</v>
          </cell>
          <cell r="D72">
            <v>4.9398999999999997</v>
          </cell>
          <cell r="E72">
            <v>0</v>
          </cell>
          <cell r="F72">
            <v>0.32175000000000004</v>
          </cell>
          <cell r="G72">
            <v>0</v>
          </cell>
          <cell r="H72">
            <v>5.2616499999999995</v>
          </cell>
          <cell r="I72">
            <v>0</v>
          </cell>
        </row>
        <row r="73">
          <cell r="A73">
            <v>8</v>
          </cell>
          <cell r="B73" t="str">
            <v>C&amp;R Panel (for 132/33KV Xmer)</v>
          </cell>
          <cell r="C73">
            <v>1</v>
          </cell>
          <cell r="D73">
            <v>4.9398999999999997</v>
          </cell>
          <cell r="E73">
            <v>4.9398999999999997</v>
          </cell>
          <cell r="F73">
            <v>0.32175000000000004</v>
          </cell>
          <cell r="G73">
            <v>0.32175000000000004</v>
          </cell>
          <cell r="H73">
            <v>5.2616499999999995</v>
          </cell>
          <cell r="I73">
            <v>5.2616499999999995</v>
          </cell>
        </row>
        <row r="74">
          <cell r="A74">
            <v>9</v>
          </cell>
          <cell r="B74" t="str">
            <v>C&amp;R Panel (for Feeder)</v>
          </cell>
          <cell r="C74">
            <v>0</v>
          </cell>
          <cell r="D74">
            <v>4.9398999999999997</v>
          </cell>
          <cell r="E74">
            <v>0</v>
          </cell>
          <cell r="F74">
            <v>0.32175000000000004</v>
          </cell>
          <cell r="G74">
            <v>0</v>
          </cell>
          <cell r="H74">
            <v>5.2616499999999995</v>
          </cell>
          <cell r="I74">
            <v>0</v>
          </cell>
        </row>
        <row r="75">
          <cell r="A75">
            <v>10</v>
          </cell>
          <cell r="B75" t="str">
            <v>C&amp;R Panel (for Bus coupler)</v>
          </cell>
          <cell r="C75">
            <v>0</v>
          </cell>
          <cell r="D75">
            <v>4.9398999999999997</v>
          </cell>
          <cell r="E75">
            <v>0</v>
          </cell>
          <cell r="F75">
            <v>0.32175000000000004</v>
          </cell>
          <cell r="G75">
            <v>0</v>
          </cell>
          <cell r="H75">
            <v>5.2616499999999995</v>
          </cell>
          <cell r="I75">
            <v>0</v>
          </cell>
        </row>
        <row r="76">
          <cell r="A76">
            <v>11</v>
          </cell>
          <cell r="B76" t="str">
            <v>PI/Solid Core Insulators</v>
          </cell>
          <cell r="C76">
            <v>36</v>
          </cell>
          <cell r="D76">
            <v>7.2499999999999995E-2</v>
          </cell>
          <cell r="E76">
            <v>2.61</v>
          </cell>
          <cell r="F76">
            <v>1.4E-2</v>
          </cell>
          <cell r="G76">
            <v>0.504</v>
          </cell>
          <cell r="H76">
            <v>8.6499999999999994E-2</v>
          </cell>
          <cell r="I76">
            <v>3.1139999999999999</v>
          </cell>
        </row>
        <row r="77">
          <cell r="A77">
            <v>12</v>
          </cell>
          <cell r="B77" t="str">
            <v>Suspension &amp; Tension String with H/W</v>
          </cell>
          <cell r="C77">
            <v>20</v>
          </cell>
          <cell r="D77">
            <v>3.6319999999999998E-2</v>
          </cell>
          <cell r="E77">
            <v>0.72639999999999993</v>
          </cell>
          <cell r="F77">
            <v>3.9924999999999995E-3</v>
          </cell>
          <cell r="G77">
            <v>7.984999999999999E-2</v>
          </cell>
          <cell r="H77">
            <v>4.0312500000000001E-2</v>
          </cell>
          <cell r="I77">
            <v>0.80624999999999991</v>
          </cell>
        </row>
        <row r="78">
          <cell r="A78">
            <v>13</v>
          </cell>
          <cell r="B78" t="str">
            <v>Double Tension String with H/W</v>
          </cell>
          <cell r="C78">
            <v>8</v>
          </cell>
          <cell r="D78">
            <v>5.9319999999999998E-2</v>
          </cell>
          <cell r="E78">
            <v>0.47455999999999998</v>
          </cell>
          <cell r="F78">
            <v>6.9924999999999987E-3</v>
          </cell>
          <cell r="G78">
            <v>5.593999999999999E-2</v>
          </cell>
          <cell r="H78">
            <v>6.6312499999999996E-2</v>
          </cell>
          <cell r="I78">
            <v>0.53049999999999997</v>
          </cell>
        </row>
        <row r="80">
          <cell r="B80" t="str">
            <v>SUB TOTAL (B)</v>
          </cell>
          <cell r="E80">
            <v>18.909721452513967</v>
          </cell>
          <cell r="G80">
            <v>1.801389441340782</v>
          </cell>
          <cell r="I80">
            <v>20.711110893854752</v>
          </cell>
        </row>
        <row r="82">
          <cell r="A82" t="str">
            <v>(C)</v>
          </cell>
          <cell r="B82" t="str">
            <v>33KV EQUIPMENTS</v>
          </cell>
        </row>
        <row r="84">
          <cell r="A84">
            <v>1</v>
          </cell>
          <cell r="B84" t="str">
            <v>Circuit Breaker</v>
          </cell>
          <cell r="C84">
            <v>1</v>
          </cell>
          <cell r="D84">
            <v>2.3801000000000001</v>
          </cell>
          <cell r="E84">
            <v>2.3801000000000001</v>
          </cell>
          <cell r="F84">
            <v>0.1452</v>
          </cell>
          <cell r="G84">
            <v>0.1452</v>
          </cell>
          <cell r="H84">
            <v>2.5253000000000001</v>
          </cell>
          <cell r="I84">
            <v>2.5253000000000001</v>
          </cell>
        </row>
        <row r="85">
          <cell r="A85">
            <v>2</v>
          </cell>
          <cell r="B85" t="str">
            <v>CT</v>
          </cell>
          <cell r="C85">
            <v>3</v>
          </cell>
          <cell r="D85">
            <v>0.1192</v>
          </cell>
          <cell r="E85">
            <v>0.35760000000000003</v>
          </cell>
          <cell r="F85">
            <v>1.23E-2</v>
          </cell>
          <cell r="G85">
            <v>3.6900000000000002E-2</v>
          </cell>
          <cell r="H85">
            <v>0.13150000000000001</v>
          </cell>
          <cell r="I85">
            <v>0.39450000000000002</v>
          </cell>
        </row>
        <row r="86">
          <cell r="A86">
            <v>3</v>
          </cell>
          <cell r="B86" t="str">
            <v>LA</v>
          </cell>
          <cell r="C86">
            <v>3</v>
          </cell>
          <cell r="D86">
            <v>3.6799999999999999E-2</v>
          </cell>
          <cell r="E86">
            <v>0.1104</v>
          </cell>
          <cell r="F86">
            <v>2.3E-3</v>
          </cell>
          <cell r="G86">
            <v>6.8999999999999999E-3</v>
          </cell>
          <cell r="H86">
            <v>3.9099999999999996E-2</v>
          </cell>
          <cell r="I86">
            <v>0.1173</v>
          </cell>
        </row>
        <row r="87">
          <cell r="A87">
            <v>4</v>
          </cell>
          <cell r="B87" t="str">
            <v>Potential transformer</v>
          </cell>
          <cell r="C87">
            <v>0</v>
          </cell>
          <cell r="D87">
            <v>1.2500000000000001E-2</v>
          </cell>
          <cell r="E87">
            <v>0</v>
          </cell>
          <cell r="F87">
            <v>2E-3</v>
          </cell>
          <cell r="G87">
            <v>0</v>
          </cell>
          <cell r="H87">
            <v>1.4500000000000001E-2</v>
          </cell>
          <cell r="I87">
            <v>0</v>
          </cell>
        </row>
        <row r="88">
          <cell r="A88">
            <v>5</v>
          </cell>
          <cell r="B88" t="str">
            <v>Isolator (with E/S) with insulator</v>
          </cell>
          <cell r="C88">
            <v>0</v>
          </cell>
          <cell r="D88">
            <v>0.10929999999999999</v>
          </cell>
          <cell r="E88">
            <v>0</v>
          </cell>
          <cell r="F88">
            <v>7.4999999999999997E-3</v>
          </cell>
          <cell r="G88">
            <v>0</v>
          </cell>
          <cell r="H88">
            <v>0.11679999999999999</v>
          </cell>
          <cell r="I88">
            <v>0</v>
          </cell>
        </row>
        <row r="89">
          <cell r="A89">
            <v>6</v>
          </cell>
          <cell r="B89" t="str">
            <v>Isolator (without E/S) with insulator</v>
          </cell>
          <cell r="C89">
            <v>2</v>
          </cell>
          <cell r="D89">
            <v>0.10929999999999999</v>
          </cell>
          <cell r="E89">
            <v>0.21859999999999999</v>
          </cell>
          <cell r="F89">
            <v>7.4999999999999997E-3</v>
          </cell>
          <cell r="G89">
            <v>1.4999999999999999E-2</v>
          </cell>
          <cell r="H89">
            <v>0.11679999999999999</v>
          </cell>
          <cell r="I89">
            <v>0.23359999999999997</v>
          </cell>
        </row>
        <row r="90">
          <cell r="A90">
            <v>7</v>
          </cell>
          <cell r="B90" t="str">
            <v>C&amp;R Panel(for transformer)</v>
          </cell>
          <cell r="C90">
            <v>1</v>
          </cell>
          <cell r="D90">
            <v>1.8125</v>
          </cell>
          <cell r="E90">
            <v>1.8125</v>
          </cell>
          <cell r="F90">
            <v>9.4200000000000006E-2</v>
          </cell>
          <cell r="G90">
            <v>9.4200000000000006E-2</v>
          </cell>
          <cell r="H90">
            <v>1.9067000000000001</v>
          </cell>
          <cell r="I90">
            <v>1.9067000000000001</v>
          </cell>
        </row>
        <row r="91">
          <cell r="A91">
            <v>8</v>
          </cell>
          <cell r="B91" t="str">
            <v>C&amp;R Panel (for two feeder circuit)</v>
          </cell>
          <cell r="C91">
            <v>0</v>
          </cell>
          <cell r="D91">
            <v>1.8125</v>
          </cell>
          <cell r="E91">
            <v>0</v>
          </cell>
          <cell r="F91">
            <v>9.4200000000000006E-2</v>
          </cell>
          <cell r="G91">
            <v>0</v>
          </cell>
          <cell r="H91">
            <v>1.9067000000000001</v>
          </cell>
          <cell r="I91">
            <v>0</v>
          </cell>
        </row>
        <row r="92">
          <cell r="A92">
            <v>9</v>
          </cell>
          <cell r="B92" t="str">
            <v>Solid Core Insulators</v>
          </cell>
          <cell r="C92">
            <v>3</v>
          </cell>
          <cell r="D92">
            <v>1.2500000000000001E-2</v>
          </cell>
          <cell r="E92">
            <v>3.7500000000000006E-2</v>
          </cell>
          <cell r="F92">
            <v>2E-3</v>
          </cell>
          <cell r="G92">
            <v>6.0000000000000001E-3</v>
          </cell>
          <cell r="H92">
            <v>1.4500000000000001E-2</v>
          </cell>
          <cell r="I92">
            <v>4.3500000000000004E-2</v>
          </cell>
        </row>
        <row r="93">
          <cell r="A93">
            <v>10</v>
          </cell>
          <cell r="B93" t="str">
            <v>Suspension/Tension String with H/W</v>
          </cell>
          <cell r="C93">
            <v>12</v>
          </cell>
          <cell r="D93">
            <v>5.1900000000000002E-3</v>
          </cell>
          <cell r="E93">
            <v>4.1520000000000001E-2</v>
          </cell>
          <cell r="F93">
            <v>2.4000000000000002E-3</v>
          </cell>
          <cell r="G93">
            <v>1.9200000000000002E-2</v>
          </cell>
          <cell r="H93">
            <v>7.5900000000000004E-3</v>
          </cell>
          <cell r="I93">
            <v>6.0720000000000003E-2</v>
          </cell>
        </row>
        <row r="94">
          <cell r="A94">
            <v>11</v>
          </cell>
          <cell r="B94" t="str">
            <v>Double Tension String with H/W</v>
          </cell>
          <cell r="C94">
            <v>8</v>
          </cell>
          <cell r="D94">
            <v>1.038E-2</v>
          </cell>
          <cell r="E94">
            <v>0.12456</v>
          </cell>
          <cell r="F94">
            <v>4.5999999999999999E-3</v>
          </cell>
          <cell r="G94">
            <v>5.5199999999999999E-2</v>
          </cell>
          <cell r="H94">
            <v>1.498E-2</v>
          </cell>
          <cell r="I94">
            <v>0.17976</v>
          </cell>
        </row>
        <row r="96">
          <cell r="B96" t="str">
            <v>SUB TOTAL (C)</v>
          </cell>
          <cell r="E96">
            <v>5.0827799999999996</v>
          </cell>
          <cell r="G96">
            <v>0.37859999999999994</v>
          </cell>
          <cell r="I96">
            <v>5.4613800000000001</v>
          </cell>
        </row>
        <row r="98">
          <cell r="A98" t="str">
            <v>(D)</v>
          </cell>
          <cell r="B98" t="str">
            <v>TRANSFORMER &amp; ASSOCIATED EQUIP.</v>
          </cell>
        </row>
        <row r="100">
          <cell r="A100">
            <v>1</v>
          </cell>
          <cell r="B100" t="str">
            <v>160MVA 220/132KV Xmer
(with oil and associated eqip.)</v>
          </cell>
          <cell r="C100">
            <v>0</v>
          </cell>
          <cell r="D100">
            <v>307.5</v>
          </cell>
          <cell r="E100">
            <v>0</v>
          </cell>
          <cell r="F100">
            <v>12.34</v>
          </cell>
          <cell r="G100">
            <v>0</v>
          </cell>
          <cell r="H100">
            <v>319.83999999999997</v>
          </cell>
          <cell r="I100">
            <v>0</v>
          </cell>
        </row>
        <row r="101">
          <cell r="A101">
            <v>2</v>
          </cell>
          <cell r="B101" t="str">
            <v>40MVA 132/33KV Xmer 
(with oil and associated equip.)</v>
          </cell>
          <cell r="C101">
            <v>1</v>
          </cell>
          <cell r="D101">
            <v>124.35869344262296</v>
          </cell>
          <cell r="E101">
            <v>124.35869344262296</v>
          </cell>
          <cell r="F101">
            <v>8.5145573770491794</v>
          </cell>
          <cell r="G101">
            <v>8.5145573770491794</v>
          </cell>
          <cell r="H101">
            <v>132.87325081967214</v>
          </cell>
          <cell r="I101">
            <v>132.87325081967214</v>
          </cell>
        </row>
        <row r="102">
          <cell r="A102">
            <v>3</v>
          </cell>
          <cell r="B102" t="str">
            <v>Oil filteration Machine(500 Gl.per Hr.)</v>
          </cell>
          <cell r="C102">
            <v>1</v>
          </cell>
          <cell r="D102">
            <v>2.2738</v>
          </cell>
          <cell r="E102">
            <v>2.2738</v>
          </cell>
          <cell r="F102">
            <v>0.30199999999999999</v>
          </cell>
          <cell r="G102">
            <v>0.30199999999999999</v>
          </cell>
          <cell r="H102">
            <v>2.5758000000000001</v>
          </cell>
          <cell r="I102">
            <v>2.5758000000000001</v>
          </cell>
        </row>
        <row r="103">
          <cell r="A103">
            <v>4</v>
          </cell>
          <cell r="B103" t="str">
            <v>Oil Storage Tank (15/20 KL)</v>
          </cell>
          <cell r="C103">
            <v>0</v>
          </cell>
          <cell r="D103">
            <v>0</v>
          </cell>
          <cell r="E103">
            <v>0</v>
          </cell>
          <cell r="F103">
            <v>2</v>
          </cell>
          <cell r="G103">
            <v>0</v>
          </cell>
          <cell r="H103">
            <v>2</v>
          </cell>
          <cell r="I103">
            <v>0</v>
          </cell>
        </row>
        <row r="105">
          <cell r="B105" t="str">
            <v>SUB TOTAL (D)</v>
          </cell>
          <cell r="E105">
            <v>126.63249344262296</v>
          </cell>
          <cell r="G105">
            <v>8.816557377049179</v>
          </cell>
          <cell r="I105">
            <v>135.44905081967212</v>
          </cell>
        </row>
        <row r="107">
          <cell r="A107" t="str">
            <v>(E)</v>
          </cell>
          <cell r="B107" t="str">
            <v xml:space="preserve">220KV &amp;132KV Carrier Comm.Equip.including provision for </v>
          </cell>
        </row>
        <row r="108">
          <cell r="B108" t="str">
            <v>telemetering etc.&amp; sending s/ss reqmnt</v>
          </cell>
        </row>
        <row r="110">
          <cell r="A110">
            <v>1</v>
          </cell>
          <cell r="B110" t="str">
            <v>Carrier cabinet</v>
          </cell>
          <cell r="C110">
            <v>0</v>
          </cell>
          <cell r="D110">
            <v>3.5</v>
          </cell>
          <cell r="E110">
            <v>0</v>
          </cell>
          <cell r="F110">
            <v>3.5709999999999999E-2</v>
          </cell>
          <cell r="G110">
            <v>0</v>
          </cell>
          <cell r="H110">
            <v>3.5357099999999999</v>
          </cell>
          <cell r="I110">
            <v>0</v>
          </cell>
        </row>
        <row r="111">
          <cell r="A111">
            <v>2</v>
          </cell>
          <cell r="B111" t="str">
            <v>Coupling Devices (LMU)</v>
          </cell>
          <cell r="C111">
            <v>0</v>
          </cell>
          <cell r="D111">
            <v>0.8</v>
          </cell>
          <cell r="E111">
            <v>0</v>
          </cell>
          <cell r="F111">
            <v>0</v>
          </cell>
          <cell r="G111">
            <v>0</v>
          </cell>
          <cell r="H111">
            <v>0.8</v>
          </cell>
          <cell r="I111">
            <v>0</v>
          </cell>
        </row>
        <row r="112">
          <cell r="A112">
            <v>3</v>
          </cell>
          <cell r="B112" t="str">
            <v>Protection coupler</v>
          </cell>
          <cell r="C112">
            <v>0</v>
          </cell>
          <cell r="D112">
            <v>1.7</v>
          </cell>
          <cell r="E112">
            <v>0</v>
          </cell>
          <cell r="F112">
            <v>0</v>
          </cell>
          <cell r="G112">
            <v>0</v>
          </cell>
          <cell r="H112">
            <v>1.7</v>
          </cell>
          <cell r="I112">
            <v>0</v>
          </cell>
        </row>
        <row r="113">
          <cell r="A113">
            <v>4</v>
          </cell>
          <cell r="B113" t="str">
            <v>EPAX</v>
          </cell>
          <cell r="C113">
            <v>0</v>
          </cell>
          <cell r="D113">
            <v>2.5</v>
          </cell>
          <cell r="E113">
            <v>0</v>
          </cell>
          <cell r="F113">
            <v>0</v>
          </cell>
          <cell r="G113">
            <v>0</v>
          </cell>
          <cell r="H113">
            <v>2.5</v>
          </cell>
          <cell r="I113">
            <v>0</v>
          </cell>
        </row>
        <row r="114">
          <cell r="A114">
            <v>5</v>
          </cell>
          <cell r="B114" t="str">
            <v>Telephone Sets</v>
          </cell>
          <cell r="C114">
            <v>0</v>
          </cell>
          <cell r="D114">
            <v>0.01</v>
          </cell>
          <cell r="E114">
            <v>0</v>
          </cell>
          <cell r="F114">
            <v>0</v>
          </cell>
          <cell r="G114">
            <v>0</v>
          </cell>
          <cell r="H114">
            <v>0.01</v>
          </cell>
          <cell r="I114">
            <v>0</v>
          </cell>
        </row>
        <row r="115">
          <cell r="A115">
            <v>6</v>
          </cell>
          <cell r="B115" t="str">
            <v>Coxial Cable (KM)</v>
          </cell>
          <cell r="C115">
            <v>0</v>
          </cell>
          <cell r="D115">
            <v>0.8</v>
          </cell>
          <cell r="E115">
            <v>0</v>
          </cell>
          <cell r="F115">
            <v>0</v>
          </cell>
          <cell r="G115">
            <v>0</v>
          </cell>
          <cell r="H115">
            <v>0.8</v>
          </cell>
          <cell r="I115">
            <v>0</v>
          </cell>
        </row>
        <row r="116">
          <cell r="A116">
            <v>7</v>
          </cell>
          <cell r="B116" t="str">
            <v>Telephone Cable</v>
          </cell>
          <cell r="C116">
            <v>0</v>
          </cell>
          <cell r="D116">
            <v>0.25</v>
          </cell>
          <cell r="E116">
            <v>0</v>
          </cell>
          <cell r="F116">
            <v>0</v>
          </cell>
          <cell r="G116">
            <v>0</v>
          </cell>
          <cell r="H116">
            <v>0.25</v>
          </cell>
          <cell r="I116">
            <v>0</v>
          </cell>
        </row>
        <row r="117">
          <cell r="A117">
            <v>8</v>
          </cell>
          <cell r="B117" t="str">
            <v>220kV Wave Trap</v>
          </cell>
          <cell r="C117">
            <v>0</v>
          </cell>
          <cell r="D117">
            <v>1.5</v>
          </cell>
          <cell r="E117">
            <v>0</v>
          </cell>
          <cell r="F117">
            <v>0</v>
          </cell>
          <cell r="G117">
            <v>0</v>
          </cell>
          <cell r="H117">
            <v>1.5</v>
          </cell>
          <cell r="I117">
            <v>0</v>
          </cell>
        </row>
        <row r="118">
          <cell r="A118">
            <v>9</v>
          </cell>
          <cell r="B118" t="str">
            <v>132kV Wave Trap</v>
          </cell>
          <cell r="C118">
            <v>0</v>
          </cell>
          <cell r="D118">
            <v>1</v>
          </cell>
          <cell r="E118">
            <v>0</v>
          </cell>
          <cell r="F118">
            <v>0</v>
          </cell>
          <cell r="G118">
            <v>0</v>
          </cell>
          <cell r="H118">
            <v>1</v>
          </cell>
          <cell r="I118">
            <v>0</v>
          </cell>
        </row>
        <row r="119">
          <cell r="A119">
            <v>10</v>
          </cell>
          <cell r="B119" t="str">
            <v>220kV CVT</v>
          </cell>
          <cell r="C119">
            <v>0</v>
          </cell>
          <cell r="D119">
            <v>2.5</v>
          </cell>
          <cell r="E119">
            <v>0</v>
          </cell>
          <cell r="F119">
            <v>0</v>
          </cell>
          <cell r="G119">
            <v>0</v>
          </cell>
          <cell r="H119">
            <v>2.5</v>
          </cell>
          <cell r="I119">
            <v>0</v>
          </cell>
        </row>
        <row r="120">
          <cell r="A120">
            <v>11</v>
          </cell>
          <cell r="B120" t="str">
            <v>132kV Coupling Capacitors</v>
          </cell>
          <cell r="C120">
            <v>0</v>
          </cell>
          <cell r="D120">
            <v>1</v>
          </cell>
          <cell r="E120">
            <v>0</v>
          </cell>
          <cell r="F120">
            <v>0</v>
          </cell>
          <cell r="G120">
            <v>0</v>
          </cell>
          <cell r="H120">
            <v>1</v>
          </cell>
          <cell r="I120">
            <v>0</v>
          </cell>
        </row>
        <row r="122">
          <cell r="B122" t="str">
            <v>SUB TOTAL (E)</v>
          </cell>
          <cell r="E122">
            <v>0</v>
          </cell>
          <cell r="G122">
            <v>0</v>
          </cell>
          <cell r="I122">
            <v>0</v>
          </cell>
        </row>
        <row r="124">
          <cell r="A124" t="str">
            <v>(F-I)</v>
          </cell>
          <cell r="B124" t="str">
            <v>220KV Structures</v>
          </cell>
          <cell r="C124" t="str">
            <v>Weight of Steel in MT</v>
          </cell>
        </row>
        <row r="126">
          <cell r="A126">
            <v>1</v>
          </cell>
          <cell r="B126" t="str">
            <v>Gantry Column(AGT)</v>
          </cell>
          <cell r="C126">
            <v>0</v>
          </cell>
          <cell r="D126">
            <v>3.6</v>
          </cell>
          <cell r="E126">
            <v>0</v>
          </cell>
        </row>
        <row r="127">
          <cell r="A127">
            <v>2</v>
          </cell>
          <cell r="B127" t="str">
            <v>Gantry Column(AAGT)</v>
          </cell>
          <cell r="C127">
            <v>0</v>
          </cell>
          <cell r="D127">
            <v>5.31</v>
          </cell>
          <cell r="E127">
            <v>0</v>
          </cell>
        </row>
        <row r="128">
          <cell r="A128">
            <v>3</v>
          </cell>
          <cell r="B128" t="str">
            <v>Gantry Beam(AGB)</v>
          </cell>
          <cell r="C128">
            <v>0</v>
          </cell>
          <cell r="D128">
            <v>1.23</v>
          </cell>
          <cell r="E128">
            <v>0</v>
          </cell>
        </row>
        <row r="129">
          <cell r="A129">
            <v>4</v>
          </cell>
          <cell r="B129" t="str">
            <v>Main Busbar Structure(ABM)</v>
          </cell>
          <cell r="C129">
            <v>0</v>
          </cell>
          <cell r="D129">
            <v>2.411</v>
          </cell>
          <cell r="E129">
            <v>0</v>
          </cell>
        </row>
        <row r="130">
          <cell r="A130">
            <v>5</v>
          </cell>
          <cell r="B130" t="str">
            <v>Auxiliary Busbar structure(ABA)</v>
          </cell>
          <cell r="C130">
            <v>0</v>
          </cell>
          <cell r="D130">
            <v>2.327</v>
          </cell>
          <cell r="E130">
            <v>0</v>
          </cell>
        </row>
        <row r="131">
          <cell r="A131">
            <v>6</v>
          </cell>
          <cell r="B131" t="str">
            <v>CT structure</v>
          </cell>
          <cell r="C131">
            <v>0</v>
          </cell>
          <cell r="D131">
            <v>0.27</v>
          </cell>
          <cell r="E131">
            <v>0</v>
          </cell>
        </row>
        <row r="132">
          <cell r="A132">
            <v>7</v>
          </cell>
          <cell r="B132" t="str">
            <v>LA structure</v>
          </cell>
          <cell r="C132">
            <v>0</v>
          </cell>
          <cell r="D132">
            <v>0.13</v>
          </cell>
          <cell r="E132">
            <v>0</v>
          </cell>
        </row>
        <row r="133">
          <cell r="A133">
            <v>8</v>
          </cell>
          <cell r="B133" t="str">
            <v>Post/Solid Core structure</v>
          </cell>
          <cell r="C133">
            <v>0</v>
          </cell>
          <cell r="D133">
            <v>0.21</v>
          </cell>
          <cell r="E133">
            <v>0</v>
          </cell>
        </row>
        <row r="134">
          <cell r="A134">
            <v>9</v>
          </cell>
          <cell r="B134" t="str">
            <v>Isolator structure</v>
          </cell>
          <cell r="C134">
            <v>0</v>
          </cell>
          <cell r="D134">
            <v>2.056</v>
          </cell>
          <cell r="E134">
            <v>0</v>
          </cell>
        </row>
        <row r="135">
          <cell r="A135">
            <v>10</v>
          </cell>
          <cell r="B135" t="str">
            <v>PT/CVT structure</v>
          </cell>
          <cell r="C135">
            <v>0</v>
          </cell>
          <cell r="D135">
            <v>0.27</v>
          </cell>
          <cell r="E135">
            <v>0</v>
          </cell>
        </row>
        <row r="137">
          <cell r="B137" t="str">
            <v>SUB TOTAL (F-I)</v>
          </cell>
          <cell r="E137">
            <v>0</v>
          </cell>
        </row>
        <row r="139">
          <cell r="A139" t="str">
            <v>(F-II)</v>
          </cell>
          <cell r="B139" t="str">
            <v>132KV STRUCTURE</v>
          </cell>
        </row>
        <row r="141">
          <cell r="A141">
            <v>1</v>
          </cell>
          <cell r="B141" t="str">
            <v>Gantry Column</v>
          </cell>
          <cell r="C141">
            <v>4</v>
          </cell>
          <cell r="D141">
            <v>1.9770000000000001</v>
          </cell>
          <cell r="E141">
            <v>7.9080000000000004</v>
          </cell>
        </row>
        <row r="142">
          <cell r="A142">
            <v>2</v>
          </cell>
          <cell r="B142" t="str">
            <v xml:space="preserve">Gantry Beam    </v>
          </cell>
          <cell r="C142">
            <v>3</v>
          </cell>
          <cell r="D142">
            <v>1.0649999999999999</v>
          </cell>
          <cell r="E142">
            <v>3.1949999999999998</v>
          </cell>
        </row>
        <row r="143">
          <cell r="A143">
            <v>3</v>
          </cell>
          <cell r="B143" t="str">
            <v xml:space="preserve">Main busbar structure    </v>
          </cell>
          <cell r="C143">
            <v>1</v>
          </cell>
          <cell r="D143">
            <v>1.5429999999999999</v>
          </cell>
          <cell r="E143">
            <v>1.5429999999999999</v>
          </cell>
        </row>
        <row r="144">
          <cell r="A144">
            <v>4</v>
          </cell>
          <cell r="B144" t="str">
            <v>Aux. Busbar Structure</v>
          </cell>
          <cell r="C144">
            <v>0</v>
          </cell>
          <cell r="D144">
            <v>0.90500000000000003</v>
          </cell>
          <cell r="E144">
            <v>0</v>
          </cell>
        </row>
        <row r="145">
          <cell r="A145">
            <v>5</v>
          </cell>
          <cell r="B145" t="str">
            <v>CT structure</v>
          </cell>
          <cell r="C145">
            <v>3</v>
          </cell>
          <cell r="D145">
            <v>0.23499999999999999</v>
          </cell>
          <cell r="E145">
            <v>0.70499999999999996</v>
          </cell>
        </row>
        <row r="146">
          <cell r="A146">
            <v>6</v>
          </cell>
          <cell r="B146" t="str">
            <v>LA structure</v>
          </cell>
          <cell r="C146">
            <v>3</v>
          </cell>
          <cell r="D146">
            <v>0.17100000000000001</v>
          </cell>
          <cell r="E146">
            <v>0.51300000000000001</v>
          </cell>
        </row>
        <row r="147">
          <cell r="A147">
            <v>7</v>
          </cell>
          <cell r="B147" t="str">
            <v>Post /Solid Core structure</v>
          </cell>
          <cell r="C147">
            <v>3</v>
          </cell>
          <cell r="D147">
            <v>0.20300000000000001</v>
          </cell>
          <cell r="E147">
            <v>0.60899999999999999</v>
          </cell>
        </row>
        <row r="148">
          <cell r="A148">
            <v>8</v>
          </cell>
          <cell r="B148" t="str">
            <v>Isolator structure</v>
          </cell>
          <cell r="C148">
            <v>3</v>
          </cell>
          <cell r="D148">
            <v>1.4419999999999999</v>
          </cell>
          <cell r="E148">
            <v>4.3259999999999996</v>
          </cell>
        </row>
        <row r="149">
          <cell r="A149">
            <v>9</v>
          </cell>
          <cell r="B149" t="str">
            <v>Coupling capacitor</v>
          </cell>
          <cell r="C149">
            <v>0</v>
          </cell>
          <cell r="D149">
            <v>0.17499999999999999</v>
          </cell>
          <cell r="E149">
            <v>0</v>
          </cell>
        </row>
        <row r="150">
          <cell r="A150">
            <v>10</v>
          </cell>
          <cell r="B150" t="str">
            <v>PT structure</v>
          </cell>
          <cell r="C150">
            <v>0</v>
          </cell>
          <cell r="D150">
            <v>0.22700000000000001</v>
          </cell>
          <cell r="E150">
            <v>0</v>
          </cell>
        </row>
        <row r="152">
          <cell r="B152" t="str">
            <v>SUB TOTAL (F-II)</v>
          </cell>
          <cell r="E152">
            <v>18.798999999999999</v>
          </cell>
        </row>
        <row r="154">
          <cell r="A154" t="str">
            <v>(F-III)</v>
          </cell>
          <cell r="B154" t="str">
            <v>33KV STRUCTURE</v>
          </cell>
        </row>
        <row r="156">
          <cell r="A156">
            <v>1</v>
          </cell>
          <cell r="B156" t="str">
            <v>Gantry Column</v>
          </cell>
          <cell r="C156">
            <v>2</v>
          </cell>
          <cell r="D156">
            <v>0.502</v>
          </cell>
          <cell r="E156">
            <v>1.004</v>
          </cell>
        </row>
        <row r="157">
          <cell r="A157">
            <v>2</v>
          </cell>
          <cell r="B157" t="str">
            <v>Gantry Beam</v>
          </cell>
          <cell r="C157">
            <v>2</v>
          </cell>
          <cell r="D157">
            <v>0.28999999999999998</v>
          </cell>
          <cell r="E157">
            <v>0.57999999999999996</v>
          </cell>
        </row>
        <row r="158">
          <cell r="A158">
            <v>3</v>
          </cell>
          <cell r="B158" t="str">
            <v>Main Busbar Structure</v>
          </cell>
          <cell r="C158">
            <v>1</v>
          </cell>
          <cell r="D158">
            <v>0.86899999999999999</v>
          </cell>
          <cell r="E158">
            <v>0.86899999999999999</v>
          </cell>
        </row>
        <row r="159">
          <cell r="A159">
            <v>4</v>
          </cell>
          <cell r="B159" t="str">
            <v>Aux.Busbar Structure</v>
          </cell>
          <cell r="C159">
            <v>0</v>
          </cell>
          <cell r="D159">
            <v>0.71199999999999997</v>
          </cell>
          <cell r="E159">
            <v>0</v>
          </cell>
        </row>
        <row r="160">
          <cell r="A160">
            <v>5</v>
          </cell>
          <cell r="B160" t="str">
            <v>CT Structure</v>
          </cell>
          <cell r="C160">
            <v>3</v>
          </cell>
          <cell r="D160">
            <v>0.1</v>
          </cell>
          <cell r="E160">
            <v>0.30000000000000004</v>
          </cell>
        </row>
        <row r="161">
          <cell r="A161">
            <v>6</v>
          </cell>
          <cell r="B161" t="str">
            <v>LA structure</v>
          </cell>
          <cell r="C161">
            <v>3</v>
          </cell>
          <cell r="D161">
            <v>0.1</v>
          </cell>
          <cell r="E161">
            <v>0.30000000000000004</v>
          </cell>
        </row>
        <row r="162">
          <cell r="A162">
            <v>7</v>
          </cell>
          <cell r="B162" t="str">
            <v>Isolator structure</v>
          </cell>
          <cell r="C162">
            <v>2</v>
          </cell>
          <cell r="D162">
            <v>0.35799999999999998</v>
          </cell>
          <cell r="E162">
            <v>0.71599999999999997</v>
          </cell>
        </row>
        <row r="163">
          <cell r="A163">
            <v>8</v>
          </cell>
          <cell r="B163" t="str">
            <v>PT structure</v>
          </cell>
          <cell r="C163">
            <v>0</v>
          </cell>
          <cell r="D163">
            <v>0.1</v>
          </cell>
          <cell r="E163">
            <v>0</v>
          </cell>
        </row>
        <row r="164">
          <cell r="A164">
            <v>9</v>
          </cell>
          <cell r="B164" t="str">
            <v>Post Insulator structure</v>
          </cell>
          <cell r="C164">
            <v>0</v>
          </cell>
          <cell r="D164">
            <v>0.1</v>
          </cell>
          <cell r="E164">
            <v>0</v>
          </cell>
        </row>
        <row r="166">
          <cell r="B166" t="str">
            <v>SUB TOTAL (F-III)</v>
          </cell>
          <cell r="E166">
            <v>3.7690000000000001</v>
          </cell>
        </row>
        <row r="167">
          <cell r="G167" t="str">
            <v>LS</v>
          </cell>
        </row>
        <row r="168">
          <cell r="B168" t="str">
            <v>SUB TOTAL F(I)+F(II)+F(III)</v>
          </cell>
          <cell r="E168">
            <v>22.567999999999998</v>
          </cell>
        </row>
        <row r="170">
          <cell r="B170" t="str">
            <v>TOTAL  COST OF STEEL (F)</v>
          </cell>
          <cell r="C170">
            <v>22.567999999999998</v>
          </cell>
          <cell r="D170">
            <v>0.26096326530612241</v>
          </cell>
          <cell r="E170">
            <v>5.8894189714285696</v>
          </cell>
          <cell r="F170">
            <v>9.0938775510204083E-3</v>
          </cell>
          <cell r="G170">
            <v>0.20523062857142857</v>
          </cell>
          <cell r="H170">
            <v>0.27005714285714283</v>
          </cell>
          <cell r="I170">
            <v>6.0946495999999986</v>
          </cell>
        </row>
        <row r="172">
          <cell r="A172" t="str">
            <v>G</v>
          </cell>
          <cell r="B172" t="str">
            <v>BUSBAR, EARTHING MATERIAL</v>
          </cell>
          <cell r="I172" t="str">
            <v xml:space="preserve"> </v>
          </cell>
        </row>
        <row r="174">
          <cell r="A174">
            <v>1</v>
          </cell>
          <cell r="B174" t="str">
            <v>Zebra conductor  (in Kms)</v>
          </cell>
          <cell r="C174">
            <v>1</v>
          </cell>
          <cell r="D174">
            <v>1.0555000000000001</v>
          </cell>
          <cell r="E174">
            <v>1.0555000000000001</v>
          </cell>
          <cell r="F174">
            <v>5.5100000000000003E-2</v>
          </cell>
          <cell r="G174">
            <v>5.5100000000000003E-2</v>
          </cell>
          <cell r="H174">
            <v>1.1106</v>
          </cell>
          <cell r="I174">
            <v>1.1106</v>
          </cell>
        </row>
        <row r="175">
          <cell r="A175">
            <v>2</v>
          </cell>
          <cell r="B175" t="str">
            <v>M.S.Flat for earthing/earthing rods (in MT)</v>
          </cell>
          <cell r="C175">
            <v>2</v>
          </cell>
          <cell r="D175">
            <v>0.21840000000000001</v>
          </cell>
          <cell r="E175">
            <v>0.43680000000000002</v>
          </cell>
          <cell r="F175">
            <v>8.2000000000000007E-3</v>
          </cell>
          <cell r="G175">
            <v>1.6400000000000001E-2</v>
          </cell>
          <cell r="H175">
            <v>0.22660000000000002</v>
          </cell>
          <cell r="I175">
            <v>0.45320000000000005</v>
          </cell>
        </row>
        <row r="176">
          <cell r="A176">
            <v>3</v>
          </cell>
          <cell r="B176" t="str">
            <v>Clamps &amp; Connectors</v>
          </cell>
          <cell r="C176">
            <v>40</v>
          </cell>
          <cell r="D176">
            <v>6.3E-3</v>
          </cell>
          <cell r="E176">
            <v>0.252</v>
          </cell>
          <cell r="F176">
            <v>1.6000000000000001E-3</v>
          </cell>
          <cell r="G176">
            <v>6.4000000000000001E-2</v>
          </cell>
          <cell r="H176">
            <v>7.9000000000000008E-3</v>
          </cell>
          <cell r="I176">
            <v>0.316</v>
          </cell>
        </row>
        <row r="177">
          <cell r="A177">
            <v>4</v>
          </cell>
          <cell r="B177" t="str">
            <v>Power &amp; Control Cable</v>
          </cell>
          <cell r="C177">
            <v>2.5</v>
          </cell>
          <cell r="D177">
            <v>0.38729999999999998</v>
          </cell>
          <cell r="E177">
            <v>0.96824999999999994</v>
          </cell>
          <cell r="F177">
            <v>1.0800000000000001E-2</v>
          </cell>
          <cell r="G177">
            <v>2.7000000000000003E-2</v>
          </cell>
          <cell r="H177">
            <v>0.39809999999999995</v>
          </cell>
          <cell r="I177">
            <v>0.99524999999999997</v>
          </cell>
        </row>
        <row r="178">
          <cell r="A178">
            <v>5</v>
          </cell>
          <cell r="B178" t="str">
            <v>Screening conductor</v>
          </cell>
          <cell r="C178" t="str">
            <v>LS</v>
          </cell>
          <cell r="D178">
            <v>0.2</v>
          </cell>
          <cell r="E178">
            <v>0.2</v>
          </cell>
          <cell r="G178">
            <v>0</v>
          </cell>
          <cell r="H178" t="str">
            <v>LS</v>
          </cell>
          <cell r="I178">
            <v>0.2</v>
          </cell>
        </row>
        <row r="179">
          <cell r="A179">
            <v>6</v>
          </cell>
          <cell r="B179" t="str">
            <v>Junction Box etc. &amp; Misc.expendtirues</v>
          </cell>
          <cell r="C179" t="str">
            <v>LS</v>
          </cell>
          <cell r="D179">
            <v>0.5</v>
          </cell>
          <cell r="E179">
            <v>0.5</v>
          </cell>
          <cell r="G179">
            <v>0</v>
          </cell>
          <cell r="H179" t="str">
            <v>LS</v>
          </cell>
          <cell r="I179">
            <v>0.5</v>
          </cell>
        </row>
        <row r="180">
          <cell r="A180">
            <v>7</v>
          </cell>
          <cell r="B180" t="str">
            <v>Fire fighting equipments</v>
          </cell>
          <cell r="C180" t="str">
            <v>LS</v>
          </cell>
          <cell r="E180">
            <v>0</v>
          </cell>
          <cell r="F180">
            <v>0</v>
          </cell>
          <cell r="G180">
            <v>0</v>
          </cell>
          <cell r="H180" t="str">
            <v>LS</v>
          </cell>
          <cell r="I180">
            <v>0</v>
          </cell>
        </row>
        <row r="181">
          <cell r="A181">
            <v>8</v>
          </cell>
          <cell r="B181" t="str">
            <v>Aluminium/Red Oxide Paint and Nut,Bolt,Washers &amp; other misc. material</v>
          </cell>
          <cell r="C181" t="str">
            <v>LS</v>
          </cell>
          <cell r="E181">
            <v>0</v>
          </cell>
          <cell r="F181">
            <v>0.1</v>
          </cell>
          <cell r="G181">
            <v>0.1</v>
          </cell>
          <cell r="H181" t="str">
            <v>LS</v>
          </cell>
          <cell r="I181">
            <v>0.1</v>
          </cell>
        </row>
        <row r="183">
          <cell r="B183" t="str">
            <v>SUB TOTAL (G)</v>
          </cell>
          <cell r="E183">
            <v>3.4125500000000004</v>
          </cell>
          <cell r="G183">
            <v>0.26250000000000001</v>
          </cell>
          <cell r="I183">
            <v>3.6750500000000001</v>
          </cell>
        </row>
        <row r="185">
          <cell r="A185" t="str">
            <v>H</v>
          </cell>
          <cell r="B185" t="str">
            <v>AC/DC SUPPLY</v>
          </cell>
          <cell r="I185" t="str">
            <v xml:space="preserve"> </v>
          </cell>
        </row>
        <row r="187">
          <cell r="A187">
            <v>1</v>
          </cell>
          <cell r="B187" t="str">
            <v>Station Transformer,200KVA,33/0.4KV</v>
          </cell>
          <cell r="C187">
            <v>0</v>
          </cell>
          <cell r="D187">
            <v>2.2999999999999998</v>
          </cell>
          <cell r="E187">
            <v>0</v>
          </cell>
          <cell r="F187">
            <v>0.50600000000000001</v>
          </cell>
          <cell r="G187">
            <v>0</v>
          </cell>
          <cell r="H187">
            <v>2.806</v>
          </cell>
          <cell r="I187">
            <v>0</v>
          </cell>
        </row>
        <row r="188">
          <cell r="A188">
            <v>2</v>
          </cell>
          <cell r="B188" t="str">
            <v>110Volt 300Ah battery</v>
          </cell>
          <cell r="C188">
            <v>0</v>
          </cell>
          <cell r="D188">
            <v>0.65</v>
          </cell>
          <cell r="E188">
            <v>0</v>
          </cell>
          <cell r="F188">
            <v>0.14299999999999999</v>
          </cell>
          <cell r="G188">
            <v>0</v>
          </cell>
          <cell r="H188">
            <v>0.79300000000000004</v>
          </cell>
          <cell r="I188">
            <v>0</v>
          </cell>
        </row>
        <row r="189">
          <cell r="A189">
            <v>3</v>
          </cell>
          <cell r="B189" t="str">
            <v>110Volt 300Ah Battery charger</v>
          </cell>
          <cell r="C189">
            <v>0</v>
          </cell>
          <cell r="D189">
            <v>1.2</v>
          </cell>
          <cell r="E189">
            <v>0</v>
          </cell>
          <cell r="F189">
            <v>0.26400000000000001</v>
          </cell>
          <cell r="G189">
            <v>0</v>
          </cell>
          <cell r="H189">
            <v>1.464</v>
          </cell>
          <cell r="I189">
            <v>0</v>
          </cell>
        </row>
        <row r="190">
          <cell r="A190">
            <v>4</v>
          </cell>
          <cell r="B190" t="str">
            <v>48Volt 300Ah Battery</v>
          </cell>
          <cell r="C190">
            <v>0</v>
          </cell>
          <cell r="D190">
            <v>0.65</v>
          </cell>
          <cell r="E190">
            <v>0</v>
          </cell>
          <cell r="F190">
            <v>0.14299999999999999</v>
          </cell>
          <cell r="G190">
            <v>0</v>
          </cell>
          <cell r="H190">
            <v>0.79300000000000004</v>
          </cell>
          <cell r="I190">
            <v>0</v>
          </cell>
        </row>
        <row r="191">
          <cell r="A191">
            <v>5</v>
          </cell>
          <cell r="B191" t="str">
            <v>48Volt 300Ah Battery charger</v>
          </cell>
          <cell r="C191">
            <v>0</v>
          </cell>
          <cell r="D191">
            <v>1.2</v>
          </cell>
          <cell r="E191">
            <v>0</v>
          </cell>
          <cell r="F191">
            <v>0.26400000000000001</v>
          </cell>
          <cell r="G191">
            <v>0</v>
          </cell>
          <cell r="H191">
            <v>1.464</v>
          </cell>
          <cell r="I191">
            <v>0</v>
          </cell>
        </row>
        <row r="192">
          <cell r="A192">
            <v>6</v>
          </cell>
          <cell r="B192" t="str">
            <v>AC/DC Distribution Boxes 415Volt</v>
          </cell>
          <cell r="C192">
            <v>0</v>
          </cell>
          <cell r="E192">
            <v>0</v>
          </cell>
          <cell r="F192">
            <v>1.25</v>
          </cell>
          <cell r="G192">
            <v>0</v>
          </cell>
          <cell r="H192">
            <v>1.25</v>
          </cell>
          <cell r="I192">
            <v>0</v>
          </cell>
        </row>
        <row r="193">
          <cell r="A193">
            <v>7</v>
          </cell>
          <cell r="B193" t="str">
            <v>Arrangement of Lighting in S/s</v>
          </cell>
          <cell r="C193" t="str">
            <v>LS</v>
          </cell>
          <cell r="E193">
            <v>0</v>
          </cell>
          <cell r="F193">
            <v>0</v>
          </cell>
          <cell r="G193">
            <v>0</v>
          </cell>
          <cell r="H193" t="str">
            <v>LS</v>
          </cell>
          <cell r="I193">
            <v>0</v>
          </cell>
        </row>
        <row r="195">
          <cell r="B195" t="str">
            <v>SUB TOTAL (H)</v>
          </cell>
          <cell r="E195">
            <v>0</v>
          </cell>
          <cell r="G195">
            <v>0</v>
          </cell>
          <cell r="I195">
            <v>0</v>
          </cell>
        </row>
        <row r="197">
          <cell r="A197" t="str">
            <v>I</v>
          </cell>
          <cell r="B197" t="str">
            <v>CIVIL WORKS</v>
          </cell>
          <cell r="I197" t="str">
            <v xml:space="preserve"> </v>
          </cell>
        </row>
        <row r="198">
          <cell r="A198" t="str">
            <v xml:space="preserve"> </v>
          </cell>
          <cell r="B198" t="str">
            <v xml:space="preserve">Foundation work of </v>
          </cell>
          <cell r="I198" t="str">
            <v xml:space="preserve"> </v>
          </cell>
        </row>
        <row r="200">
          <cell r="A200">
            <v>1</v>
          </cell>
          <cell r="B200" t="str">
            <v>Gantry Column(AGT)</v>
          </cell>
          <cell r="C200">
            <v>0</v>
          </cell>
          <cell r="E200">
            <v>0</v>
          </cell>
          <cell r="F200">
            <v>0.28000000000000003</v>
          </cell>
          <cell r="G200">
            <v>0</v>
          </cell>
          <cell r="H200">
            <v>0.28000000000000003</v>
          </cell>
          <cell r="I200">
            <v>0</v>
          </cell>
        </row>
        <row r="201">
          <cell r="A201">
            <v>2</v>
          </cell>
          <cell r="B201" t="str">
            <v>Gantry Column(AAGT)</v>
          </cell>
          <cell r="C201">
            <v>0</v>
          </cell>
          <cell r="E201">
            <v>0</v>
          </cell>
          <cell r="F201">
            <v>0.28000000000000003</v>
          </cell>
          <cell r="G201">
            <v>0</v>
          </cell>
          <cell r="H201">
            <v>0.28000000000000003</v>
          </cell>
          <cell r="I201">
            <v>0</v>
          </cell>
        </row>
        <row r="202">
          <cell r="A202">
            <v>3</v>
          </cell>
          <cell r="B202" t="str">
            <v>220KV Main Busbar</v>
          </cell>
          <cell r="C202">
            <v>0</v>
          </cell>
          <cell r="E202">
            <v>0</v>
          </cell>
          <cell r="F202">
            <v>0.191</v>
          </cell>
          <cell r="G202">
            <v>0</v>
          </cell>
          <cell r="H202">
            <v>0.191</v>
          </cell>
          <cell r="I202">
            <v>0</v>
          </cell>
        </row>
        <row r="203">
          <cell r="A203">
            <v>4</v>
          </cell>
          <cell r="B203" t="str">
            <v xml:space="preserve">220KV Aux.Busbar </v>
          </cell>
          <cell r="C203">
            <v>0</v>
          </cell>
          <cell r="E203">
            <v>0</v>
          </cell>
          <cell r="F203">
            <v>0.21</v>
          </cell>
          <cell r="G203">
            <v>0</v>
          </cell>
          <cell r="H203">
            <v>0.21</v>
          </cell>
          <cell r="I203">
            <v>0</v>
          </cell>
        </row>
        <row r="204">
          <cell r="A204">
            <v>5</v>
          </cell>
          <cell r="B204" t="str">
            <v>220KV Isolator</v>
          </cell>
          <cell r="C204">
            <v>0</v>
          </cell>
          <cell r="E204">
            <v>0</v>
          </cell>
          <cell r="F204">
            <v>0.16500000000000001</v>
          </cell>
          <cell r="G204">
            <v>0</v>
          </cell>
          <cell r="H204">
            <v>0.16500000000000001</v>
          </cell>
          <cell r="I204">
            <v>0</v>
          </cell>
        </row>
        <row r="205">
          <cell r="A205">
            <v>6</v>
          </cell>
          <cell r="B205" t="str">
            <v>220KV CB</v>
          </cell>
          <cell r="C205">
            <v>0</v>
          </cell>
          <cell r="E205">
            <v>0</v>
          </cell>
          <cell r="F205">
            <v>0.311</v>
          </cell>
          <cell r="G205">
            <v>0</v>
          </cell>
          <cell r="H205">
            <v>0.311</v>
          </cell>
          <cell r="I205">
            <v>0</v>
          </cell>
        </row>
        <row r="206">
          <cell r="A206">
            <v>7</v>
          </cell>
          <cell r="B206" t="str">
            <v>220KV CT</v>
          </cell>
          <cell r="C206">
            <v>0</v>
          </cell>
          <cell r="E206">
            <v>0</v>
          </cell>
          <cell r="F206">
            <v>0.05</v>
          </cell>
          <cell r="G206">
            <v>0</v>
          </cell>
          <cell r="H206">
            <v>0.05</v>
          </cell>
          <cell r="I206">
            <v>0</v>
          </cell>
        </row>
        <row r="207">
          <cell r="A207">
            <v>8</v>
          </cell>
          <cell r="B207" t="str">
            <v>220KV CVT/PT</v>
          </cell>
          <cell r="C207">
            <v>0</v>
          </cell>
          <cell r="E207">
            <v>0</v>
          </cell>
          <cell r="F207">
            <v>0.05</v>
          </cell>
          <cell r="G207">
            <v>0</v>
          </cell>
          <cell r="H207">
            <v>0.05</v>
          </cell>
          <cell r="I207">
            <v>0</v>
          </cell>
        </row>
        <row r="208">
          <cell r="A208">
            <v>9</v>
          </cell>
          <cell r="B208" t="str">
            <v>220KV LA</v>
          </cell>
          <cell r="C208">
            <v>0</v>
          </cell>
          <cell r="E208">
            <v>0</v>
          </cell>
          <cell r="F208">
            <v>2.5000000000000001E-2</v>
          </cell>
          <cell r="G208">
            <v>0</v>
          </cell>
          <cell r="H208">
            <v>2.5000000000000001E-2</v>
          </cell>
          <cell r="I208">
            <v>0</v>
          </cell>
        </row>
        <row r="209">
          <cell r="A209">
            <v>10</v>
          </cell>
          <cell r="B209" t="str">
            <v>220KV Post/Solid Core Insulators</v>
          </cell>
          <cell r="C209">
            <v>0</v>
          </cell>
          <cell r="E209">
            <v>0</v>
          </cell>
          <cell r="F209">
            <v>0.06</v>
          </cell>
          <cell r="G209">
            <v>0</v>
          </cell>
          <cell r="H209">
            <v>0.06</v>
          </cell>
          <cell r="I209">
            <v>0</v>
          </cell>
        </row>
        <row r="210">
          <cell r="A210">
            <v>11</v>
          </cell>
          <cell r="B210" t="str">
            <v>160MVA transformer</v>
          </cell>
          <cell r="C210">
            <v>0</v>
          </cell>
          <cell r="E210">
            <v>0</v>
          </cell>
          <cell r="F210">
            <v>0.54</v>
          </cell>
          <cell r="G210">
            <v>0</v>
          </cell>
          <cell r="H210">
            <v>0.54</v>
          </cell>
          <cell r="I210">
            <v>0</v>
          </cell>
        </row>
        <row r="211">
          <cell r="A211">
            <v>12</v>
          </cell>
          <cell r="B211" t="str">
            <v>40MVA transformer</v>
          </cell>
          <cell r="C211">
            <v>1</v>
          </cell>
          <cell r="E211">
            <v>0</v>
          </cell>
          <cell r="F211">
            <v>0.53</v>
          </cell>
          <cell r="G211">
            <v>0.53</v>
          </cell>
          <cell r="H211">
            <v>0.53</v>
          </cell>
          <cell r="I211">
            <v>0.53</v>
          </cell>
        </row>
        <row r="212">
          <cell r="A212">
            <v>13</v>
          </cell>
          <cell r="B212" t="str">
            <v>132KV Gantry</v>
          </cell>
          <cell r="C212">
            <v>4</v>
          </cell>
          <cell r="E212">
            <v>0</v>
          </cell>
          <cell r="F212">
            <v>0.3</v>
          </cell>
          <cell r="G212">
            <v>1.2</v>
          </cell>
          <cell r="H212">
            <v>0.3</v>
          </cell>
          <cell r="I212">
            <v>1.2</v>
          </cell>
        </row>
        <row r="213">
          <cell r="A213">
            <v>14</v>
          </cell>
          <cell r="B213" t="str">
            <v xml:space="preserve">132KV main busbar foundation </v>
          </cell>
          <cell r="C213">
            <v>1</v>
          </cell>
          <cell r="E213">
            <v>0</v>
          </cell>
          <cell r="F213">
            <v>0.16500000000000001</v>
          </cell>
          <cell r="G213">
            <v>0.16500000000000001</v>
          </cell>
          <cell r="H213">
            <v>0.16500000000000001</v>
          </cell>
          <cell r="I213">
            <v>0.16500000000000001</v>
          </cell>
        </row>
        <row r="214">
          <cell r="A214">
            <v>15</v>
          </cell>
          <cell r="B214" t="str">
            <v>132KV aux.busbar foundation</v>
          </cell>
          <cell r="C214">
            <v>0</v>
          </cell>
          <cell r="E214">
            <v>0</v>
          </cell>
          <cell r="F214">
            <v>0.121</v>
          </cell>
          <cell r="G214">
            <v>0</v>
          </cell>
          <cell r="H214">
            <v>0.121</v>
          </cell>
          <cell r="I214">
            <v>0</v>
          </cell>
        </row>
        <row r="215">
          <cell r="A215">
            <v>16</v>
          </cell>
          <cell r="B215" t="str">
            <v>132KV Isolator</v>
          </cell>
          <cell r="C215">
            <v>3</v>
          </cell>
          <cell r="E215">
            <v>0</v>
          </cell>
          <cell r="F215">
            <v>6.7000000000000004E-2</v>
          </cell>
          <cell r="G215">
            <v>0.20100000000000001</v>
          </cell>
          <cell r="H215">
            <v>6.7000000000000004E-2</v>
          </cell>
          <cell r="I215">
            <v>0.20100000000000001</v>
          </cell>
        </row>
        <row r="216">
          <cell r="A216">
            <v>17</v>
          </cell>
          <cell r="B216" t="str">
            <v>132kv Solid Core Insulator</v>
          </cell>
          <cell r="C216">
            <v>3</v>
          </cell>
          <cell r="E216">
            <v>0</v>
          </cell>
          <cell r="F216">
            <v>1.0999999999999999E-2</v>
          </cell>
          <cell r="G216">
            <v>3.3000000000000002E-2</v>
          </cell>
          <cell r="H216">
            <v>1.0999999999999999E-2</v>
          </cell>
          <cell r="I216">
            <v>3.3000000000000002E-2</v>
          </cell>
        </row>
        <row r="217">
          <cell r="A217">
            <v>18</v>
          </cell>
          <cell r="B217" t="str">
            <v>132KV CB</v>
          </cell>
          <cell r="C217">
            <v>1</v>
          </cell>
          <cell r="E217">
            <v>0</v>
          </cell>
          <cell r="F217">
            <v>0.30499999999999999</v>
          </cell>
          <cell r="G217">
            <v>0.30499999999999999</v>
          </cell>
          <cell r="H217">
            <v>0.30499999999999999</v>
          </cell>
          <cell r="I217">
            <v>0.30499999999999999</v>
          </cell>
        </row>
        <row r="218">
          <cell r="A218">
            <v>19</v>
          </cell>
          <cell r="B218" t="str">
            <v>132KV CT</v>
          </cell>
          <cell r="C218">
            <v>3</v>
          </cell>
          <cell r="E218">
            <v>0</v>
          </cell>
          <cell r="F218">
            <v>1.0999999999999999E-2</v>
          </cell>
          <cell r="G218">
            <v>3.3000000000000002E-2</v>
          </cell>
          <cell r="H218">
            <v>1.0999999999999999E-2</v>
          </cell>
          <cell r="I218">
            <v>3.3000000000000002E-2</v>
          </cell>
        </row>
        <row r="219">
          <cell r="A219">
            <v>20</v>
          </cell>
          <cell r="B219" t="str">
            <v>132KV LA</v>
          </cell>
          <cell r="C219">
            <v>3</v>
          </cell>
          <cell r="E219">
            <v>0</v>
          </cell>
          <cell r="F219">
            <v>2.1000000000000001E-2</v>
          </cell>
          <cell r="G219">
            <v>6.3E-2</v>
          </cell>
          <cell r="H219">
            <v>2.1000000000000001E-2</v>
          </cell>
          <cell r="I219">
            <v>6.3E-2</v>
          </cell>
        </row>
        <row r="220">
          <cell r="A220">
            <v>21</v>
          </cell>
          <cell r="B220" t="str">
            <v>132KV PT</v>
          </cell>
          <cell r="C220">
            <v>0</v>
          </cell>
          <cell r="E220">
            <v>0</v>
          </cell>
          <cell r="F220">
            <v>0.03</v>
          </cell>
          <cell r="G220">
            <v>0</v>
          </cell>
          <cell r="H220">
            <v>0.03</v>
          </cell>
          <cell r="I220">
            <v>0</v>
          </cell>
        </row>
        <row r="221">
          <cell r="A221">
            <v>22</v>
          </cell>
          <cell r="B221" t="str">
            <v>132KV CC</v>
          </cell>
          <cell r="C221">
            <v>0</v>
          </cell>
          <cell r="E221">
            <v>0</v>
          </cell>
          <cell r="F221">
            <v>2.1000000000000001E-2</v>
          </cell>
          <cell r="G221">
            <v>0</v>
          </cell>
          <cell r="H221">
            <v>2.1000000000000001E-2</v>
          </cell>
          <cell r="I221">
            <v>0</v>
          </cell>
        </row>
        <row r="222">
          <cell r="A222">
            <v>23</v>
          </cell>
          <cell r="B222" t="str">
            <v xml:space="preserve">33KV Gantry </v>
          </cell>
          <cell r="C222">
            <v>2</v>
          </cell>
          <cell r="E222">
            <v>0</v>
          </cell>
          <cell r="F222">
            <v>0.12</v>
          </cell>
          <cell r="G222">
            <v>0.24</v>
          </cell>
          <cell r="H222">
            <v>0.12</v>
          </cell>
          <cell r="I222">
            <v>0.24</v>
          </cell>
        </row>
        <row r="223">
          <cell r="A223">
            <v>24</v>
          </cell>
          <cell r="B223" t="str">
            <v>33KV main/aux. Busbar</v>
          </cell>
          <cell r="C223">
            <v>1</v>
          </cell>
          <cell r="E223">
            <v>0</v>
          </cell>
          <cell r="F223">
            <v>0.34</v>
          </cell>
          <cell r="G223">
            <v>0.34</v>
          </cell>
          <cell r="H223">
            <v>0.34</v>
          </cell>
          <cell r="I223">
            <v>0.34</v>
          </cell>
        </row>
        <row r="224">
          <cell r="A224">
            <v>25</v>
          </cell>
          <cell r="B224" t="str">
            <v>33KV CB</v>
          </cell>
          <cell r="C224">
            <v>1</v>
          </cell>
          <cell r="E224">
            <v>0</v>
          </cell>
          <cell r="F224">
            <v>5.5E-2</v>
          </cell>
          <cell r="G224">
            <v>5.5E-2</v>
          </cell>
          <cell r="H224">
            <v>5.5E-2</v>
          </cell>
          <cell r="I224">
            <v>5.5E-2</v>
          </cell>
        </row>
        <row r="225">
          <cell r="A225">
            <v>26</v>
          </cell>
          <cell r="B225" t="str">
            <v>33KV CT/PT/LA/PI</v>
          </cell>
          <cell r="C225">
            <v>6</v>
          </cell>
          <cell r="E225">
            <v>0</v>
          </cell>
          <cell r="F225">
            <v>1.4999999999999999E-2</v>
          </cell>
          <cell r="G225">
            <v>0.09</v>
          </cell>
          <cell r="H225">
            <v>1.4999999999999999E-2</v>
          </cell>
          <cell r="I225">
            <v>0.09</v>
          </cell>
        </row>
        <row r="226">
          <cell r="A226">
            <v>27</v>
          </cell>
          <cell r="B226" t="str">
            <v>33KV Isolator</v>
          </cell>
          <cell r="C226">
            <v>2</v>
          </cell>
          <cell r="E226">
            <v>0</v>
          </cell>
          <cell r="F226">
            <v>5.0999999999999997E-2</v>
          </cell>
          <cell r="G226">
            <v>0.10199999999999999</v>
          </cell>
          <cell r="H226">
            <v>5.0999999999999997E-2</v>
          </cell>
          <cell r="I226">
            <v>0.10199999999999999</v>
          </cell>
        </row>
        <row r="227">
          <cell r="A227">
            <v>28</v>
          </cell>
          <cell r="B227" t="str">
            <v>Control room type-V</v>
          </cell>
          <cell r="C227">
            <v>0</v>
          </cell>
          <cell r="E227">
            <v>0</v>
          </cell>
          <cell r="F227">
            <v>15</v>
          </cell>
          <cell r="G227">
            <v>0</v>
          </cell>
          <cell r="H227">
            <v>15</v>
          </cell>
          <cell r="I227">
            <v>0</v>
          </cell>
        </row>
        <row r="228">
          <cell r="A228">
            <v>29</v>
          </cell>
          <cell r="B228" t="str">
            <v>Yard levelling,metalling &amp; misc. civil work</v>
          </cell>
          <cell r="C228" t="str">
            <v>LS</v>
          </cell>
          <cell r="E228">
            <v>0</v>
          </cell>
          <cell r="F228">
            <v>0.5</v>
          </cell>
          <cell r="G228">
            <v>0.5</v>
          </cell>
          <cell r="H228" t="str">
            <v>LS</v>
          </cell>
          <cell r="I228">
            <v>0.5</v>
          </cell>
        </row>
        <row r="229">
          <cell r="A229">
            <v>30</v>
          </cell>
          <cell r="B229" t="str">
            <v>Water supply arrangement including overhead tank etc.</v>
          </cell>
          <cell r="C229" t="str">
            <v>LS</v>
          </cell>
          <cell r="E229">
            <v>0</v>
          </cell>
          <cell r="F229">
            <v>0</v>
          </cell>
          <cell r="G229">
            <v>0</v>
          </cell>
          <cell r="H229" t="str">
            <v>LS</v>
          </cell>
          <cell r="I229">
            <v>0</v>
          </cell>
        </row>
        <row r="230">
          <cell r="A230">
            <v>31</v>
          </cell>
          <cell r="B230" t="str">
            <v>Earth pits</v>
          </cell>
          <cell r="C230" t="str">
            <v>LS</v>
          </cell>
          <cell r="E230">
            <v>0</v>
          </cell>
          <cell r="F230">
            <v>0.2</v>
          </cell>
          <cell r="G230">
            <v>0.2</v>
          </cell>
          <cell r="H230" t="str">
            <v>LS</v>
          </cell>
          <cell r="I230">
            <v>0.2</v>
          </cell>
        </row>
        <row r="231">
          <cell r="A231">
            <v>32</v>
          </cell>
          <cell r="B231" t="str">
            <v>Four bay constn.shed</v>
          </cell>
          <cell r="C231">
            <v>0</v>
          </cell>
          <cell r="E231">
            <v>0</v>
          </cell>
          <cell r="F231">
            <v>4.37</v>
          </cell>
          <cell r="G231">
            <v>0</v>
          </cell>
          <cell r="H231">
            <v>4.37</v>
          </cell>
          <cell r="I231">
            <v>0</v>
          </cell>
        </row>
        <row r="232">
          <cell r="A232">
            <v>33</v>
          </cell>
          <cell r="B232" t="str">
            <v>Cable Trenches</v>
          </cell>
          <cell r="C232" t="str">
            <v>LS</v>
          </cell>
          <cell r="E232">
            <v>0</v>
          </cell>
          <cell r="F232">
            <v>1.5</v>
          </cell>
          <cell r="G232">
            <v>1.5</v>
          </cell>
          <cell r="H232" t="str">
            <v>LS</v>
          </cell>
          <cell r="I232">
            <v>1.5</v>
          </cell>
        </row>
        <row r="233">
          <cell r="A233">
            <v>34</v>
          </cell>
          <cell r="B233" t="str">
            <v>Internal Colony Road</v>
          </cell>
          <cell r="C233" t="str">
            <v>LS</v>
          </cell>
          <cell r="E233">
            <v>0</v>
          </cell>
          <cell r="F233">
            <v>0</v>
          </cell>
          <cell r="G233">
            <v>0</v>
          </cell>
          <cell r="H233" t="str">
            <v>LS</v>
          </cell>
          <cell r="I233">
            <v>0</v>
          </cell>
        </row>
        <row r="234">
          <cell r="A234">
            <v>35</v>
          </cell>
          <cell r="B234" t="str">
            <v>Yard &amp; area fencing</v>
          </cell>
          <cell r="C234" t="str">
            <v>LS</v>
          </cell>
          <cell r="E234">
            <v>0</v>
          </cell>
          <cell r="F234">
            <v>0</v>
          </cell>
          <cell r="G234">
            <v>0</v>
          </cell>
          <cell r="H234" t="str">
            <v>LS</v>
          </cell>
          <cell r="I234">
            <v>0</v>
          </cell>
        </row>
        <row r="235">
          <cell r="A235">
            <v>36</v>
          </cell>
          <cell r="B235" t="str">
            <v>Staff quarter</v>
          </cell>
          <cell r="C235" t="str">
            <v>LS</v>
          </cell>
          <cell r="E235">
            <v>0</v>
          </cell>
          <cell r="F235">
            <v>0</v>
          </cell>
          <cell r="G235">
            <v>0</v>
          </cell>
          <cell r="H235" t="str">
            <v>LS</v>
          </cell>
          <cell r="I235">
            <v>0</v>
          </cell>
        </row>
        <row r="236">
          <cell r="A236">
            <v>37</v>
          </cell>
          <cell r="B236" t="str">
            <v>Rail Track</v>
          </cell>
          <cell r="C236" t="str">
            <v>LS</v>
          </cell>
          <cell r="E236">
            <v>0</v>
          </cell>
          <cell r="F236">
            <v>1</v>
          </cell>
          <cell r="G236">
            <v>1</v>
          </cell>
          <cell r="H236" t="str">
            <v>LS</v>
          </cell>
          <cell r="I236">
            <v>1</v>
          </cell>
        </row>
        <row r="237">
          <cell r="A237">
            <v>38</v>
          </cell>
          <cell r="B237" t="str">
            <v>Station transformer foundation</v>
          </cell>
          <cell r="C237">
            <v>0</v>
          </cell>
          <cell r="E237">
            <v>0</v>
          </cell>
          <cell r="F237">
            <v>0.30099999999999999</v>
          </cell>
          <cell r="G237">
            <v>0</v>
          </cell>
          <cell r="H237">
            <v>0.30099999999999999</v>
          </cell>
          <cell r="I237">
            <v>0</v>
          </cell>
        </row>
        <row r="238">
          <cell r="A238">
            <v>39</v>
          </cell>
          <cell r="B238" t="str">
            <v>Flag stone flooring &amp; Misc. civil works</v>
          </cell>
          <cell r="C238" t="str">
            <v>LS</v>
          </cell>
          <cell r="E238">
            <v>0</v>
          </cell>
          <cell r="F238">
            <v>0.5</v>
          </cell>
          <cell r="G238">
            <v>0.5</v>
          </cell>
          <cell r="H238" t="str">
            <v>LS</v>
          </cell>
          <cell r="I238">
            <v>0.5</v>
          </cell>
        </row>
        <row r="240">
          <cell r="A240" t="str">
            <v xml:space="preserve"> </v>
          </cell>
          <cell r="B240" t="str">
            <v>SUB TOTAL (I)</v>
          </cell>
          <cell r="E240">
            <v>0</v>
          </cell>
          <cell r="G240">
            <v>7.0570000000000004</v>
          </cell>
          <cell r="I240">
            <v>7.0570000000000004</v>
          </cell>
        </row>
        <row r="242">
          <cell r="A242" t="str">
            <v>J</v>
          </cell>
          <cell r="B242" t="str">
            <v>ERECTION,TESTING &amp; COMMISSIONING ETC.</v>
          </cell>
        </row>
        <row r="244">
          <cell r="A244">
            <v>1</v>
          </cell>
          <cell r="B244" t="str">
            <v>160MVA Transformer</v>
          </cell>
          <cell r="C244">
            <v>0</v>
          </cell>
          <cell r="E244">
            <v>0</v>
          </cell>
          <cell r="F244">
            <v>1.24</v>
          </cell>
          <cell r="G244">
            <v>0</v>
          </cell>
          <cell r="H244">
            <v>1.24</v>
          </cell>
          <cell r="I244">
            <v>0</v>
          </cell>
        </row>
        <row r="245">
          <cell r="A245">
            <v>2</v>
          </cell>
          <cell r="B245" t="str">
            <v>40MVA transformer</v>
          </cell>
          <cell r="C245">
            <v>1</v>
          </cell>
          <cell r="E245">
            <v>0</v>
          </cell>
          <cell r="F245">
            <v>0.97</v>
          </cell>
          <cell r="G245">
            <v>0.97</v>
          </cell>
          <cell r="H245">
            <v>0.97</v>
          </cell>
          <cell r="I245">
            <v>0.97</v>
          </cell>
        </row>
        <row r="246">
          <cell r="A246">
            <v>3</v>
          </cell>
          <cell r="B246" t="str">
            <v>220KV CB</v>
          </cell>
          <cell r="C246">
            <v>0</v>
          </cell>
          <cell r="E246">
            <v>0</v>
          </cell>
          <cell r="F246">
            <v>0.2</v>
          </cell>
          <cell r="G246">
            <v>0</v>
          </cell>
          <cell r="H246">
            <v>0.2</v>
          </cell>
          <cell r="I246">
            <v>0</v>
          </cell>
        </row>
        <row r="247">
          <cell r="A247">
            <v>4</v>
          </cell>
          <cell r="B247" t="str">
            <v>220KV CT</v>
          </cell>
          <cell r="C247">
            <v>0</v>
          </cell>
          <cell r="E247">
            <v>0</v>
          </cell>
          <cell r="F247">
            <v>4.1000000000000002E-2</v>
          </cell>
          <cell r="G247">
            <v>0</v>
          </cell>
          <cell r="H247">
            <v>4.1000000000000002E-2</v>
          </cell>
          <cell r="I247">
            <v>0</v>
          </cell>
        </row>
        <row r="248">
          <cell r="A248">
            <v>5</v>
          </cell>
          <cell r="B248" t="str">
            <v>220KV Isolator</v>
          </cell>
          <cell r="C248">
            <v>0</v>
          </cell>
          <cell r="E248">
            <v>0</v>
          </cell>
          <cell r="F248">
            <v>0.09</v>
          </cell>
          <cell r="G248">
            <v>0</v>
          </cell>
          <cell r="H248">
            <v>0.09</v>
          </cell>
          <cell r="I248">
            <v>0</v>
          </cell>
        </row>
        <row r="249">
          <cell r="A249">
            <v>6</v>
          </cell>
          <cell r="B249" t="str">
            <v>220KV LA</v>
          </cell>
          <cell r="C249">
            <v>0</v>
          </cell>
          <cell r="E249">
            <v>0</v>
          </cell>
          <cell r="F249">
            <v>2.5000000000000001E-2</v>
          </cell>
          <cell r="G249">
            <v>0</v>
          </cell>
          <cell r="H249">
            <v>2.5000000000000001E-2</v>
          </cell>
          <cell r="I249">
            <v>0</v>
          </cell>
        </row>
        <row r="250">
          <cell r="A250">
            <v>7</v>
          </cell>
          <cell r="B250" t="str">
            <v>220KV PT/CVT</v>
          </cell>
          <cell r="C250">
            <v>0</v>
          </cell>
          <cell r="E250">
            <v>0</v>
          </cell>
          <cell r="F250">
            <v>0.04</v>
          </cell>
          <cell r="G250">
            <v>0</v>
          </cell>
          <cell r="H250">
            <v>0.04</v>
          </cell>
          <cell r="I250">
            <v>0</v>
          </cell>
        </row>
        <row r="251">
          <cell r="A251">
            <v>8</v>
          </cell>
          <cell r="B251" t="str">
            <v>220KV C&amp;R Panel</v>
          </cell>
          <cell r="C251">
            <v>0</v>
          </cell>
          <cell r="E251">
            <v>0</v>
          </cell>
          <cell r="F251">
            <v>0.18</v>
          </cell>
          <cell r="G251">
            <v>0</v>
          </cell>
          <cell r="H251">
            <v>0.18</v>
          </cell>
          <cell r="I251">
            <v>0</v>
          </cell>
        </row>
        <row r="252">
          <cell r="A252">
            <v>9</v>
          </cell>
          <cell r="B252" t="str">
            <v>220/132/33KV Gantries,Busbar equip.structure erection(in MT)</v>
          </cell>
          <cell r="C252">
            <v>22.567999999999998</v>
          </cell>
          <cell r="E252">
            <v>0</v>
          </cell>
          <cell r="F252">
            <v>2.5000000000000001E-2</v>
          </cell>
          <cell r="G252">
            <v>0.56419999999999992</v>
          </cell>
          <cell r="H252">
            <v>2.5000000000000001E-2</v>
          </cell>
          <cell r="I252">
            <v>0.56419999999999992</v>
          </cell>
        </row>
        <row r="253">
          <cell r="A253">
            <v>10</v>
          </cell>
          <cell r="B253" t="str">
            <v>PLCC equipments</v>
          </cell>
          <cell r="C253" t="str">
            <v>LS</v>
          </cell>
          <cell r="E253">
            <v>0</v>
          </cell>
          <cell r="F253">
            <v>0</v>
          </cell>
          <cell r="G253">
            <v>0</v>
          </cell>
          <cell r="H253" t="str">
            <v>LS</v>
          </cell>
          <cell r="I253">
            <v>0</v>
          </cell>
        </row>
        <row r="254">
          <cell r="A254">
            <v>11</v>
          </cell>
          <cell r="B254" t="str">
            <v>220KV PI/Solid Core Insulators</v>
          </cell>
          <cell r="C254">
            <v>0</v>
          </cell>
          <cell r="E254">
            <v>0</v>
          </cell>
          <cell r="F254">
            <v>7.0000000000000001E-3</v>
          </cell>
          <cell r="G254">
            <v>0</v>
          </cell>
          <cell r="H254">
            <v>7.0000000000000001E-3</v>
          </cell>
          <cell r="I254">
            <v>0</v>
          </cell>
        </row>
        <row r="255">
          <cell r="A255">
            <v>12</v>
          </cell>
          <cell r="B255" t="str">
            <v>220KV wave trap</v>
          </cell>
          <cell r="C255">
            <v>0</v>
          </cell>
          <cell r="E255">
            <v>0</v>
          </cell>
          <cell r="F255">
            <v>0.04</v>
          </cell>
          <cell r="G255">
            <v>0</v>
          </cell>
          <cell r="H255">
            <v>0.04</v>
          </cell>
          <cell r="I255">
            <v>0</v>
          </cell>
        </row>
        <row r="256">
          <cell r="A256">
            <v>13</v>
          </cell>
          <cell r="B256" t="str">
            <v>132KV CC</v>
          </cell>
          <cell r="C256">
            <v>0</v>
          </cell>
          <cell r="E256">
            <v>0</v>
          </cell>
          <cell r="F256">
            <v>3.4000000000000002E-2</v>
          </cell>
          <cell r="G256">
            <v>0</v>
          </cell>
          <cell r="H256">
            <v>3.4000000000000002E-2</v>
          </cell>
          <cell r="I256">
            <v>0</v>
          </cell>
        </row>
        <row r="257">
          <cell r="A257">
            <v>14</v>
          </cell>
          <cell r="B257" t="str">
            <v>132KV CB</v>
          </cell>
          <cell r="C257">
            <v>1</v>
          </cell>
          <cell r="E257">
            <v>0</v>
          </cell>
          <cell r="F257">
            <v>0.16</v>
          </cell>
          <cell r="G257">
            <v>0.16</v>
          </cell>
          <cell r="H257">
            <v>0.16</v>
          </cell>
          <cell r="I257">
            <v>0.16</v>
          </cell>
        </row>
        <row r="258">
          <cell r="A258">
            <v>15</v>
          </cell>
          <cell r="B258" t="str">
            <v>132KV CT</v>
          </cell>
          <cell r="C258">
            <v>3</v>
          </cell>
          <cell r="E258">
            <v>0</v>
          </cell>
          <cell r="F258">
            <v>3.9E-2</v>
          </cell>
          <cell r="G258">
            <v>0.11699999999999999</v>
          </cell>
          <cell r="H258">
            <v>3.9E-2</v>
          </cell>
          <cell r="I258">
            <v>0.11699999999999999</v>
          </cell>
        </row>
        <row r="259">
          <cell r="A259">
            <v>16</v>
          </cell>
          <cell r="B259" t="str">
            <v>132KV Isolators</v>
          </cell>
          <cell r="C259">
            <v>3</v>
          </cell>
          <cell r="E259">
            <v>0</v>
          </cell>
          <cell r="F259">
            <v>7.0000000000000007E-2</v>
          </cell>
          <cell r="G259">
            <v>0.21000000000000002</v>
          </cell>
          <cell r="H259">
            <v>7.0000000000000007E-2</v>
          </cell>
          <cell r="I259">
            <v>0.21000000000000002</v>
          </cell>
        </row>
        <row r="260">
          <cell r="A260">
            <v>17</v>
          </cell>
          <cell r="B260" t="str">
            <v>132KV LA</v>
          </cell>
          <cell r="C260">
            <v>3</v>
          </cell>
          <cell r="E260">
            <v>0</v>
          </cell>
          <cell r="F260">
            <v>1.7000000000000001E-2</v>
          </cell>
          <cell r="G260">
            <v>5.1000000000000004E-2</v>
          </cell>
          <cell r="H260">
            <v>1.7000000000000001E-2</v>
          </cell>
          <cell r="I260">
            <v>5.1000000000000004E-2</v>
          </cell>
        </row>
        <row r="261">
          <cell r="A261">
            <v>18</v>
          </cell>
          <cell r="B261" t="str">
            <v>132KV C&amp;R Panel</v>
          </cell>
          <cell r="C261">
            <v>1</v>
          </cell>
          <cell r="E261">
            <v>0</v>
          </cell>
          <cell r="F261">
            <v>0.14000000000000001</v>
          </cell>
          <cell r="G261">
            <v>0.14000000000000001</v>
          </cell>
          <cell r="H261">
            <v>0.14000000000000001</v>
          </cell>
          <cell r="I261">
            <v>0.14000000000000001</v>
          </cell>
        </row>
        <row r="262">
          <cell r="A262">
            <v>19</v>
          </cell>
          <cell r="B262" t="str">
            <v>132KV PI/Solid Core Insulator</v>
          </cell>
          <cell r="C262">
            <v>6</v>
          </cell>
          <cell r="E262">
            <v>0</v>
          </cell>
          <cell r="F262">
            <v>5.0000000000000001E-3</v>
          </cell>
          <cell r="G262">
            <v>0.03</v>
          </cell>
          <cell r="H262">
            <v>5.0000000000000001E-3</v>
          </cell>
          <cell r="I262">
            <v>0.03</v>
          </cell>
        </row>
        <row r="263">
          <cell r="A263">
            <v>20</v>
          </cell>
          <cell r="B263" t="str">
            <v>132KV PT</v>
          </cell>
          <cell r="C263">
            <v>0</v>
          </cell>
          <cell r="E263">
            <v>0</v>
          </cell>
          <cell r="F263">
            <v>3.4000000000000002E-2</v>
          </cell>
          <cell r="G263">
            <v>0</v>
          </cell>
          <cell r="H263">
            <v>3.4000000000000002E-2</v>
          </cell>
          <cell r="I263">
            <v>0</v>
          </cell>
        </row>
        <row r="264">
          <cell r="A264">
            <v>21</v>
          </cell>
          <cell r="B264" t="str">
            <v>33KV CB</v>
          </cell>
          <cell r="C264">
            <v>1</v>
          </cell>
          <cell r="E264">
            <v>0</v>
          </cell>
          <cell r="F264">
            <v>8.2000000000000003E-2</v>
          </cell>
          <cell r="G264">
            <v>8.2000000000000003E-2</v>
          </cell>
          <cell r="H264">
            <v>8.2000000000000003E-2</v>
          </cell>
          <cell r="I264">
            <v>8.2000000000000003E-2</v>
          </cell>
        </row>
        <row r="265">
          <cell r="A265">
            <v>22</v>
          </cell>
          <cell r="B265" t="str">
            <v>33KV CT</v>
          </cell>
          <cell r="C265">
            <v>3</v>
          </cell>
          <cell r="E265">
            <v>0</v>
          </cell>
          <cell r="F265">
            <v>0.03</v>
          </cell>
          <cell r="G265">
            <v>0.09</v>
          </cell>
          <cell r="H265">
            <v>0.03</v>
          </cell>
          <cell r="I265">
            <v>0.09</v>
          </cell>
        </row>
        <row r="266">
          <cell r="A266">
            <v>23</v>
          </cell>
          <cell r="B266" t="str">
            <v>33KV PT</v>
          </cell>
          <cell r="C266">
            <v>0</v>
          </cell>
          <cell r="E266">
            <v>0</v>
          </cell>
          <cell r="F266">
            <v>0.03</v>
          </cell>
          <cell r="G266">
            <v>0</v>
          </cell>
          <cell r="H266">
            <v>0.03</v>
          </cell>
          <cell r="I266">
            <v>0</v>
          </cell>
        </row>
        <row r="267">
          <cell r="A267">
            <v>24</v>
          </cell>
          <cell r="B267" t="str">
            <v>33KV Isolator</v>
          </cell>
          <cell r="C267">
            <v>2</v>
          </cell>
          <cell r="E267">
            <v>0</v>
          </cell>
          <cell r="F267">
            <v>4.7E-2</v>
          </cell>
          <cell r="G267">
            <v>9.4E-2</v>
          </cell>
          <cell r="H267">
            <v>4.7E-2</v>
          </cell>
          <cell r="I267">
            <v>9.4E-2</v>
          </cell>
        </row>
        <row r="268">
          <cell r="A268">
            <v>25</v>
          </cell>
          <cell r="B268" t="str">
            <v>33KV LA</v>
          </cell>
          <cell r="C268">
            <v>3</v>
          </cell>
          <cell r="E268">
            <v>0</v>
          </cell>
          <cell r="F268">
            <v>1.0999999999999999E-2</v>
          </cell>
          <cell r="G268">
            <v>3.3000000000000002E-2</v>
          </cell>
          <cell r="H268">
            <v>1.0999999999999999E-2</v>
          </cell>
          <cell r="I268">
            <v>3.3000000000000002E-2</v>
          </cell>
        </row>
        <row r="269">
          <cell r="A269">
            <v>26</v>
          </cell>
          <cell r="B269" t="str">
            <v>33KV C&amp;R Panel</v>
          </cell>
          <cell r="C269">
            <v>1</v>
          </cell>
          <cell r="E269">
            <v>0</v>
          </cell>
          <cell r="F269">
            <v>0.13</v>
          </cell>
          <cell r="G269">
            <v>0.13</v>
          </cell>
          <cell r="H269">
            <v>0.13</v>
          </cell>
          <cell r="I269">
            <v>0.13</v>
          </cell>
        </row>
        <row r="270">
          <cell r="A270">
            <v>27</v>
          </cell>
          <cell r="B270" t="str">
            <v>33KV PI/Solid Core Insulators</v>
          </cell>
          <cell r="C270">
            <v>0</v>
          </cell>
          <cell r="E270">
            <v>0</v>
          </cell>
          <cell r="F270">
            <v>3.0000000000000001E-3</v>
          </cell>
          <cell r="G270">
            <v>0</v>
          </cell>
          <cell r="H270">
            <v>3.0000000000000001E-3</v>
          </cell>
          <cell r="I270">
            <v>0</v>
          </cell>
        </row>
        <row r="271">
          <cell r="A271">
            <v>28</v>
          </cell>
          <cell r="B271" t="str">
            <v>Station Transformer,</v>
          </cell>
          <cell r="C271">
            <v>0</v>
          </cell>
          <cell r="E271">
            <v>0</v>
          </cell>
          <cell r="F271">
            <v>7.0000000000000007E-2</v>
          </cell>
          <cell r="G271">
            <v>0</v>
          </cell>
          <cell r="H271">
            <v>7.0000000000000007E-2</v>
          </cell>
          <cell r="I271">
            <v>0</v>
          </cell>
        </row>
        <row r="272">
          <cell r="A272">
            <v>29</v>
          </cell>
          <cell r="B272" t="str">
            <v>Cable laying &amp; associated works</v>
          </cell>
          <cell r="C272" t="str">
            <v>LS</v>
          </cell>
          <cell r="E272">
            <v>0</v>
          </cell>
          <cell r="F272">
            <v>0.2</v>
          </cell>
          <cell r="G272">
            <v>0.2</v>
          </cell>
          <cell r="H272" t="str">
            <v>LS</v>
          </cell>
          <cell r="I272">
            <v>0.2</v>
          </cell>
        </row>
        <row r="273">
          <cell r="A273">
            <v>30</v>
          </cell>
          <cell r="B273" t="str">
            <v>Earthing works</v>
          </cell>
          <cell r="C273" t="str">
            <v>LS</v>
          </cell>
          <cell r="E273">
            <v>0</v>
          </cell>
          <cell r="F273">
            <v>0.2</v>
          </cell>
          <cell r="G273">
            <v>0.2</v>
          </cell>
          <cell r="H273" t="str">
            <v>LS</v>
          </cell>
          <cell r="I273">
            <v>0.2</v>
          </cell>
        </row>
        <row r="274">
          <cell r="A274">
            <v>31</v>
          </cell>
          <cell r="B274" t="str">
            <v>AC/DC Board</v>
          </cell>
          <cell r="C274">
            <v>0</v>
          </cell>
          <cell r="E274">
            <v>0</v>
          </cell>
          <cell r="F274">
            <v>0.13100000000000001</v>
          </cell>
          <cell r="G274">
            <v>0</v>
          </cell>
          <cell r="H274">
            <v>0.13100000000000001</v>
          </cell>
          <cell r="I274">
            <v>0</v>
          </cell>
        </row>
        <row r="275">
          <cell r="A275">
            <v>32</v>
          </cell>
          <cell r="B275" t="str">
            <v>Fitting of lighting fixtures</v>
          </cell>
          <cell r="C275" t="str">
            <v>LS</v>
          </cell>
          <cell r="E275">
            <v>0</v>
          </cell>
          <cell r="F275">
            <v>0.1</v>
          </cell>
          <cell r="G275">
            <v>0.1</v>
          </cell>
          <cell r="H275" t="str">
            <v>LS</v>
          </cell>
          <cell r="I275">
            <v>0.1</v>
          </cell>
        </row>
        <row r="276">
          <cell r="A276">
            <v>33</v>
          </cell>
          <cell r="B276" t="str">
            <v>110V 300Ah battery</v>
          </cell>
          <cell r="C276">
            <v>0</v>
          </cell>
          <cell r="E276">
            <v>0</v>
          </cell>
          <cell r="F276">
            <v>0.14000000000000001</v>
          </cell>
          <cell r="G276">
            <v>0</v>
          </cell>
          <cell r="H276">
            <v>0.14000000000000001</v>
          </cell>
          <cell r="I276">
            <v>0</v>
          </cell>
        </row>
        <row r="277">
          <cell r="A277">
            <v>34</v>
          </cell>
          <cell r="B277" t="str">
            <v>110V 300Ah battery charger</v>
          </cell>
          <cell r="C277">
            <v>0</v>
          </cell>
          <cell r="E277">
            <v>0</v>
          </cell>
          <cell r="F277">
            <v>9.5000000000000001E-2</v>
          </cell>
          <cell r="G277">
            <v>0</v>
          </cell>
          <cell r="H277">
            <v>9.5000000000000001E-2</v>
          </cell>
          <cell r="I277">
            <v>0</v>
          </cell>
        </row>
        <row r="278">
          <cell r="A278">
            <v>35</v>
          </cell>
          <cell r="B278" t="str">
            <v>48V 200Ah battery</v>
          </cell>
          <cell r="C278">
            <v>0</v>
          </cell>
          <cell r="E278">
            <v>0</v>
          </cell>
          <cell r="F278">
            <v>0.1</v>
          </cell>
          <cell r="G278">
            <v>0</v>
          </cell>
          <cell r="H278">
            <v>0.1</v>
          </cell>
          <cell r="I278">
            <v>0</v>
          </cell>
        </row>
        <row r="279">
          <cell r="A279">
            <v>36</v>
          </cell>
          <cell r="B279" t="str">
            <v>48V 200Ah battery charger</v>
          </cell>
          <cell r="C279">
            <v>0</v>
          </cell>
          <cell r="E279">
            <v>0</v>
          </cell>
          <cell r="F279">
            <v>8.5000000000000006E-2</v>
          </cell>
          <cell r="G279">
            <v>0</v>
          </cell>
          <cell r="H279">
            <v>8.5000000000000006E-2</v>
          </cell>
          <cell r="I279">
            <v>0</v>
          </cell>
        </row>
        <row r="280">
          <cell r="A280">
            <v>37</v>
          </cell>
          <cell r="B280" t="str">
            <v xml:space="preserve">Stringing &amp; Jumpering </v>
          </cell>
          <cell r="C280" t="str">
            <v>LS</v>
          </cell>
          <cell r="E280">
            <v>0</v>
          </cell>
          <cell r="F280">
            <v>0.5</v>
          </cell>
          <cell r="G280">
            <v>0.5</v>
          </cell>
          <cell r="H280" t="str">
            <v>LS</v>
          </cell>
          <cell r="I280">
            <v>0.5</v>
          </cell>
        </row>
        <row r="281">
          <cell r="A281">
            <v>38</v>
          </cell>
          <cell r="B281" t="str">
            <v>Testing &amp; Commissioning &amp; misc.expenditure</v>
          </cell>
          <cell r="C281" t="str">
            <v>LS</v>
          </cell>
          <cell r="E281">
            <v>0</v>
          </cell>
          <cell r="F281">
            <v>0.1</v>
          </cell>
          <cell r="G281">
            <v>0.1</v>
          </cell>
          <cell r="H281" t="str">
            <v>LS</v>
          </cell>
          <cell r="I281">
            <v>0.1</v>
          </cell>
        </row>
        <row r="284">
          <cell r="B284" t="str">
            <v>SUB TOTAL (J)</v>
          </cell>
          <cell r="E284">
            <v>0</v>
          </cell>
          <cell r="G284">
            <v>3.7711999999999999</v>
          </cell>
          <cell r="I284">
            <v>3.7711999999999999</v>
          </cell>
        </row>
      </sheetData>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GENERATION"/>
      <sheetName val="DR"/>
      <sheetName val="DRAWAL"/>
      <sheetName val="INTER-REGIONAL ENERGY EXHANGE"/>
      <sheetName val="GOA"/>
      <sheetName val="POP9900"/>
      <sheetName val="Sheet2"/>
      <sheetName val="C_S_GENERATION"/>
      <sheetName val="R.Hrs. Since Comm"/>
      <sheetName val="220 11  BS "/>
      <sheetName val=""/>
      <sheetName val="all"/>
      <sheetName val="RevenueInput"/>
      <sheetName val="cover1"/>
      <sheetName val="2004"/>
      <sheetName val="Addl.40"/>
      <sheetName val="04REL"/>
      <sheetName val="Sheet1"/>
      <sheetName val="Discom Details"/>
      <sheetName val="Dom"/>
      <sheetName val="BTB"/>
      <sheetName val="cf"/>
      <sheetName val="orders"/>
      <sheetName val="Design"/>
      <sheetName val="Salient1"/>
      <sheetName val="Data base Feb 09"/>
      <sheetName val="A 3.7"/>
      <sheetName val="CSD"/>
      <sheetName val="Addl_40"/>
      <sheetName val="DETAILED  BOQ"/>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om Details"/>
      <sheetName val="Sheet1"/>
      <sheetName val="Sheet2"/>
      <sheetName val="Sheet3"/>
    </sheetNames>
    <sheetDataSet>
      <sheetData sheetId="0" refreshError="1">
        <row r="721">
          <cell r="F721">
            <v>0</v>
          </cell>
        </row>
      </sheetData>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 val="Discom Details"/>
      <sheetName val="A 3.7"/>
      <sheetName val="Sch-3"/>
      <sheetName val="Sheet1"/>
      <sheetName val="C.S.GENERATION"/>
      <sheetName val="all"/>
      <sheetName val="Bombaybazar(Remark)"/>
      <sheetName val="General"/>
      <sheetName val="RAJ"/>
      <sheetName val="04REL"/>
      <sheetName val="7.11 p1"/>
      <sheetName val="strain"/>
      <sheetName val="data"/>
      <sheetName val="SCF"/>
      <sheetName val="HLY_-99-00"/>
      <sheetName val="Hydro_Data"/>
      <sheetName val="dpc_cost"/>
      <sheetName val="Plant_Availability"/>
      <sheetName val="Discom_Details"/>
      <sheetName val="Form-B"/>
    </sheetNames>
    <sheetDataSet>
      <sheetData sheetId="0" refreshError="1"/>
      <sheetData sheetId="1" refreshError="1"/>
      <sheetData sheetId="2" refreshError="1"/>
      <sheetData sheetId="3" refreshError="1">
        <row r="1">
          <cell r="P1">
            <v>0.72</v>
          </cell>
        </row>
      </sheetData>
      <sheetData sheetId="4" refreshError="1"/>
      <sheetData sheetId="5" refreshError="1"/>
      <sheetData sheetId="6" refreshError="1">
        <row r="1">
          <cell r="D1">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refreshError="1"/>
      <sheetData sheetId="37"/>
      <sheetData sheetId="38"/>
      <sheetData sheetId="39" refreshError="1"/>
      <sheetData sheetId="4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G35">
            <v>64254.226096970044</v>
          </cell>
          <cell r="H35">
            <v>59093.238057586968</v>
          </cell>
          <cell r="I35">
            <v>63490.540060935658</v>
          </cell>
        </row>
        <row r="44">
          <cell r="G44">
            <v>24259.407938726315</v>
          </cell>
          <cell r="H44">
            <v>16526.511773419461</v>
          </cell>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  "/>
      <sheetName val="L"/>
      <sheetName val="Inputs"/>
      <sheetName val="Timing"/>
      <sheetName val="Copy"/>
      <sheetName val="CapEx &amp; Ops"/>
      <sheetName val="Debt"/>
      <sheetName val="Tax &amp; Dep"/>
      <sheetName val="FS"/>
      <sheetName val="Equity &amp; Returns"/>
      <sheetName val="Summary"/>
    </sheetNames>
    <sheetDataSet>
      <sheetData sheetId="0"/>
      <sheetData sheetId="1"/>
      <sheetData sheetId="2"/>
      <sheetData sheetId="3" refreshError="1">
        <row r="140">
          <cell r="E140" t="str">
            <v>Oil Co</v>
          </cell>
        </row>
        <row r="141">
          <cell r="E141" t="str">
            <v>KPMG Jan 2008</v>
          </cell>
        </row>
        <row r="142">
          <cell r="E142" t="str">
            <v>On Shore Project X</v>
          </cell>
        </row>
      </sheetData>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LY -99-00"/>
      <sheetName val="Hydro Data"/>
      <sheetName val="HLY0001"/>
      <sheetName val="SUMMERY"/>
      <sheetName val="mnthly-chrt"/>
      <sheetName val="purchase"/>
      <sheetName val="dpc cost"/>
      <sheetName val="Plant Availability"/>
      <sheetName val="MOD-PROJ"/>
      <sheetName val="Apr-99"/>
      <sheetName val="May-99"/>
      <sheetName val="Jun-99"/>
      <sheetName val="July-99"/>
      <sheetName val="Aug-99"/>
      <sheetName val="Sept-99"/>
      <sheetName val="Oct-99"/>
      <sheetName val="Nov-99"/>
      <sheetName val="Dec-99"/>
      <sheetName val="Jan-00"/>
      <sheetName val="Feb-00"/>
      <sheetName val="Mar-00"/>
    </sheetNames>
    <sheetDataSet>
      <sheetData sheetId="0"/>
      <sheetData sheetId="1"/>
      <sheetData sheetId="2"/>
      <sheetData sheetId="3" refreshError="1">
        <row r="1">
          <cell r="P1">
            <v>0.72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
      <sheetName val="A 2.1 PY"/>
      <sheetName val="A 2.1 CY"/>
      <sheetName val="A 2.1 EY"/>
      <sheetName val="A 2.2"/>
      <sheetName val="A 2.3"/>
      <sheetName val="Power Pur 3.1 (PY)"/>
      <sheetName val="Power Pur 3.1 (CY)"/>
      <sheetName val="Power Pur 3.1 (EY)"/>
      <sheetName val="A 3.2"/>
      <sheetName val="A 3.3 PY"/>
      <sheetName val="A 3.3 CY"/>
      <sheetName val="A 3.3 EY"/>
      <sheetName val="A 3.4"/>
      <sheetName val="A 3.5"/>
      <sheetName val="A 3.6 (PY)"/>
      <sheetName val="A 3.6 (CY)"/>
      <sheetName val="A 3.6 (EY)"/>
      <sheetName val="A 3.7"/>
      <sheetName val="A 3.8"/>
      <sheetName val="A 3.9"/>
      <sheetName val="A 3.10 "/>
      <sheetName val="A-5.1(PY)"/>
      <sheetName val="A-5.1(CY) "/>
      <sheetName val="A-5.1(EY)"/>
      <sheetName val="A-5.2(PY)"/>
      <sheetName val="A-5.2(CY)"/>
      <sheetName val="A-5.2(EY)"/>
      <sheetName val="A -5.3"/>
      <sheetName val="form 6.1 (PY) Gen"/>
      <sheetName val="form 6.1(PY)T&amp;D "/>
      <sheetName val="form 6.1 (CY) Gen"/>
      <sheetName val="form 6.1(CY) T&amp;D"/>
      <sheetName val="form 6.1 (EY) Gen "/>
      <sheetName val="form 6.1(EY) T&amp;D"/>
      <sheetName val="A 7.1"/>
      <sheetName val="A 7.2"/>
      <sheetName val="A 7.3"/>
      <sheetName val="A 7.4"/>
      <sheetName val="A 8.1"/>
      <sheetName val="A 8.2"/>
      <sheetName val="A 8.3"/>
      <sheetName val="A 8.4"/>
      <sheetName val="A 8.5"/>
      <sheetName val="A 8.6"/>
      <sheetName val="A 8.7"/>
      <sheetName val="A 8.8"/>
      <sheetName val="A 8.9"/>
      <sheetName val="A 8.10"/>
      <sheetName val="8.11 PY"/>
      <sheetName val="8.11 CY"/>
      <sheetName val="8.11 EY"/>
      <sheetName val="A-10.1"/>
      <sheetName val="A 10.2 (A)"/>
      <sheetName val="A 10.2 B"/>
      <sheetName val="A 10.2 C"/>
      <sheetName val="A 10.2 D"/>
      <sheetName val="A 10.3"/>
      <sheetName val="A 10.4"/>
      <sheetName val="Rev Calculation"/>
      <sheetName val="A 9.1"/>
      <sheetName val="A 3_7"/>
      <sheetName val="form_x0000__x0000__x0000__x0000__x0000__x0000__x0000__x0000__x0000__x0000__x0000__x0000__x0000_"/>
      <sheetName val=""/>
      <sheetName val="04REL"/>
      <sheetName val="SUMMERY"/>
      <sheetName val="form?????????????"/>
      <sheetName val="form_x0000_"/>
      <sheetName val="Salient1"/>
      <sheetName val="Sept "/>
      <sheetName val="form?"/>
      <sheetName val="RAJ"/>
      <sheetName val="Ag LF"/>
      <sheetName val="form"/>
      <sheetName val="form_____________"/>
      <sheetName val="Executive Summary -Thermal"/>
      <sheetName val="Stationwise Thermal &amp; Hydel Gen"/>
      <sheetName val="TWELVE"/>
      <sheetName val="form_"/>
      <sheetName val="all"/>
      <sheetName val="7"/>
      <sheetName val="Labour charges"/>
      <sheetName val="Feb-06"/>
      <sheetName val="Inputs"/>
      <sheetName val="overall"/>
      <sheetName val="PART C"/>
      <sheetName val="Data"/>
      <sheetName val="Part A General"/>
      <sheetName val="dpc cost"/>
      <sheetName val="Discom Details"/>
      <sheetName val="First information "/>
      <sheetName val="annexture-g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35">
          <cell r="I35">
            <v>63490.540060935658</v>
          </cell>
        </row>
        <row r="44">
          <cell r="I44">
            <v>17654.636270525258</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ure 1"/>
      <sheetName val="Annexure II"/>
      <sheetName val="ANX-III"/>
    </sheetNames>
    <sheetDataSet>
      <sheetData sheetId="0">
        <row r="7">
          <cell r="F7">
            <v>0.98819444444444438</v>
          </cell>
          <cell r="N7">
            <v>119.03694444444443</v>
          </cell>
        </row>
        <row r="8">
          <cell r="F8">
            <v>0.41111111111111109</v>
          </cell>
          <cell r="N8">
            <v>39.683333333333337</v>
          </cell>
        </row>
        <row r="9">
          <cell r="F9">
            <v>2.3669444444444445</v>
          </cell>
          <cell r="N9">
            <v>102.17986111111111</v>
          </cell>
        </row>
        <row r="10">
          <cell r="F10">
            <v>84.705810185185186</v>
          </cell>
          <cell r="N10">
            <v>1664.3946994074074</v>
          </cell>
        </row>
        <row r="11">
          <cell r="F11">
            <v>63.368749999999991</v>
          </cell>
          <cell r="N11">
            <v>1658.4839583333332</v>
          </cell>
        </row>
        <row r="12">
          <cell r="F12">
            <v>0.34375</v>
          </cell>
          <cell r="N12">
            <v>6.0446180555555546</v>
          </cell>
        </row>
        <row r="13">
          <cell r="F13">
            <v>0.82777777777777783</v>
          </cell>
          <cell r="N13">
            <v>114.54027777777776</v>
          </cell>
        </row>
        <row r="14">
          <cell r="F14">
            <v>5.750694444444445</v>
          </cell>
          <cell r="N14">
            <v>52.915300925925926</v>
          </cell>
        </row>
      </sheetData>
      <sheetData sheetId="1">
        <row r="7">
          <cell r="F7">
            <v>1.1736111111111109</v>
          </cell>
          <cell r="N7">
            <v>4.9402777777777791</v>
          </cell>
        </row>
        <row r="8">
          <cell r="F8">
            <v>2.3437500000000004</v>
          </cell>
          <cell r="N8">
            <v>8.0270833333333336</v>
          </cell>
        </row>
        <row r="9">
          <cell r="F9">
            <v>0.5</v>
          </cell>
          <cell r="N9">
            <v>36.908333333333331</v>
          </cell>
        </row>
        <row r="10">
          <cell r="F10">
            <v>0.2986111111111111</v>
          </cell>
          <cell r="N10">
            <v>5.5659722222222223</v>
          </cell>
        </row>
        <row r="11">
          <cell r="F11">
            <v>0.15277777777777776</v>
          </cell>
          <cell r="N11">
            <v>11.871527777777779</v>
          </cell>
        </row>
        <row r="12">
          <cell r="F12">
            <v>0.33680555555555552</v>
          </cell>
          <cell r="N12">
            <v>6.3659722222222221</v>
          </cell>
        </row>
        <row r="13">
          <cell r="F13">
            <v>0.4555555555555556</v>
          </cell>
          <cell r="N13">
            <v>12.663194444444443</v>
          </cell>
        </row>
        <row r="14">
          <cell r="F14">
            <v>1.1001157407407407</v>
          </cell>
          <cell r="N14">
            <v>11.061921296296298</v>
          </cell>
        </row>
        <row r="15">
          <cell r="F15">
            <v>1.1424316406249999</v>
          </cell>
          <cell r="N15">
            <v>30.403542751736111</v>
          </cell>
        </row>
        <row r="16">
          <cell r="F16">
            <v>0.67699652777777775</v>
          </cell>
          <cell r="N16">
            <v>5.0144965277777773</v>
          </cell>
        </row>
        <row r="17">
          <cell r="F17">
            <v>3.2081944444444446</v>
          </cell>
          <cell r="N17">
            <v>44.919305555555553</v>
          </cell>
        </row>
        <row r="18">
          <cell r="F18">
            <v>4.4393055555555554</v>
          </cell>
          <cell r="N18">
            <v>90.11722222222221</v>
          </cell>
        </row>
        <row r="19">
          <cell r="F19">
            <v>6.4154166666666672</v>
          </cell>
          <cell r="N19">
            <v>66.255833333333328</v>
          </cell>
        </row>
        <row r="20">
          <cell r="F20">
            <v>1.8993055555555554</v>
          </cell>
          <cell r="N20">
            <v>31.565972222222221</v>
          </cell>
        </row>
        <row r="21">
          <cell r="F21">
            <v>0.50070601851851848</v>
          </cell>
          <cell r="N21">
            <v>189.99309027777778</v>
          </cell>
        </row>
        <row r="22">
          <cell r="F22">
            <v>4.0451504629629635</v>
          </cell>
          <cell r="N22">
            <v>50.310451388888893</v>
          </cell>
        </row>
        <row r="23">
          <cell r="F23">
            <v>1.1069560185185185</v>
          </cell>
          <cell r="N23">
            <v>93.664618055555565</v>
          </cell>
        </row>
        <row r="24">
          <cell r="F24">
            <v>20.715972222222224</v>
          </cell>
          <cell r="N24">
            <v>1450.5700925925926</v>
          </cell>
        </row>
        <row r="25">
          <cell r="F25">
            <v>15.234722222222222</v>
          </cell>
          <cell r="N25">
            <v>376.38981481481483</v>
          </cell>
        </row>
        <row r="26">
          <cell r="F26">
            <v>3.5638888888888878</v>
          </cell>
          <cell r="N26">
            <v>318.7595833333333</v>
          </cell>
        </row>
        <row r="27">
          <cell r="F27">
            <v>14.772222222222226</v>
          </cell>
          <cell r="N27">
            <v>401.24027777777775</v>
          </cell>
        </row>
        <row r="28">
          <cell r="F28">
            <v>19.613194444444449</v>
          </cell>
          <cell r="N28">
            <v>149.64027777777778</v>
          </cell>
        </row>
        <row r="29">
          <cell r="F29">
            <v>10.327083333333334</v>
          </cell>
          <cell r="N29">
            <v>98.668749999999989</v>
          </cell>
        </row>
        <row r="30">
          <cell r="F30">
            <v>110.89166666666657</v>
          </cell>
          <cell r="N30">
            <v>1021.8034722222221</v>
          </cell>
        </row>
        <row r="31">
          <cell r="F31">
            <v>3.3923611111111107</v>
          </cell>
          <cell r="N31">
            <v>179.56527777777779</v>
          </cell>
        </row>
        <row r="32">
          <cell r="F32">
            <v>2.2597222222222224</v>
          </cell>
          <cell r="N32">
            <v>68.920833333333334</v>
          </cell>
        </row>
        <row r="33">
          <cell r="F33">
            <v>1.8923611111111112</v>
          </cell>
          <cell r="N33">
            <v>86.401388888888889</v>
          </cell>
        </row>
      </sheetData>
      <sheetData sheetId="2">
        <row r="7">
          <cell r="F7">
            <v>45.681944444444447</v>
          </cell>
          <cell r="N7">
            <v>2505.3824444444449</v>
          </cell>
        </row>
        <row r="8">
          <cell r="F8">
            <v>3.895833333333333</v>
          </cell>
          <cell r="N8">
            <v>2350.4194444444443</v>
          </cell>
        </row>
        <row r="9">
          <cell r="F9">
            <v>22.079861111111111</v>
          </cell>
          <cell r="N9">
            <v>1039.0708333333332</v>
          </cell>
        </row>
        <row r="10">
          <cell r="F10">
            <v>5.473958333333333</v>
          </cell>
          <cell r="N10">
            <v>2183.227847222222</v>
          </cell>
        </row>
        <row r="11">
          <cell r="F11">
            <v>12.833333333333334</v>
          </cell>
          <cell r="N11">
            <v>2106.367534722222</v>
          </cell>
        </row>
        <row r="12">
          <cell r="F12">
            <v>10.541666666666666</v>
          </cell>
          <cell r="N12">
            <v>1971.9594965277779</v>
          </cell>
        </row>
        <row r="13">
          <cell r="F13">
            <v>12.749999999999998</v>
          </cell>
          <cell r="N13">
            <v>2471.3802083333335</v>
          </cell>
        </row>
        <row r="14">
          <cell r="F14">
            <v>7.125</v>
          </cell>
          <cell r="N14">
            <v>1079.24140625</v>
          </cell>
        </row>
        <row r="15">
          <cell r="F15">
            <v>126.70625000000001</v>
          </cell>
          <cell r="N15">
            <v>1662.4201388888887</v>
          </cell>
        </row>
        <row r="16">
          <cell r="F16">
            <v>2.2597337962962962</v>
          </cell>
          <cell r="N16">
            <v>1926.0909953703704</v>
          </cell>
        </row>
        <row r="17">
          <cell r="F17">
            <v>86.09376157407408</v>
          </cell>
          <cell r="N17">
            <v>1174.4569791666665</v>
          </cell>
        </row>
        <row r="18">
          <cell r="F18">
            <v>3.3847337962962962</v>
          </cell>
          <cell r="N18">
            <v>918.31531250000012</v>
          </cell>
        </row>
        <row r="19">
          <cell r="F19">
            <v>5.7770833333333336</v>
          </cell>
          <cell r="N19">
            <v>620.31666666666672</v>
          </cell>
        </row>
        <row r="20">
          <cell r="F20">
            <v>7.2374999999999989</v>
          </cell>
          <cell r="N20">
            <v>157.32708333333335</v>
          </cell>
        </row>
        <row r="21">
          <cell r="F21">
            <v>3.0652777777777778</v>
          </cell>
          <cell r="N21">
            <v>131.07638888888889</v>
          </cell>
        </row>
        <row r="22">
          <cell r="F22">
            <v>11.186805555555557</v>
          </cell>
          <cell r="N22">
            <v>379.8006944444445</v>
          </cell>
        </row>
        <row r="23">
          <cell r="F23">
            <v>4.2763888888888886</v>
          </cell>
          <cell r="N23">
            <v>257.04374999999999</v>
          </cell>
        </row>
        <row r="24">
          <cell r="F24">
            <v>2.3805555555555555</v>
          </cell>
          <cell r="N24">
            <v>76.413234953703693</v>
          </cell>
        </row>
        <row r="25">
          <cell r="F25">
            <v>4.5173611111111107</v>
          </cell>
          <cell r="N25">
            <v>258.512962962963</v>
          </cell>
        </row>
        <row r="26">
          <cell r="F26">
            <v>7.2743055555555562</v>
          </cell>
          <cell r="N26">
            <v>351.24305555555549</v>
          </cell>
        </row>
        <row r="27">
          <cell r="F27">
            <v>5.4673611111111109</v>
          </cell>
          <cell r="N27">
            <v>776.83819444444441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Print"/>
      <sheetName val="EA_II"/>
      <sheetName val="EA_III_stnwise"/>
      <sheetName val="Tr Loss WR,MP,Tot "/>
      <sheetName val="THERMAL"/>
      <sheetName val="CSD0506"/>
      <sheetName val="Monthwise_MPLOSS"/>
      <sheetName val="HYDEL"/>
      <sheetName val="STN WISE EMR"/>
      <sheetName val="MPPGCL-injection"/>
      <sheetName val="Monthwise Inj_Losses"/>
      <sheetName val="Sheet1"/>
      <sheetName val="EA_IV"/>
      <sheetName val="EA_III"/>
      <sheetName val="EA_Summary"/>
      <sheetName val="EA_I"/>
      <sheetName val="Sheet6"/>
      <sheetName val="Sheet3"/>
      <sheetName val="Tr Loss WR,MP,Tot"/>
      <sheetName val="CHECK SHEET NEW"/>
      <sheetName val="BUS LOSSES"/>
      <sheetName val="Amount"/>
      <sheetName val="PR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SUMM PS"/>
      <sheetName val="EX. SUMM GEN"/>
      <sheetName val="Maintenance "/>
      <sheetName val="CENTRAL SECTOR"/>
      <sheetName val="SCH,ACT"/>
      <sheetName val="GP Ther"/>
      <sheetName val="GP Hyd"/>
      <sheetName val="Fuel Cons."/>
      <sheetName val="Unitwise TPI"/>
      <sheetName val="Stnwise TPI"/>
      <sheetName val="Monthwise TPI"/>
      <sheetName val="PLF aprsep"/>
      <sheetName val="PLF OctMar"/>
      <sheetName val="Monthwise Sp.oil Cons."/>
      <sheetName val="Oil Cons. Account"/>
      <sheetName val="CA"/>
      <sheetName val="TIME DURATION CAUSE ANALYSIS"/>
      <sheetName val="Ploss"/>
      <sheetName val="MCRH"/>
      <sheetName val="R.Hrs. Since Comm"/>
      <sheetName val="LEVEL"/>
      <sheetName val="EB"/>
      <sheetName val="MORNING,EVENING PEAK"/>
      <sheetName val="COMP,UNRESTRICTED DEMAND"/>
      <sheetName val="CSG 01-02"/>
      <sheetName val="CSD"/>
      <sheetName val="SUPPLY HRS"/>
      <sheetName val="MiniMicro"/>
      <sheetName val="MPSEB90-01MONTHLY GENPLF"/>
      <sheetName val="400KV LOD"/>
      <sheetName val="220KV"/>
      <sheetName val="Energy Audit At PS"/>
      <sheetName val="All India PLF 1991-92 onwards"/>
      <sheetName val="R_Hrs_ Since Comm"/>
      <sheetName val="BREAKUP OF OIL"/>
      <sheetName val="STN WISE EMR"/>
      <sheetName val="ATC Loss Red"/>
      <sheetName val="DLC"/>
      <sheetName val="C.S.GENER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Kannada"/>
      <sheetName val="INSTALLATIONS-99-00"/>
      <sheetName val="INSTALLATIONS-00-01"/>
      <sheetName val="INSTALLATIONS-01-02"/>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ap 03-04"/>
    </sheetNames>
    <sheetDataSet>
      <sheetData sheetId="0" refreshError="1">
        <row r="721">
          <cell r="F721">
            <v>0.90799276391293349</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04|71"/>
      <sheetName val="03-04|72"/>
      <sheetName val="03-04|74"/>
      <sheetName val="03-04|75"/>
      <sheetName val="03-04|76"/>
      <sheetName val="03-04|77"/>
      <sheetName val="03-04|79"/>
      <sheetName val="03-04|83"/>
      <sheetName val="03-04|Master"/>
      <sheetName val="04RE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Thermal"/>
      <sheetName val="MPEB Performance"/>
      <sheetName val="Stationwise Thermal &amp; Hydel Gen"/>
      <sheetName val="Fuel Oil &amp; Aux. Cons."/>
      <sheetName val="TWELVE"/>
      <sheetName val="UGEN"/>
      <sheetName val="Yearly Thermal"/>
      <sheetName val="Yearly Hydel"/>
      <sheetName val="GPUF9196"/>
      <sheetName val="MPSEB90-01MONTHLY GENPLF"/>
      <sheetName val="UNITWISE GEN &amp; FACTORS (S)"/>
      <sheetName val="GENPLF"/>
      <sheetName val="TPI"/>
      <sheetName val="TPI98-99"/>
      <sheetName val="TPI99-00"/>
      <sheetName val="TPI00-01"/>
      <sheetName val="TARGET9197"/>
      <sheetName val="TARGET 97-98"/>
      <sheetName val="TARGET 98-99"/>
      <sheetName val="TARGET 99-00"/>
      <sheetName val="TARGET 00-01"/>
      <sheetName val="Executive Summary _Thermal"/>
      <sheetName val="Stationwise Thermal _ Hydel Gen"/>
      <sheetName val="C.S.GENERATION"/>
      <sheetName val="BREAKUP OF OIL"/>
      <sheetName val="data"/>
      <sheetName val="R.Hrs. Since Comm"/>
      <sheetName val="Salient1"/>
      <sheetName val="Sept "/>
      <sheetName val="04REL"/>
      <sheetName val="DLC"/>
      <sheetName val="agl-pump-sets"/>
      <sheetName val="EG"/>
      <sheetName val="pump-sets(AI)"/>
      <sheetName val="installes-capacity"/>
      <sheetName val="per-capita"/>
      <sheetName val="towns&amp;villages"/>
      <sheetName val="A"/>
      <sheetName val="Coalmine"/>
      <sheetName val="A 3.7"/>
      <sheetName val="Cover"/>
      <sheetName val="Vol IV_b"/>
      <sheetName val="Executive_Summary__Thermal"/>
      <sheetName val="Stationwise_Thermal___Hydel_Gen"/>
      <sheetName val="Executive_Summary_-Thermal"/>
      <sheetName val="MPEB_Performance"/>
      <sheetName val="Stationwise_Thermal_&amp;_Hydel_Gen"/>
      <sheetName val="Fuel_Oil_&amp;_Aux__Cons_"/>
      <sheetName val="Yearly_Thermal"/>
      <sheetName val="Yearly_Hydel"/>
      <sheetName val="MPSEB90-01MONTHLY_GENPLF"/>
      <sheetName val="UNITWISE_GEN_&amp;_FACTORS_(S)"/>
      <sheetName val="TARGET_97-98"/>
      <sheetName val="TARGET_98-99"/>
      <sheetName val="TARGET_99-00"/>
      <sheetName val="TARGET_00-01"/>
    </sheetNames>
    <sheetDataSet>
      <sheetData sheetId="0" refreshError="1">
        <row r="3">
          <cell r="A3" t="str">
            <v>STATION NAME</v>
          </cell>
        </row>
        <row r="4">
          <cell r="A4" t="str">
            <v xml:space="preserve"> </v>
          </cell>
          <cell r="B4" t="str">
            <v>P A R T I C U L A R S</v>
          </cell>
          <cell r="C4" t="str">
            <v>MW</v>
          </cell>
          <cell r="D4" t="str">
            <v>91-92</v>
          </cell>
          <cell r="E4" t="str">
            <v>92-93</v>
          </cell>
          <cell r="F4" t="str">
            <v>93-94</v>
          </cell>
          <cell r="G4" t="str">
            <v>94-95</v>
          </cell>
          <cell r="H4" t="str">
            <v xml:space="preserve">95-96 </v>
          </cell>
          <cell r="I4" t="str">
            <v>MKwh</v>
          </cell>
          <cell r="J4" t="str">
            <v>%</v>
          </cell>
          <cell r="K4" t="str">
            <v>MW</v>
          </cell>
          <cell r="L4" t="str">
            <v>OP.STOCK</v>
          </cell>
          <cell r="M4" t="str">
            <v>RECIEPT</v>
          </cell>
          <cell r="N4" t="str">
            <v>MT</v>
          </cell>
          <cell r="O4" t="str">
            <v>Kg/kWH</v>
          </cell>
          <cell r="P4" t="str">
            <v>KL</v>
          </cell>
          <cell r="Q4" t="str">
            <v>ml/KWH</v>
          </cell>
        </row>
        <row r="5">
          <cell r="A5">
            <v>1</v>
          </cell>
          <cell r="B5" t="str">
            <v>Thermal  Generation (Including 100 % Satpura )</v>
          </cell>
          <cell r="C5" t="str">
            <v>MU</v>
          </cell>
          <cell r="D5">
            <v>11579.92</v>
          </cell>
          <cell r="E5">
            <v>12363.2</v>
          </cell>
          <cell r="F5">
            <v>13331.49</v>
          </cell>
          <cell r="G5">
            <v>14781.19868</v>
          </cell>
          <cell r="H5">
            <v>16071.35</v>
          </cell>
          <cell r="I5" t="str">
            <v/>
          </cell>
          <cell r="J5">
            <v>0</v>
          </cell>
          <cell r="K5">
            <v>57</v>
          </cell>
          <cell r="N5">
            <v>277748</v>
          </cell>
          <cell r="O5">
            <v>1.1912334877337452</v>
          </cell>
          <cell r="P5">
            <v>0</v>
          </cell>
          <cell r="Q5">
            <v>0</v>
          </cell>
        </row>
        <row r="6">
          <cell r="A6">
            <v>2</v>
          </cell>
          <cell r="B6" t="str">
            <v xml:space="preserve">Plan Target    </v>
          </cell>
          <cell r="C6" t="str">
            <v>MU</v>
          </cell>
          <cell r="D6">
            <v>13440</v>
          </cell>
          <cell r="E6">
            <v>13240</v>
          </cell>
          <cell r="F6">
            <v>14935</v>
          </cell>
          <cell r="G6">
            <v>14850</v>
          </cell>
          <cell r="H6">
            <v>16620</v>
          </cell>
          <cell r="I6" t="str">
            <v/>
          </cell>
          <cell r="J6">
            <v>0</v>
          </cell>
          <cell r="K6">
            <v>60</v>
          </cell>
          <cell r="N6">
            <v>71743</v>
          </cell>
          <cell r="O6">
            <v>1.1081711461229535</v>
          </cell>
          <cell r="P6">
            <v>0</v>
          </cell>
          <cell r="Q6">
            <v>0</v>
          </cell>
        </row>
        <row r="7">
          <cell r="A7">
            <v>3</v>
          </cell>
          <cell r="B7" t="str">
            <v>ACHIEVEMENT Percentage of ( 2 )</v>
          </cell>
          <cell r="C7" t="str">
            <v>%</v>
          </cell>
          <cell r="D7">
            <v>86.160119047619048</v>
          </cell>
          <cell r="E7">
            <v>93.377643504531719</v>
          </cell>
          <cell r="F7">
            <v>89.26340810177436</v>
          </cell>
          <cell r="G7">
            <v>99.53669144781145</v>
          </cell>
          <cell r="H7">
            <v>96.698856799037301</v>
          </cell>
          <cell r="I7" t="str">
            <v/>
          </cell>
          <cell r="J7">
            <v>0</v>
          </cell>
          <cell r="K7">
            <v>160</v>
          </cell>
          <cell r="N7">
            <v>588701</v>
          </cell>
          <cell r="O7">
            <v>0.93894701585377527</v>
          </cell>
          <cell r="P7">
            <v>7154</v>
          </cell>
          <cell r="Q7">
            <v>11.410252320648187</v>
          </cell>
        </row>
        <row r="8">
          <cell r="A8">
            <v>4</v>
          </cell>
          <cell r="B8" t="str">
            <v>Plant    Utilisation    Factor            **</v>
          </cell>
          <cell r="C8" t="str">
            <v>%</v>
          </cell>
          <cell r="D8">
            <v>49.14</v>
          </cell>
          <cell r="E8">
            <v>52.6</v>
          </cell>
          <cell r="F8">
            <v>56.03</v>
          </cell>
          <cell r="G8">
            <v>58.1673864745838</v>
          </cell>
          <cell r="H8">
            <v>59.2</v>
          </cell>
          <cell r="I8">
            <v>119</v>
          </cell>
          <cell r="J8">
            <v>11.529331976941336</v>
          </cell>
          <cell r="K8">
            <v>200</v>
          </cell>
          <cell r="N8">
            <v>983703</v>
          </cell>
          <cell r="O8">
            <v>0.95306205493387575</v>
          </cell>
          <cell r="P8">
            <v>4674</v>
          </cell>
          <cell r="Q8">
            <v>4.5284115680860335</v>
          </cell>
        </row>
        <row r="9">
          <cell r="A9">
            <v>5</v>
          </cell>
          <cell r="B9" t="str">
            <v>Plant    Availibility   Factor              **</v>
          </cell>
          <cell r="C9" t="str">
            <v>%</v>
          </cell>
          <cell r="D9">
            <v>66.92</v>
          </cell>
          <cell r="E9">
            <v>71.400000000000006</v>
          </cell>
          <cell r="F9">
            <v>72.040000000000006</v>
          </cell>
          <cell r="G9">
            <v>75.44</v>
          </cell>
          <cell r="H9">
            <v>75.3</v>
          </cell>
          <cell r="I9">
            <v>126</v>
          </cell>
          <cell r="J9">
            <v>12.357181385769627</v>
          </cell>
          <cell r="K9">
            <v>176</v>
          </cell>
          <cell r="N9">
            <v>985516</v>
          </cell>
          <cell r="O9">
            <v>0.9665238071887412</v>
          </cell>
          <cell r="P9">
            <v>4737</v>
          </cell>
          <cell r="Q9">
            <v>4.6457117638405334</v>
          </cell>
        </row>
        <row r="10">
          <cell r="A10">
            <v>6</v>
          </cell>
          <cell r="B10" t="str">
            <v>Partial  Unavailability Factor         **</v>
          </cell>
          <cell r="C10" t="str">
            <v>%</v>
          </cell>
          <cell r="D10">
            <v>17.78</v>
          </cell>
          <cell r="E10">
            <v>18.8</v>
          </cell>
          <cell r="F10">
            <v>16</v>
          </cell>
          <cell r="G10">
            <v>17.272613525416201</v>
          </cell>
          <cell r="H10">
            <v>16.16</v>
          </cell>
          <cell r="I10">
            <v>91.84</v>
          </cell>
          <cell r="J10">
            <v>14.733059548254619</v>
          </cell>
          <cell r="K10">
            <v>146</v>
          </cell>
          <cell r="N10">
            <v>626484</v>
          </cell>
          <cell r="O10">
            <v>1.0050115503080082</v>
          </cell>
          <cell r="P10">
            <v>6372</v>
          </cell>
          <cell r="Q10">
            <v>10.222022587268993</v>
          </cell>
        </row>
        <row r="11">
          <cell r="A11" t="str">
            <v>a</v>
          </cell>
          <cell r="B11" t="str">
            <v>Main Boiler</v>
          </cell>
          <cell r="C11" t="str">
            <v>%</v>
          </cell>
          <cell r="D11">
            <v>0</v>
          </cell>
          <cell r="E11">
            <v>0.38</v>
          </cell>
          <cell r="F11">
            <v>0.24</v>
          </cell>
          <cell r="G11">
            <v>0.25</v>
          </cell>
          <cell r="H11">
            <v>2.4</v>
          </cell>
          <cell r="I11">
            <v>104.13</v>
          </cell>
          <cell r="J11">
            <v>14.347718253968255</v>
          </cell>
          <cell r="K11">
            <v>192</v>
          </cell>
          <cell r="N11">
            <v>745282</v>
          </cell>
          <cell r="O11">
            <v>1.0268986992945326</v>
          </cell>
          <cell r="P11">
            <v>7889</v>
          </cell>
          <cell r="Q11">
            <v>10.869984567901234</v>
          </cell>
        </row>
        <row r="12">
          <cell r="A12" t="str">
            <v>b</v>
          </cell>
          <cell r="B12" t="str">
            <v>Boiler Auxiliaries(Mainly Mills)</v>
          </cell>
          <cell r="C12" t="str">
            <v>%</v>
          </cell>
          <cell r="D12">
            <v>2.1352047355439101</v>
          </cell>
          <cell r="E12">
            <v>0.82</v>
          </cell>
          <cell r="F12">
            <v>1.03</v>
          </cell>
          <cell r="G12">
            <v>0.57999999999999996</v>
          </cell>
          <cell r="H12">
            <v>5.0999999999999996</v>
          </cell>
          <cell r="I12">
            <v>102.85735</v>
          </cell>
          <cell r="J12">
            <v>14.163777196364638</v>
          </cell>
          <cell r="K12">
            <v>164</v>
          </cell>
          <cell r="N12">
            <v>747152</v>
          </cell>
          <cell r="O12">
            <v>1.0288515560451665</v>
          </cell>
          <cell r="P12">
            <v>6596.07</v>
          </cell>
          <cell r="Q12">
            <v>9.0829936656568435</v>
          </cell>
        </row>
        <row r="13">
          <cell r="A13" t="str">
            <v>c</v>
          </cell>
          <cell r="B13" t="str">
            <v>Turbine</v>
          </cell>
          <cell r="C13" t="str">
            <v>%</v>
          </cell>
          <cell r="D13">
            <v>0.30946718340726254</v>
          </cell>
          <cell r="E13">
            <v>1.1200000000000001</v>
          </cell>
          <cell r="F13">
            <v>1.37</v>
          </cell>
          <cell r="G13">
            <v>0.28000000000000003</v>
          </cell>
          <cell r="H13">
            <v>0.8</v>
          </cell>
          <cell r="I13">
            <v>111.1</v>
          </cell>
          <cell r="J13">
            <v>13.938025341864257</v>
          </cell>
          <cell r="K13">
            <v>182</v>
          </cell>
          <cell r="N13">
            <v>830584</v>
          </cell>
          <cell r="O13">
            <v>1.0420072763768662</v>
          </cell>
          <cell r="P13">
            <v>10237</v>
          </cell>
          <cell r="Q13">
            <v>12.842805168736669</v>
          </cell>
        </row>
        <row r="14">
          <cell r="A14" t="str">
            <v>d</v>
          </cell>
          <cell r="B14" t="str">
            <v>Turbine Auxiliaries</v>
          </cell>
          <cell r="C14" t="str">
            <v>%</v>
          </cell>
          <cell r="D14">
            <v>1.1834191455446403</v>
          </cell>
          <cell r="E14">
            <v>0.81</v>
          </cell>
          <cell r="F14">
            <v>0.54</v>
          </cell>
          <cell r="G14">
            <v>0.21</v>
          </cell>
          <cell r="H14">
            <v>0.6</v>
          </cell>
          <cell r="I14">
            <v>127</v>
          </cell>
          <cell r="J14">
            <v>12.480345911949685</v>
          </cell>
          <cell r="K14">
            <v>192</v>
          </cell>
          <cell r="N14">
            <v>1055897</v>
          </cell>
          <cell r="O14">
            <v>1.0376346305031448</v>
          </cell>
          <cell r="P14">
            <v>6774</v>
          </cell>
          <cell r="Q14">
            <v>6.6568396226415096</v>
          </cell>
        </row>
        <row r="15">
          <cell r="A15" t="str">
            <v>e</v>
          </cell>
          <cell r="B15" t="str">
            <v>Generator</v>
          </cell>
          <cell r="C15" t="str">
            <v>%</v>
          </cell>
          <cell r="D15">
            <v>0.23316136939653051</v>
          </cell>
          <cell r="E15">
            <v>0.36</v>
          </cell>
          <cell r="F15">
            <v>0.69</v>
          </cell>
          <cell r="G15">
            <v>0.93</v>
          </cell>
          <cell r="H15">
            <v>0.3</v>
          </cell>
          <cell r="I15">
            <v>128.80000000000001</v>
          </cell>
          <cell r="J15">
            <v>11.592115921159214</v>
          </cell>
          <cell r="K15">
            <v>196</v>
          </cell>
          <cell r="N15">
            <v>1098156</v>
          </cell>
          <cell r="O15">
            <v>0.98835028350283505</v>
          </cell>
          <cell r="P15">
            <v>6387</v>
          </cell>
          <cell r="Q15">
            <v>5.7483574835748366</v>
          </cell>
        </row>
        <row r="16">
          <cell r="A16" t="str">
            <v>f</v>
          </cell>
          <cell r="B16" t="str">
            <v>Electrical</v>
          </cell>
          <cell r="C16" t="str">
            <v>%</v>
          </cell>
          <cell r="D16">
            <v>0.46916617012716505</v>
          </cell>
          <cell r="E16">
            <v>0.28000000000000003</v>
          </cell>
          <cell r="F16">
            <v>0.28999999999999998</v>
          </cell>
          <cell r="G16">
            <v>1.78</v>
          </cell>
          <cell r="H16">
            <v>0.8</v>
          </cell>
          <cell r="I16">
            <v>132.66300000000001</v>
          </cell>
          <cell r="J16">
            <v>11.803283064193247</v>
          </cell>
          <cell r="K16">
            <v>190</v>
          </cell>
          <cell r="N16">
            <v>1049273</v>
          </cell>
          <cell r="O16">
            <v>0.93355843231460478</v>
          </cell>
          <cell r="P16">
            <v>5874</v>
          </cell>
          <cell r="Q16">
            <v>5.2262111303883625</v>
          </cell>
        </row>
        <row r="17">
          <cell r="A17" t="str">
            <v>g</v>
          </cell>
          <cell r="B17" t="str">
            <v>Coal related (Quality ,Quantity ,Handling ,wet coal)</v>
          </cell>
          <cell r="C17" t="str">
            <v>%</v>
          </cell>
          <cell r="D17">
            <v>3.0365300291812445</v>
          </cell>
          <cell r="E17">
            <v>0.33</v>
          </cell>
          <cell r="F17">
            <v>0.12</v>
          </cell>
          <cell r="G17">
            <v>0.47</v>
          </cell>
          <cell r="H17">
            <v>5.8</v>
          </cell>
          <cell r="I17">
            <v>98.7</v>
          </cell>
          <cell r="J17">
            <v>11.927636587753327</v>
          </cell>
          <cell r="K17">
            <v>188</v>
          </cell>
          <cell r="N17">
            <v>770211</v>
          </cell>
          <cell r="O17">
            <v>0.93077982815502303</v>
          </cell>
          <cell r="P17">
            <v>3594</v>
          </cell>
          <cell r="Q17">
            <v>4.3432549033825181</v>
          </cell>
        </row>
        <row r="18">
          <cell r="A18" t="str">
            <v>h</v>
          </cell>
          <cell r="B18" t="str">
            <v>Others</v>
          </cell>
          <cell r="C18" t="str">
            <v>%</v>
          </cell>
          <cell r="D18">
            <v>2.2070544258220908</v>
          </cell>
          <cell r="E18">
            <v>3.85</v>
          </cell>
          <cell r="F18">
            <v>1.23</v>
          </cell>
          <cell r="G18">
            <v>1</v>
          </cell>
          <cell r="H18">
            <v>0.5</v>
          </cell>
          <cell r="I18">
            <v>123.9</v>
          </cell>
          <cell r="J18">
            <v>12.5</v>
          </cell>
          <cell r="K18">
            <v>172</v>
          </cell>
          <cell r="N18">
            <v>945093</v>
          </cell>
          <cell r="O18">
            <v>0.95</v>
          </cell>
          <cell r="P18">
            <v>4874</v>
          </cell>
          <cell r="Q18">
            <v>4.9162800080693971</v>
          </cell>
        </row>
        <row r="19">
          <cell r="A19">
            <v>7</v>
          </cell>
          <cell r="B19" t="str">
            <v xml:space="preserve">Planned  Outage         Rate          </v>
          </cell>
          <cell r="C19" t="str">
            <v>MU</v>
          </cell>
          <cell r="D19">
            <v>3672.14</v>
          </cell>
          <cell r="E19">
            <v>3192.88</v>
          </cell>
          <cell r="F19">
            <v>3765.67</v>
          </cell>
          <cell r="G19">
            <v>2144.02</v>
          </cell>
          <cell r="H19">
            <v>3421.66</v>
          </cell>
          <cell r="I19">
            <v>107.73</v>
          </cell>
          <cell r="J19">
            <v>12.12</v>
          </cell>
          <cell r="K19">
            <v>180</v>
          </cell>
          <cell r="N19">
            <v>852784</v>
          </cell>
          <cell r="O19">
            <v>0.95899999999999996</v>
          </cell>
          <cell r="P19">
            <v>3494</v>
          </cell>
          <cell r="Q19">
            <v>3.93</v>
          </cell>
        </row>
        <row r="20">
          <cell r="A20" t="str">
            <v>a</v>
          </cell>
          <cell r="C20" t="str">
            <v>No</v>
          </cell>
          <cell r="D20">
            <v>18</v>
          </cell>
          <cell r="E20">
            <v>23</v>
          </cell>
          <cell r="F20">
            <v>20</v>
          </cell>
          <cell r="G20">
            <v>24</v>
          </cell>
          <cell r="H20">
            <v>23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b</v>
          </cell>
          <cell r="B21" t="str">
            <v xml:space="preserve">                                                       **</v>
          </cell>
          <cell r="C21" t="str">
            <v>%</v>
          </cell>
          <cell r="D21">
            <v>16</v>
          </cell>
          <cell r="E21">
            <v>13.59</v>
          </cell>
          <cell r="F21">
            <v>16.079999999999998</v>
          </cell>
          <cell r="G21">
            <v>12.209376208374712</v>
          </cell>
          <cell r="H21">
            <v>12.6</v>
          </cell>
          <cell r="I21" t="str">
            <v/>
          </cell>
          <cell r="J21">
            <v>0</v>
          </cell>
          <cell r="K21">
            <v>212</v>
          </cell>
          <cell r="N21">
            <v>978858</v>
          </cell>
          <cell r="O21">
            <v>0.9104724167759578</v>
          </cell>
          <cell r="P21">
            <v>19275</v>
          </cell>
          <cell r="Q21">
            <v>17.928398024388205</v>
          </cell>
        </row>
        <row r="22">
          <cell r="A22">
            <v>8</v>
          </cell>
          <cell r="B22" t="str">
            <v xml:space="preserve">Forced   Outage   </v>
          </cell>
          <cell r="C22" t="str">
            <v>MU</v>
          </cell>
          <cell r="D22">
            <v>4054.2</v>
          </cell>
          <cell r="E22">
            <v>3528.19</v>
          </cell>
          <cell r="F22">
            <v>2780.85</v>
          </cell>
          <cell r="G22">
            <v>3161.67</v>
          </cell>
          <cell r="H22">
            <v>3281.99</v>
          </cell>
          <cell r="I22">
            <v>114</v>
          </cell>
          <cell r="J22">
            <v>9.5494182393888369</v>
          </cell>
          <cell r="K22">
            <v>224</v>
          </cell>
          <cell r="N22">
            <v>1094158</v>
          </cell>
          <cell r="O22">
            <v>0.916541435260808</v>
          </cell>
          <cell r="P22">
            <v>18208</v>
          </cell>
          <cell r="Q22">
            <v>15.252263798490523</v>
          </cell>
        </row>
        <row r="23">
          <cell r="A23" t="str">
            <v>a</v>
          </cell>
          <cell r="B23" t="str">
            <v>90-91</v>
          </cell>
          <cell r="C23" t="str">
            <v>No</v>
          </cell>
          <cell r="D23">
            <v>838</v>
          </cell>
          <cell r="E23">
            <v>793</v>
          </cell>
          <cell r="F23">
            <v>756</v>
          </cell>
          <cell r="G23">
            <v>935</v>
          </cell>
          <cell r="H23">
            <v>1031</v>
          </cell>
          <cell r="I23">
            <v>113</v>
          </cell>
          <cell r="J23">
            <v>9.9372108975148166</v>
          </cell>
          <cell r="K23">
            <v>215</v>
          </cell>
          <cell r="N23">
            <v>1065421</v>
          </cell>
          <cell r="O23">
            <v>0.93693036917178185</v>
          </cell>
          <cell r="P23">
            <v>14929</v>
          </cell>
          <cell r="Q23">
            <v>13.128550574247672</v>
          </cell>
        </row>
        <row r="24">
          <cell r="A24" t="str">
            <v>b</v>
          </cell>
          <cell r="B24" t="str">
            <v xml:space="preserve">                                                      **</v>
          </cell>
          <cell r="C24" t="str">
            <v>%</v>
          </cell>
          <cell r="D24">
            <v>17.079999999999998</v>
          </cell>
          <cell r="E24">
            <v>15.01</v>
          </cell>
          <cell r="F24">
            <v>11.88</v>
          </cell>
          <cell r="G24">
            <v>12.35</v>
          </cell>
          <cell r="H24">
            <v>12.08</v>
          </cell>
          <cell r="I24">
            <v>93.49</v>
          </cell>
          <cell r="J24">
            <v>10.99106513049612</v>
          </cell>
          <cell r="K24">
            <v>218</v>
          </cell>
          <cell r="N24">
            <v>821535</v>
          </cell>
          <cell r="O24">
            <v>0.96583000235128147</v>
          </cell>
          <cell r="P24">
            <v>13865</v>
          </cell>
          <cell r="Q24">
            <v>16.300258640959321</v>
          </cell>
        </row>
        <row r="25">
          <cell r="A25" t="str">
            <v>c</v>
          </cell>
          <cell r="B25" t="str">
            <v>Boiler Tube Leakages</v>
          </cell>
          <cell r="C25" t="str">
            <v>MU</v>
          </cell>
          <cell r="D25">
            <v>1507</v>
          </cell>
          <cell r="E25">
            <v>1373.19</v>
          </cell>
          <cell r="F25">
            <v>1286</v>
          </cell>
          <cell r="G25">
            <v>1722</v>
          </cell>
          <cell r="H25">
            <v>2009.66</v>
          </cell>
          <cell r="I25">
            <v>93.94</v>
          </cell>
          <cell r="J25">
            <v>10.841941254544405</v>
          </cell>
          <cell r="K25">
            <v>220</v>
          </cell>
          <cell r="N25">
            <v>837244</v>
          </cell>
          <cell r="O25">
            <v>0.96629234231634831</v>
          </cell>
          <cell r="P25">
            <v>13463</v>
          </cell>
          <cell r="Q25">
            <v>15.538115298055283</v>
          </cell>
        </row>
        <row r="26">
          <cell r="A26" t="str">
            <v>d</v>
          </cell>
          <cell r="B26" t="str">
            <v>93-94</v>
          </cell>
          <cell r="C26" t="str">
            <v>No</v>
          </cell>
          <cell r="D26">
            <v>167</v>
          </cell>
          <cell r="E26">
            <v>188</v>
          </cell>
          <cell r="F26">
            <v>192</v>
          </cell>
          <cell r="G26">
            <v>240</v>
          </cell>
          <cell r="H26">
            <v>273</v>
          </cell>
          <cell r="I26">
            <v>106.832292</v>
          </cell>
          <cell r="J26">
            <v>10.580209698168929</v>
          </cell>
          <cell r="K26">
            <v>216</v>
          </cell>
          <cell r="N26">
            <v>1033657</v>
          </cell>
          <cell r="O26">
            <v>1.0236893369263482</v>
          </cell>
          <cell r="P26">
            <v>9864.48</v>
          </cell>
          <cell r="Q26">
            <v>9.7693557827434265</v>
          </cell>
        </row>
        <row r="27">
          <cell r="A27" t="str">
            <v>e</v>
          </cell>
          <cell r="B27" t="str">
            <v>94-95</v>
          </cell>
          <cell r="C27" t="str">
            <v>%</v>
          </cell>
          <cell r="D27">
            <v>6.3955985380519014</v>
          </cell>
          <cell r="E27">
            <v>5.829559290259148</v>
          </cell>
          <cell r="F27">
            <v>5.4781122578512509</v>
          </cell>
          <cell r="G27">
            <v>6.4055165111673595</v>
          </cell>
          <cell r="H27">
            <v>7.398106058932755</v>
          </cell>
          <cell r="I27">
            <v>121.3</v>
          </cell>
          <cell r="J27">
            <v>10.99728014505893</v>
          </cell>
          <cell r="K27">
            <v>217</v>
          </cell>
          <cell r="N27">
            <v>1127339</v>
          </cell>
          <cell r="O27">
            <v>1.0220661831368993</v>
          </cell>
          <cell r="P27">
            <v>19357</v>
          </cell>
          <cell r="Q27">
            <v>17.5494106980961</v>
          </cell>
        </row>
        <row r="28">
          <cell r="A28">
            <v>9</v>
          </cell>
          <cell r="B28" t="str">
            <v>Total          Coal           Consumption</v>
          </cell>
          <cell r="C28" t="str">
            <v>1000MT</v>
          </cell>
          <cell r="D28">
            <v>9628</v>
          </cell>
          <cell r="E28">
            <v>10365</v>
          </cell>
          <cell r="F28">
            <v>10889.111999999999</v>
          </cell>
          <cell r="G28">
            <v>12127.994971999999</v>
          </cell>
          <cell r="H28">
            <v>13030.226000000001</v>
          </cell>
          <cell r="I28">
            <v>119.5</v>
          </cell>
          <cell r="J28">
            <v>10.722296994167788</v>
          </cell>
          <cell r="K28">
            <v>214</v>
          </cell>
          <cell r="N28">
            <v>1148422</v>
          </cell>
          <cell r="O28">
            <v>1.0304369672498879</v>
          </cell>
          <cell r="P28">
            <v>9390</v>
          </cell>
          <cell r="Q28">
            <v>8.4253028263795429</v>
          </cell>
        </row>
        <row r="29">
          <cell r="A29">
            <v>10</v>
          </cell>
          <cell r="B29" t="str">
            <v xml:space="preserve">COST OF  Coal consumed @ Rs 800 /MT </v>
          </cell>
          <cell r="C29" t="str">
            <v>Cr Rs.</v>
          </cell>
          <cell r="D29">
            <v>770.24</v>
          </cell>
          <cell r="E29">
            <v>829.2</v>
          </cell>
          <cell r="F29">
            <v>871.12896000000001</v>
          </cell>
          <cell r="G29">
            <v>970.23959775999992</v>
          </cell>
          <cell r="H29">
            <v>1042.4180799999999</v>
          </cell>
          <cell r="I29">
            <v>130.69999999999999</v>
          </cell>
          <cell r="J29">
            <v>10.363967964475457</v>
          </cell>
          <cell r="K29">
            <v>217</v>
          </cell>
          <cell r="N29">
            <v>1215835</v>
          </cell>
          <cell r="O29">
            <v>0.96410673221790499</v>
          </cell>
          <cell r="P29">
            <v>7474</v>
          </cell>
          <cell r="Q29">
            <v>5.9265720402822932</v>
          </cell>
        </row>
        <row r="30">
          <cell r="A30">
            <v>11</v>
          </cell>
          <cell r="B30" t="str">
            <v>Specific    Coal           Consumption</v>
          </cell>
          <cell r="C30" t="str">
            <v>Kg/Kwh</v>
          </cell>
          <cell r="D30">
            <v>0.83</v>
          </cell>
          <cell r="E30">
            <v>0.8</v>
          </cell>
          <cell r="F30">
            <v>0.81679632209152919</v>
          </cell>
          <cell r="G30">
            <v>0.82050145151015585</v>
          </cell>
          <cell r="H30">
            <v>0.81</v>
          </cell>
          <cell r="I30">
            <v>139.19800000000001</v>
          </cell>
          <cell r="J30">
            <v>10.294415643003468</v>
          </cell>
          <cell r="K30">
            <v>213</v>
          </cell>
          <cell r="N30">
            <v>1152800</v>
          </cell>
          <cell r="O30">
            <v>0.85255552186485428</v>
          </cell>
          <cell r="P30">
            <v>6231</v>
          </cell>
          <cell r="Q30">
            <v>4.6081483837091488</v>
          </cell>
        </row>
        <row r="31">
          <cell r="A31">
            <v>12</v>
          </cell>
          <cell r="B31" t="str">
            <v>Total          Fuel Oil     Consumption</v>
          </cell>
          <cell r="C31" t="str">
            <v>1000KL</v>
          </cell>
          <cell r="D31">
            <v>147</v>
          </cell>
          <cell r="E31">
            <v>178</v>
          </cell>
          <cell r="F31">
            <v>144.66900000000001</v>
          </cell>
          <cell r="G31">
            <v>185.24459685843499</v>
          </cell>
          <cell r="H31">
            <v>124.101</v>
          </cell>
          <cell r="I31">
            <v>104.9</v>
          </cell>
          <cell r="J31">
            <v>10.818224944826023</v>
          </cell>
          <cell r="K31">
            <v>205</v>
          </cell>
          <cell r="N31">
            <v>842753</v>
          </cell>
          <cell r="O31">
            <v>0.86912216653259911</v>
          </cell>
          <cell r="P31">
            <v>4062</v>
          </cell>
          <cell r="Q31">
            <v>4.1890972093311056</v>
          </cell>
        </row>
        <row r="32">
          <cell r="A32">
            <v>13</v>
          </cell>
          <cell r="B32" t="str">
            <v>COST OF  Fuel oil consumed  @ Rs 7500 per MT</v>
          </cell>
          <cell r="C32" t="str">
            <v>Cr Rs.</v>
          </cell>
          <cell r="D32">
            <v>110.25</v>
          </cell>
          <cell r="E32">
            <v>133.5</v>
          </cell>
          <cell r="F32">
            <v>108.50174999999999</v>
          </cell>
          <cell r="G32">
            <v>138.93344764382627</v>
          </cell>
          <cell r="H32">
            <v>93.075749999999999</v>
          </cell>
          <cell r="I32">
            <v>136.1</v>
          </cell>
          <cell r="J32">
            <v>10.1</v>
          </cell>
          <cell r="K32">
            <v>208</v>
          </cell>
          <cell r="N32">
            <v>1212963</v>
          </cell>
          <cell r="O32">
            <v>0.9</v>
          </cell>
          <cell r="P32">
            <v>5019</v>
          </cell>
          <cell r="Q32">
            <v>3.72</v>
          </cell>
        </row>
        <row r="33">
          <cell r="A33">
            <v>14</v>
          </cell>
          <cell r="B33" t="str">
            <v xml:space="preserve">Specific    Fuel Oil      Consumption </v>
          </cell>
          <cell r="C33" t="str">
            <v>ml/Kwh</v>
          </cell>
          <cell r="D33">
            <v>12.72</v>
          </cell>
          <cell r="E33">
            <v>14.43</v>
          </cell>
          <cell r="F33">
            <v>10.851675244102497</v>
          </cell>
          <cell r="G33">
            <v>12.532447528026529</v>
          </cell>
          <cell r="H33">
            <v>7.72</v>
          </cell>
          <cell r="I33">
            <v>128.52000000000001</v>
          </cell>
          <cell r="J33">
            <v>9.93</v>
          </cell>
          <cell r="K33">
            <v>206</v>
          </cell>
          <cell r="N33">
            <v>1151942</v>
          </cell>
          <cell r="O33">
            <v>0.89</v>
          </cell>
          <cell r="P33">
            <v>5085</v>
          </cell>
          <cell r="Q33">
            <v>3.93</v>
          </cell>
        </row>
        <row r="34">
          <cell r="A34">
            <v>15</v>
          </cell>
          <cell r="B34" t="str">
            <v>Cost of  Fuels  per  Kwh  Generated</v>
          </cell>
          <cell r="C34" t="str">
            <v>Paise</v>
          </cell>
          <cell r="D34">
            <v>76.035931163600438</v>
          </cell>
          <cell r="E34">
            <v>77.868189465510554</v>
          </cell>
          <cell r="F34">
            <v>73.482462200399212</v>
          </cell>
          <cell r="G34">
            <v>75.039451766832357</v>
          </cell>
          <cell r="H34">
            <v>70.653294838330311</v>
          </cell>
          <cell r="I34">
            <v>127.8836</v>
          </cell>
          <cell r="J34">
            <v>10.301321710460989</v>
          </cell>
          <cell r="K34">
            <v>209.8</v>
          </cell>
          <cell r="L34">
            <v>0</v>
          </cell>
          <cell r="M34">
            <v>0</v>
          </cell>
          <cell r="N34">
            <v>1115258.6000000001</v>
          </cell>
          <cell r="O34">
            <v>0.89515688412307171</v>
          </cell>
          <cell r="P34">
            <v>5574.2</v>
          </cell>
          <cell r="Q34">
            <v>4.4747635266645087</v>
          </cell>
        </row>
        <row r="35">
          <cell r="A35">
            <v>16</v>
          </cell>
          <cell r="B35" t="str">
            <v>Thermal  Auxiliary Consumption   Total</v>
          </cell>
          <cell r="C35" t="str">
            <v>MU</v>
          </cell>
          <cell r="D35">
            <v>1235.3499999999999</v>
          </cell>
          <cell r="E35">
            <v>1288.0999999999999</v>
          </cell>
          <cell r="F35">
            <v>1394.5</v>
          </cell>
          <cell r="G35">
            <v>1558.7317929999999</v>
          </cell>
          <cell r="H35">
            <v>1648.2</v>
          </cell>
          <cell r="I35">
            <v>0</v>
          </cell>
          <cell r="J35">
            <v>0</v>
          </cell>
          <cell r="K35" t="str">
            <v/>
          </cell>
          <cell r="L35" t="str">
            <v/>
          </cell>
          <cell r="M35" t="str">
            <v/>
          </cell>
          <cell r="N35">
            <v>1845307</v>
          </cell>
          <cell r="O35">
            <v>0.95352383412995734</v>
          </cell>
          <cell r="P35">
            <v>26429</v>
          </cell>
          <cell r="Q35">
            <v>13.656633509882445</v>
          </cell>
        </row>
        <row r="36">
          <cell r="A36">
            <v>17</v>
          </cell>
          <cell r="B36" t="str">
            <v>Thermal  Auxiliary Consumption   Percentage</v>
          </cell>
          <cell r="C36" t="str">
            <v>%</v>
          </cell>
          <cell r="D36">
            <v>10.67</v>
          </cell>
          <cell r="E36">
            <v>10.4</v>
          </cell>
          <cell r="F36">
            <v>10.449094587326698</v>
          </cell>
          <cell r="G36">
            <v>10.545367982294113</v>
          </cell>
          <cell r="H36">
            <v>10.255516804748822</v>
          </cell>
          <cell r="I36">
            <v>233</v>
          </cell>
          <cell r="J36">
            <v>10.171652085843506</v>
          </cell>
          <cell r="K36" t="str">
            <v/>
          </cell>
          <cell r="L36">
            <v>126109</v>
          </cell>
          <cell r="M36">
            <v>2052076</v>
          </cell>
          <cell r="N36">
            <v>2149604</v>
          </cell>
          <cell r="O36">
            <v>0.93841304765397171</v>
          </cell>
          <cell r="P36">
            <v>22882</v>
          </cell>
          <cell r="Q36">
            <v>9.9891735205266574</v>
          </cell>
        </row>
        <row r="37">
          <cell r="A37">
            <v>18</v>
          </cell>
          <cell r="B37" t="str">
            <v>Cost of  Fuels  per  Kwh  sent out</v>
          </cell>
          <cell r="C37" t="str">
            <v>Paise</v>
          </cell>
          <cell r="D37">
            <v>85.116152725536196</v>
          </cell>
          <cell r="E37">
            <v>86.924723027331581</v>
          </cell>
          <cell r="F37">
            <v>82.066811650173122</v>
          </cell>
          <cell r="G37">
            <v>83.885484825402543</v>
          </cell>
          <cell r="H37">
            <v>78.727173328988457</v>
          </cell>
          <cell r="I37">
            <v>239</v>
          </cell>
          <cell r="J37">
            <v>11.081282832357346</v>
          </cell>
          <cell r="K37" t="str">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cell>
          <cell r="L38">
            <v>106295</v>
          </cell>
          <cell r="M38">
            <v>1485028</v>
          </cell>
          <cell r="N38">
            <v>1448019</v>
          </cell>
          <cell r="O38">
            <v>0.98240047219734594</v>
          </cell>
          <cell r="P38">
            <v>20237</v>
          </cell>
          <cell r="Q38">
            <v>13.729680588347037</v>
          </cell>
        </row>
        <row r="39">
          <cell r="A39">
            <v>1</v>
          </cell>
          <cell r="B39" t="str">
            <v>In 1994-95 &amp;1999-2000specific oil consumption is more due to stablisation of both units of Sanjay Gandhi thermal Power Station.</v>
          </cell>
          <cell r="C39">
            <v>400</v>
          </cell>
          <cell r="D39">
            <v>1940</v>
          </cell>
          <cell r="E39">
            <v>1592.21</v>
          </cell>
          <cell r="F39">
            <v>82.072680412371128</v>
          </cell>
          <cell r="G39">
            <v>60.6</v>
          </cell>
          <cell r="H39">
            <v>45.439783105022833</v>
          </cell>
          <cell r="I39">
            <v>198.07</v>
          </cell>
          <cell r="J39">
            <v>12.439941967454041</v>
          </cell>
          <cell r="K39" t="str">
            <v/>
          </cell>
          <cell r="L39">
            <v>138478</v>
          </cell>
          <cell r="M39">
            <v>1460489</v>
          </cell>
          <cell r="N39">
            <v>1582526</v>
          </cell>
          <cell r="O39">
            <v>0.99391788771581635</v>
          </cell>
          <cell r="P39">
            <v>21352</v>
          </cell>
          <cell r="Q39">
            <v>13.410291356039718</v>
          </cell>
        </row>
        <row r="40">
          <cell r="A40">
            <v>2</v>
          </cell>
          <cell r="B40" t="str">
            <v xml:space="preserve"> Heavy and unprcedented rains all over resulting in wet coal problems in thermal stations.</v>
          </cell>
          <cell r="C40">
            <v>400</v>
          </cell>
          <cell r="D40">
            <v>2050</v>
          </cell>
          <cell r="E40">
            <v>1735.9369999999999</v>
          </cell>
          <cell r="F40">
            <v>84.679853658536572</v>
          </cell>
          <cell r="G40">
            <v>64.925298630136979</v>
          </cell>
          <cell r="H40">
            <v>49.541581050228309</v>
          </cell>
          <cell r="I40">
            <v>209.68964199999999</v>
          </cell>
          <cell r="J40">
            <v>12.079334791527572</v>
          </cell>
          <cell r="K40" t="str">
            <v/>
          </cell>
          <cell r="L40">
            <v>55118</v>
          </cell>
          <cell r="M40">
            <v>1778517</v>
          </cell>
          <cell r="N40">
            <v>1780809</v>
          </cell>
          <cell r="O40">
            <v>1.0258488643309061</v>
          </cell>
          <cell r="P40">
            <v>16460.55</v>
          </cell>
          <cell r="Q40">
            <v>9.482227753656959</v>
          </cell>
        </row>
        <row r="41">
          <cell r="A41">
            <v>3</v>
          </cell>
          <cell r="B41" t="str">
            <v>Considering SGTPS # 1 wef :  01.01.95  , # 2 wef : 01.04.95 ,.# 3 w.e.f : 01.09.99&amp; # 4 w.e.f : 01.04.2000.</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Considering  Cost of Coal &amp; Fuel oil same for all the  years for comparision purpose .                                         .</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Totals  may  not  tally  due  to  rounding  off.</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 xml:space="preserve"> </v>
          </cell>
          <cell r="B48" t="str">
            <v>P A R T I C U L A R S</v>
          </cell>
          <cell r="D48" t="str">
            <v>96-97</v>
          </cell>
          <cell r="E48" t="str">
            <v>97-98</v>
          </cell>
          <cell r="F48" t="str">
            <v>98-99</v>
          </cell>
          <cell r="G48" t="str">
            <v>99-00</v>
          </cell>
          <cell r="H48" t="str">
            <v>00-01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v>1</v>
          </cell>
          <cell r="B49" t="str">
            <v>Thermal  Generation (Including 100 % Satpura )</v>
          </cell>
          <cell r="C49" t="str">
            <v>MU</v>
          </cell>
          <cell r="D49">
            <v>16866.97</v>
          </cell>
          <cell r="E49">
            <v>17966.7</v>
          </cell>
          <cell r="F49">
            <v>18471.39</v>
          </cell>
          <cell r="G49">
            <v>20146.419999999998</v>
          </cell>
          <cell r="H49">
            <v>20415.89</v>
          </cell>
        </row>
        <row r="50">
          <cell r="A50">
            <v>2</v>
          </cell>
          <cell r="B50" t="str">
            <v xml:space="preserve">Plan Target    </v>
          </cell>
          <cell r="C50" t="str">
            <v>MU</v>
          </cell>
          <cell r="D50">
            <v>16950</v>
          </cell>
          <cell r="E50">
            <v>17200</v>
          </cell>
          <cell r="F50">
            <v>17500</v>
          </cell>
          <cell r="G50">
            <v>19010</v>
          </cell>
          <cell r="H50">
            <v>21860</v>
          </cell>
        </row>
        <row r="51">
          <cell r="A51">
            <v>3</v>
          </cell>
          <cell r="B51" t="str">
            <v>ACHIEVEMENT Percentage of ( 2 )</v>
          </cell>
          <cell r="C51" t="str">
            <v>%</v>
          </cell>
          <cell r="D51">
            <v>99.510147492625364</v>
          </cell>
          <cell r="E51">
            <v>104.45755813953488</v>
          </cell>
          <cell r="F51">
            <v>105.5508</v>
          </cell>
          <cell r="G51">
            <v>105.97801157285637</v>
          </cell>
          <cell r="H51">
            <v>93.393824336688013</v>
          </cell>
          <cell r="I51" t="str">
            <v>AUXILIARY CONSUMPTION</v>
          </cell>
          <cell r="K51" t="str">
            <v>MAXIMUM DEMAND</v>
          </cell>
          <cell r="L51" t="str">
            <v>COAL IN MT</v>
          </cell>
          <cell r="N51" t="str">
            <v>COAL CONSUMED</v>
          </cell>
          <cell r="P51" t="str">
            <v>FUEL OIL CONSUMPTION</v>
          </cell>
        </row>
        <row r="52">
          <cell r="A52">
            <v>4</v>
          </cell>
          <cell r="B52" t="str">
            <v>Plant    Utilisation    Factor            **</v>
          </cell>
          <cell r="C52" t="str">
            <v>%</v>
          </cell>
          <cell r="D52">
            <v>62.26</v>
          </cell>
          <cell r="E52">
            <v>66.319999999999993</v>
          </cell>
          <cell r="F52">
            <v>68.180000000000007</v>
          </cell>
          <cell r="G52">
            <v>69.42</v>
          </cell>
          <cell r="H52">
            <v>66.349999999999994</v>
          </cell>
          <cell r="I52" t="str">
            <v>MKwh</v>
          </cell>
          <cell r="J52" t="str">
            <v>%</v>
          </cell>
          <cell r="K52" t="str">
            <v>MW</v>
          </cell>
          <cell r="L52" t="str">
            <v>OP.STOCK</v>
          </cell>
          <cell r="M52" t="str">
            <v>RECIEPT</v>
          </cell>
          <cell r="N52" t="str">
            <v>MT</v>
          </cell>
          <cell r="O52" t="str">
            <v>Kg/kWH</v>
          </cell>
          <cell r="P52" t="str">
            <v>KL</v>
          </cell>
          <cell r="Q52" t="str">
            <v>ml/KWH</v>
          </cell>
        </row>
        <row r="53">
          <cell r="A53">
            <v>5</v>
          </cell>
          <cell r="B53" t="str">
            <v>Plant    Availibility   Factor              **</v>
          </cell>
          <cell r="C53" t="str">
            <v>%</v>
          </cell>
          <cell r="D53">
            <v>74.900000000000006</v>
          </cell>
          <cell r="E53">
            <v>76.290000000000006</v>
          </cell>
          <cell r="F53">
            <v>77.22</v>
          </cell>
          <cell r="G53">
            <v>79.09</v>
          </cell>
          <cell r="H53">
            <v>77.67</v>
          </cell>
          <cell r="I53" t="str">
            <v/>
          </cell>
          <cell r="J53">
            <v>0</v>
          </cell>
          <cell r="K53">
            <v>420</v>
          </cell>
          <cell r="N53">
            <v>1641352</v>
          </cell>
          <cell r="O53">
            <v>0.79512466876910481</v>
          </cell>
          <cell r="P53">
            <v>8572</v>
          </cell>
          <cell r="Q53">
            <v>4.1525575627219311</v>
          </cell>
        </row>
        <row r="54">
          <cell r="A54">
            <v>6</v>
          </cell>
          <cell r="B54" t="str">
            <v>Partial  Unavailability Factor         **</v>
          </cell>
          <cell r="C54" t="str">
            <v>%</v>
          </cell>
          <cell r="D54">
            <v>12.64</v>
          </cell>
          <cell r="E54">
            <v>9.9700000000000006</v>
          </cell>
          <cell r="F54">
            <v>9.0399999999999991</v>
          </cell>
          <cell r="G54">
            <v>9.67</v>
          </cell>
          <cell r="H54">
            <v>11.32</v>
          </cell>
          <cell r="I54">
            <v>205</v>
          </cell>
          <cell r="J54">
            <v>8.6503730209634409</v>
          </cell>
          <cell r="K54">
            <v>430</v>
          </cell>
          <cell r="N54">
            <v>1805424</v>
          </cell>
          <cell r="O54">
            <v>0.76183371029267799</v>
          </cell>
          <cell r="P54">
            <v>10037</v>
          </cell>
          <cell r="Q54">
            <v>4.2353070249468319</v>
          </cell>
        </row>
        <row r="55">
          <cell r="A55" t="str">
            <v>a</v>
          </cell>
          <cell r="B55" t="str">
            <v>Main Boiler</v>
          </cell>
          <cell r="C55" t="str">
            <v>%</v>
          </cell>
          <cell r="D55">
            <v>1.4</v>
          </cell>
          <cell r="E55">
            <v>1.17</v>
          </cell>
          <cell r="F55">
            <v>1.91</v>
          </cell>
          <cell r="G55">
            <v>2.62</v>
          </cell>
          <cell r="H55">
            <v>4061.5740000000001</v>
          </cell>
          <cell r="I55">
            <v>212.26</v>
          </cell>
          <cell r="J55">
            <v>9.2593723553686562</v>
          </cell>
          <cell r="K55">
            <v>435</v>
          </cell>
          <cell r="N55">
            <v>1619831</v>
          </cell>
          <cell r="O55">
            <v>0.70661539535330098</v>
          </cell>
          <cell r="P55">
            <v>11371</v>
          </cell>
          <cell r="Q55">
            <v>4.9603468883867423</v>
          </cell>
        </row>
        <row r="56">
          <cell r="A56" t="str">
            <v>b</v>
          </cell>
          <cell r="B56" t="str">
            <v>Boiler Auxiliaries(Mainly Mills)</v>
          </cell>
          <cell r="C56" t="str">
            <v>%</v>
          </cell>
          <cell r="D56">
            <v>4.9000000000000004</v>
          </cell>
          <cell r="E56">
            <v>3.07</v>
          </cell>
          <cell r="F56">
            <v>1.57</v>
          </cell>
          <cell r="G56">
            <v>1.89</v>
          </cell>
          <cell r="H56">
            <v>25</v>
          </cell>
          <cell r="I56">
            <v>255</v>
          </cell>
          <cell r="J56">
            <v>9.7792197333149247</v>
          </cell>
          <cell r="K56">
            <v>415</v>
          </cell>
          <cell r="N56">
            <v>1954298</v>
          </cell>
          <cell r="O56">
            <v>0.74947096338736829</v>
          </cell>
          <cell r="P56">
            <v>14148</v>
          </cell>
          <cell r="Q56">
            <v>5.4257412073309625</v>
          </cell>
        </row>
        <row r="57">
          <cell r="A57" t="str">
            <v>c</v>
          </cell>
          <cell r="B57" t="str">
            <v>Turbine</v>
          </cell>
          <cell r="C57" t="str">
            <v>%</v>
          </cell>
          <cell r="D57">
            <v>1.1000000000000001</v>
          </cell>
          <cell r="E57">
            <v>0.98</v>
          </cell>
          <cell r="F57">
            <v>1.42</v>
          </cell>
          <cell r="G57">
            <v>1.06</v>
          </cell>
          <cell r="H57">
            <v>13.2</v>
          </cell>
          <cell r="I57">
            <v>224.43</v>
          </cell>
          <cell r="J57">
            <v>9.3276587962943722</v>
          </cell>
          <cell r="K57">
            <v>425</v>
          </cell>
          <cell r="N57">
            <v>1700511</v>
          </cell>
          <cell r="O57">
            <v>0.70675873935504785</v>
          </cell>
          <cell r="P57">
            <v>12383</v>
          </cell>
          <cell r="Q57">
            <v>5.1465668081144766</v>
          </cell>
        </row>
        <row r="58">
          <cell r="A58" t="str">
            <v>d</v>
          </cell>
          <cell r="B58" t="str">
            <v>Turbine Auxiliaries</v>
          </cell>
          <cell r="C58" t="str">
            <v>%</v>
          </cell>
          <cell r="D58">
            <v>0.9</v>
          </cell>
          <cell r="E58">
            <v>0.49</v>
          </cell>
          <cell r="F58">
            <v>0.42</v>
          </cell>
          <cell r="G58">
            <v>0.63</v>
          </cell>
          <cell r="H58">
            <v>2808.83</v>
          </cell>
          <cell r="I58">
            <v>254.25299999999999</v>
          </cell>
          <cell r="J58">
            <v>10.150225557906502</v>
          </cell>
          <cell r="K58">
            <v>440</v>
          </cell>
          <cell r="N58">
            <v>1734277</v>
          </cell>
          <cell r="O58">
            <v>0.69235378657830648</v>
          </cell>
          <cell r="P58">
            <v>10457.49</v>
          </cell>
          <cell r="Q58">
            <v>4.1748133658030255</v>
          </cell>
        </row>
        <row r="59">
          <cell r="A59" t="str">
            <v>e</v>
          </cell>
          <cell r="B59" t="str">
            <v>Generator</v>
          </cell>
          <cell r="C59" t="str">
            <v>%</v>
          </cell>
          <cell r="D59">
            <v>0.3</v>
          </cell>
          <cell r="E59">
            <v>0.27</v>
          </cell>
          <cell r="F59">
            <v>0.2</v>
          </cell>
          <cell r="G59">
            <v>0.48</v>
          </cell>
          <cell r="H59">
            <v>669</v>
          </cell>
          <cell r="I59">
            <v>253</v>
          </cell>
          <cell r="J59">
            <v>10.616869492236676</v>
          </cell>
          <cell r="K59">
            <v>420</v>
          </cell>
          <cell r="N59">
            <v>1601918</v>
          </cell>
          <cell r="O59">
            <v>0.6722274443978179</v>
          </cell>
          <cell r="P59">
            <v>12273</v>
          </cell>
          <cell r="Q59">
            <v>5.150230801510701</v>
          </cell>
        </row>
        <row r="60">
          <cell r="A60" t="str">
            <v>f</v>
          </cell>
          <cell r="B60" t="str">
            <v>Electrical</v>
          </cell>
          <cell r="C60" t="str">
            <v>%</v>
          </cell>
          <cell r="D60">
            <v>0.8</v>
          </cell>
          <cell r="E60">
            <v>1.96</v>
          </cell>
          <cell r="F60">
            <v>2.1</v>
          </cell>
          <cell r="G60">
            <v>0.81</v>
          </cell>
          <cell r="H60">
            <v>9.1300000000000008</v>
          </cell>
          <cell r="I60">
            <v>267.8</v>
          </cell>
          <cell r="J60">
            <v>10.159332321699544</v>
          </cell>
          <cell r="K60">
            <v>420</v>
          </cell>
          <cell r="N60">
            <v>1807464</v>
          </cell>
          <cell r="O60">
            <v>0.68568437025796658</v>
          </cell>
          <cell r="P60">
            <v>8827</v>
          </cell>
          <cell r="Q60">
            <v>3.3486342943854326</v>
          </cell>
        </row>
        <row r="61">
          <cell r="A61" t="str">
            <v>g</v>
          </cell>
          <cell r="B61" t="str">
            <v>Coal related (Quality ,Quantity ,Handling ,wet coal)</v>
          </cell>
          <cell r="C61" t="str">
            <v>%</v>
          </cell>
          <cell r="D61">
            <v>3.3</v>
          </cell>
          <cell r="E61">
            <v>2.4900000000000002</v>
          </cell>
          <cell r="F61">
            <v>1.19</v>
          </cell>
          <cell r="G61">
            <v>1.6</v>
          </cell>
          <cell r="H61">
            <v>1426.91</v>
          </cell>
          <cell r="I61">
            <v>250.7</v>
          </cell>
          <cell r="J61">
            <v>9.2423963133640559</v>
          </cell>
          <cell r="K61">
            <v>440</v>
          </cell>
          <cell r="N61">
            <v>1843079</v>
          </cell>
          <cell r="O61">
            <v>0.67947612903225807</v>
          </cell>
          <cell r="P61">
            <v>9072</v>
          </cell>
          <cell r="Q61">
            <v>3.3445161290322583</v>
          </cell>
        </row>
        <row r="62">
          <cell r="A62" t="str">
            <v>h</v>
          </cell>
          <cell r="B62" t="str">
            <v>Others</v>
          </cell>
          <cell r="C62" t="str">
            <v>%</v>
          </cell>
          <cell r="D62">
            <v>0.1</v>
          </cell>
          <cell r="E62">
            <v>0</v>
          </cell>
          <cell r="F62">
            <v>0</v>
          </cell>
          <cell r="G62">
            <v>0.2</v>
          </cell>
          <cell r="H62">
            <v>157</v>
          </cell>
          <cell r="I62">
            <v>268.755</v>
          </cell>
          <cell r="J62">
            <v>9.7471765448307366</v>
          </cell>
          <cell r="K62">
            <v>435</v>
          </cell>
          <cell r="N62">
            <v>1910941</v>
          </cell>
          <cell r="O62">
            <v>0.69305796334041769</v>
          </cell>
          <cell r="P62">
            <v>6239</v>
          </cell>
          <cell r="Q62">
            <v>2.2627536032147857</v>
          </cell>
        </row>
        <row r="63">
          <cell r="A63">
            <v>7</v>
          </cell>
          <cell r="B63" t="str">
            <v xml:space="preserve">Planned  Outage         Rate          </v>
          </cell>
          <cell r="C63" t="str">
            <v>MU</v>
          </cell>
          <cell r="D63">
            <v>4231.29</v>
          </cell>
          <cell r="E63">
            <v>3432.3410099999996</v>
          </cell>
          <cell r="F63">
            <v>3544</v>
          </cell>
          <cell r="G63">
            <v>3784.7</v>
          </cell>
          <cell r="H63">
            <v>4061.5740000000001</v>
          </cell>
          <cell r="I63">
            <v>266.60000000000002</v>
          </cell>
          <cell r="J63">
            <v>9.7890543244781458</v>
          </cell>
          <cell r="K63">
            <v>430</v>
          </cell>
          <cell r="N63">
            <v>2064016</v>
          </cell>
          <cell r="O63">
            <v>0.75786814518349888</v>
          </cell>
          <cell r="P63">
            <v>5152</v>
          </cell>
          <cell r="Q63">
            <v>1.8917182250454387</v>
          </cell>
        </row>
        <row r="64">
          <cell r="A64" t="str">
            <v>a</v>
          </cell>
          <cell r="B64" t="str">
            <v>99-00</v>
          </cell>
          <cell r="C64" t="str">
            <v>No</v>
          </cell>
          <cell r="D64">
            <v>24</v>
          </cell>
          <cell r="E64">
            <v>24</v>
          </cell>
          <cell r="F64">
            <v>20</v>
          </cell>
          <cell r="G64">
            <v>24</v>
          </cell>
          <cell r="H64">
            <v>24</v>
          </cell>
          <cell r="I64">
            <v>260.7</v>
          </cell>
          <cell r="J64">
            <v>10</v>
          </cell>
          <cell r="K64">
            <v>420</v>
          </cell>
          <cell r="N64">
            <v>2054539</v>
          </cell>
          <cell r="O64">
            <v>0.79</v>
          </cell>
          <cell r="P64">
            <v>3915</v>
          </cell>
          <cell r="Q64">
            <v>1.5</v>
          </cell>
        </row>
        <row r="65">
          <cell r="A65" t="str">
            <v>b</v>
          </cell>
          <cell r="B65" t="str">
            <v xml:space="preserve">                                                       **</v>
          </cell>
          <cell r="C65" t="str">
            <v>%</v>
          </cell>
          <cell r="D65">
            <v>15.62</v>
          </cell>
          <cell r="E65">
            <v>12.67</v>
          </cell>
          <cell r="F65">
            <v>13.08</v>
          </cell>
          <cell r="G65">
            <v>13.05</v>
          </cell>
          <cell r="H65">
            <v>13.2</v>
          </cell>
          <cell r="I65">
            <v>267.75</v>
          </cell>
          <cell r="J65">
            <v>9.59</v>
          </cell>
          <cell r="K65">
            <v>420</v>
          </cell>
          <cell r="N65">
            <v>2056216</v>
          </cell>
          <cell r="O65">
            <v>0.73599999999999999</v>
          </cell>
          <cell r="P65">
            <v>3523</v>
          </cell>
          <cell r="Q65">
            <v>1.26</v>
          </cell>
        </row>
        <row r="66">
          <cell r="A66">
            <v>8</v>
          </cell>
          <cell r="B66" t="str">
            <v xml:space="preserve">Forced   Outage   </v>
          </cell>
          <cell r="C66" t="str">
            <v>MU</v>
          </cell>
          <cell r="D66">
            <v>2568.61</v>
          </cell>
          <cell r="E66">
            <v>2988.0600899999995</v>
          </cell>
          <cell r="F66">
            <v>2626.63</v>
          </cell>
          <cell r="G66">
            <v>2200.5</v>
          </cell>
          <cell r="H66">
            <v>4061.5740000000001</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a</v>
          </cell>
          <cell r="B67" t="str">
            <v>88-89</v>
          </cell>
          <cell r="C67" t="str">
            <v>No</v>
          </cell>
          <cell r="D67">
            <v>679</v>
          </cell>
          <cell r="E67">
            <v>662</v>
          </cell>
          <cell r="F67">
            <v>618</v>
          </cell>
          <cell r="G67">
            <v>570</v>
          </cell>
          <cell r="H67">
            <v>669</v>
          </cell>
          <cell r="I67" t="str">
            <v/>
          </cell>
          <cell r="J67">
            <v>0</v>
          </cell>
          <cell r="K67">
            <v>405</v>
          </cell>
          <cell r="N67">
            <v>1243803</v>
          </cell>
          <cell r="O67">
            <v>0.79908707188425532</v>
          </cell>
          <cell r="P67">
            <v>10940</v>
          </cell>
          <cell r="Q67">
            <v>7.0284543182592047</v>
          </cell>
        </row>
        <row r="68">
          <cell r="A68" t="str">
            <v>b</v>
          </cell>
          <cell r="B68" t="str">
            <v xml:space="preserve">                                                      **</v>
          </cell>
          <cell r="C68" t="str">
            <v>%</v>
          </cell>
          <cell r="D68">
            <v>9.48</v>
          </cell>
          <cell r="E68">
            <v>11.03</v>
          </cell>
          <cell r="F68">
            <v>9.69</v>
          </cell>
          <cell r="G68">
            <v>7.84</v>
          </cell>
          <cell r="H68">
            <v>9.1300000000000008</v>
          </cell>
          <cell r="I68">
            <v>149</v>
          </cell>
          <cell r="J68">
            <v>8.8501882892407853</v>
          </cell>
          <cell r="K68">
            <v>420</v>
          </cell>
          <cell r="N68">
            <v>1297045</v>
          </cell>
          <cell r="O68">
            <v>0.77040889057841033</v>
          </cell>
          <cell r="P68">
            <v>6352</v>
          </cell>
          <cell r="Q68">
            <v>3.7729124841112394</v>
          </cell>
        </row>
        <row r="69">
          <cell r="A69" t="str">
            <v>c</v>
          </cell>
          <cell r="B69" t="str">
            <v>Boiler Tube Leakages</v>
          </cell>
          <cell r="C69" t="str">
            <v>MU</v>
          </cell>
          <cell r="D69">
            <v>1719</v>
          </cell>
          <cell r="E69">
            <v>1560.40128</v>
          </cell>
          <cell r="F69">
            <v>1408.83</v>
          </cell>
          <cell r="G69">
            <v>1466.97</v>
          </cell>
          <cell r="H69">
            <v>1426.91</v>
          </cell>
          <cell r="I69">
            <v>260.75</v>
          </cell>
          <cell r="J69">
            <v>9.4181854958137379</v>
          </cell>
          <cell r="K69">
            <v>420</v>
          </cell>
          <cell r="N69">
            <v>1963008</v>
          </cell>
          <cell r="O69">
            <v>0.70903062219621615</v>
          </cell>
          <cell r="P69">
            <v>7928</v>
          </cell>
          <cell r="Q69">
            <v>2.8635618259179796</v>
          </cell>
        </row>
        <row r="70">
          <cell r="A70" t="str">
            <v>d</v>
          </cell>
          <cell r="B70" t="str">
            <v>91-92</v>
          </cell>
          <cell r="C70" t="str">
            <v>No</v>
          </cell>
          <cell r="D70">
            <v>185</v>
          </cell>
          <cell r="E70">
            <v>197</v>
          </cell>
          <cell r="F70">
            <v>191</v>
          </cell>
          <cell r="G70">
            <v>184</v>
          </cell>
          <cell r="H70">
            <v>157</v>
          </cell>
          <cell r="I70">
            <v>189.16</v>
          </cell>
          <cell r="J70">
            <v>9.2642384527605142</v>
          </cell>
          <cell r="K70">
            <v>420</v>
          </cell>
          <cell r="N70">
            <v>1514144</v>
          </cell>
          <cell r="O70">
            <v>0.7415622260423248</v>
          </cell>
          <cell r="P70">
            <v>10879</v>
          </cell>
          <cell r="Q70">
            <v>5.3280635508343011</v>
          </cell>
        </row>
        <row r="71">
          <cell r="A71" t="str">
            <v>e</v>
          </cell>
          <cell r="B71" t="str">
            <v>92-93</v>
          </cell>
          <cell r="C71" t="str">
            <v>%</v>
          </cell>
          <cell r="D71">
            <v>6.34</v>
          </cell>
          <cell r="E71">
            <v>5.76</v>
          </cell>
          <cell r="F71">
            <v>5.2</v>
          </cell>
          <cell r="G71">
            <v>5.4</v>
          </cell>
          <cell r="H71">
            <v>4.6399999999999997</v>
          </cell>
          <cell r="I71">
            <v>229.96</v>
          </cell>
          <cell r="J71">
            <v>9.3963241723667323</v>
          </cell>
          <cell r="K71">
            <v>420</v>
          </cell>
          <cell r="N71">
            <v>1717518</v>
          </cell>
          <cell r="O71">
            <v>0.7017896982029469</v>
          </cell>
          <cell r="P71">
            <v>12666</v>
          </cell>
          <cell r="Q71">
            <v>5.1754149403025318</v>
          </cell>
        </row>
        <row r="72">
          <cell r="A72">
            <v>9</v>
          </cell>
          <cell r="B72" t="str">
            <v>Total          Coal           Consumption</v>
          </cell>
          <cell r="C72" t="str">
            <v>1000MT</v>
          </cell>
          <cell r="D72">
            <v>13482.3</v>
          </cell>
          <cell r="E72">
            <v>14265.226000000001</v>
          </cell>
          <cell r="F72">
            <v>14547.769</v>
          </cell>
          <cell r="G72">
            <v>15648.859</v>
          </cell>
          <cell r="H72">
            <v>16020.288</v>
          </cell>
          <cell r="I72">
            <v>241.17</v>
          </cell>
          <cell r="J72">
            <v>9.9037833709083287</v>
          </cell>
          <cell r="K72">
            <v>425</v>
          </cell>
          <cell r="N72">
            <v>1694854</v>
          </cell>
          <cell r="O72">
            <v>0.69600144550804266</v>
          </cell>
          <cell r="P72">
            <v>12366.135</v>
          </cell>
          <cell r="Q72">
            <v>5.0782237498614036</v>
          </cell>
        </row>
        <row r="73">
          <cell r="A73">
            <v>10</v>
          </cell>
          <cell r="B73" t="str">
            <v xml:space="preserve">COST OF  Coal consumed @ Rs 800 /MT </v>
          </cell>
          <cell r="C73" t="str">
            <v>Cr Rs.</v>
          </cell>
          <cell r="D73">
            <v>1078.5840000000001</v>
          </cell>
          <cell r="E73">
            <v>1141.2180800000001</v>
          </cell>
          <cell r="F73">
            <v>1163.82152</v>
          </cell>
          <cell r="G73">
            <v>1251.9087200000001</v>
          </cell>
          <cell r="H73">
            <v>1281.6230399999999</v>
          </cell>
          <cell r="I73">
            <v>207</v>
          </cell>
          <cell r="J73">
            <v>9.9903474903474905</v>
          </cell>
          <cell r="K73">
            <v>420</v>
          </cell>
          <cell r="N73">
            <v>1388587</v>
          </cell>
          <cell r="O73">
            <v>0.6701674710424711</v>
          </cell>
          <cell r="P73">
            <v>9236</v>
          </cell>
          <cell r="Q73">
            <v>4.4575289575289574</v>
          </cell>
        </row>
        <row r="74">
          <cell r="A74">
            <v>11</v>
          </cell>
          <cell r="B74" t="str">
            <v>Specific    Coal           Consumption</v>
          </cell>
          <cell r="C74" t="str">
            <v>Kg/Kwh</v>
          </cell>
          <cell r="D74">
            <v>0.8</v>
          </cell>
          <cell r="E74">
            <v>0.79</v>
          </cell>
          <cell r="F74">
            <v>0.79</v>
          </cell>
          <cell r="G74">
            <v>0.78</v>
          </cell>
          <cell r="H74">
            <v>0.78</v>
          </cell>
          <cell r="I74">
            <v>200</v>
          </cell>
          <cell r="J74">
            <v>9.8775187672856575</v>
          </cell>
          <cell r="K74">
            <v>420</v>
          </cell>
          <cell r="N74">
            <v>1377039</v>
          </cell>
          <cell r="O74">
            <v>0.68008642828921373</v>
          </cell>
          <cell r="P74">
            <v>6316</v>
          </cell>
          <cell r="Q74">
            <v>3.1193204267088106</v>
          </cell>
        </row>
        <row r="75">
          <cell r="A75">
            <v>12</v>
          </cell>
          <cell r="B75" t="str">
            <v>Total          Fuel Oil     Consumption</v>
          </cell>
          <cell r="C75" t="str">
            <v>1000KL</v>
          </cell>
          <cell r="D75">
            <v>86.83</v>
          </cell>
          <cell r="E75">
            <v>66.355000000000004</v>
          </cell>
          <cell r="F75">
            <v>51.347000000000001</v>
          </cell>
          <cell r="G75">
            <v>58.731999999999999</v>
          </cell>
          <cell r="H75">
            <v>65.579260000000005</v>
          </cell>
          <cell r="I75">
            <v>221.2</v>
          </cell>
          <cell r="J75">
            <v>10.051804053439971</v>
          </cell>
          <cell r="K75">
            <v>415</v>
          </cell>
          <cell r="N75">
            <v>1498328</v>
          </cell>
          <cell r="O75">
            <v>0.68087248932109423</v>
          </cell>
          <cell r="P75">
            <v>8360</v>
          </cell>
          <cell r="Q75">
            <v>3.7989639189312006</v>
          </cell>
        </row>
        <row r="76">
          <cell r="A76">
            <v>13</v>
          </cell>
          <cell r="B76" t="str">
            <v>COST OF  Fuel oil consumed  @ Rs 7500 per MT</v>
          </cell>
          <cell r="C76" t="str">
            <v>Cr Rs.</v>
          </cell>
          <cell r="D76">
            <v>65.122500000000002</v>
          </cell>
          <cell r="E76">
            <v>49.766250000000007</v>
          </cell>
          <cell r="F76">
            <v>38.510250000000006</v>
          </cell>
          <cell r="G76">
            <v>44.048999999999999</v>
          </cell>
          <cell r="H76">
            <v>49.184445000000004</v>
          </cell>
          <cell r="I76">
            <v>227.755</v>
          </cell>
          <cell r="J76">
            <v>10.015787436894229</v>
          </cell>
          <cell r="K76">
            <v>440</v>
          </cell>
          <cell r="N76">
            <v>1574060</v>
          </cell>
          <cell r="O76">
            <v>0.69221094478354939</v>
          </cell>
          <cell r="P76">
            <v>5914</v>
          </cell>
          <cell r="Q76">
            <v>2.6007493535506341</v>
          </cell>
        </row>
        <row r="77">
          <cell r="A77">
            <v>14</v>
          </cell>
          <cell r="B77" t="str">
            <v xml:space="preserve">Specific    Fuel Oil      Consumption </v>
          </cell>
          <cell r="C77" t="str">
            <v>ml/Kwh</v>
          </cell>
          <cell r="D77">
            <v>5.15</v>
          </cell>
          <cell r="E77">
            <v>3.69</v>
          </cell>
          <cell r="F77">
            <v>2.78</v>
          </cell>
          <cell r="G77">
            <v>2.29</v>
          </cell>
          <cell r="H77">
            <v>3.22</v>
          </cell>
          <cell r="I77">
            <v>265</v>
          </cell>
          <cell r="J77">
            <v>10.213048036011594</v>
          </cell>
          <cell r="K77">
            <v>420</v>
          </cell>
          <cell r="N77">
            <v>1991333</v>
          </cell>
          <cell r="O77">
            <v>0.76745583338471979</v>
          </cell>
          <cell r="P77">
            <v>3723</v>
          </cell>
          <cell r="Q77">
            <v>1.4348368995498553</v>
          </cell>
        </row>
        <row r="78">
          <cell r="A78">
            <v>15</v>
          </cell>
          <cell r="B78" t="str">
            <v>Cost of  Fuels  per  Kwh  Generated</v>
          </cell>
          <cell r="C78" t="str">
            <v>Paise</v>
          </cell>
          <cell r="D78">
            <v>67.807466308412231</v>
          </cell>
          <cell r="E78">
            <v>66.288429706067333</v>
          </cell>
          <cell r="F78">
            <v>65.091569719441793</v>
          </cell>
          <cell r="G78">
            <v>64.326948410685389</v>
          </cell>
          <cell r="H78">
            <v>65.184887114889449</v>
          </cell>
          <cell r="I78">
            <v>228</v>
          </cell>
          <cell r="J78">
            <v>9.5</v>
          </cell>
          <cell r="K78">
            <v>415</v>
          </cell>
          <cell r="N78">
            <v>1887370</v>
          </cell>
          <cell r="O78">
            <v>0.79</v>
          </cell>
          <cell r="P78">
            <v>3313</v>
          </cell>
          <cell r="Q78">
            <v>1.38</v>
          </cell>
        </row>
        <row r="79">
          <cell r="A79">
            <v>16</v>
          </cell>
          <cell r="B79" t="str">
            <v>Thermal  Auxiliary Consumption   Total</v>
          </cell>
          <cell r="C79" t="str">
            <v>MU</v>
          </cell>
          <cell r="D79">
            <v>1650.79</v>
          </cell>
          <cell r="E79">
            <v>1766.22</v>
          </cell>
          <cell r="F79">
            <v>1783.99</v>
          </cell>
          <cell r="G79">
            <v>1952.78</v>
          </cell>
          <cell r="H79">
            <v>1982.05</v>
          </cell>
          <cell r="I79">
            <v>216.61</v>
          </cell>
          <cell r="J79">
            <v>10.01</v>
          </cell>
          <cell r="K79">
            <v>410</v>
          </cell>
          <cell r="N79">
            <v>1588622</v>
          </cell>
          <cell r="O79">
            <v>0.73399999999999999</v>
          </cell>
          <cell r="P79">
            <v>3183</v>
          </cell>
          <cell r="Q79">
            <v>1.47</v>
          </cell>
        </row>
        <row r="80">
          <cell r="A80">
            <v>17</v>
          </cell>
          <cell r="B80" t="str">
            <v>Thermal  Auxiliary Consumption   Percentage</v>
          </cell>
          <cell r="C80" t="str">
            <v>%</v>
          </cell>
          <cell r="D80">
            <v>9.7871164767590138</v>
          </cell>
          <cell r="E80">
            <v>9.8305197949539984</v>
          </cell>
          <cell r="F80">
            <v>9.66</v>
          </cell>
          <cell r="G80">
            <v>9.69</v>
          </cell>
          <cell r="H80">
            <v>9.7100000000000009</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v>18</v>
          </cell>
          <cell r="B81" t="str">
            <v>Cost of  Fuels  per  Kwh  sent out</v>
          </cell>
          <cell r="C81" t="str">
            <v>Paise</v>
          </cell>
          <cell r="D81">
            <v>75.163838755850691</v>
          </cell>
          <cell r="E81">
            <v>73.515373001293781</v>
          </cell>
          <cell r="F81">
            <v>72.050275657082594</v>
          </cell>
          <cell r="G81">
            <v>71.231359969747686</v>
          </cell>
          <cell r="H81">
            <v>72.193720082196648</v>
          </cell>
          <cell r="I81">
            <v>0</v>
          </cell>
          <cell r="J81">
            <v>0</v>
          </cell>
          <cell r="K81" t="str">
            <v/>
          </cell>
          <cell r="L81" t="str">
            <v/>
          </cell>
          <cell r="M81" t="str">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cell>
          <cell r="L82">
            <v>159088</v>
          </cell>
          <cell r="M82">
            <v>3250742</v>
          </cell>
          <cell r="N82">
            <v>3102469</v>
          </cell>
          <cell r="O82">
            <v>0.76539539450636751</v>
          </cell>
          <cell r="P82">
            <v>16389</v>
          </cell>
          <cell r="Q82">
            <v>4.0432523646698346</v>
          </cell>
        </row>
        <row r="83">
          <cell r="A83">
            <v>1</v>
          </cell>
          <cell r="B83" t="str">
            <v>In 1994-95 &amp;1999-2000specific oil consumption is more due to stablisation of both units of Sanjay Gandhi thermal Power Station.</v>
          </cell>
          <cell r="C83">
            <v>840</v>
          </cell>
          <cell r="D83">
            <v>4400</v>
          </cell>
          <cell r="E83">
            <v>5060.96</v>
          </cell>
          <cell r="F83">
            <v>115.02181818181818</v>
          </cell>
          <cell r="G83">
            <v>81.45</v>
          </cell>
          <cell r="H83">
            <v>68.777995216351385</v>
          </cell>
          <cell r="I83">
            <v>473.01</v>
          </cell>
          <cell r="J83">
            <v>9.3462505137365248</v>
          </cell>
          <cell r="K83" t="str">
            <v/>
          </cell>
          <cell r="L83">
            <v>313023</v>
          </cell>
          <cell r="M83">
            <v>3289767</v>
          </cell>
          <cell r="N83">
            <v>3582839</v>
          </cell>
          <cell r="O83">
            <v>0.7079366365274572</v>
          </cell>
          <cell r="P83">
            <v>19299</v>
          </cell>
          <cell r="Q83">
            <v>3.8133081470709116</v>
          </cell>
        </row>
        <row r="84">
          <cell r="A84">
            <v>2</v>
          </cell>
          <cell r="B84" t="str">
            <v xml:space="preserve"> Heavy and unprcedented rains all over resulting in wet coal problems in thermal stations.</v>
          </cell>
          <cell r="C84">
            <v>840</v>
          </cell>
          <cell r="D84">
            <v>4400</v>
          </cell>
          <cell r="E84">
            <v>4649.3999999999996</v>
          </cell>
          <cell r="F84" t="str">
            <v xml:space="preserve"> </v>
          </cell>
          <cell r="G84">
            <v>78.054999999999993</v>
          </cell>
          <cell r="H84">
            <v>63.012295081967203</v>
          </cell>
          <cell r="I84">
            <v>444.15999999999997</v>
          </cell>
          <cell r="J84">
            <v>9.5530606099711797</v>
          </cell>
          <cell r="K84" t="str">
            <v/>
          </cell>
          <cell r="L84">
            <v>123702</v>
          </cell>
          <cell r="M84">
            <v>3358189</v>
          </cell>
          <cell r="N84">
            <v>3468442</v>
          </cell>
          <cell r="O84">
            <v>0.74599776315223465</v>
          </cell>
          <cell r="P84">
            <v>25027</v>
          </cell>
          <cell r="Q84">
            <v>5.3828450982922531</v>
          </cell>
        </row>
        <row r="85">
          <cell r="A85">
            <v>3</v>
          </cell>
          <cell r="B85" t="str">
            <v>Considering SGTPS # 1 wef :  01.01.95  , # 2 wef : 01.04.95 ,.# 3 w.e.f : 01.09.99&amp; # 4 w.e.f : 01.04.2000.</v>
          </cell>
          <cell r="C85">
            <v>840</v>
          </cell>
          <cell r="D85">
            <v>4800</v>
          </cell>
          <cell r="E85">
            <v>4853.41</v>
          </cell>
          <cell r="F85">
            <v>101.11270833333333</v>
          </cell>
          <cell r="G85">
            <v>79.78</v>
          </cell>
          <cell r="H85">
            <v>65.957409219395515</v>
          </cell>
          <cell r="I85">
            <v>454.39</v>
          </cell>
          <cell r="J85">
            <v>9.3622834254678668</v>
          </cell>
          <cell r="K85" t="str">
            <v/>
          </cell>
          <cell r="L85">
            <v>99032</v>
          </cell>
          <cell r="M85">
            <v>3326019</v>
          </cell>
          <cell r="N85">
            <v>3418029</v>
          </cell>
          <cell r="O85">
            <v>0.70425309215582443</v>
          </cell>
          <cell r="P85">
            <v>25049</v>
          </cell>
          <cell r="Q85">
            <v>5.1611135263659982</v>
          </cell>
        </row>
        <row r="86">
          <cell r="A86">
            <v>4</v>
          </cell>
          <cell r="B86" t="str">
            <v>Considering  Cost of Coal &amp; Fuel oil same for all the  years for comparision purpose .                                         .</v>
          </cell>
          <cell r="C86">
            <v>840</v>
          </cell>
          <cell r="D86">
            <v>5000</v>
          </cell>
          <cell r="E86" t="str">
            <v xml:space="preserve"> </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Totals  may  not  tally  due  to  rounding  off.</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xml:space="preserve"> </v>
          </cell>
          <cell r="B92" t="str">
            <v>P A R T I C U L A R S</v>
          </cell>
          <cell r="C92">
            <v>840</v>
          </cell>
          <cell r="D92" t="str">
            <v>91-92</v>
          </cell>
          <cell r="E92" t="str">
            <v>92-93</v>
          </cell>
          <cell r="F92" t="str">
            <v>93-94</v>
          </cell>
          <cell r="G92" t="str">
            <v>94-95</v>
          </cell>
          <cell r="H92" t="str">
            <v xml:space="preserve">95-96 </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Hydel Generation(G'sagar+Pench+Bargi+Tons+ B'pur+HB))</v>
          </cell>
          <cell r="C93" t="str">
            <v>MU</v>
          </cell>
          <cell r="D93">
            <v>1324.15</v>
          </cell>
          <cell r="E93">
            <v>1295.48</v>
          </cell>
          <cell r="F93">
            <v>1589.68</v>
          </cell>
          <cell r="G93">
            <v>2280.4742339999998</v>
          </cell>
          <cell r="H93">
            <v>2141.34</v>
          </cell>
          <cell r="I93">
            <v>484.36</v>
          </cell>
          <cell r="J93">
            <v>9.773578890231871</v>
          </cell>
          <cell r="K93">
            <v>820</v>
          </cell>
          <cell r="L93">
            <v>259409</v>
          </cell>
          <cell r="M93">
            <v>3227819</v>
          </cell>
          <cell r="N93">
            <v>3644838</v>
          </cell>
          <cell r="O93">
            <v>0.73499999999999999</v>
          </cell>
          <cell r="P93">
            <v>6706</v>
          </cell>
          <cell r="Q93">
            <v>1.35</v>
          </cell>
        </row>
        <row r="94">
          <cell r="A94">
            <v>2</v>
          </cell>
          <cell r="B94" t="str">
            <v xml:space="preserve">Target (PLAN )   </v>
          </cell>
          <cell r="C94" t="str">
            <v>MU</v>
          </cell>
          <cell r="D94">
            <v>1771</v>
          </cell>
          <cell r="E94">
            <v>1870</v>
          </cell>
          <cell r="F94">
            <v>1870</v>
          </cell>
          <cell r="G94">
            <v>1965</v>
          </cell>
          <cell r="H94">
            <v>2035</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v>3</v>
          </cell>
          <cell r="B95" t="str">
            <v>ACHIEVEMENT Percentage of ( 2 )</v>
          </cell>
          <cell r="C95" t="str">
            <v>%</v>
          </cell>
          <cell r="D95">
            <v>74.768492377188025</v>
          </cell>
          <cell r="E95">
            <v>69.277005347593587</v>
          </cell>
          <cell r="F95">
            <v>85.009625668449203</v>
          </cell>
          <cell r="G95">
            <v>116.05466839694657</v>
          </cell>
          <cell r="H95">
            <v>105.23</v>
          </cell>
        </row>
        <row r="96">
          <cell r="A96">
            <v>4</v>
          </cell>
          <cell r="B96" t="str">
            <v>Hydel Generation M.P.Share</v>
          </cell>
          <cell r="C96" t="str">
            <v>MU</v>
          </cell>
          <cell r="D96">
            <v>1498.64</v>
          </cell>
          <cell r="E96">
            <v>1511.19</v>
          </cell>
          <cell r="F96">
            <v>1658.26</v>
          </cell>
          <cell r="G96">
            <v>2415.3094620000002</v>
          </cell>
          <cell r="H96">
            <v>2253.15</v>
          </cell>
        </row>
        <row r="97">
          <cell r="A97">
            <v>5</v>
          </cell>
          <cell r="B97" t="str">
            <v xml:space="preserve">Target (PLAN )   </v>
          </cell>
          <cell r="C97" t="str">
            <v>MU</v>
          </cell>
          <cell r="D97">
            <v>1846</v>
          </cell>
          <cell r="E97">
            <v>1938</v>
          </cell>
          <cell r="F97">
            <v>1990</v>
          </cell>
          <cell r="G97">
            <v>1999.9666666666667</v>
          </cell>
          <cell r="H97">
            <v>2059.33</v>
          </cell>
          <cell r="I97" t="str">
            <v>AUXILIARY CONSUMPTION</v>
          </cell>
          <cell r="K97" t="str">
            <v>MAXIMUM DEMAND</v>
          </cell>
          <cell r="L97" t="str">
            <v>COAL IN MT</v>
          </cell>
          <cell r="N97" t="str">
            <v>COAL CONSUMED</v>
          </cell>
          <cell r="P97" t="str">
            <v>FUEL OIL CONSUMPTION</v>
          </cell>
        </row>
        <row r="98">
          <cell r="A98">
            <v>6</v>
          </cell>
          <cell r="B98" t="str">
            <v>ACHIEVEMENT Percentage of ( 5 )</v>
          </cell>
          <cell r="C98" t="str">
            <v>%</v>
          </cell>
          <cell r="D98">
            <v>81.183098591549296</v>
          </cell>
          <cell r="E98">
            <v>77.976780185758514</v>
          </cell>
          <cell r="F98">
            <v>83.32964824120603</v>
          </cell>
          <cell r="G98">
            <v>120.76748589143152</v>
          </cell>
          <cell r="H98">
            <v>109.41</v>
          </cell>
          <cell r="I98" t="str">
            <v>MKwh</v>
          </cell>
          <cell r="J98" t="str">
            <v>%</v>
          </cell>
          <cell r="K98" t="str">
            <v>MW</v>
          </cell>
          <cell r="L98" t="str">
            <v>OP.STOCK</v>
          </cell>
          <cell r="M98" t="str">
            <v>RECIEPT</v>
          </cell>
          <cell r="N98" t="str">
            <v>MT</v>
          </cell>
          <cell r="O98" t="str">
            <v>Kg/kWH</v>
          </cell>
          <cell r="P98" t="str">
            <v>KL</v>
          </cell>
          <cell r="Q98" t="str">
            <v>ml/KWH</v>
          </cell>
        </row>
        <row r="99">
          <cell r="A99">
            <v>7</v>
          </cell>
          <cell r="B99" t="str">
            <v xml:space="preserve">Reservoir Level at the end </v>
          </cell>
          <cell r="C99">
            <v>60</v>
          </cell>
          <cell r="D99">
            <v>300</v>
          </cell>
          <cell r="E99">
            <v>375.32</v>
          </cell>
          <cell r="F99">
            <v>125.10666666666667</v>
          </cell>
          <cell r="G99">
            <v>87.49</v>
          </cell>
          <cell r="H99">
            <v>71.407914764079152</v>
          </cell>
          <cell r="I99" t="str">
            <v/>
          </cell>
          <cell r="J99">
            <v>0</v>
          </cell>
          <cell r="K99">
            <v>61</v>
          </cell>
          <cell r="N99">
            <v>252980</v>
          </cell>
          <cell r="O99">
            <v>0.6740381541084941</v>
          </cell>
          <cell r="P99">
            <v>2143</v>
          </cell>
          <cell r="Q99">
            <v>5.7097943088564422</v>
          </cell>
        </row>
        <row r="100">
          <cell r="A100" t="str">
            <v>a</v>
          </cell>
          <cell r="B100" t="str">
            <v>GANDHISAGAR     MDDL   1250.00 Ft</v>
          </cell>
          <cell r="C100" t="str">
            <v>FT</v>
          </cell>
          <cell r="D100">
            <v>1284.51</v>
          </cell>
          <cell r="E100">
            <v>1253.47</v>
          </cell>
          <cell r="F100">
            <v>1250.8900000000001</v>
          </cell>
          <cell r="G100">
            <v>1295.67</v>
          </cell>
          <cell r="H100">
            <v>1288.95</v>
          </cell>
          <cell r="I100" t="str">
            <v/>
          </cell>
          <cell r="J100">
            <v>0</v>
          </cell>
          <cell r="K100">
            <v>60</v>
          </cell>
          <cell r="N100">
            <v>241459</v>
          </cell>
          <cell r="O100">
            <v>0.69326997616928421</v>
          </cell>
          <cell r="P100">
            <v>3121</v>
          </cell>
          <cell r="Q100">
            <v>8.9609233684573191</v>
          </cell>
        </row>
        <row r="101">
          <cell r="A101" t="str">
            <v xml:space="preserve"> </v>
          </cell>
          <cell r="B101" t="str">
            <v>Energy   Contents   in   MKwh</v>
          </cell>
          <cell r="C101" t="str">
            <v>MU</v>
          </cell>
          <cell r="D101">
            <v>245</v>
          </cell>
          <cell r="E101">
            <v>14.5</v>
          </cell>
          <cell r="F101">
            <v>3.56</v>
          </cell>
          <cell r="G101">
            <v>408.4</v>
          </cell>
          <cell r="H101">
            <v>310</v>
          </cell>
          <cell r="I101">
            <v>21.16</v>
          </cell>
          <cell r="J101">
            <v>9.9557730309588788</v>
          </cell>
          <cell r="K101">
            <v>58</v>
          </cell>
          <cell r="N101">
            <v>159372</v>
          </cell>
          <cell r="O101">
            <v>0.74984473510868543</v>
          </cell>
          <cell r="P101">
            <v>5292</v>
          </cell>
          <cell r="Q101">
            <v>24.898842570810203</v>
          </cell>
        </row>
        <row r="102">
          <cell r="A102" t="str">
            <v>b</v>
          </cell>
          <cell r="B102" t="str">
            <v>PENCH           MDDL    464.50 M</v>
          </cell>
          <cell r="C102" t="str">
            <v>M</v>
          </cell>
          <cell r="D102">
            <v>464.42</v>
          </cell>
          <cell r="E102">
            <v>474.87</v>
          </cell>
          <cell r="F102">
            <v>483.64</v>
          </cell>
          <cell r="G102">
            <v>482.5</v>
          </cell>
          <cell r="H102">
            <v>472.9</v>
          </cell>
          <cell r="I102">
            <v>17.46</v>
          </cell>
          <cell r="J102">
            <v>10.477676428228518</v>
          </cell>
          <cell r="K102">
            <v>30</v>
          </cell>
          <cell r="N102">
            <v>126486</v>
          </cell>
          <cell r="O102">
            <v>0.75903744599135858</v>
          </cell>
          <cell r="P102">
            <v>1923</v>
          </cell>
          <cell r="Q102">
            <v>11.539846375420067</v>
          </cell>
        </row>
        <row r="103">
          <cell r="A103" t="str">
            <v xml:space="preserve"> </v>
          </cell>
          <cell r="B103" t="str">
            <v>Energy   Contents   in   MKwh</v>
          </cell>
          <cell r="C103" t="str">
            <v>MU</v>
          </cell>
          <cell r="D103">
            <v>2.5</v>
          </cell>
          <cell r="E103">
            <v>83</v>
          </cell>
          <cell r="F103">
            <v>222.16</v>
          </cell>
          <cell r="G103">
            <v>202</v>
          </cell>
          <cell r="H103">
            <v>63</v>
          </cell>
          <cell r="I103">
            <v>29.54</v>
          </cell>
          <cell r="J103">
            <v>10.371826831923036</v>
          </cell>
          <cell r="K103">
            <v>50</v>
          </cell>
          <cell r="N103">
            <v>205036</v>
          </cell>
          <cell r="O103">
            <v>0.71990449773533227</v>
          </cell>
          <cell r="P103">
            <v>3864</v>
          </cell>
          <cell r="Q103">
            <v>13.566939363084161</v>
          </cell>
        </row>
        <row r="104">
          <cell r="A104" t="str">
            <v>c</v>
          </cell>
          <cell r="B104" t="str">
            <v>BARGI           MDDL    403.50 M</v>
          </cell>
          <cell r="C104" t="str">
            <v>M</v>
          </cell>
          <cell r="D104">
            <v>409</v>
          </cell>
          <cell r="E104">
            <v>414.4</v>
          </cell>
          <cell r="F104">
            <v>413.55</v>
          </cell>
          <cell r="G104">
            <v>418.15</v>
          </cell>
          <cell r="H104">
            <v>411.8</v>
          </cell>
          <cell r="I104">
            <v>32.345314999999999</v>
          </cell>
          <cell r="J104">
            <v>10.614452513544823</v>
          </cell>
          <cell r="K104">
            <v>50</v>
          </cell>
          <cell r="N104">
            <v>211815.05</v>
          </cell>
          <cell r="O104">
            <v>0.69509318115440277</v>
          </cell>
          <cell r="P104">
            <v>3308.25</v>
          </cell>
          <cell r="Q104">
            <v>10.856367460924297</v>
          </cell>
        </row>
        <row r="105">
          <cell r="A105" t="str">
            <v xml:space="preserve"> </v>
          </cell>
          <cell r="B105" t="str">
            <v>Energy   Contents   in   MKwh</v>
          </cell>
          <cell r="C105" t="str">
            <v>MU</v>
          </cell>
          <cell r="D105">
            <v>44</v>
          </cell>
          <cell r="E105">
            <v>113</v>
          </cell>
          <cell r="F105">
            <v>100.15</v>
          </cell>
          <cell r="G105">
            <v>192.75</v>
          </cell>
          <cell r="H105">
            <v>77</v>
          </cell>
          <cell r="I105">
            <v>31.2</v>
          </cell>
          <cell r="J105">
            <v>10.249671484888305</v>
          </cell>
          <cell r="K105">
            <v>50</v>
          </cell>
          <cell r="N105">
            <v>214826</v>
          </cell>
          <cell r="O105">
            <v>0.70573587385019709</v>
          </cell>
          <cell r="P105">
            <v>5006</v>
          </cell>
          <cell r="Q105">
            <v>16.445466491458607</v>
          </cell>
        </row>
        <row r="106">
          <cell r="A106" t="str">
            <v>d</v>
          </cell>
          <cell r="B106" t="str">
            <v>TONS            MDDL    275.00 M</v>
          </cell>
          <cell r="C106" t="str">
            <v>M</v>
          </cell>
          <cell r="D106">
            <v>300</v>
          </cell>
          <cell r="E106">
            <v>294.39999999999998</v>
          </cell>
          <cell r="F106">
            <v>277.10000000000002</v>
          </cell>
          <cell r="G106">
            <v>277.3</v>
          </cell>
          <cell r="H106">
            <v>277.3</v>
          </cell>
          <cell r="I106">
            <v>32.299999999999997</v>
          </cell>
          <cell r="J106">
            <v>10.971467391304348</v>
          </cell>
          <cell r="K106">
            <v>50</v>
          </cell>
          <cell r="N106">
            <v>204359</v>
          </cell>
          <cell r="O106">
            <v>0.69415421195652172</v>
          </cell>
          <cell r="P106">
            <v>2743</v>
          </cell>
          <cell r="Q106">
            <v>9.3172554347826093</v>
          </cell>
        </row>
        <row r="107">
          <cell r="A107" t="str">
            <v xml:space="preserve"> </v>
          </cell>
          <cell r="B107" t="str">
            <v>Energy   Contents   in   MKwh</v>
          </cell>
          <cell r="C107" t="str">
            <v>MU</v>
          </cell>
          <cell r="D107">
            <v>300</v>
          </cell>
          <cell r="E107">
            <v>258.89999999999998</v>
          </cell>
          <cell r="F107">
            <v>1.1279999999999999</v>
          </cell>
          <cell r="G107">
            <v>0</v>
          </cell>
          <cell r="H107">
            <v>0</v>
          </cell>
          <cell r="I107">
            <v>29</v>
          </cell>
          <cell r="J107">
            <v>11.201235998455003</v>
          </cell>
          <cell r="K107">
            <v>49</v>
          </cell>
          <cell r="N107">
            <v>177922</v>
          </cell>
          <cell r="O107">
            <v>0.68722286597141757</v>
          </cell>
          <cell r="P107">
            <v>2063</v>
          </cell>
          <cell r="Q107">
            <v>7.9683275395905762</v>
          </cell>
        </row>
        <row r="108">
          <cell r="A108" t="str">
            <v>e</v>
          </cell>
          <cell r="B108" t="str">
            <v>BIRSINGHPUR     MDDL    471.00 M</v>
          </cell>
          <cell r="C108" t="str">
            <v>M</v>
          </cell>
          <cell r="D108">
            <v>300</v>
          </cell>
          <cell r="E108">
            <v>251.97</v>
          </cell>
          <cell r="F108">
            <v>475.97</v>
          </cell>
          <cell r="G108">
            <v>475.1</v>
          </cell>
          <cell r="H108">
            <v>475.34</v>
          </cell>
          <cell r="I108">
            <v>30.628</v>
          </cell>
          <cell r="J108">
            <v>12.155415327221496</v>
          </cell>
          <cell r="K108">
            <v>50</v>
          </cell>
          <cell r="N108">
            <v>174156</v>
          </cell>
          <cell r="O108">
            <v>0.69117752113346831</v>
          </cell>
          <cell r="P108">
            <v>2350</v>
          </cell>
          <cell r="Q108">
            <v>9.3265071238639514</v>
          </cell>
        </row>
        <row r="109">
          <cell r="A109" t="str">
            <v xml:space="preserve"> </v>
          </cell>
          <cell r="B109" t="str">
            <v>Energy   Contents   in   MKwh</v>
          </cell>
          <cell r="C109" t="str">
            <v>MU</v>
          </cell>
          <cell r="D109">
            <v>300</v>
          </cell>
          <cell r="E109">
            <v>202.17</v>
          </cell>
          <cell r="F109">
            <v>4.7477</v>
          </cell>
          <cell r="G109">
            <v>4.5209999999999999</v>
          </cell>
          <cell r="H109">
            <v>4.5</v>
          </cell>
          <cell r="I109">
            <v>25.5</v>
          </cell>
          <cell r="J109">
            <v>12.613147351239057</v>
          </cell>
          <cell r="K109">
            <v>49</v>
          </cell>
          <cell r="N109">
            <v>135455</v>
          </cell>
          <cell r="O109">
            <v>0.67000544096552406</v>
          </cell>
          <cell r="P109">
            <v>2779</v>
          </cell>
          <cell r="Q109">
            <v>13.745857446703271</v>
          </cell>
        </row>
        <row r="110">
          <cell r="A110" t="str">
            <v>f</v>
          </cell>
          <cell r="B110" t="str">
            <v>HASDEO-BANGO    MDDL    329.79 M</v>
          </cell>
          <cell r="C110" t="str">
            <v>M</v>
          </cell>
          <cell r="D110">
            <v>250</v>
          </cell>
          <cell r="E110">
            <v>248.2</v>
          </cell>
          <cell r="F110" t="str">
            <v>N.A.</v>
          </cell>
          <cell r="G110">
            <v>353.12</v>
          </cell>
          <cell r="H110">
            <v>347.98</v>
          </cell>
          <cell r="I110">
            <v>29.3</v>
          </cell>
          <cell r="J110">
            <v>11.804995970991136</v>
          </cell>
          <cell r="K110">
            <v>50</v>
          </cell>
          <cell r="N110">
            <v>170257</v>
          </cell>
          <cell r="O110">
            <v>0.68596696212731667</v>
          </cell>
          <cell r="P110">
            <v>1599</v>
          </cell>
          <cell r="Q110">
            <v>6.4423851732473816</v>
          </cell>
        </row>
        <row r="111">
          <cell r="A111" t="str">
            <v xml:space="preserve"> </v>
          </cell>
          <cell r="B111" t="str">
            <v>Energy   Contents   in   MKwh</v>
          </cell>
          <cell r="C111" t="str">
            <v>MU</v>
          </cell>
          <cell r="D111">
            <v>250</v>
          </cell>
          <cell r="E111">
            <v>180.96</v>
          </cell>
          <cell r="F111" t="str">
            <v>-</v>
          </cell>
          <cell r="G111">
            <v>152.76295999999999</v>
          </cell>
          <cell r="H111">
            <v>94</v>
          </cell>
          <cell r="I111">
            <v>23.72</v>
          </cell>
          <cell r="J111">
            <v>13.1078691423519</v>
          </cell>
          <cell r="K111">
            <v>49</v>
          </cell>
          <cell r="N111">
            <v>131657</v>
          </cell>
          <cell r="O111">
            <v>0.72754752431476566</v>
          </cell>
          <cell r="P111">
            <v>2944</v>
          </cell>
          <cell r="Q111">
            <v>16.268788682581786</v>
          </cell>
        </row>
        <row r="112">
          <cell r="A112" t="str">
            <v>g</v>
          </cell>
          <cell r="B112" t="str">
            <v xml:space="preserve">RAJGHAT     MDDL    </v>
          </cell>
          <cell r="C112" t="str">
            <v>M</v>
          </cell>
          <cell r="D112">
            <v>280</v>
          </cell>
          <cell r="E112">
            <v>228.44</v>
          </cell>
          <cell r="F112" t="str">
            <v>N.A.</v>
          </cell>
          <cell r="G112">
            <v>353.12</v>
          </cell>
          <cell r="H112" t="str">
            <v xml:space="preserve"> </v>
          </cell>
          <cell r="I112">
            <v>27.6296</v>
          </cell>
          <cell r="J112">
            <v>12.176532758051719</v>
          </cell>
          <cell r="K112">
            <v>49.4</v>
          </cell>
          <cell r="N112">
            <v>157889.4</v>
          </cell>
          <cell r="O112">
            <v>0.69238406290249854</v>
          </cell>
          <cell r="P112">
            <v>2347</v>
          </cell>
          <cell r="Q112">
            <v>10.750373193197394</v>
          </cell>
        </row>
        <row r="113">
          <cell r="A113" t="str">
            <v xml:space="preserve"> </v>
          </cell>
          <cell r="B113" t="str">
            <v>Energy   Contents   in   MKwh</v>
          </cell>
          <cell r="C113" t="str">
            <v>MU</v>
          </cell>
          <cell r="D113">
            <v>1250</v>
          </cell>
          <cell r="E113">
            <v>1209.6600000000001</v>
          </cell>
          <cell r="F113" t="str">
            <v>-</v>
          </cell>
          <cell r="G113">
            <v>152.76295999999999</v>
          </cell>
          <cell r="H113" t="str">
            <v xml:space="preserve"> </v>
          </cell>
          <cell r="I113" t="str">
            <v/>
          </cell>
          <cell r="J113">
            <v>0</v>
          </cell>
          <cell r="K113">
            <v>230</v>
          </cell>
          <cell r="N113">
            <v>908200</v>
          </cell>
          <cell r="O113">
            <v>0.75078947803515039</v>
          </cell>
          <cell r="P113">
            <v>9857</v>
          </cell>
          <cell r="Q113">
            <v>8.1485706727510205</v>
          </cell>
        </row>
        <row r="114">
          <cell r="A114" t="str">
            <v xml:space="preserve"> </v>
          </cell>
          <cell r="B114" t="str">
            <v>M.P.E.B. GENERATION  AS PER SHARE</v>
          </cell>
          <cell r="C114">
            <v>240</v>
          </cell>
          <cell r="D114">
            <v>1310</v>
          </cell>
          <cell r="E114">
            <v>988.66</v>
          </cell>
          <cell r="F114">
            <v>75.470229007633591</v>
          </cell>
          <cell r="G114">
            <v>69.31</v>
          </cell>
          <cell r="H114">
            <v>47.025304414003045</v>
          </cell>
          <cell r="I114">
            <v>103</v>
          </cell>
          <cell r="J114">
            <v>10.418141727186294</v>
          </cell>
          <cell r="K114">
            <v>200</v>
          </cell>
          <cell r="N114">
            <v>755851</v>
          </cell>
          <cell r="O114">
            <v>0.76452066433354238</v>
          </cell>
          <cell r="P114">
            <v>11664</v>
          </cell>
          <cell r="Q114">
            <v>11.797786903485527</v>
          </cell>
        </row>
        <row r="115">
          <cell r="A115">
            <v>1</v>
          </cell>
          <cell r="B115" t="str">
            <v>THERMAL  ( Excl. 40% Satpura I)</v>
          </cell>
          <cell r="C115" t="str">
            <v>MU</v>
          </cell>
          <cell r="D115">
            <v>11025.74</v>
          </cell>
          <cell r="E115">
            <v>11747.67</v>
          </cell>
          <cell r="F115">
            <v>12723.74</v>
          </cell>
          <cell r="G115">
            <v>14182.079879999999</v>
          </cell>
          <cell r="H115">
            <v>15345.74</v>
          </cell>
          <cell r="I115">
            <v>87.17</v>
          </cell>
          <cell r="J115">
            <v>11.014796750022112</v>
          </cell>
          <cell r="K115">
            <v>190</v>
          </cell>
          <cell r="N115">
            <v>643580</v>
          </cell>
          <cell r="O115">
            <v>0.81322735945614677</v>
          </cell>
          <cell r="P115">
            <v>10599</v>
          </cell>
          <cell r="Q115">
            <v>13.39289098927204</v>
          </cell>
        </row>
        <row r="116">
          <cell r="A116">
            <v>2</v>
          </cell>
          <cell r="B116" t="str">
            <v>HYDEL    ( Excl. 50 % Chambal &amp; 1/3 Pench )</v>
          </cell>
          <cell r="C116" t="str">
            <v>MU</v>
          </cell>
          <cell r="D116">
            <v>1498.64</v>
          </cell>
          <cell r="E116">
            <v>1511.49</v>
          </cell>
          <cell r="F116">
            <v>1658.26</v>
          </cell>
          <cell r="G116">
            <v>2415.3094620000002</v>
          </cell>
          <cell r="H116">
            <v>2253.15</v>
          </cell>
          <cell r="I116">
            <v>96.78</v>
          </cell>
          <cell r="J116">
            <v>10.727824949564368</v>
          </cell>
          <cell r="K116">
            <v>195</v>
          </cell>
          <cell r="N116">
            <v>744899</v>
          </cell>
          <cell r="O116">
            <v>0.82570221916775666</v>
          </cell>
          <cell r="P116">
            <v>13223</v>
          </cell>
          <cell r="Q116">
            <v>14.657370252954086</v>
          </cell>
        </row>
        <row r="117">
          <cell r="A117">
            <v>3</v>
          </cell>
          <cell r="B117" t="str">
            <v>TOTAL</v>
          </cell>
          <cell r="C117" t="str">
            <v>MU</v>
          </cell>
          <cell r="D117">
            <v>12524.38</v>
          </cell>
          <cell r="E117">
            <v>13259.16</v>
          </cell>
          <cell r="F117">
            <v>14382</v>
          </cell>
          <cell r="G117">
            <v>16597.389341999999</v>
          </cell>
          <cell r="H117">
            <v>17598.88</v>
          </cell>
          <cell r="I117">
            <v>106.47</v>
          </cell>
          <cell r="J117">
            <v>10.741091965618821</v>
          </cell>
          <cell r="K117">
            <v>211</v>
          </cell>
          <cell r="N117">
            <v>797288</v>
          </cell>
          <cell r="O117">
            <v>0.80433396553811387</v>
          </cell>
          <cell r="P117">
            <v>13294</v>
          </cell>
          <cell r="Q117">
            <v>13.411484605141036</v>
          </cell>
        </row>
        <row r="118">
          <cell r="A118" t="str">
            <v>Note :-</v>
          </cell>
          <cell r="B118" t="str">
            <v>1.Heavy and good rains resulted in more secondary generation in Hydel Stations in Year 1994-95</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N118">
            <v>783385.61</v>
          </cell>
          <cell r="O118">
            <v>0.73178318679963683</v>
          </cell>
          <cell r="P118">
            <v>10814.63</v>
          </cell>
          <cell r="Q118">
            <v>10.10225909748196</v>
          </cell>
        </row>
        <row r="119">
          <cell r="A119" t="str">
            <v>Note :-</v>
          </cell>
          <cell r="B119" t="str">
            <v>2.Intermittent rains practically every month resulted in building up level and non utilisation of water due to lack of demand in 1997-98.</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N122">
            <v>385051</v>
          </cell>
          <cell r="O122">
            <v>0.73167445749249416</v>
          </cell>
          <cell r="P122">
            <v>3240</v>
          </cell>
          <cell r="Q122">
            <v>6.1566526051761485</v>
          </cell>
        </row>
        <row r="123">
          <cell r="A123" t="str">
            <v xml:space="preserve"> </v>
          </cell>
          <cell r="B123" t="str">
            <v>P A R T I C U L A R S</v>
          </cell>
          <cell r="C123">
            <v>240</v>
          </cell>
          <cell r="D123" t="str">
            <v>96-97</v>
          </cell>
          <cell r="E123" t="str">
            <v>97-98</v>
          </cell>
          <cell r="F123" t="str">
            <v>98-99</v>
          </cell>
          <cell r="G123" t="str">
            <v>99-00</v>
          </cell>
          <cell r="H123" t="str">
            <v>00-01</v>
          </cell>
          <cell r="I123">
            <v>97.4</v>
          </cell>
          <cell r="J123">
            <v>9.7624536433797733</v>
          </cell>
          <cell r="K123">
            <v>220</v>
          </cell>
          <cell r="N123">
            <v>652165</v>
          </cell>
          <cell r="O123">
            <v>0.65366843740603386</v>
          </cell>
          <cell r="P123">
            <v>3605</v>
          </cell>
          <cell r="Q123">
            <v>3.6133106144131499</v>
          </cell>
        </row>
        <row r="124">
          <cell r="A124">
            <v>1</v>
          </cell>
          <cell r="B124" t="str">
            <v>Hydel Generation(G'sagar+Pench+Bargi+Tons+ B'pur+HB))</v>
          </cell>
          <cell r="C124" t="str">
            <v>MU</v>
          </cell>
          <cell r="D124">
            <v>2067.65</v>
          </cell>
          <cell r="E124">
            <v>2232.69</v>
          </cell>
          <cell r="F124">
            <v>2833.73</v>
          </cell>
          <cell r="G124">
            <v>2459.5</v>
          </cell>
          <cell r="H124">
            <v>1824.28</v>
          </cell>
          <cell r="I124">
            <v>105.9</v>
          </cell>
          <cell r="J124">
            <v>10.09725400457666</v>
          </cell>
          <cell r="K124">
            <v>200</v>
          </cell>
          <cell r="N124">
            <v>674871</v>
          </cell>
          <cell r="O124">
            <v>0.64346967963386725</v>
          </cell>
          <cell r="P124">
            <v>3020</v>
          </cell>
          <cell r="Q124">
            <v>2.8794813119755913</v>
          </cell>
        </row>
        <row r="125">
          <cell r="A125">
            <v>2</v>
          </cell>
          <cell r="B125" t="str">
            <v xml:space="preserve">Target (PLAN )   </v>
          </cell>
          <cell r="C125" t="str">
            <v>MU</v>
          </cell>
          <cell r="D125">
            <v>2195</v>
          </cell>
          <cell r="E125">
            <v>2195</v>
          </cell>
          <cell r="F125">
            <v>2275</v>
          </cell>
          <cell r="G125">
            <v>2440</v>
          </cell>
          <cell r="H125">
            <v>2480</v>
          </cell>
          <cell r="I125">
            <v>95.83</v>
          </cell>
          <cell r="J125">
            <v>9.8898830717153263</v>
          </cell>
          <cell r="K125">
            <v>200</v>
          </cell>
          <cell r="N125">
            <v>723885</v>
          </cell>
          <cell r="O125">
            <v>0.74706647264621195</v>
          </cell>
          <cell r="P125">
            <v>5474</v>
          </cell>
          <cell r="Q125">
            <v>5.6492977078753723</v>
          </cell>
        </row>
        <row r="126">
          <cell r="A126">
            <v>3</v>
          </cell>
          <cell r="B126" t="str">
            <v>ACHIEVEMENT Percentage of ( 2 )</v>
          </cell>
          <cell r="C126" t="str">
            <v>%</v>
          </cell>
          <cell r="D126">
            <v>94.198177676537583</v>
          </cell>
          <cell r="E126">
            <v>101.71708428246014</v>
          </cell>
          <cell r="F126">
            <v>124.56</v>
          </cell>
          <cell r="G126">
            <v>124.56</v>
          </cell>
          <cell r="H126">
            <v>73.559677419354841</v>
          </cell>
          <cell r="I126">
            <v>78.753599999999992</v>
          </cell>
          <cell r="J126">
            <v>9.9780718101059911</v>
          </cell>
          <cell r="K126">
            <v>189</v>
          </cell>
          <cell r="N126">
            <v>551504.19999999995</v>
          </cell>
          <cell r="O126">
            <v>0.70807595208907392</v>
          </cell>
          <cell r="P126">
            <v>3856.2</v>
          </cell>
          <cell r="Q126">
            <v>5.5342134978167259</v>
          </cell>
        </row>
        <row r="127">
          <cell r="A127">
            <v>4</v>
          </cell>
          <cell r="B127" t="str">
            <v>Hydel Generation M.P.Share</v>
          </cell>
          <cell r="C127" t="str">
            <v>MU</v>
          </cell>
          <cell r="D127">
            <v>2274.37</v>
          </cell>
          <cell r="E127">
            <v>2324.88</v>
          </cell>
          <cell r="F127">
            <v>2850.57</v>
          </cell>
          <cell r="G127">
            <v>2507.1999999999998</v>
          </cell>
          <cell r="H127">
            <v>1809.98</v>
          </cell>
          <cell r="I127">
            <v>0</v>
          </cell>
          <cell r="J127">
            <v>0</v>
          </cell>
          <cell r="K127" t="str">
            <v/>
          </cell>
          <cell r="L127" t="str">
            <v/>
          </cell>
          <cell r="M127" t="str">
            <v/>
          </cell>
          <cell r="N127">
            <v>1161180</v>
          </cell>
          <cell r="O127">
            <v>0.73261492258577399</v>
          </cell>
          <cell r="P127">
            <v>12000</v>
          </cell>
          <cell r="Q127">
            <v>7.57107345203094</v>
          </cell>
        </row>
        <row r="128">
          <cell r="A128">
            <v>5</v>
          </cell>
          <cell r="B128" t="str">
            <v xml:space="preserve">Target (PLAN )   </v>
          </cell>
          <cell r="C128" t="str">
            <v>MU</v>
          </cell>
          <cell r="D128">
            <v>2200</v>
          </cell>
          <cell r="E128">
            <v>2200</v>
          </cell>
          <cell r="F128">
            <v>2300</v>
          </cell>
          <cell r="G128">
            <v>2385</v>
          </cell>
          <cell r="H128">
            <v>2424.17</v>
          </cell>
          <cell r="I128">
            <v>103</v>
          </cell>
          <cell r="J128">
            <v>7.7041026216388042</v>
          </cell>
          <cell r="K128" t="str">
            <v/>
          </cell>
          <cell r="L128">
            <v>31115</v>
          </cell>
          <cell r="M128">
            <v>1015605</v>
          </cell>
          <cell r="N128">
            <v>997310</v>
          </cell>
          <cell r="O128">
            <v>0.74595908597928118</v>
          </cell>
          <cell r="P128">
            <v>14785</v>
          </cell>
          <cell r="Q128">
            <v>11.0587531321291</v>
          </cell>
        </row>
        <row r="129">
          <cell r="A129">
            <v>6</v>
          </cell>
          <cell r="B129" t="str">
            <v>ACHIEVEMENT Percentage of ( 5 )</v>
          </cell>
          <cell r="C129" t="str">
            <v>%</v>
          </cell>
          <cell r="D129">
            <v>103.38045454545454</v>
          </cell>
          <cell r="E129">
            <v>105.67636363636363</v>
          </cell>
          <cell r="F129">
            <v>123.94</v>
          </cell>
          <cell r="G129">
            <v>123.94</v>
          </cell>
          <cell r="H129">
            <v>74.663905584179332</v>
          </cell>
          <cell r="I129">
            <v>108.33</v>
          </cell>
          <cell r="J129">
            <v>10.790592969629357</v>
          </cell>
          <cell r="K129" t="str">
            <v/>
          </cell>
          <cell r="L129">
            <v>47723</v>
          </cell>
          <cell r="M129">
            <v>791141</v>
          </cell>
          <cell r="N129">
            <v>802952</v>
          </cell>
          <cell r="O129">
            <v>0.7998087516061877</v>
          </cell>
          <cell r="P129">
            <v>15891</v>
          </cell>
          <cell r="Q129">
            <v>15.828792844122599</v>
          </cell>
        </row>
        <row r="130">
          <cell r="A130">
            <v>7</v>
          </cell>
          <cell r="B130" t="str">
            <v xml:space="preserve">Reservoir Level at the end </v>
          </cell>
          <cell r="C130">
            <v>300</v>
          </cell>
          <cell r="D130">
            <v>1550</v>
          </cell>
          <cell r="E130">
            <v>1068.78</v>
          </cell>
          <cell r="F130">
            <v>68.953548387096774</v>
          </cell>
          <cell r="G130">
            <v>59.14</v>
          </cell>
          <cell r="H130">
            <v>40.557832422586522</v>
          </cell>
          <cell r="I130">
            <v>114.24000000000001</v>
          </cell>
          <cell r="J130">
            <v>10.688822769887162</v>
          </cell>
          <cell r="K130" t="str">
            <v/>
          </cell>
          <cell r="L130">
            <v>51627</v>
          </cell>
          <cell r="M130">
            <v>828867</v>
          </cell>
          <cell r="N130">
            <v>871385</v>
          </cell>
          <cell r="O130">
            <v>0.81530810831041001</v>
          </cell>
          <cell r="P130">
            <v>15146</v>
          </cell>
          <cell r="Q130">
            <v>14.171298115608451</v>
          </cell>
        </row>
        <row r="131">
          <cell r="A131" t="str">
            <v>a</v>
          </cell>
          <cell r="B131" t="str">
            <v>GANDHISAGAR     MDDL   1250.00 Ft</v>
          </cell>
          <cell r="C131" t="str">
            <v>FT</v>
          </cell>
          <cell r="D131">
            <v>1291.08</v>
          </cell>
          <cell r="E131">
            <v>1295.8</v>
          </cell>
          <cell r="F131">
            <v>1272.98</v>
          </cell>
          <cell r="G131">
            <v>1265.2</v>
          </cell>
          <cell r="H131">
            <v>1248.69</v>
          </cell>
          <cell r="I131">
            <v>136.01</v>
          </cell>
          <cell r="J131">
            <v>10.65867324948082</v>
          </cell>
          <cell r="K131" t="str">
            <v/>
          </cell>
          <cell r="L131">
            <v>3954</v>
          </cell>
          <cell r="M131">
            <v>1008841</v>
          </cell>
          <cell r="N131">
            <v>1002324</v>
          </cell>
          <cell r="O131">
            <v>0.78548959680263308</v>
          </cell>
          <cell r="P131">
            <v>17158</v>
          </cell>
          <cell r="Q131">
            <v>13.446181575957056</v>
          </cell>
        </row>
        <row r="132">
          <cell r="A132" t="str">
            <v xml:space="preserve"> </v>
          </cell>
          <cell r="B132" t="str">
            <v>Energy   Contents   in   MKwh</v>
          </cell>
          <cell r="C132" t="str">
            <v>MU</v>
          </cell>
          <cell r="D132">
            <v>336.2</v>
          </cell>
          <cell r="E132">
            <v>411</v>
          </cell>
          <cell r="F132">
            <v>130.84</v>
          </cell>
          <cell r="G132">
            <v>75.400000000000006</v>
          </cell>
          <cell r="H132">
            <v>0</v>
          </cell>
          <cell r="I132">
            <v>136.81231500000001</v>
          </cell>
          <cell r="J132">
            <v>9.9482139546044532</v>
          </cell>
          <cell r="K132" t="str">
            <v/>
          </cell>
          <cell r="L132">
            <v>10262</v>
          </cell>
          <cell r="M132">
            <v>1014037</v>
          </cell>
          <cell r="N132">
            <v>995200.65999999992</v>
          </cell>
          <cell r="O132">
            <v>0.72365335631105709</v>
          </cell>
          <cell r="P132">
            <v>14122.88</v>
          </cell>
          <cell r="Q132">
            <v>10.269355642085591</v>
          </cell>
        </row>
        <row r="133">
          <cell r="A133" t="str">
            <v>b</v>
          </cell>
          <cell r="B133" t="str">
            <v>PENCH           MDDL    464.50 M</v>
          </cell>
          <cell r="C133" t="str">
            <v>M</v>
          </cell>
          <cell r="D133">
            <v>467.3</v>
          </cell>
          <cell r="E133">
            <v>486.66</v>
          </cell>
          <cell r="F133">
            <v>481.29</v>
          </cell>
          <cell r="G133">
            <v>478.86</v>
          </cell>
          <cell r="H133">
            <v>463.46</v>
          </cell>
          <cell r="I133">
            <v>138.1</v>
          </cell>
          <cell r="J133">
            <v>9.6756112940517056</v>
          </cell>
          <cell r="K133" t="str">
            <v/>
          </cell>
          <cell r="L133">
            <v>41415</v>
          </cell>
          <cell r="M133">
            <v>1102016</v>
          </cell>
          <cell r="N133">
            <v>1086065</v>
          </cell>
          <cell r="O133">
            <v>0.76092272122188731</v>
          </cell>
          <cell r="P133">
            <v>17781</v>
          </cell>
          <cell r="Q133">
            <v>12.457787430813422</v>
          </cell>
        </row>
        <row r="134">
          <cell r="A134" t="str">
            <v xml:space="preserve"> </v>
          </cell>
          <cell r="B134" t="str">
            <v>Energy   Contents   in   MKwh</v>
          </cell>
          <cell r="C134" t="str">
            <v>MU</v>
          </cell>
          <cell r="D134">
            <v>18.8</v>
          </cell>
          <cell r="E134">
            <v>289.5</v>
          </cell>
          <cell r="F134">
            <v>177.93</v>
          </cell>
          <cell r="G134">
            <v>137.9</v>
          </cell>
          <cell r="H134">
            <v>0</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BARGI           MDDL    403.50 M</v>
          </cell>
          <cell r="C135" t="str">
            <v>M</v>
          </cell>
          <cell r="D135">
            <v>411.35</v>
          </cell>
          <cell r="E135">
            <v>416.75</v>
          </cell>
          <cell r="F135">
            <v>410.45</v>
          </cell>
          <cell r="G135">
            <v>411.05</v>
          </cell>
          <cell r="H135">
            <v>410</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xml:space="preserve"> </v>
          </cell>
          <cell r="B136" t="str">
            <v>Energy   Contents   in   MKwh</v>
          </cell>
          <cell r="C136" t="str">
            <v>MU</v>
          </cell>
          <cell r="D136">
            <v>71.55</v>
          </cell>
          <cell r="E136">
            <v>160.75</v>
          </cell>
          <cell r="F136">
            <v>60.4</v>
          </cell>
          <cell r="G136">
            <v>67.650000000000006</v>
          </cell>
          <cell r="H136">
            <v>55</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TONS            MDDL    275.00 M</v>
          </cell>
          <cell r="C137" t="str">
            <v>M</v>
          </cell>
          <cell r="D137">
            <v>277.3</v>
          </cell>
          <cell r="E137">
            <v>277.2</v>
          </cell>
          <cell r="F137">
            <v>277</v>
          </cell>
          <cell r="G137">
            <v>275</v>
          </cell>
          <cell r="H137">
            <v>276.3</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xml:space="preserve"> </v>
          </cell>
          <cell r="B138" t="str">
            <v>Energy   Contents   in   MKwh</v>
          </cell>
          <cell r="C138" t="str">
            <v>MU</v>
          </cell>
          <cell r="D138">
            <v>0</v>
          </cell>
          <cell r="E138">
            <v>0</v>
          </cell>
          <cell r="F138">
            <v>0</v>
          </cell>
          <cell r="G138">
            <v>0</v>
          </cell>
          <cell r="H138">
            <v>0.87</v>
          </cell>
          <cell r="I138">
            <v>135.19999999999999</v>
          </cell>
          <cell r="J138">
            <v>10.424055512721663</v>
          </cell>
          <cell r="K138">
            <v>235</v>
          </cell>
          <cell r="M138">
            <v>875677</v>
          </cell>
          <cell r="N138">
            <v>845128</v>
          </cell>
          <cell r="O138">
            <v>0.65160215882806471</v>
          </cell>
          <cell r="P138">
            <v>4619</v>
          </cell>
          <cell r="Q138">
            <v>3.5612952968388587</v>
          </cell>
        </row>
        <row r="139">
          <cell r="A139" t="str">
            <v>e</v>
          </cell>
          <cell r="B139" t="str">
            <v>BIRSINGHPUR     MDDL    471.00 M</v>
          </cell>
          <cell r="C139" t="str">
            <v>M</v>
          </cell>
          <cell r="D139">
            <v>475.01</v>
          </cell>
          <cell r="E139">
            <v>475.65</v>
          </cell>
          <cell r="F139">
            <v>474.63</v>
          </cell>
          <cell r="G139">
            <v>475.73</v>
          </cell>
          <cell r="H139">
            <v>474.48</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 xml:space="preserve"> </v>
          </cell>
          <cell r="B140" t="str">
            <v>Energy   Contents   in   MKwh</v>
          </cell>
          <cell r="C140" t="str">
            <v>MU</v>
          </cell>
          <cell r="D140">
            <v>4.41</v>
          </cell>
          <cell r="E140">
            <v>5.95</v>
          </cell>
          <cell r="F140">
            <v>3.95</v>
          </cell>
          <cell r="G140">
            <v>5.27</v>
          </cell>
          <cell r="H140">
            <v>3.78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f</v>
          </cell>
          <cell r="B141" t="str">
            <v>HASDEO-BANGO    MDDL    329.79 M</v>
          </cell>
          <cell r="C141" t="str">
            <v>M</v>
          </cell>
          <cell r="D141">
            <v>345</v>
          </cell>
          <cell r="E141">
            <v>355.56</v>
          </cell>
          <cell r="F141">
            <v>334.51</v>
          </cell>
          <cell r="G141">
            <v>344.57</v>
          </cell>
          <cell r="H141">
            <v>345.48</v>
          </cell>
        </row>
        <row r="142">
          <cell r="A142" t="str">
            <v xml:space="preserve"> </v>
          </cell>
          <cell r="B142" t="str">
            <v>Energy   Contents   in   MKwh</v>
          </cell>
          <cell r="C142" t="str">
            <v>MU</v>
          </cell>
          <cell r="D142">
            <v>68</v>
          </cell>
          <cell r="E142">
            <v>187.4</v>
          </cell>
          <cell r="F142">
            <v>13.18</v>
          </cell>
          <cell r="G142">
            <v>64.849999999999994</v>
          </cell>
          <cell r="H142">
            <v>71.36</v>
          </cell>
        </row>
        <row r="143">
          <cell r="A143" t="str">
            <v>g</v>
          </cell>
          <cell r="B143" t="str">
            <v xml:space="preserve">RAJGHAT     MDDL    </v>
          </cell>
          <cell r="C143" t="str">
            <v>M</v>
          </cell>
          <cell r="D143" t="str">
            <v xml:space="preserve"> </v>
          </cell>
          <cell r="E143" t="str">
            <v xml:space="preserve"> </v>
          </cell>
          <cell r="F143" t="str">
            <v xml:space="preserve"> </v>
          </cell>
          <cell r="G143" t="str">
            <v xml:space="preserve"> </v>
          </cell>
          <cell r="H143" t="str">
            <v xml:space="preserve"> </v>
          </cell>
          <cell r="I143" t="str">
            <v>AUXILIARY CONSUMPTION</v>
          </cell>
          <cell r="K143" t="str">
            <v>MAXIMUM DEMAND</v>
          </cell>
          <cell r="L143" t="str">
            <v>COAL IN MT</v>
          </cell>
          <cell r="N143" t="str">
            <v>COAL CONSUMED</v>
          </cell>
          <cell r="P143" t="str">
            <v>FUEL OIL CONSUMPTION</v>
          </cell>
        </row>
        <row r="144">
          <cell r="A144" t="str">
            <v xml:space="preserve"> </v>
          </cell>
          <cell r="B144" t="str">
            <v>Energy   Contents   in   MKwh</v>
          </cell>
          <cell r="C144" t="str">
            <v>MU</v>
          </cell>
          <cell r="D144" t="str">
            <v xml:space="preserve"> </v>
          </cell>
          <cell r="E144" t="str">
            <v xml:space="preserve"> </v>
          </cell>
          <cell r="F144" t="str">
            <v xml:space="preserve"> </v>
          </cell>
          <cell r="G144" t="str">
            <v xml:space="preserve"> </v>
          </cell>
          <cell r="H144">
            <v>0</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 xml:space="preserve"> </v>
          </cell>
          <cell r="B145" t="str">
            <v>M.P.E.B. GENERATION  AS PER SHARE</v>
          </cell>
          <cell r="C145">
            <v>312.5</v>
          </cell>
          <cell r="D145">
            <v>1650</v>
          </cell>
          <cell r="E145">
            <v>1832.28</v>
          </cell>
          <cell r="F145">
            <v>111.04727272727273</v>
          </cell>
          <cell r="G145">
            <v>78.5</v>
          </cell>
          <cell r="H145">
            <v>66.932602739726022</v>
          </cell>
        </row>
        <row r="146">
          <cell r="A146">
            <v>1</v>
          </cell>
          <cell r="B146" t="str">
            <v>THERMAL  ( Excl. 40% Satpura I)</v>
          </cell>
          <cell r="C146" t="str">
            <v>MU</v>
          </cell>
          <cell r="D146">
            <v>16139.38</v>
          </cell>
          <cell r="E146">
            <v>17117.55</v>
          </cell>
          <cell r="F146">
            <v>17701.060000000001</v>
          </cell>
          <cell r="G146">
            <v>19305.5</v>
          </cell>
          <cell r="H146">
            <v>19626.939999999999</v>
          </cell>
        </row>
        <row r="147">
          <cell r="A147">
            <v>2</v>
          </cell>
          <cell r="B147" t="str">
            <v>HYDEL    ( Excl. 50 % Chambal &amp; 1/3 Pench )</v>
          </cell>
          <cell r="C147" t="str">
            <v>MU</v>
          </cell>
          <cell r="D147">
            <v>2274.37</v>
          </cell>
          <cell r="E147">
            <v>2324.88</v>
          </cell>
          <cell r="F147">
            <v>2850.57</v>
          </cell>
          <cell r="G147">
            <v>2507.1999999999998</v>
          </cell>
          <cell r="H147">
            <v>1809.98</v>
          </cell>
        </row>
        <row r="148">
          <cell r="A148">
            <v>3</v>
          </cell>
          <cell r="B148" t="str">
            <v>TOTAL</v>
          </cell>
          <cell r="C148" t="str">
            <v>MU</v>
          </cell>
          <cell r="D148">
            <v>18413.75</v>
          </cell>
          <cell r="E148">
            <v>19442.43</v>
          </cell>
          <cell r="F148">
            <v>20551.63</v>
          </cell>
          <cell r="G148">
            <v>21812.7</v>
          </cell>
          <cell r="H148">
            <v>21436.92</v>
          </cell>
        </row>
        <row r="149">
          <cell r="A149" t="str">
            <v>Note :-</v>
          </cell>
          <cell r="B149" t="str">
            <v>1.Heavy and good rains resulted in more secondary generation in Hydel Stations in Year 1994-95</v>
          </cell>
          <cell r="C149">
            <v>312.5</v>
          </cell>
          <cell r="D149">
            <v>1600</v>
          </cell>
          <cell r="E149">
            <v>1538.84</v>
          </cell>
          <cell r="F149">
            <v>96.177499999999995</v>
          </cell>
          <cell r="G149">
            <v>72.41</v>
          </cell>
          <cell r="H149">
            <v>56.213333333333331</v>
          </cell>
        </row>
        <row r="150">
          <cell r="A150" t="str">
            <v>Note :-</v>
          </cell>
          <cell r="B150" t="str">
            <v>2.Intermittent rains practically every month resulted in building up level and non utilisation of water due to lack of demand in 1997-98.</v>
          </cell>
          <cell r="C150">
            <v>312.5</v>
          </cell>
          <cell r="D150">
            <v>1500</v>
          </cell>
          <cell r="E150">
            <v>1519.37</v>
          </cell>
          <cell r="F150">
            <v>101.29133333333333</v>
          </cell>
          <cell r="G150">
            <v>72.699726027397261</v>
          </cell>
          <cell r="H150">
            <v>55.502100456621008</v>
          </cell>
        </row>
        <row r="151">
          <cell r="B151" t="str">
            <v>94-95</v>
          </cell>
          <cell r="C151">
            <v>312.5</v>
          </cell>
          <cell r="D151">
            <v>1550</v>
          </cell>
          <cell r="E151">
            <v>1497.8</v>
          </cell>
          <cell r="F151">
            <v>96.632258064516122</v>
          </cell>
          <cell r="G151">
            <v>70</v>
          </cell>
          <cell r="H151">
            <v>54.714155251141555</v>
          </cell>
        </row>
        <row r="152">
          <cell r="B152" t="str">
            <v>95-96</v>
          </cell>
          <cell r="C152">
            <v>312.5</v>
          </cell>
          <cell r="D152">
            <v>1550</v>
          </cell>
          <cell r="E152">
            <v>1814</v>
          </cell>
          <cell r="F152">
            <v>117.03225806451613</v>
          </cell>
          <cell r="G152">
            <v>78.900000000000006</v>
          </cell>
          <cell r="H152">
            <v>66.083788706739526</v>
          </cell>
        </row>
        <row r="153">
          <cell r="B153" t="str">
            <v>96-97</v>
          </cell>
          <cell r="C153">
            <v>312.5</v>
          </cell>
          <cell r="D153">
            <v>1650</v>
          </cell>
          <cell r="E153">
            <v>1819</v>
          </cell>
          <cell r="F153">
            <v>110.24242424242425</v>
          </cell>
          <cell r="G153">
            <v>78</v>
          </cell>
          <cell r="H153">
            <v>66.447488584474883</v>
          </cell>
        </row>
        <row r="154">
          <cell r="B154" t="str">
            <v>97-98</v>
          </cell>
          <cell r="C154">
            <v>312.5</v>
          </cell>
          <cell r="D154">
            <v>1800</v>
          </cell>
          <cell r="E154">
            <v>2122.88</v>
          </cell>
          <cell r="F154">
            <v>117.93777777777778</v>
          </cell>
          <cell r="G154">
            <v>85.2</v>
          </cell>
          <cell r="H154">
            <v>77.548127853881283</v>
          </cell>
        </row>
        <row r="155">
          <cell r="B155" t="str">
            <v>98-99</v>
          </cell>
          <cell r="C155">
            <v>312.5</v>
          </cell>
          <cell r="D155">
            <v>1700</v>
          </cell>
          <cell r="E155">
            <v>1925.81</v>
          </cell>
          <cell r="F155">
            <v>113.28294117647059</v>
          </cell>
          <cell r="G155">
            <v>78.900000000000006</v>
          </cell>
          <cell r="H155">
            <v>70.349223744292232</v>
          </cell>
        </row>
        <row r="156">
          <cell r="B156" t="str">
            <v>99-00</v>
          </cell>
          <cell r="C156">
            <v>312.5</v>
          </cell>
          <cell r="D156">
            <v>2050</v>
          </cell>
          <cell r="E156">
            <v>2102.1999999999998</v>
          </cell>
          <cell r="F156">
            <v>102.5</v>
          </cell>
          <cell r="G156">
            <v>80.8</v>
          </cell>
          <cell r="H156">
            <v>76.599999999999994</v>
          </cell>
        </row>
        <row r="157">
          <cell r="B157" t="str">
            <v>00-01</v>
          </cell>
          <cell r="C157">
            <v>312.5</v>
          </cell>
          <cell r="D157">
            <v>1950</v>
          </cell>
          <cell r="E157">
            <v>1972.36</v>
          </cell>
          <cell r="F157">
            <v>101.15</v>
          </cell>
          <cell r="G157">
            <v>78.77</v>
          </cell>
          <cell r="H157">
            <v>72.05</v>
          </cell>
        </row>
        <row r="158">
          <cell r="A158" t="str">
            <v>Average last 5 years</v>
          </cell>
          <cell r="D158">
            <v>1830</v>
          </cell>
          <cell r="E158">
            <v>1988.45</v>
          </cell>
          <cell r="F158">
            <v>109.02262863933451</v>
          </cell>
          <cell r="G158">
            <v>80.333999999999989</v>
          </cell>
          <cell r="H158">
            <v>72.598968036529669</v>
          </cell>
        </row>
        <row r="159">
          <cell r="A159" t="str">
            <v>SATPURA II</v>
          </cell>
          <cell r="B159" t="str">
            <v>88-89</v>
          </cell>
          <cell r="C159">
            <v>410</v>
          </cell>
          <cell r="D159">
            <v>1800</v>
          </cell>
          <cell r="E159">
            <v>1359.91</v>
          </cell>
          <cell r="F159">
            <v>75.550555555555562</v>
          </cell>
          <cell r="G159">
            <v>64.67</v>
          </cell>
          <cell r="H159">
            <v>37.863626239002116</v>
          </cell>
        </row>
        <row r="160">
          <cell r="B160" t="str">
            <v>89-90</v>
          </cell>
          <cell r="C160">
            <v>410</v>
          </cell>
          <cell r="D160">
            <v>1800</v>
          </cell>
          <cell r="E160">
            <v>1247.99</v>
          </cell>
          <cell r="F160">
            <v>69.332777777777778</v>
          </cell>
          <cell r="G160">
            <v>64.5</v>
          </cell>
          <cell r="H160">
            <v>34.747466310279542</v>
          </cell>
        </row>
        <row r="161">
          <cell r="B161" t="str">
            <v>90-91</v>
          </cell>
          <cell r="C161">
            <v>410</v>
          </cell>
          <cell r="D161">
            <v>1800</v>
          </cell>
          <cell r="E161">
            <v>1143.08</v>
          </cell>
          <cell r="F161">
            <v>63.504444444444445</v>
          </cell>
          <cell r="G161">
            <v>59.01</v>
          </cell>
          <cell r="H161">
            <v>31.826484018264839</v>
          </cell>
        </row>
        <row r="162">
          <cell r="B162" t="str">
            <v>91-92</v>
          </cell>
          <cell r="C162">
            <v>410</v>
          </cell>
          <cell r="D162">
            <v>1800</v>
          </cell>
          <cell r="E162">
            <v>1261.23</v>
          </cell>
          <cell r="F162">
            <v>70.068333333333328</v>
          </cell>
          <cell r="G162">
            <v>57.19</v>
          </cell>
          <cell r="H162">
            <v>35.116104243234211</v>
          </cell>
        </row>
        <row r="163">
          <cell r="B163" t="str">
            <v>92-93</v>
          </cell>
          <cell r="C163">
            <v>410</v>
          </cell>
          <cell r="D163">
            <v>1600</v>
          </cell>
          <cell r="E163">
            <v>1091.3900000000001</v>
          </cell>
          <cell r="F163">
            <v>68.211875000000006</v>
          </cell>
          <cell r="G163">
            <v>52.11</v>
          </cell>
          <cell r="H163">
            <v>30.387292571555857</v>
          </cell>
        </row>
        <row r="164">
          <cell r="B164" t="str">
            <v>93-94</v>
          </cell>
          <cell r="C164">
            <v>410</v>
          </cell>
          <cell r="D164">
            <v>1400</v>
          </cell>
          <cell r="E164">
            <v>1268.5727999999999</v>
          </cell>
          <cell r="F164">
            <v>90.612342857142863</v>
          </cell>
          <cell r="G164">
            <v>50.802958904109587</v>
          </cell>
          <cell r="H164">
            <v>35.320547945205476</v>
          </cell>
        </row>
        <row r="165">
          <cell r="B165" t="str">
            <v>94-95</v>
          </cell>
          <cell r="C165">
            <v>410</v>
          </cell>
          <cell r="D165">
            <v>1400</v>
          </cell>
          <cell r="E165">
            <v>2021.1</v>
          </cell>
          <cell r="F165">
            <v>144.36428571428573</v>
          </cell>
          <cell r="G165">
            <v>74.5</v>
          </cell>
          <cell r="H165">
            <v>56.272970263949212</v>
          </cell>
        </row>
        <row r="166">
          <cell r="B166" t="str">
            <v>95-96</v>
          </cell>
          <cell r="C166">
            <v>410</v>
          </cell>
          <cell r="D166">
            <v>2000</v>
          </cell>
          <cell r="E166">
            <v>2079.3000000000002</v>
          </cell>
          <cell r="F166">
            <v>103.96500000000002</v>
          </cell>
          <cell r="G166">
            <v>77.3</v>
          </cell>
          <cell r="H166">
            <v>57.735239237638289</v>
          </cell>
        </row>
        <row r="167">
          <cell r="B167" t="str">
            <v>96-97</v>
          </cell>
          <cell r="C167">
            <v>410</v>
          </cell>
          <cell r="D167">
            <v>2000</v>
          </cell>
          <cell r="E167">
            <v>2273.1</v>
          </cell>
          <cell r="F167">
            <v>113.655</v>
          </cell>
          <cell r="G167">
            <v>77.599999999999994</v>
          </cell>
          <cell r="H167">
            <v>63.289341797527563</v>
          </cell>
        </row>
        <row r="168">
          <cell r="B168" t="str">
            <v>97-98</v>
          </cell>
          <cell r="C168">
            <v>410</v>
          </cell>
          <cell r="D168">
            <v>2200</v>
          </cell>
          <cell r="E168">
            <v>2601.9899999999998</v>
          </cell>
          <cell r="F168">
            <v>118.27227272727271</v>
          </cell>
          <cell r="G168">
            <v>84.5</v>
          </cell>
          <cell r="H168">
            <v>72.446541931172732</v>
          </cell>
        </row>
        <row r="169">
          <cell r="B169" t="str">
            <v>98-99</v>
          </cell>
          <cell r="C169">
            <v>410</v>
          </cell>
          <cell r="D169">
            <v>2150</v>
          </cell>
          <cell r="E169">
            <v>2881.87</v>
          </cell>
          <cell r="F169">
            <v>134.04046511627908</v>
          </cell>
          <cell r="G169">
            <v>87.5</v>
          </cell>
          <cell r="H169">
            <v>80.239169172513641</v>
          </cell>
        </row>
        <row r="170">
          <cell r="B170" t="str">
            <v>99-00</v>
          </cell>
          <cell r="C170">
            <v>410</v>
          </cell>
          <cell r="D170">
            <v>2700</v>
          </cell>
          <cell r="E170">
            <v>2520.9</v>
          </cell>
          <cell r="F170">
            <v>93.3</v>
          </cell>
          <cell r="G170">
            <v>75.2</v>
          </cell>
          <cell r="H170">
            <v>70</v>
          </cell>
        </row>
        <row r="171">
          <cell r="B171" t="str">
            <v>00-01</v>
          </cell>
          <cell r="C171">
            <v>410</v>
          </cell>
          <cell r="D171">
            <v>2850</v>
          </cell>
          <cell r="E171">
            <v>2450.13</v>
          </cell>
          <cell r="F171">
            <v>85.97</v>
          </cell>
          <cell r="G171">
            <v>77.64</v>
          </cell>
          <cell r="H171">
            <v>68.22</v>
          </cell>
        </row>
        <row r="172">
          <cell r="A172" t="str">
            <v>Average last 5 years</v>
          </cell>
          <cell r="D172">
            <v>2380</v>
          </cell>
          <cell r="E172">
            <v>2545.5980000000004</v>
          </cell>
          <cell r="F172">
            <v>109.04754756871037</v>
          </cell>
          <cell r="G172">
            <v>80.488</v>
          </cell>
          <cell r="H172">
            <v>70.839010580242785</v>
          </cell>
        </row>
        <row r="173">
          <cell r="A173" t="str">
            <v>SATPURA III</v>
          </cell>
          <cell r="B173" t="str">
            <v>88-89</v>
          </cell>
          <cell r="C173">
            <v>420</v>
          </cell>
          <cell r="D173">
            <v>2050</v>
          </cell>
          <cell r="E173">
            <v>1857.99</v>
          </cell>
          <cell r="F173">
            <v>90.633658536585372</v>
          </cell>
          <cell r="G173">
            <v>75.62</v>
          </cell>
          <cell r="H173">
            <v>50.4998369210698</v>
          </cell>
        </row>
        <row r="174">
          <cell r="B174" t="str">
            <v>89-90</v>
          </cell>
          <cell r="C174">
            <v>420</v>
          </cell>
          <cell r="D174">
            <v>2100</v>
          </cell>
          <cell r="E174">
            <v>1805.67</v>
          </cell>
          <cell r="F174">
            <v>85.984285714285718</v>
          </cell>
          <cell r="G174">
            <v>88.7</v>
          </cell>
          <cell r="H174">
            <v>49.077788649706456</v>
          </cell>
        </row>
        <row r="175">
          <cell r="B175" t="str">
            <v>90-91</v>
          </cell>
          <cell r="C175">
            <v>420</v>
          </cell>
          <cell r="D175">
            <v>1950</v>
          </cell>
          <cell r="E175">
            <v>1496.73</v>
          </cell>
          <cell r="F175">
            <v>76.755384615384614</v>
          </cell>
          <cell r="G175">
            <v>67.97</v>
          </cell>
          <cell r="H175">
            <v>40.680854533594257</v>
          </cell>
        </row>
        <row r="176">
          <cell r="B176" t="str">
            <v>91-92</v>
          </cell>
          <cell r="C176">
            <v>420</v>
          </cell>
          <cell r="D176">
            <v>1950</v>
          </cell>
          <cell r="E176">
            <v>1741.07</v>
          </cell>
          <cell r="F176">
            <v>89.285641025641027</v>
          </cell>
          <cell r="G176">
            <v>69.19</v>
          </cell>
          <cell r="H176">
            <v>47.321972167862576</v>
          </cell>
        </row>
        <row r="177">
          <cell r="B177" t="str">
            <v>92-93</v>
          </cell>
          <cell r="C177">
            <v>420</v>
          </cell>
          <cell r="D177">
            <v>1800</v>
          </cell>
          <cell r="E177">
            <v>2011.32</v>
          </cell>
          <cell r="F177">
            <v>111.74</v>
          </cell>
          <cell r="G177">
            <v>81.23</v>
          </cell>
          <cell r="H177">
            <v>54.667318982387478</v>
          </cell>
        </row>
        <row r="178">
          <cell r="B178" t="str">
            <v>93-94</v>
          </cell>
          <cell r="C178">
            <v>420</v>
          </cell>
          <cell r="D178">
            <v>2015</v>
          </cell>
          <cell r="E178">
            <v>2278.799</v>
          </cell>
          <cell r="F178">
            <v>113.0917617866005</v>
          </cell>
          <cell r="G178">
            <v>81.576273972602735</v>
          </cell>
          <cell r="H178">
            <v>61.93735051098065</v>
          </cell>
        </row>
        <row r="179">
          <cell r="B179" t="str">
            <v>94-95</v>
          </cell>
          <cell r="C179">
            <v>420</v>
          </cell>
          <cell r="D179">
            <v>2000</v>
          </cell>
          <cell r="E179">
            <v>2280.8000000000002</v>
          </cell>
          <cell r="F179">
            <v>114.04000000000002</v>
          </cell>
          <cell r="G179">
            <v>85.1</v>
          </cell>
          <cell r="H179">
            <v>61.991737334203094</v>
          </cell>
        </row>
        <row r="180">
          <cell r="B180" t="str">
            <v>95-96</v>
          </cell>
          <cell r="C180">
            <v>420</v>
          </cell>
          <cell r="D180">
            <v>2100</v>
          </cell>
          <cell r="E180">
            <v>2141.3000000000002</v>
          </cell>
          <cell r="F180">
            <v>101.96666666666668</v>
          </cell>
          <cell r="G180">
            <v>77.400000000000006</v>
          </cell>
          <cell r="H180">
            <v>58.041135397692784</v>
          </cell>
        </row>
        <row r="181">
          <cell r="B181" t="str">
            <v>96-97</v>
          </cell>
          <cell r="C181">
            <v>420</v>
          </cell>
          <cell r="D181">
            <v>2100</v>
          </cell>
          <cell r="E181">
            <v>2447.1999999999998</v>
          </cell>
          <cell r="F181">
            <v>116.53333333333332</v>
          </cell>
          <cell r="G181">
            <v>82.1</v>
          </cell>
          <cell r="H181">
            <v>66.514459665144585</v>
          </cell>
        </row>
        <row r="182">
          <cell r="B182" t="str">
            <v>97-98</v>
          </cell>
          <cell r="C182">
            <v>420</v>
          </cell>
          <cell r="D182">
            <v>2300</v>
          </cell>
          <cell r="E182">
            <v>2706.67</v>
          </cell>
          <cell r="F182">
            <v>117.68130434782609</v>
          </cell>
          <cell r="G182">
            <v>82.6</v>
          </cell>
          <cell r="H182">
            <v>73.566808001739503</v>
          </cell>
        </row>
        <row r="183">
          <cell r="B183" t="str">
            <v>98-99</v>
          </cell>
          <cell r="C183">
            <v>420</v>
          </cell>
          <cell r="D183">
            <v>2250</v>
          </cell>
          <cell r="E183">
            <v>2830.37</v>
          </cell>
          <cell r="F183">
            <v>125.79422222222222</v>
          </cell>
          <cell r="G183">
            <v>82.9</v>
          </cell>
          <cell r="H183">
            <v>76.92895194607523</v>
          </cell>
        </row>
        <row r="184">
          <cell r="B184" t="str">
            <v>99-00</v>
          </cell>
          <cell r="C184">
            <v>420</v>
          </cell>
          <cell r="D184">
            <v>2750</v>
          </cell>
          <cell r="E184">
            <v>3093.5</v>
          </cell>
          <cell r="F184">
            <v>112.5</v>
          </cell>
          <cell r="G184">
            <v>87.3</v>
          </cell>
          <cell r="H184">
            <v>83.9</v>
          </cell>
        </row>
        <row r="185">
          <cell r="B185" t="str">
            <v>00-01</v>
          </cell>
          <cell r="C185">
            <v>420</v>
          </cell>
          <cell r="D185">
            <v>2800</v>
          </cell>
          <cell r="E185">
            <v>2780.62</v>
          </cell>
          <cell r="F185">
            <v>97.46</v>
          </cell>
          <cell r="G185">
            <v>79.290000000000006</v>
          </cell>
          <cell r="H185">
            <v>75.58</v>
          </cell>
        </row>
        <row r="186">
          <cell r="A186" t="str">
            <v>Average last 5 years</v>
          </cell>
          <cell r="D186">
            <v>2440</v>
          </cell>
          <cell r="E186">
            <v>2771.672</v>
          </cell>
          <cell r="F186">
            <v>113.99377198067631</v>
          </cell>
          <cell r="G186">
            <v>82.837999999999994</v>
          </cell>
          <cell r="H186">
            <v>75.298043922591859</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row>
        <row r="190">
          <cell r="C190" t="str">
            <v>MW</v>
          </cell>
          <cell r="D190" t="str">
            <v>MKwh</v>
          </cell>
          <cell r="E190" t="str">
            <v>MKwh</v>
          </cell>
          <cell r="F190" t="str">
            <v>%</v>
          </cell>
          <cell r="G190" t="str">
            <v>%</v>
          </cell>
          <cell r="H190" t="str">
            <v>%</v>
          </cell>
        </row>
        <row r="191">
          <cell r="A191" t="str">
            <v>SATPURA</v>
          </cell>
          <cell r="B191" t="str">
            <v>88-89</v>
          </cell>
          <cell r="C191">
            <v>1142.5</v>
          </cell>
          <cell r="D191">
            <v>5500</v>
          </cell>
          <cell r="E191">
            <v>5050.18</v>
          </cell>
          <cell r="F191">
            <v>91.821454545454543</v>
          </cell>
          <cell r="G191">
            <v>72.4782056892779</v>
          </cell>
          <cell r="H191">
            <v>50.459918267837693</v>
          </cell>
        </row>
        <row r="192">
          <cell r="B192" t="str">
            <v>89-90</v>
          </cell>
          <cell r="C192">
            <v>1142.5</v>
          </cell>
          <cell r="D192">
            <v>5475</v>
          </cell>
          <cell r="E192">
            <v>4783.66</v>
          </cell>
          <cell r="F192">
            <v>87.372785388127852</v>
          </cell>
          <cell r="G192">
            <v>76.818052516411385</v>
          </cell>
          <cell r="H192">
            <v>47.796928549304077</v>
          </cell>
        </row>
        <row r="193">
          <cell r="B193" t="str">
            <v>90-91</v>
          </cell>
          <cell r="C193">
            <v>1142.5</v>
          </cell>
          <cell r="D193">
            <v>5450</v>
          </cell>
          <cell r="E193">
            <v>4155.2000000000007</v>
          </cell>
          <cell r="F193">
            <v>76.242201834862399</v>
          </cell>
          <cell r="G193">
            <v>66.023741794310723</v>
          </cell>
          <cell r="H193">
            <v>41.517540441433617</v>
          </cell>
        </row>
        <row r="194">
          <cell r="B194" t="str">
            <v>91-92</v>
          </cell>
          <cell r="C194">
            <v>1142.5</v>
          </cell>
          <cell r="D194">
            <v>5450</v>
          </cell>
          <cell r="E194">
            <v>4387.7699999999995</v>
          </cell>
          <cell r="F194">
            <v>80.509541284403653</v>
          </cell>
          <cell r="G194">
            <v>63.680153172866518</v>
          </cell>
          <cell r="H194">
            <v>43.721526706604003</v>
          </cell>
        </row>
        <row r="195">
          <cell r="B195" t="str">
            <v>92-93</v>
          </cell>
          <cell r="C195">
            <v>1142.5</v>
          </cell>
          <cell r="D195">
            <v>5000</v>
          </cell>
          <cell r="E195">
            <v>4641.55</v>
          </cell>
          <cell r="F195">
            <v>92.831000000000003</v>
          </cell>
          <cell r="G195">
            <v>68.367461706783374</v>
          </cell>
          <cell r="H195">
            <v>46.37700708412018</v>
          </cell>
        </row>
        <row r="196">
          <cell r="B196" t="str">
            <v>93-94</v>
          </cell>
          <cell r="C196">
            <v>1142.5</v>
          </cell>
          <cell r="D196">
            <v>4915</v>
          </cell>
          <cell r="E196">
            <v>5066.7417999999998</v>
          </cell>
          <cell r="F196">
            <v>103.08732044760936</v>
          </cell>
          <cell r="G196">
            <v>68.104956326249209</v>
          </cell>
          <cell r="H196">
            <v>50.625398918897318</v>
          </cell>
        </row>
        <row r="197">
          <cell r="B197" t="str">
            <v>94-95</v>
          </cell>
          <cell r="C197">
            <v>1142.5</v>
          </cell>
          <cell r="D197">
            <v>4950</v>
          </cell>
          <cell r="E197">
            <v>5799.7</v>
          </cell>
          <cell r="F197">
            <v>117.16565656565656</v>
          </cell>
          <cell r="G197">
            <v>77.165864332603945</v>
          </cell>
          <cell r="H197">
            <v>57.948902410998869</v>
          </cell>
        </row>
        <row r="198">
          <cell r="B198" t="str">
            <v>95-96</v>
          </cell>
          <cell r="C198">
            <v>1142.5</v>
          </cell>
          <cell r="D198">
            <v>5650</v>
          </cell>
          <cell r="E198">
            <v>6034.6</v>
          </cell>
          <cell r="F198">
            <v>106.8070796460177</v>
          </cell>
          <cell r="G198">
            <v>77.774398249452958</v>
          </cell>
          <cell r="H198">
            <v>60.13121131318929</v>
          </cell>
        </row>
        <row r="199">
          <cell r="B199" t="str">
            <v>96-97</v>
          </cell>
          <cell r="C199">
            <v>1142.5</v>
          </cell>
          <cell r="D199">
            <v>5750</v>
          </cell>
          <cell r="E199">
            <v>6539.2999999999993</v>
          </cell>
          <cell r="F199">
            <v>113.72695652173911</v>
          </cell>
          <cell r="G199">
            <v>79.3636761487965</v>
          </cell>
          <cell r="H199">
            <v>65.338768821877835</v>
          </cell>
        </row>
        <row r="200">
          <cell r="B200" t="str">
            <v>97-98</v>
          </cell>
          <cell r="C200">
            <v>1142.5</v>
          </cell>
          <cell r="D200">
            <v>6300</v>
          </cell>
          <cell r="E200">
            <v>7431.54</v>
          </cell>
          <cell r="F200">
            <v>117.96095238095238</v>
          </cell>
          <cell r="G200">
            <v>83.992997811816196</v>
          </cell>
          <cell r="H200">
            <v>74.253769371421726</v>
          </cell>
        </row>
        <row r="201">
          <cell r="B201" t="str">
            <v>98-99</v>
          </cell>
          <cell r="C201">
            <v>1142.5</v>
          </cell>
          <cell r="D201">
            <v>6100</v>
          </cell>
          <cell r="E201">
            <v>7638.05</v>
          </cell>
          <cell r="F201">
            <v>125.21393442622951</v>
          </cell>
          <cell r="G201">
            <v>83.45667396061269</v>
          </cell>
          <cell r="H201">
            <v>76.317156759889286</v>
          </cell>
        </row>
        <row r="202">
          <cell r="B202" t="str">
            <v>99-00</v>
          </cell>
          <cell r="C202">
            <v>1142.5</v>
          </cell>
          <cell r="D202">
            <v>7500</v>
          </cell>
          <cell r="E202">
            <v>7716.6</v>
          </cell>
          <cell r="F202">
            <v>102.9</v>
          </cell>
          <cell r="G202">
            <v>81.2</v>
          </cell>
          <cell r="H202">
            <v>76.900000000000006</v>
          </cell>
        </row>
        <row r="203">
          <cell r="B203" t="str">
            <v>00-01</v>
          </cell>
          <cell r="C203">
            <v>1142.5</v>
          </cell>
          <cell r="D203">
            <v>7650</v>
          </cell>
          <cell r="E203">
            <v>7203.11</v>
          </cell>
          <cell r="F203">
            <v>94.16</v>
          </cell>
          <cell r="G203">
            <v>78.55</v>
          </cell>
          <cell r="H203">
            <v>71.97</v>
          </cell>
        </row>
        <row r="204">
          <cell r="A204" t="str">
            <v>Average last 5 years</v>
          </cell>
          <cell r="D204">
            <v>6660</v>
          </cell>
          <cell r="E204">
            <v>7305.7199999999993</v>
          </cell>
          <cell r="F204">
            <v>110.7923686657842</v>
          </cell>
          <cell r="G204">
            <v>81.312669584245072</v>
          </cell>
          <cell r="H204">
            <v>72.955938990637762</v>
          </cell>
        </row>
        <row r="205">
          <cell r="A205" t="str">
            <v>SANJAY GANDHI I</v>
          </cell>
          <cell r="B205" t="str">
            <v>93-94</v>
          </cell>
          <cell r="C205">
            <v>210</v>
          </cell>
          <cell r="D205">
            <v>1500</v>
          </cell>
          <cell r="E205">
            <v>213.536</v>
          </cell>
          <cell r="F205">
            <v>14.235733333333332</v>
          </cell>
          <cell r="G205">
            <v>51.811609848484849</v>
          </cell>
          <cell r="H205">
            <v>11.607740813220266</v>
          </cell>
        </row>
        <row r="206">
          <cell r="B206" t="str">
            <v>94-95</v>
          </cell>
          <cell r="C206">
            <v>420</v>
          </cell>
          <cell r="D206">
            <v>1500</v>
          </cell>
          <cell r="E206">
            <v>1199</v>
          </cell>
          <cell r="F206">
            <v>79.933333333333337</v>
          </cell>
          <cell r="G206">
            <v>72.66</v>
          </cell>
          <cell r="H206">
            <v>35.287909758778738</v>
          </cell>
        </row>
        <row r="207">
          <cell r="B207" t="str">
            <v>95-96</v>
          </cell>
          <cell r="C207">
            <v>420</v>
          </cell>
          <cell r="D207">
            <v>2420</v>
          </cell>
          <cell r="E207">
            <v>1991.4</v>
          </cell>
          <cell r="F207">
            <v>82.289256198347104</v>
          </cell>
          <cell r="G207">
            <v>74</v>
          </cell>
          <cell r="H207">
            <v>53.978011969815249</v>
          </cell>
        </row>
        <row r="208">
          <cell r="B208" t="str">
            <v>96-97</v>
          </cell>
          <cell r="C208">
            <v>420</v>
          </cell>
          <cell r="D208">
            <v>2500</v>
          </cell>
          <cell r="E208">
            <v>2363</v>
          </cell>
          <cell r="F208">
            <v>94.52</v>
          </cell>
          <cell r="G208">
            <v>79.2</v>
          </cell>
          <cell r="H208">
            <v>64.225918677973468</v>
          </cell>
        </row>
        <row r="209">
          <cell r="B209" t="str">
            <v>97-98</v>
          </cell>
          <cell r="C209">
            <v>420</v>
          </cell>
          <cell r="D209">
            <v>2450</v>
          </cell>
          <cell r="E209">
            <v>2249.6</v>
          </cell>
          <cell r="F209">
            <v>91.820408163265313</v>
          </cell>
          <cell r="G209">
            <v>71.7</v>
          </cell>
          <cell r="H209">
            <v>61.143726897151552</v>
          </cell>
        </row>
        <row r="210">
          <cell r="B210" t="str">
            <v>98-99</v>
          </cell>
          <cell r="C210">
            <v>420</v>
          </cell>
          <cell r="D210">
            <v>2600</v>
          </cell>
          <cell r="E210">
            <v>2518.15</v>
          </cell>
          <cell r="F210">
            <v>96.851923076923072</v>
          </cell>
          <cell r="G210">
            <v>80</v>
          </cell>
          <cell r="H210">
            <v>68.442868014785816</v>
          </cell>
        </row>
        <row r="211">
          <cell r="B211" t="str">
            <v>99-00</v>
          </cell>
          <cell r="C211">
            <v>420</v>
          </cell>
          <cell r="D211">
            <v>2750</v>
          </cell>
          <cell r="E211">
            <v>2308.1</v>
          </cell>
          <cell r="F211">
            <v>83.9</v>
          </cell>
          <cell r="G211">
            <v>76.099999999999994</v>
          </cell>
          <cell r="H211">
            <v>62.6</v>
          </cell>
        </row>
        <row r="212">
          <cell r="B212" t="str">
            <v>00-01</v>
          </cell>
          <cell r="C212">
            <v>420</v>
          </cell>
          <cell r="D212">
            <v>2650</v>
          </cell>
          <cell r="E212">
            <v>2063.33</v>
          </cell>
          <cell r="F212">
            <v>77.89</v>
          </cell>
          <cell r="G212">
            <v>77.25</v>
          </cell>
          <cell r="H212">
            <v>56.08</v>
          </cell>
        </row>
        <row r="213">
          <cell r="A213" t="str">
            <v>Average last 5 years</v>
          </cell>
          <cell r="D213">
            <v>2590</v>
          </cell>
          <cell r="E213">
            <v>2300.4360000000001</v>
          </cell>
          <cell r="F213">
            <v>88.996466248037677</v>
          </cell>
          <cell r="G213">
            <v>76.849999999999994</v>
          </cell>
          <cell r="H213">
            <v>62.49850271798217</v>
          </cell>
        </row>
        <row r="214">
          <cell r="A214" t="str">
            <v>SANJAY GANDHI II</v>
          </cell>
          <cell r="B214" t="str">
            <v>99-00</v>
          </cell>
          <cell r="C214">
            <v>420</v>
          </cell>
          <cell r="D214">
            <v>1000</v>
          </cell>
          <cell r="E214">
            <v>1466.19</v>
          </cell>
          <cell r="F214">
            <v>146.619</v>
          </cell>
          <cell r="G214">
            <v>90.47</v>
          </cell>
          <cell r="H214">
            <v>85.84</v>
          </cell>
        </row>
        <row r="215">
          <cell r="B215" t="str">
            <v>00-01</v>
          </cell>
          <cell r="C215">
            <v>420</v>
          </cell>
          <cell r="D215">
            <v>2700</v>
          </cell>
          <cell r="E215">
            <v>2860.88</v>
          </cell>
          <cell r="F215">
            <v>105.84</v>
          </cell>
          <cell r="G215">
            <v>89.52</v>
          </cell>
          <cell r="H215">
            <v>77.760000000000005</v>
          </cell>
        </row>
        <row r="216">
          <cell r="A216" t="str">
            <v>Average last 2 years</v>
          </cell>
          <cell r="D216">
            <v>1850</v>
          </cell>
          <cell r="E216">
            <v>2163.5349999999999</v>
          </cell>
          <cell r="F216">
            <v>126.2295</v>
          </cell>
          <cell r="G216">
            <v>89.995000000000005</v>
          </cell>
          <cell r="H216">
            <v>81.800000000000011</v>
          </cell>
        </row>
        <row r="217">
          <cell r="A217" t="str">
            <v>SANJAY GANDHI</v>
          </cell>
          <cell r="B217" t="str">
            <v>93-94</v>
          </cell>
          <cell r="C217">
            <v>210</v>
          </cell>
          <cell r="D217">
            <v>1500</v>
          </cell>
          <cell r="E217">
            <v>213.536</v>
          </cell>
          <cell r="F217">
            <v>14.235733333333332</v>
          </cell>
          <cell r="G217">
            <v>51.811609848484849</v>
          </cell>
          <cell r="H217">
            <v>11.607740813220266</v>
          </cell>
        </row>
        <row r="218">
          <cell r="B218" t="str">
            <v>94-95</v>
          </cell>
          <cell r="C218">
            <v>420</v>
          </cell>
          <cell r="D218">
            <v>1500</v>
          </cell>
          <cell r="E218">
            <v>1199</v>
          </cell>
          <cell r="F218">
            <v>79.933333333333337</v>
          </cell>
          <cell r="G218">
            <v>72.66</v>
          </cell>
          <cell r="H218">
            <v>35.287909758778738</v>
          </cell>
        </row>
        <row r="219">
          <cell r="B219" t="str">
            <v>95-96</v>
          </cell>
          <cell r="C219">
            <v>420</v>
          </cell>
          <cell r="D219">
            <v>2420</v>
          </cell>
          <cell r="E219">
            <v>1991.4</v>
          </cell>
          <cell r="F219">
            <v>82.289256198347104</v>
          </cell>
          <cell r="G219">
            <v>74</v>
          </cell>
          <cell r="H219">
            <v>53.978011969815249</v>
          </cell>
        </row>
        <row r="220">
          <cell r="B220" t="str">
            <v>96-97</v>
          </cell>
          <cell r="C220">
            <v>420</v>
          </cell>
          <cell r="D220">
            <v>2500</v>
          </cell>
          <cell r="E220">
            <v>2363</v>
          </cell>
          <cell r="F220">
            <v>94.52</v>
          </cell>
          <cell r="G220">
            <v>79.2</v>
          </cell>
          <cell r="H220">
            <v>64.225918677973468</v>
          </cell>
        </row>
        <row r="221">
          <cell r="B221" t="str">
            <v>97-98</v>
          </cell>
          <cell r="C221">
            <v>420</v>
          </cell>
          <cell r="D221">
            <v>2450</v>
          </cell>
          <cell r="E221">
            <v>2249.6</v>
          </cell>
          <cell r="F221">
            <v>91.820408163265313</v>
          </cell>
          <cell r="G221">
            <v>71.7</v>
          </cell>
          <cell r="H221">
            <v>61.143726897151552</v>
          </cell>
        </row>
        <row r="222">
          <cell r="B222" t="str">
            <v>98-99</v>
          </cell>
          <cell r="C222">
            <v>420</v>
          </cell>
          <cell r="D222">
            <v>2600</v>
          </cell>
          <cell r="E222">
            <v>2518.15</v>
          </cell>
          <cell r="F222">
            <v>96.851923076923072</v>
          </cell>
          <cell r="G222">
            <v>80</v>
          </cell>
          <cell r="H222">
            <v>68.442868014785816</v>
          </cell>
        </row>
        <row r="223">
          <cell r="B223" t="str">
            <v>99-00</v>
          </cell>
          <cell r="C223">
            <v>840</v>
          </cell>
          <cell r="D223">
            <v>3750</v>
          </cell>
          <cell r="E223">
            <v>3774.29</v>
          </cell>
          <cell r="F223">
            <v>230.51900000000001</v>
          </cell>
          <cell r="G223">
            <v>166.57</v>
          </cell>
          <cell r="H223">
            <v>148.44</v>
          </cell>
        </row>
        <row r="224">
          <cell r="B224" t="str">
            <v>00-01</v>
          </cell>
          <cell r="C224">
            <v>840</v>
          </cell>
          <cell r="D224">
            <v>5350</v>
          </cell>
          <cell r="E224">
            <v>4924.21</v>
          </cell>
          <cell r="F224">
            <v>92.01</v>
          </cell>
          <cell r="G224">
            <v>83.39</v>
          </cell>
          <cell r="H224">
            <v>66.92</v>
          </cell>
        </row>
        <row r="225">
          <cell r="A225" t="str">
            <v>Average last 5 years</v>
          </cell>
          <cell r="D225">
            <v>3330</v>
          </cell>
          <cell r="E225">
            <v>3165.85</v>
          </cell>
          <cell r="F225">
            <v>121.14426624803768</v>
          </cell>
          <cell r="G225">
            <v>96.171999999999997</v>
          </cell>
          <cell r="H225">
            <v>81.834502717982176</v>
          </cell>
        </row>
        <row r="226">
          <cell r="A226" t="str">
            <v xml:space="preserve"> * SANJAY GHANDHI : CONSIDERING SGTPS # 1 W.E.F 01.04.93  &amp;  SGTPS # 2 W.E.F; 26.05.94 .# 3 WE.F; 01.09.99</v>
          </cell>
        </row>
        <row r="227">
          <cell r="A227" t="str">
            <v>CONSIDERING SGTPS # 1 W.E.F; 01.01.95    P.L.F. FOR 94-95 = 66.0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row>
        <row r="231">
          <cell r="C231" t="str">
            <v>MW</v>
          </cell>
          <cell r="D231" t="str">
            <v>MKwh</v>
          </cell>
          <cell r="E231" t="str">
            <v>MKwh</v>
          </cell>
          <cell r="F231" t="str">
            <v>%</v>
          </cell>
          <cell r="G231" t="str">
            <v>%</v>
          </cell>
          <cell r="H231" t="str">
            <v>%</v>
          </cell>
        </row>
        <row r="232">
          <cell r="A232" t="str">
            <v>THERMAL</v>
          </cell>
          <cell r="B232" t="str">
            <v>88-89</v>
          </cell>
          <cell r="C232">
            <v>2812.5</v>
          </cell>
          <cell r="D232">
            <v>13000</v>
          </cell>
          <cell r="E232">
            <v>12191.210000000001</v>
          </cell>
          <cell r="F232">
            <v>93.77853846153846</v>
          </cell>
          <cell r="G232">
            <v>68.689582222222228</v>
          </cell>
          <cell r="H232">
            <v>50.05</v>
          </cell>
        </row>
        <row r="233">
          <cell r="B233" t="str">
            <v>89-90</v>
          </cell>
          <cell r="C233">
            <v>2812.5</v>
          </cell>
          <cell r="D233">
            <v>13000</v>
          </cell>
          <cell r="E233">
            <v>12464.71</v>
          </cell>
          <cell r="F233">
            <v>95.882384615384609</v>
          </cell>
          <cell r="G233">
            <v>71.313822222222228</v>
          </cell>
          <cell r="H233">
            <v>50.592430238457638</v>
          </cell>
        </row>
        <row r="234">
          <cell r="B234" t="str">
            <v>90-91</v>
          </cell>
          <cell r="C234">
            <v>2682.5</v>
          </cell>
          <cell r="D234">
            <v>13750</v>
          </cell>
          <cell r="E234">
            <v>12376.880000000001</v>
          </cell>
          <cell r="F234">
            <v>90.013672727272734</v>
          </cell>
          <cell r="G234">
            <v>71.034529356943153</v>
          </cell>
          <cell r="H234">
            <v>52.670488154663872</v>
          </cell>
        </row>
        <row r="235">
          <cell r="B235" t="str">
            <v>91-92</v>
          </cell>
          <cell r="C235">
            <v>2682.5</v>
          </cell>
          <cell r="D235">
            <v>13440</v>
          </cell>
          <cell r="E235">
            <v>11579.91</v>
          </cell>
          <cell r="F235">
            <v>86.160044642857144</v>
          </cell>
          <cell r="G235">
            <v>66.919506057781931</v>
          </cell>
          <cell r="H235">
            <v>49.144296925529261</v>
          </cell>
        </row>
        <row r="236">
          <cell r="B236" t="str">
            <v>92-93</v>
          </cell>
          <cell r="C236">
            <v>2682.5</v>
          </cell>
          <cell r="D236">
            <v>13240</v>
          </cell>
          <cell r="E236">
            <v>12363.220000000001</v>
          </cell>
          <cell r="F236">
            <v>93.377794561933541</v>
          </cell>
          <cell r="G236">
            <v>71.4544734389562</v>
          </cell>
          <cell r="H236">
            <v>52.612357279338859</v>
          </cell>
        </row>
        <row r="237">
          <cell r="B237" t="str">
            <v>93-94</v>
          </cell>
          <cell r="C237">
            <v>2882.5</v>
          </cell>
          <cell r="D237">
            <v>14885</v>
          </cell>
          <cell r="E237">
            <v>13331.489799999999</v>
          </cell>
          <cell r="F237">
            <v>89.563250251931478</v>
          </cell>
          <cell r="G237">
            <v>70.561553251088981</v>
          </cell>
          <cell r="H237">
            <v>52.796515740157702</v>
          </cell>
        </row>
        <row r="238">
          <cell r="B238" t="str">
            <v>94-95</v>
          </cell>
          <cell r="C238">
            <v>3092.5</v>
          </cell>
          <cell r="D238">
            <v>14850</v>
          </cell>
          <cell r="E238">
            <v>14781.1</v>
          </cell>
          <cell r="F238">
            <v>99.536026936026943</v>
          </cell>
          <cell r="G238">
            <v>74.786483427647539</v>
          </cell>
          <cell r="H238">
            <v>54.56233411959262</v>
          </cell>
        </row>
        <row r="239">
          <cell r="B239" t="str">
            <v>95-96</v>
          </cell>
          <cell r="C239">
            <v>3092.5</v>
          </cell>
          <cell r="D239">
            <v>16620</v>
          </cell>
          <cell r="E239">
            <v>16071.3</v>
          </cell>
          <cell r="F239">
            <v>96.698555956678703</v>
          </cell>
          <cell r="G239">
            <v>75.344624090541629</v>
          </cell>
          <cell r="H239">
            <v>59.324924419441643</v>
          </cell>
        </row>
        <row r="240">
          <cell r="B240" t="str">
            <v>96-97</v>
          </cell>
          <cell r="C240">
            <v>3092.5</v>
          </cell>
          <cell r="D240">
            <v>16950</v>
          </cell>
          <cell r="E240">
            <v>16867.099999999999</v>
          </cell>
          <cell r="F240">
            <v>99.51091445427727</v>
          </cell>
          <cell r="G240">
            <v>74.891188358932908</v>
          </cell>
          <cell r="H240">
            <v>62.262507244290383</v>
          </cell>
        </row>
        <row r="241">
          <cell r="B241" t="str">
            <v>97-98</v>
          </cell>
          <cell r="C241">
            <v>3092.5</v>
          </cell>
          <cell r="D241">
            <v>17200</v>
          </cell>
          <cell r="E241">
            <v>17966.71</v>
          </cell>
          <cell r="F241">
            <v>104.45761627906977</v>
          </cell>
          <cell r="G241">
            <v>76.25933710590138</v>
          </cell>
          <cell r="H241">
            <v>66.321561592156598</v>
          </cell>
        </row>
        <row r="242">
          <cell r="B242" t="str">
            <v>98-99</v>
          </cell>
          <cell r="C242">
            <v>3092.5</v>
          </cell>
          <cell r="D242">
            <v>17500</v>
          </cell>
          <cell r="E242">
            <v>18471.390000000003</v>
          </cell>
          <cell r="F242">
            <v>105.55080000000001</v>
          </cell>
          <cell r="G242">
            <v>76.04373484236055</v>
          </cell>
          <cell r="H242">
            <v>68.184516229056172</v>
          </cell>
        </row>
        <row r="243">
          <cell r="B243" t="str">
            <v>99-00</v>
          </cell>
          <cell r="C243">
            <v>3512.5</v>
          </cell>
          <cell r="D243">
            <v>19000</v>
          </cell>
          <cell r="E243">
            <v>20146.400000000001</v>
          </cell>
          <cell r="F243">
            <v>106</v>
          </cell>
          <cell r="G243">
            <v>79.099999999999994</v>
          </cell>
          <cell r="H243">
            <v>69.400000000000006</v>
          </cell>
        </row>
        <row r="244">
          <cell r="B244" t="str">
            <v>00-01</v>
          </cell>
          <cell r="C244">
            <v>3512.5</v>
          </cell>
          <cell r="D244">
            <v>21850</v>
          </cell>
          <cell r="E244">
            <v>20415.89</v>
          </cell>
          <cell r="F244">
            <v>93.22</v>
          </cell>
          <cell r="G244">
            <v>77.67</v>
          </cell>
          <cell r="H244">
            <v>66.349999999999994</v>
          </cell>
        </row>
        <row r="245">
          <cell r="A245" t="str">
            <v>Average last 5 years</v>
          </cell>
          <cell r="D245">
            <v>18500</v>
          </cell>
          <cell r="E245">
            <v>18773.498</v>
          </cell>
          <cell r="F245">
            <v>101.74786614666941</v>
          </cell>
          <cell r="G245">
            <v>76.792852061438964</v>
          </cell>
          <cell r="H245">
            <v>66.503717013100641</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cell>
          <cell r="H249">
            <v>48.670693426781355</v>
          </cell>
        </row>
        <row r="250">
          <cell r="B250" t="str">
            <v>89-90</v>
          </cell>
          <cell r="C250">
            <v>2687.5</v>
          </cell>
          <cell r="D250">
            <v>12370</v>
          </cell>
          <cell r="E250">
            <v>11772.71</v>
          </cell>
          <cell r="F250">
            <v>95.171463217461607</v>
          </cell>
          <cell r="G250" t="str">
            <v/>
          </cell>
          <cell r="H250">
            <v>50.006201550387594</v>
          </cell>
        </row>
        <row r="251">
          <cell r="B251" t="str">
            <v>90-91</v>
          </cell>
          <cell r="C251">
            <v>2557.5</v>
          </cell>
          <cell r="D251">
            <v>13070</v>
          </cell>
          <cell r="E251">
            <v>11770.724</v>
          </cell>
          <cell r="F251">
            <v>90.059097169089512</v>
          </cell>
          <cell r="G251" t="str">
            <v/>
          </cell>
          <cell r="H251">
            <v>52.539196650553258</v>
          </cell>
        </row>
        <row r="252">
          <cell r="B252" t="str">
            <v>91-92</v>
          </cell>
          <cell r="C252">
            <v>2557.5</v>
          </cell>
          <cell r="D252">
            <v>12760</v>
          </cell>
          <cell r="E252">
            <v>11025.722</v>
          </cell>
          <cell r="F252">
            <v>86.408479623824448</v>
          </cell>
          <cell r="G252" t="str">
            <v/>
          </cell>
          <cell r="H252">
            <v>49.07938008678358</v>
          </cell>
        </row>
        <row r="253">
          <cell r="B253" t="str">
            <v>92-93</v>
          </cell>
          <cell r="C253">
            <v>2557.5</v>
          </cell>
          <cell r="D253">
            <v>12600</v>
          </cell>
          <cell r="E253">
            <v>11747.684000000001</v>
          </cell>
          <cell r="F253">
            <v>93.235587301587316</v>
          </cell>
          <cell r="G253" t="str">
            <v/>
          </cell>
          <cell r="H253">
            <v>52.453775764346368</v>
          </cell>
        </row>
        <row r="254">
          <cell r="B254" t="str">
            <v>93-94</v>
          </cell>
          <cell r="C254">
            <v>2757.5</v>
          </cell>
          <cell r="D254">
            <v>14335</v>
          </cell>
          <cell r="E254">
            <v>12723.7418</v>
          </cell>
          <cell r="F254">
            <v>88.759970701081258</v>
          </cell>
          <cell r="G254" t="str">
            <v/>
          </cell>
          <cell r="H254">
            <v>52.67386910749844</v>
          </cell>
        </row>
        <row r="255">
          <cell r="B255" t="str">
            <v>94-95</v>
          </cell>
          <cell r="C255">
            <v>2967.5</v>
          </cell>
          <cell r="D255">
            <v>14230</v>
          </cell>
          <cell r="E255">
            <v>14181.98</v>
          </cell>
          <cell r="F255">
            <v>99.662543921293036</v>
          </cell>
          <cell r="G255" t="str">
            <v/>
          </cell>
          <cell r="H255">
            <v>54.555938958196286</v>
          </cell>
        </row>
        <row r="256">
          <cell r="B256" t="str">
            <v>95-96</v>
          </cell>
          <cell r="C256">
            <v>2967.5</v>
          </cell>
          <cell r="D256">
            <v>16000</v>
          </cell>
          <cell r="E256">
            <v>15345.699999999999</v>
          </cell>
          <cell r="F256">
            <v>95.910624999999996</v>
          </cell>
          <cell r="G256" t="str">
            <v/>
          </cell>
          <cell r="H256">
            <v>58.871303112191427</v>
          </cell>
        </row>
        <row r="257">
          <cell r="B257" t="str">
            <v>96-97</v>
          </cell>
          <cell r="C257">
            <v>2967.5</v>
          </cell>
          <cell r="D257">
            <v>16290</v>
          </cell>
          <cell r="E257">
            <v>16139.499999999998</v>
          </cell>
          <cell r="F257">
            <v>99.076120319214226</v>
          </cell>
          <cell r="G257" t="str">
            <v/>
          </cell>
          <cell r="H257">
            <v>62.086223278823468</v>
          </cell>
        </row>
      </sheetData>
      <sheetData sheetId="1">
        <row r="3">
          <cell r="A3" t="str">
            <v>STATION NAME</v>
          </cell>
        </row>
      </sheetData>
      <sheetData sheetId="2">
        <row r="3">
          <cell r="A3" t="str">
            <v>STATION NAME</v>
          </cell>
        </row>
      </sheetData>
      <sheetData sheetId="3">
        <row r="3">
          <cell r="A3" t="str">
            <v>STATION NAME</v>
          </cell>
        </row>
      </sheetData>
      <sheetData sheetId="4" refreshError="1">
        <row r="3">
          <cell r="A3" t="str">
            <v>STATION NAME</v>
          </cell>
          <cell r="B3" t="str">
            <v>YEAR</v>
          </cell>
          <cell r="C3" t="str">
            <v>CAPACITY</v>
          </cell>
          <cell r="D3" t="str">
            <v>TARGET</v>
          </cell>
          <cell r="E3" t="str">
            <v>ACTUAL GENE.</v>
          </cell>
          <cell r="F3" t="str">
            <v>ACHIEVE-MENT</v>
          </cell>
          <cell r="G3" t="str">
            <v>AVAIL-ABILITY</v>
          </cell>
          <cell r="H3" t="str">
            <v>P.L.F.</v>
          </cell>
          <cell r="I3" t="str">
            <v>AUXILIARY CONSUMPTION</v>
          </cell>
          <cell r="K3" t="str">
            <v>MAXIMUM DEMAND</v>
          </cell>
          <cell r="L3" t="str">
            <v>COAL IN MT</v>
          </cell>
          <cell r="N3" t="str">
            <v>COAL CONSUMED</v>
          </cell>
          <cell r="P3" t="str">
            <v>FUEL OIL CONSUMPTION</v>
          </cell>
        </row>
        <row r="4">
          <cell r="A4" t="str">
            <v/>
          </cell>
          <cell r="B4" t="str">
            <v>P A R T I C U L A R S</v>
          </cell>
          <cell r="C4" t="str">
            <v>MW</v>
          </cell>
          <cell r="D4" t="str">
            <v>MKwh</v>
          </cell>
          <cell r="E4" t="str">
            <v>MKwh</v>
          </cell>
          <cell r="F4" t="str">
            <v>%</v>
          </cell>
          <cell r="G4" t="str">
            <v>%</v>
          </cell>
          <cell r="H4" t="str">
            <v>%</v>
          </cell>
          <cell r="I4" t="str">
            <v>MKwh</v>
          </cell>
          <cell r="J4" t="str">
            <v>%</v>
          </cell>
          <cell r="K4" t="str">
            <v>MW</v>
          </cell>
          <cell r="L4" t="str">
            <v>OP.STOCK</v>
          </cell>
          <cell r="M4" t="str">
            <v>RECIEPT</v>
          </cell>
          <cell r="N4" t="str">
            <v>MT</v>
          </cell>
          <cell r="O4" t="str">
            <v>Kg/kWH</v>
          </cell>
          <cell r="P4" t="str">
            <v>KL</v>
          </cell>
          <cell r="Q4" t="str">
            <v>ml/KWH</v>
          </cell>
        </row>
        <row r="5">
          <cell r="A5" t="str">
            <v>KORBA EAST I</v>
          </cell>
          <cell r="B5" t="str">
            <v>88-89</v>
          </cell>
          <cell r="C5">
            <v>90</v>
          </cell>
          <cell r="D5">
            <v>350</v>
          </cell>
          <cell r="E5">
            <v>233.16</v>
          </cell>
          <cell r="F5">
            <v>66.617142857142852</v>
          </cell>
          <cell r="G5">
            <v>45.51</v>
          </cell>
          <cell r="H5">
            <v>29.573820395738203</v>
          </cell>
          <cell r="I5" t="str">
            <v xml:space="preserve"> </v>
          </cell>
          <cell r="J5">
            <v>0</v>
          </cell>
          <cell r="K5">
            <v>57</v>
          </cell>
          <cell r="N5">
            <v>277748</v>
          </cell>
          <cell r="O5">
            <v>1.1912334877337452</v>
          </cell>
          <cell r="P5">
            <v>0</v>
          </cell>
          <cell r="Q5">
            <v>0</v>
          </cell>
        </row>
        <row r="6">
          <cell r="A6">
            <v>2</v>
          </cell>
          <cell r="B6" t="str">
            <v>89-90</v>
          </cell>
          <cell r="C6">
            <v>90</v>
          </cell>
          <cell r="D6">
            <v>315</v>
          </cell>
          <cell r="E6">
            <v>64.739999999999995</v>
          </cell>
          <cell r="F6">
            <v>10.23</v>
          </cell>
          <cell r="G6">
            <v>45.51</v>
          </cell>
          <cell r="H6">
            <v>38.924963924963919</v>
          </cell>
          <cell r="I6" t="str">
            <v xml:space="preserve"> </v>
          </cell>
          <cell r="J6">
            <v>0</v>
          </cell>
          <cell r="K6">
            <v>60</v>
          </cell>
          <cell r="N6">
            <v>71743</v>
          </cell>
          <cell r="O6">
            <v>1.1081711461229535</v>
          </cell>
          <cell r="P6">
            <v>0</v>
          </cell>
          <cell r="Q6">
            <v>0</v>
          </cell>
        </row>
        <row r="7">
          <cell r="A7" t="str">
            <v>KORBA EAST II</v>
          </cell>
          <cell r="B7" t="str">
            <v>88-89</v>
          </cell>
          <cell r="C7">
            <v>200</v>
          </cell>
          <cell r="D7">
            <v>900</v>
          </cell>
          <cell r="E7">
            <v>626.98</v>
          </cell>
          <cell r="F7">
            <v>69.664444444444442</v>
          </cell>
          <cell r="G7">
            <v>53.05</v>
          </cell>
          <cell r="H7">
            <v>35.786529680365298</v>
          </cell>
          <cell r="I7" t="str">
            <v xml:space="preserve"> </v>
          </cell>
          <cell r="J7">
            <v>0</v>
          </cell>
          <cell r="K7">
            <v>160</v>
          </cell>
          <cell r="N7">
            <v>588701</v>
          </cell>
          <cell r="O7">
            <v>0.93894701585377527</v>
          </cell>
          <cell r="P7">
            <v>7154</v>
          </cell>
          <cell r="Q7">
            <v>11.410252320648187</v>
          </cell>
        </row>
        <row r="8">
          <cell r="A8">
            <v>4</v>
          </cell>
          <cell r="B8" t="str">
            <v>89-90</v>
          </cell>
          <cell r="C8">
            <v>200</v>
          </cell>
          <cell r="D8">
            <v>900</v>
          </cell>
          <cell r="E8">
            <v>1032.1500000000001</v>
          </cell>
          <cell r="F8">
            <v>114.68333333333335</v>
          </cell>
          <cell r="G8">
            <v>72.95</v>
          </cell>
          <cell r="H8">
            <v>58.912671232876718</v>
          </cell>
          <cell r="I8">
            <v>119</v>
          </cell>
          <cell r="J8">
            <v>11.529331976941336</v>
          </cell>
          <cell r="K8">
            <v>200</v>
          </cell>
          <cell r="N8">
            <v>983703</v>
          </cell>
          <cell r="O8">
            <v>0.95306205493387575</v>
          </cell>
          <cell r="P8">
            <v>4674</v>
          </cell>
          <cell r="Q8">
            <v>4.5284115680860335</v>
          </cell>
        </row>
        <row r="9">
          <cell r="A9">
            <v>5</v>
          </cell>
          <cell r="B9" t="str">
            <v>90-91</v>
          </cell>
          <cell r="C9">
            <v>160</v>
          </cell>
          <cell r="D9">
            <v>1050</v>
          </cell>
          <cell r="E9">
            <v>1019.65</v>
          </cell>
          <cell r="F9">
            <v>97.109523809523807</v>
          </cell>
          <cell r="G9">
            <v>76.790000000000006</v>
          </cell>
          <cell r="H9">
            <v>72.749001141552512</v>
          </cell>
          <cell r="I9">
            <v>126</v>
          </cell>
          <cell r="J9">
            <v>12.357181385769627</v>
          </cell>
          <cell r="K9">
            <v>176</v>
          </cell>
          <cell r="N9">
            <v>985516</v>
          </cell>
          <cell r="O9">
            <v>0.9665238071887412</v>
          </cell>
          <cell r="P9">
            <v>4737</v>
          </cell>
          <cell r="Q9">
            <v>4.6457117638405334</v>
          </cell>
        </row>
        <row r="10">
          <cell r="A10">
            <v>6</v>
          </cell>
          <cell r="B10" t="str">
            <v>91-92</v>
          </cell>
          <cell r="C10">
            <v>160</v>
          </cell>
          <cell r="D10">
            <v>840</v>
          </cell>
          <cell r="E10">
            <v>623.36</v>
          </cell>
          <cell r="F10">
            <v>74.209523809523816</v>
          </cell>
          <cell r="G10">
            <v>55.55</v>
          </cell>
          <cell r="H10">
            <v>44.474885844748862</v>
          </cell>
          <cell r="I10">
            <v>91.84</v>
          </cell>
          <cell r="J10">
            <v>14.733059548254619</v>
          </cell>
          <cell r="K10">
            <v>146</v>
          </cell>
          <cell r="N10">
            <v>626484</v>
          </cell>
          <cell r="O10">
            <v>1.0050115503080082</v>
          </cell>
          <cell r="P10">
            <v>6372</v>
          </cell>
          <cell r="Q10">
            <v>10.222022587268993</v>
          </cell>
        </row>
        <row r="11">
          <cell r="A11" t="str">
            <v>a</v>
          </cell>
          <cell r="B11" t="str">
            <v>92-93</v>
          </cell>
          <cell r="C11">
            <v>160</v>
          </cell>
          <cell r="D11">
            <v>840</v>
          </cell>
          <cell r="E11">
            <v>725.76</v>
          </cell>
          <cell r="F11">
            <v>86.4</v>
          </cell>
          <cell r="G11">
            <v>61.32</v>
          </cell>
          <cell r="H11">
            <v>51.780821917808218</v>
          </cell>
          <cell r="I11">
            <v>104.13</v>
          </cell>
          <cell r="J11">
            <v>14.347718253968255</v>
          </cell>
          <cell r="K11">
            <v>192</v>
          </cell>
          <cell r="N11">
            <v>745282</v>
          </cell>
          <cell r="O11">
            <v>1.0268986992945326</v>
          </cell>
          <cell r="P11">
            <v>7889</v>
          </cell>
          <cell r="Q11">
            <v>10.869984567901234</v>
          </cell>
        </row>
        <row r="12">
          <cell r="A12" t="str">
            <v>b</v>
          </cell>
          <cell r="B12" t="str">
            <v>93-94</v>
          </cell>
          <cell r="C12">
            <v>160</v>
          </cell>
          <cell r="D12">
            <v>850</v>
          </cell>
          <cell r="E12">
            <v>726.2</v>
          </cell>
          <cell r="F12">
            <v>85.435294117647061</v>
          </cell>
          <cell r="G12">
            <v>60.264794520547945</v>
          </cell>
          <cell r="H12">
            <v>51.812214611872143</v>
          </cell>
          <cell r="I12">
            <v>102.85735</v>
          </cell>
          <cell r="J12">
            <v>14.163777196364638</v>
          </cell>
          <cell r="K12">
            <v>164</v>
          </cell>
          <cell r="N12">
            <v>747152</v>
          </cell>
          <cell r="O12">
            <v>1.0288515560451665</v>
          </cell>
          <cell r="P12">
            <v>6596.07</v>
          </cell>
          <cell r="Q12">
            <v>9.0829936656568435</v>
          </cell>
        </row>
        <row r="13">
          <cell r="A13" t="str">
            <v>c</v>
          </cell>
          <cell r="B13" t="str">
            <v>94-95</v>
          </cell>
          <cell r="C13">
            <v>160</v>
          </cell>
          <cell r="D13">
            <v>850</v>
          </cell>
          <cell r="E13">
            <v>797.1</v>
          </cell>
          <cell r="F13">
            <v>93.776470588235298</v>
          </cell>
          <cell r="G13">
            <v>67.2</v>
          </cell>
          <cell r="H13">
            <v>56.87071917808219</v>
          </cell>
          <cell r="I13">
            <v>111.1</v>
          </cell>
          <cell r="J13">
            <v>13.938025341864257</v>
          </cell>
          <cell r="K13">
            <v>182</v>
          </cell>
          <cell r="N13">
            <v>830584</v>
          </cell>
          <cell r="O13">
            <v>1.0420072763768662</v>
          </cell>
          <cell r="P13">
            <v>10237</v>
          </cell>
          <cell r="Q13">
            <v>12.842805168736669</v>
          </cell>
        </row>
        <row r="14">
          <cell r="A14" t="str">
            <v>d</v>
          </cell>
          <cell r="B14" t="str">
            <v>95-96</v>
          </cell>
          <cell r="C14">
            <v>160</v>
          </cell>
          <cell r="D14">
            <v>900</v>
          </cell>
          <cell r="E14">
            <v>1017.6</v>
          </cell>
          <cell r="F14">
            <v>113.06666666666666</v>
          </cell>
          <cell r="G14">
            <v>76.7</v>
          </cell>
          <cell r="H14">
            <v>72.404371584699447</v>
          </cell>
          <cell r="I14">
            <v>127</v>
          </cell>
          <cell r="J14">
            <v>12.480345911949685</v>
          </cell>
          <cell r="K14">
            <v>192</v>
          </cell>
          <cell r="N14">
            <v>1055897</v>
          </cell>
          <cell r="O14">
            <v>1.0376346305031448</v>
          </cell>
          <cell r="P14">
            <v>6774</v>
          </cell>
          <cell r="Q14">
            <v>6.6568396226415096</v>
          </cell>
        </row>
        <row r="15">
          <cell r="A15" t="str">
            <v>e</v>
          </cell>
          <cell r="B15" t="str">
            <v>96-97</v>
          </cell>
          <cell r="C15">
            <v>160</v>
          </cell>
          <cell r="D15">
            <v>900</v>
          </cell>
          <cell r="E15">
            <v>1111.0999999999999</v>
          </cell>
          <cell r="F15">
            <v>123.45555555555553</v>
          </cell>
          <cell r="G15">
            <v>81.400000000000006</v>
          </cell>
          <cell r="H15">
            <v>79.273687214611869</v>
          </cell>
          <cell r="I15">
            <v>128.80000000000001</v>
          </cell>
          <cell r="J15">
            <v>11.592115921159214</v>
          </cell>
          <cell r="K15">
            <v>196</v>
          </cell>
          <cell r="N15">
            <v>1098156</v>
          </cell>
          <cell r="O15">
            <v>0.98835028350283505</v>
          </cell>
          <cell r="P15">
            <v>6387</v>
          </cell>
          <cell r="Q15">
            <v>5.7483574835748366</v>
          </cell>
        </row>
        <row r="16">
          <cell r="A16" t="str">
            <v>f</v>
          </cell>
          <cell r="B16" t="str">
            <v>97-98</v>
          </cell>
          <cell r="C16">
            <v>160</v>
          </cell>
          <cell r="D16">
            <v>1050</v>
          </cell>
          <cell r="E16">
            <v>1123.95</v>
          </cell>
          <cell r="F16">
            <v>107.04285714285714</v>
          </cell>
          <cell r="G16">
            <v>83.5</v>
          </cell>
          <cell r="H16">
            <v>80.190496575342465</v>
          </cell>
          <cell r="I16">
            <v>132.66300000000001</v>
          </cell>
          <cell r="J16">
            <v>11.803283064193247</v>
          </cell>
          <cell r="K16">
            <v>190</v>
          </cell>
          <cell r="N16">
            <v>1049273</v>
          </cell>
          <cell r="O16">
            <v>0.93355843231460478</v>
          </cell>
          <cell r="P16">
            <v>5874</v>
          </cell>
          <cell r="Q16">
            <v>5.2262111303883625</v>
          </cell>
        </row>
        <row r="17">
          <cell r="A17" t="str">
            <v>g</v>
          </cell>
          <cell r="B17" t="str">
            <v>98-99</v>
          </cell>
          <cell r="C17">
            <v>160</v>
          </cell>
          <cell r="D17">
            <v>1000</v>
          </cell>
          <cell r="E17">
            <v>827.49</v>
          </cell>
          <cell r="F17">
            <v>82.748999999999995</v>
          </cell>
          <cell r="G17">
            <v>59.9</v>
          </cell>
          <cell r="H17">
            <v>59.038955479452056</v>
          </cell>
          <cell r="I17">
            <v>98.7</v>
          </cell>
          <cell r="J17">
            <v>11.927636587753327</v>
          </cell>
          <cell r="K17">
            <v>188</v>
          </cell>
          <cell r="N17">
            <v>770211</v>
          </cell>
          <cell r="O17">
            <v>0.93077982815502303</v>
          </cell>
          <cell r="P17">
            <v>3594</v>
          </cell>
          <cell r="Q17">
            <v>4.3432549033825181</v>
          </cell>
        </row>
        <row r="18">
          <cell r="A18" t="str">
            <v>h</v>
          </cell>
          <cell r="B18" t="str">
            <v>99-00</v>
          </cell>
          <cell r="C18">
            <v>160</v>
          </cell>
          <cell r="D18">
            <v>900</v>
          </cell>
          <cell r="E18">
            <v>991.4</v>
          </cell>
          <cell r="F18">
            <v>110.15555555555555</v>
          </cell>
          <cell r="G18">
            <v>76.5</v>
          </cell>
          <cell r="H18">
            <v>70.5</v>
          </cell>
          <cell r="I18">
            <v>123.9</v>
          </cell>
          <cell r="J18">
            <v>12.5</v>
          </cell>
          <cell r="K18">
            <v>172</v>
          </cell>
          <cell r="N18">
            <v>945093</v>
          </cell>
          <cell r="O18">
            <v>0.95</v>
          </cell>
          <cell r="P18">
            <v>4874</v>
          </cell>
          <cell r="Q18">
            <v>4.9162800080693971</v>
          </cell>
        </row>
        <row r="19">
          <cell r="A19">
            <v>7</v>
          </cell>
          <cell r="B19" t="str">
            <v>00-01</v>
          </cell>
          <cell r="C19">
            <v>160</v>
          </cell>
          <cell r="D19">
            <v>850</v>
          </cell>
          <cell r="E19">
            <v>889.2</v>
          </cell>
          <cell r="F19">
            <v>104.61176470588235</v>
          </cell>
          <cell r="G19">
            <v>64.37</v>
          </cell>
          <cell r="H19">
            <v>63.44</v>
          </cell>
          <cell r="I19">
            <v>107.73</v>
          </cell>
          <cell r="J19">
            <v>12.12</v>
          </cell>
          <cell r="K19">
            <v>180</v>
          </cell>
          <cell r="N19">
            <v>852784</v>
          </cell>
          <cell r="O19">
            <v>0.95899999999999996</v>
          </cell>
          <cell r="P19">
            <v>3494</v>
          </cell>
          <cell r="Q19">
            <v>3.93</v>
          </cell>
        </row>
        <row r="20">
          <cell r="A20" t="str">
            <v>Average last 5 years</v>
          </cell>
          <cell r="C20" t="str">
            <v>No</v>
          </cell>
          <cell r="D20">
            <v>940</v>
          </cell>
          <cell r="E20">
            <v>988.62800000000004</v>
          </cell>
          <cell r="F20">
            <v>105.60294659197011</v>
          </cell>
          <cell r="G20">
            <v>73.134</v>
          </cell>
          <cell r="H20">
            <v>70.488627853881283</v>
          </cell>
          <cell r="I20">
            <v>118.3586</v>
          </cell>
          <cell r="J20">
            <v>11.988607114621157</v>
          </cell>
          <cell r="K20">
            <v>185.2</v>
          </cell>
          <cell r="L20">
            <v>0</v>
          </cell>
          <cell r="M20">
            <v>0</v>
          </cell>
          <cell r="N20">
            <v>943103.4</v>
          </cell>
          <cell r="O20">
            <v>0.95233770879449242</v>
          </cell>
          <cell r="P20">
            <v>4844.6000000000004</v>
          </cell>
          <cell r="Q20">
            <v>4.832820705083023</v>
          </cell>
        </row>
        <row r="21">
          <cell r="A21" t="str">
            <v>KORBA EAST III</v>
          </cell>
          <cell r="B21" t="str">
            <v>88-89</v>
          </cell>
          <cell r="C21">
            <v>240</v>
          </cell>
          <cell r="D21">
            <v>1200</v>
          </cell>
          <cell r="E21">
            <v>1075.1099999999999</v>
          </cell>
          <cell r="F21">
            <v>89.592499999999987</v>
          </cell>
          <cell r="G21">
            <v>73.069999999999993</v>
          </cell>
          <cell r="H21">
            <v>51.137271689497709</v>
          </cell>
          <cell r="I21" t="str">
            <v xml:space="preserve"> </v>
          </cell>
          <cell r="J21">
            <v>0</v>
          </cell>
          <cell r="K21">
            <v>212</v>
          </cell>
          <cell r="N21">
            <v>978858</v>
          </cell>
          <cell r="O21">
            <v>0.9104724167759578</v>
          </cell>
          <cell r="P21">
            <v>19275</v>
          </cell>
          <cell r="Q21">
            <v>17.928398024388205</v>
          </cell>
        </row>
        <row r="22">
          <cell r="A22">
            <v>8</v>
          </cell>
          <cell r="B22" t="str">
            <v>89-90</v>
          </cell>
          <cell r="C22">
            <v>240</v>
          </cell>
          <cell r="D22">
            <v>1110</v>
          </cell>
          <cell r="E22">
            <v>1193.79</v>
          </cell>
          <cell r="F22">
            <v>107.54864864864865</v>
          </cell>
          <cell r="G22">
            <v>78.05</v>
          </cell>
          <cell r="H22">
            <v>56.782248858447488</v>
          </cell>
          <cell r="I22">
            <v>114</v>
          </cell>
          <cell r="J22">
            <v>9.5494182393888369</v>
          </cell>
          <cell r="K22">
            <v>224</v>
          </cell>
          <cell r="N22">
            <v>1094158</v>
          </cell>
          <cell r="O22">
            <v>0.916541435260808</v>
          </cell>
          <cell r="P22">
            <v>18208</v>
          </cell>
          <cell r="Q22">
            <v>15.252263798490523</v>
          </cell>
        </row>
        <row r="23">
          <cell r="A23" t="str">
            <v>a</v>
          </cell>
          <cell r="B23" t="str">
            <v>90-91</v>
          </cell>
          <cell r="C23">
            <v>240</v>
          </cell>
          <cell r="D23">
            <v>1250</v>
          </cell>
          <cell r="E23">
            <v>1137.1400000000001</v>
          </cell>
          <cell r="F23">
            <v>90.97120000000001</v>
          </cell>
          <cell r="G23">
            <v>73.55</v>
          </cell>
          <cell r="H23">
            <v>54.087709284627103</v>
          </cell>
          <cell r="I23">
            <v>113</v>
          </cell>
          <cell r="J23">
            <v>9.9372108975148166</v>
          </cell>
          <cell r="K23">
            <v>215</v>
          </cell>
          <cell r="N23">
            <v>1065421</v>
          </cell>
          <cell r="O23">
            <v>0.93693036917178185</v>
          </cell>
          <cell r="P23">
            <v>14929</v>
          </cell>
          <cell r="Q23">
            <v>13.128550574247672</v>
          </cell>
        </row>
        <row r="24">
          <cell r="A24" t="str">
            <v>b</v>
          </cell>
          <cell r="B24" t="str">
            <v>91-92</v>
          </cell>
          <cell r="C24">
            <v>240</v>
          </cell>
          <cell r="D24">
            <v>1200</v>
          </cell>
          <cell r="E24">
            <v>850.6</v>
          </cell>
          <cell r="F24">
            <v>70.88333333333334</v>
          </cell>
          <cell r="G24">
            <v>60.67</v>
          </cell>
          <cell r="H24">
            <v>40.458523592085236</v>
          </cell>
          <cell r="I24">
            <v>93.49</v>
          </cell>
          <cell r="J24">
            <v>10.99106513049612</v>
          </cell>
          <cell r="K24">
            <v>218</v>
          </cell>
          <cell r="N24">
            <v>821535</v>
          </cell>
          <cell r="O24">
            <v>0.96583000235128147</v>
          </cell>
          <cell r="P24">
            <v>13865</v>
          </cell>
          <cell r="Q24">
            <v>16.300258640959321</v>
          </cell>
        </row>
        <row r="25">
          <cell r="A25" t="str">
            <v>c</v>
          </cell>
          <cell r="B25" t="str">
            <v>92-93</v>
          </cell>
          <cell r="C25">
            <v>240</v>
          </cell>
          <cell r="D25">
            <v>1100</v>
          </cell>
          <cell r="E25">
            <v>866.45</v>
          </cell>
          <cell r="F25">
            <v>78.768181818181816</v>
          </cell>
          <cell r="G25">
            <v>60.12</v>
          </cell>
          <cell r="H25">
            <v>41.212423896499239</v>
          </cell>
          <cell r="I25">
            <v>93.94</v>
          </cell>
          <cell r="J25">
            <v>10.841941254544405</v>
          </cell>
          <cell r="K25">
            <v>220</v>
          </cell>
          <cell r="N25">
            <v>837244</v>
          </cell>
          <cell r="O25">
            <v>0.96629234231634831</v>
          </cell>
          <cell r="P25">
            <v>13463</v>
          </cell>
          <cell r="Q25">
            <v>15.538115298055283</v>
          </cell>
        </row>
        <row r="26">
          <cell r="A26" t="str">
            <v>d</v>
          </cell>
          <cell r="B26" t="str">
            <v>93-94</v>
          </cell>
          <cell r="C26">
            <v>240</v>
          </cell>
          <cell r="D26">
            <v>1200</v>
          </cell>
          <cell r="E26">
            <v>1009.737</v>
          </cell>
          <cell r="F26">
            <v>84.144750000000002</v>
          </cell>
          <cell r="G26">
            <v>68.032301369863021</v>
          </cell>
          <cell r="H26">
            <v>48.027825342465754</v>
          </cell>
          <cell r="I26">
            <v>106.832292</v>
          </cell>
          <cell r="J26">
            <v>10.580209698168929</v>
          </cell>
          <cell r="K26">
            <v>216</v>
          </cell>
          <cell r="N26">
            <v>1033657</v>
          </cell>
          <cell r="O26">
            <v>1.0236893369263482</v>
          </cell>
          <cell r="P26">
            <v>9864.48</v>
          </cell>
          <cell r="Q26">
            <v>9.7693557827434265</v>
          </cell>
        </row>
        <row r="27">
          <cell r="A27" t="str">
            <v>e</v>
          </cell>
          <cell r="B27" t="str">
            <v>94-95</v>
          </cell>
          <cell r="C27">
            <v>240</v>
          </cell>
          <cell r="D27">
            <v>1150</v>
          </cell>
          <cell r="E27">
            <v>1103</v>
          </cell>
          <cell r="F27">
            <v>95.913043478260875</v>
          </cell>
          <cell r="G27">
            <v>76.5</v>
          </cell>
          <cell r="H27">
            <v>52.463850837138509</v>
          </cell>
          <cell r="I27">
            <v>121.3</v>
          </cell>
          <cell r="J27">
            <v>10.99728014505893</v>
          </cell>
          <cell r="K27">
            <v>217</v>
          </cell>
          <cell r="N27">
            <v>1127339</v>
          </cell>
          <cell r="O27">
            <v>1.0220661831368993</v>
          </cell>
          <cell r="P27">
            <v>19357</v>
          </cell>
          <cell r="Q27">
            <v>17.5494106980961</v>
          </cell>
        </row>
        <row r="28">
          <cell r="A28">
            <v>9</v>
          </cell>
          <cell r="B28" t="str">
            <v>95-96</v>
          </cell>
          <cell r="C28">
            <v>240</v>
          </cell>
          <cell r="D28">
            <v>1150</v>
          </cell>
          <cell r="E28">
            <v>1114.5</v>
          </cell>
          <cell r="F28">
            <v>96.913043478260875</v>
          </cell>
          <cell r="G28">
            <v>72.2</v>
          </cell>
          <cell r="H28">
            <v>52.866006375227684</v>
          </cell>
          <cell r="I28">
            <v>119.5</v>
          </cell>
          <cell r="J28">
            <v>10.722296994167788</v>
          </cell>
          <cell r="K28">
            <v>214</v>
          </cell>
          <cell r="N28">
            <v>1148422</v>
          </cell>
          <cell r="O28">
            <v>1.0304369672498879</v>
          </cell>
          <cell r="P28">
            <v>9390</v>
          </cell>
          <cell r="Q28">
            <v>8.4253028263795429</v>
          </cell>
        </row>
        <row r="29">
          <cell r="A29">
            <v>10</v>
          </cell>
          <cell r="B29" t="str">
            <v>96-97</v>
          </cell>
          <cell r="C29">
            <v>240</v>
          </cell>
          <cell r="D29">
            <v>1200</v>
          </cell>
          <cell r="E29">
            <v>1261.0999999999999</v>
          </cell>
          <cell r="F29">
            <v>105.09166666666665</v>
          </cell>
          <cell r="G29">
            <v>78.599999999999994</v>
          </cell>
          <cell r="H29">
            <v>59.983828006088274</v>
          </cell>
          <cell r="I29">
            <v>130.69999999999999</v>
          </cell>
          <cell r="J29">
            <v>10.363967964475457</v>
          </cell>
          <cell r="K29">
            <v>217</v>
          </cell>
          <cell r="N29">
            <v>1215835</v>
          </cell>
          <cell r="O29">
            <v>0.96410673221790499</v>
          </cell>
          <cell r="P29">
            <v>7474</v>
          </cell>
          <cell r="Q29">
            <v>5.9265720402822932</v>
          </cell>
        </row>
        <row r="30">
          <cell r="A30">
            <v>11</v>
          </cell>
          <cell r="B30" t="str">
            <v>97-98</v>
          </cell>
          <cell r="C30">
            <v>240</v>
          </cell>
          <cell r="D30">
            <v>1000</v>
          </cell>
          <cell r="E30">
            <v>1352.17</v>
          </cell>
          <cell r="F30">
            <v>135.21700000000001</v>
          </cell>
          <cell r="G30">
            <v>83.4</v>
          </cell>
          <cell r="H30">
            <v>64.31554414003044</v>
          </cell>
          <cell r="I30">
            <v>139.19800000000001</v>
          </cell>
          <cell r="J30">
            <v>10.294415643003468</v>
          </cell>
          <cell r="K30">
            <v>213</v>
          </cell>
          <cell r="N30">
            <v>1152800</v>
          </cell>
          <cell r="O30">
            <v>0.85255552186485428</v>
          </cell>
          <cell r="P30">
            <v>6231</v>
          </cell>
          <cell r="Q30">
            <v>4.6081483837091488</v>
          </cell>
        </row>
        <row r="31">
          <cell r="A31">
            <v>12</v>
          </cell>
          <cell r="B31" t="str">
            <v>98-99</v>
          </cell>
          <cell r="C31">
            <v>240</v>
          </cell>
          <cell r="D31">
            <v>1100</v>
          </cell>
          <cell r="E31">
            <v>969.66</v>
          </cell>
          <cell r="F31">
            <v>88.150909090909096</v>
          </cell>
          <cell r="G31">
            <v>59.9</v>
          </cell>
          <cell r="H31">
            <v>46.121575342465754</v>
          </cell>
          <cell r="I31">
            <v>104.9</v>
          </cell>
          <cell r="J31">
            <v>10.818224944826023</v>
          </cell>
          <cell r="K31">
            <v>205</v>
          </cell>
          <cell r="N31">
            <v>842753</v>
          </cell>
          <cell r="O31">
            <v>0.86912216653259911</v>
          </cell>
          <cell r="P31">
            <v>4062</v>
          </cell>
          <cell r="Q31">
            <v>4.1890972093311056</v>
          </cell>
        </row>
        <row r="32">
          <cell r="A32">
            <v>13</v>
          </cell>
          <cell r="B32" t="str">
            <v>99-00</v>
          </cell>
          <cell r="C32">
            <v>240</v>
          </cell>
          <cell r="D32">
            <v>1000</v>
          </cell>
          <cell r="E32">
            <v>1349.3</v>
          </cell>
          <cell r="F32">
            <v>150.1</v>
          </cell>
          <cell r="G32">
            <v>84.2</v>
          </cell>
          <cell r="H32">
            <v>64</v>
          </cell>
          <cell r="I32">
            <v>136.1</v>
          </cell>
          <cell r="J32">
            <v>10.1</v>
          </cell>
          <cell r="K32">
            <v>208</v>
          </cell>
          <cell r="N32">
            <v>1212963</v>
          </cell>
          <cell r="O32">
            <v>0.9</v>
          </cell>
          <cell r="P32">
            <v>5019</v>
          </cell>
          <cell r="Q32">
            <v>3.72</v>
          </cell>
        </row>
        <row r="33">
          <cell r="A33">
            <v>14</v>
          </cell>
          <cell r="B33" t="str">
            <v>00-01</v>
          </cell>
          <cell r="C33">
            <v>240</v>
          </cell>
          <cell r="D33">
            <v>1150</v>
          </cell>
          <cell r="E33">
            <v>1293.6300000000001</v>
          </cell>
          <cell r="F33">
            <v>112.48956521739132</v>
          </cell>
          <cell r="G33">
            <v>81.05</v>
          </cell>
          <cell r="H33">
            <v>61.53</v>
          </cell>
          <cell r="I33">
            <v>128.52000000000001</v>
          </cell>
          <cell r="J33">
            <v>9.93</v>
          </cell>
          <cell r="K33">
            <v>206</v>
          </cell>
          <cell r="N33">
            <v>1151942</v>
          </cell>
          <cell r="O33">
            <v>0.89</v>
          </cell>
          <cell r="P33">
            <v>5085</v>
          </cell>
          <cell r="Q33">
            <v>3.93</v>
          </cell>
        </row>
        <row r="34">
          <cell r="A34" t="str">
            <v>Average last 5 years</v>
          </cell>
          <cell r="B34" t="str">
            <v>Cost of  Fuels  per  Kwh  Generated</v>
          </cell>
          <cell r="C34" t="str">
            <v>Paise</v>
          </cell>
          <cell r="D34">
            <v>1090</v>
          </cell>
          <cell r="E34">
            <v>1245.172</v>
          </cell>
          <cell r="F34">
            <v>118.20982819499341</v>
          </cell>
          <cell r="G34">
            <v>77.430000000000007</v>
          </cell>
          <cell r="H34">
            <v>59.190189497716894</v>
          </cell>
          <cell r="I34">
            <v>127.8836</v>
          </cell>
          <cell r="J34">
            <v>10.301321710460989</v>
          </cell>
          <cell r="K34">
            <v>209.8</v>
          </cell>
          <cell r="L34">
            <v>0</v>
          </cell>
          <cell r="M34">
            <v>0</v>
          </cell>
          <cell r="N34">
            <v>1115258.6000000001</v>
          </cell>
          <cell r="O34">
            <v>0.89515688412307171</v>
          </cell>
          <cell r="P34">
            <v>5574.2</v>
          </cell>
          <cell r="Q34">
            <v>4.4747635266645087</v>
          </cell>
        </row>
        <row r="35">
          <cell r="A35" t="str">
            <v>KORBA EAST</v>
          </cell>
          <cell r="B35" t="str">
            <v>88-89</v>
          </cell>
          <cell r="C35">
            <v>530</v>
          </cell>
          <cell r="D35">
            <v>2450</v>
          </cell>
          <cell r="E35">
            <v>1935.25</v>
          </cell>
          <cell r="F35">
            <v>78.989795918367349</v>
          </cell>
          <cell r="G35">
            <v>60.835283018867919</v>
          </cell>
          <cell r="H35">
            <v>41.682820711639529</v>
          </cell>
          <cell r="I35">
            <v>0</v>
          </cell>
          <cell r="J35">
            <v>0</v>
          </cell>
          <cell r="K35" t="str">
            <v xml:space="preserve"> </v>
          </cell>
          <cell r="L35" t="str">
            <v xml:space="preserve"> </v>
          </cell>
          <cell r="M35" t="str">
            <v xml:space="preserve"> </v>
          </cell>
          <cell r="N35">
            <v>1845307</v>
          </cell>
          <cell r="O35">
            <v>0.95352383412995734</v>
          </cell>
          <cell r="P35">
            <v>26429</v>
          </cell>
          <cell r="Q35">
            <v>13.656633509882445</v>
          </cell>
        </row>
        <row r="36">
          <cell r="A36">
            <v>17</v>
          </cell>
          <cell r="B36" t="str">
            <v>89-90</v>
          </cell>
          <cell r="C36">
            <v>530</v>
          </cell>
          <cell r="D36">
            <v>2325</v>
          </cell>
          <cell r="E36">
            <v>2290.6799999999998</v>
          </cell>
          <cell r="F36">
            <v>98.523870967741928</v>
          </cell>
          <cell r="G36">
            <v>70.599811320754725</v>
          </cell>
          <cell r="H36">
            <v>49.338330317911598</v>
          </cell>
          <cell r="I36">
            <v>233</v>
          </cell>
          <cell r="J36">
            <v>10.171652085843506</v>
          </cell>
          <cell r="K36" t="str">
            <v xml:space="preserve"> </v>
          </cell>
          <cell r="L36">
            <v>126109</v>
          </cell>
          <cell r="M36">
            <v>2052076</v>
          </cell>
          <cell r="N36">
            <v>2149604</v>
          </cell>
          <cell r="O36">
            <v>0.93841304765397171</v>
          </cell>
          <cell r="P36">
            <v>22882</v>
          </cell>
          <cell r="Q36">
            <v>9.9891735205266574</v>
          </cell>
        </row>
        <row r="37">
          <cell r="A37">
            <v>18</v>
          </cell>
          <cell r="B37" t="str">
            <v>90-91</v>
          </cell>
          <cell r="C37">
            <v>400</v>
          </cell>
          <cell r="D37">
            <v>2300</v>
          </cell>
          <cell r="E37">
            <v>2156.79</v>
          </cell>
          <cell r="F37">
            <v>93.773478260869567</v>
          </cell>
          <cell r="G37">
            <v>74.846000000000004</v>
          </cell>
          <cell r="H37">
            <v>61.552226027397261</v>
          </cell>
          <cell r="I37">
            <v>239</v>
          </cell>
          <cell r="J37">
            <v>11.081282832357346</v>
          </cell>
          <cell r="K37" t="str">
            <v xml:space="preserve"> </v>
          </cell>
          <cell r="L37">
            <v>140564</v>
          </cell>
          <cell r="M37">
            <v>1960713</v>
          </cell>
          <cell r="N37">
            <v>2050937</v>
          </cell>
          <cell r="O37">
            <v>0.9509210447006895</v>
          </cell>
          <cell r="P37">
            <v>19666</v>
          </cell>
          <cell r="Q37">
            <v>9.1181802586250864</v>
          </cell>
        </row>
        <row r="38">
          <cell r="A38" t="str">
            <v>Note :-</v>
          </cell>
          <cell r="B38" t="str">
            <v>91-92</v>
          </cell>
          <cell r="C38">
            <v>400</v>
          </cell>
          <cell r="D38">
            <v>2040</v>
          </cell>
          <cell r="E38">
            <v>1473.96</v>
          </cell>
          <cell r="F38">
            <v>72.252941176470586</v>
          </cell>
          <cell r="G38">
            <v>58.622000000000007</v>
          </cell>
          <cell r="H38">
            <v>41.950136612021858</v>
          </cell>
          <cell r="I38">
            <v>185.32999999999998</v>
          </cell>
          <cell r="J38">
            <v>12.573611224185187</v>
          </cell>
          <cell r="K38" t="str">
            <v xml:space="preserve"> </v>
          </cell>
          <cell r="L38">
            <v>106295</v>
          </cell>
          <cell r="M38">
            <v>1485028</v>
          </cell>
          <cell r="N38">
            <v>1448019</v>
          </cell>
          <cell r="O38">
            <v>0.98240047219734594</v>
          </cell>
          <cell r="P38">
            <v>20237</v>
          </cell>
          <cell r="Q38">
            <v>13.729680588347037</v>
          </cell>
        </row>
        <row r="39">
          <cell r="A39">
            <v>1</v>
          </cell>
          <cell r="B39" t="str">
            <v>92-93</v>
          </cell>
          <cell r="C39">
            <v>400</v>
          </cell>
          <cell r="D39">
            <v>1940</v>
          </cell>
          <cell r="E39">
            <v>1592.21</v>
          </cell>
          <cell r="F39">
            <v>82.072680412371128</v>
          </cell>
          <cell r="G39">
            <v>60.6</v>
          </cell>
          <cell r="H39">
            <v>45.439783105022833</v>
          </cell>
          <cell r="I39">
            <v>198.07</v>
          </cell>
          <cell r="J39">
            <v>12.439941967454041</v>
          </cell>
          <cell r="K39" t="str">
            <v xml:space="preserve"> </v>
          </cell>
          <cell r="L39">
            <v>138478</v>
          </cell>
          <cell r="M39">
            <v>1460489</v>
          </cell>
          <cell r="N39">
            <v>1582526</v>
          </cell>
          <cell r="O39">
            <v>0.99391788771581635</v>
          </cell>
          <cell r="P39">
            <v>21352</v>
          </cell>
          <cell r="Q39">
            <v>13.410291356039718</v>
          </cell>
        </row>
        <row r="40">
          <cell r="A40">
            <v>2</v>
          </cell>
          <cell r="B40" t="str">
            <v>93-94</v>
          </cell>
          <cell r="C40">
            <v>400</v>
          </cell>
          <cell r="D40">
            <v>2050</v>
          </cell>
          <cell r="E40">
            <v>1735.9369999999999</v>
          </cell>
          <cell r="F40">
            <v>84.679853658536572</v>
          </cell>
          <cell r="G40">
            <v>64.925298630136979</v>
          </cell>
          <cell r="H40">
            <v>49.541581050228309</v>
          </cell>
          <cell r="I40">
            <v>209.68964199999999</v>
          </cell>
          <cell r="J40">
            <v>12.079334791527572</v>
          </cell>
          <cell r="K40" t="str">
            <v xml:space="preserve"> </v>
          </cell>
          <cell r="L40">
            <v>55118</v>
          </cell>
          <cell r="M40">
            <v>1778517</v>
          </cell>
          <cell r="N40">
            <v>1780809</v>
          </cell>
          <cell r="O40">
            <v>1.0258488643309061</v>
          </cell>
          <cell r="P40">
            <v>16460.55</v>
          </cell>
          <cell r="Q40">
            <v>9.482227753656959</v>
          </cell>
        </row>
        <row r="41">
          <cell r="A41">
            <v>3</v>
          </cell>
          <cell r="B41" t="str">
            <v>94-95</v>
          </cell>
          <cell r="C41">
            <v>400</v>
          </cell>
          <cell r="D41">
            <v>2000</v>
          </cell>
          <cell r="E41">
            <v>1900.1</v>
          </cell>
          <cell r="F41">
            <v>95.004999999999995</v>
          </cell>
          <cell r="G41">
            <v>72.78</v>
          </cell>
          <cell r="H41">
            <v>54.226598173515981</v>
          </cell>
          <cell r="I41">
            <v>232.39999999999998</v>
          </cell>
          <cell r="J41">
            <v>12.230935213936107</v>
          </cell>
          <cell r="K41">
            <v>390</v>
          </cell>
          <cell r="L41">
            <v>55519</v>
          </cell>
          <cell r="M41">
            <v>1906808</v>
          </cell>
          <cell r="N41">
            <v>1957923</v>
          </cell>
          <cell r="O41">
            <v>1.0304315562338824</v>
          </cell>
          <cell r="P41">
            <v>29594</v>
          </cell>
          <cell r="Q41">
            <v>15.57496973843482</v>
          </cell>
        </row>
        <row r="42">
          <cell r="A42">
            <v>4</v>
          </cell>
          <cell r="B42" t="str">
            <v>95-96</v>
          </cell>
          <cell r="C42">
            <v>400</v>
          </cell>
          <cell r="D42">
            <v>2050</v>
          </cell>
          <cell r="E42">
            <v>2132.1</v>
          </cell>
          <cell r="F42">
            <v>104.00487804878048</v>
          </cell>
          <cell r="G42">
            <v>74</v>
          </cell>
          <cell r="H42">
            <v>60.681352459016395</v>
          </cell>
          <cell r="I42">
            <v>246.5</v>
          </cell>
          <cell r="J42">
            <v>11.561371417850946</v>
          </cell>
          <cell r="K42">
            <v>393</v>
          </cell>
          <cell r="L42">
            <v>66859</v>
          </cell>
          <cell r="M42">
            <v>1965681</v>
          </cell>
          <cell r="N42">
            <v>2204319</v>
          </cell>
          <cell r="O42">
            <v>1.0338722386379626</v>
          </cell>
          <cell r="P42">
            <v>16164</v>
          </cell>
          <cell r="Q42">
            <v>7.581257914731955</v>
          </cell>
        </row>
        <row r="43">
          <cell r="A43">
            <v>5</v>
          </cell>
          <cell r="B43" t="str">
            <v>96-97</v>
          </cell>
          <cell r="C43">
            <v>400</v>
          </cell>
          <cell r="D43">
            <v>2100</v>
          </cell>
          <cell r="E43">
            <v>2372.1999999999998</v>
          </cell>
          <cell r="F43">
            <v>112.96190476190475</v>
          </cell>
          <cell r="G43">
            <v>79.72</v>
          </cell>
          <cell r="H43">
            <v>67.699771689497709</v>
          </cell>
          <cell r="I43">
            <v>259.5</v>
          </cell>
          <cell r="J43">
            <v>10.939212545316584</v>
          </cell>
          <cell r="K43">
            <v>426</v>
          </cell>
          <cell r="L43">
            <v>76639</v>
          </cell>
          <cell r="M43">
            <v>2274395</v>
          </cell>
          <cell r="N43">
            <v>2313991</v>
          </cell>
          <cell r="O43">
            <v>0.97546201837956326</v>
          </cell>
          <cell r="P43">
            <v>13861</v>
          </cell>
          <cell r="Q43">
            <v>5.8430992327796982</v>
          </cell>
        </row>
        <row r="44">
          <cell r="B44" t="str">
            <v>97-98</v>
          </cell>
          <cell r="C44">
            <v>400</v>
          </cell>
          <cell r="D44">
            <v>2050</v>
          </cell>
          <cell r="E44">
            <v>2476.12</v>
          </cell>
          <cell r="F44">
            <v>120.78634146341463</v>
          </cell>
          <cell r="G44">
            <v>83.44</v>
          </cell>
          <cell r="H44">
            <v>70.665525114155244</v>
          </cell>
          <cell r="I44">
            <v>271.86099999999999</v>
          </cell>
          <cell r="J44">
            <v>10.97931441125632</v>
          </cell>
          <cell r="K44">
            <v>395</v>
          </cell>
          <cell r="L44">
            <v>22006</v>
          </cell>
          <cell r="M44">
            <v>2264444</v>
          </cell>
          <cell r="N44">
            <v>2202073</v>
          </cell>
          <cell r="O44">
            <v>0.8893240230683489</v>
          </cell>
          <cell r="P44">
            <v>12105</v>
          </cell>
          <cell r="Q44">
            <v>4.8886968321406075</v>
          </cell>
        </row>
        <row r="45">
          <cell r="A45" t="str">
            <v>EXECUTIVE SUMMARY</v>
          </cell>
          <cell r="B45" t="str">
            <v>98-99</v>
          </cell>
          <cell r="C45">
            <v>400</v>
          </cell>
          <cell r="D45">
            <v>2100</v>
          </cell>
          <cell r="E45">
            <v>1797.15</v>
          </cell>
          <cell r="F45">
            <v>85.578571428571422</v>
          </cell>
          <cell r="G45">
            <v>59.9</v>
          </cell>
          <cell r="H45">
            <v>51.288527397260275</v>
          </cell>
          <cell r="I45">
            <v>203.60000000000002</v>
          </cell>
          <cell r="J45">
            <v>11.329048771666251</v>
          </cell>
          <cell r="K45">
            <v>392</v>
          </cell>
          <cell r="L45">
            <v>82281</v>
          </cell>
          <cell r="M45">
            <v>1607171</v>
          </cell>
          <cell r="N45">
            <v>1612964</v>
          </cell>
          <cell r="O45">
            <v>0.89751217205019063</v>
          </cell>
          <cell r="P45">
            <v>7656</v>
          </cell>
          <cell r="Q45">
            <v>4.2600784575577997</v>
          </cell>
        </row>
        <row r="46">
          <cell r="A46" t="str">
            <v>96-97 to 00-01</v>
          </cell>
          <cell r="B46" t="str">
            <v>99-00</v>
          </cell>
          <cell r="C46">
            <v>400</v>
          </cell>
          <cell r="D46">
            <v>1900</v>
          </cell>
          <cell r="E46">
            <v>2340.6999999999998</v>
          </cell>
          <cell r="F46">
            <v>123.19473684210524</v>
          </cell>
          <cell r="G46">
            <v>81.099999999999994</v>
          </cell>
          <cell r="H46">
            <v>66.599999999999994</v>
          </cell>
          <cell r="I46">
            <v>260</v>
          </cell>
          <cell r="J46">
            <v>11.107788268466699</v>
          </cell>
          <cell r="K46">
            <v>395</v>
          </cell>
          <cell r="L46">
            <v>69143</v>
          </cell>
          <cell r="M46">
            <v>2183603</v>
          </cell>
          <cell r="N46">
            <v>2158056</v>
          </cell>
          <cell r="O46">
            <v>0.92</v>
          </cell>
          <cell r="P46">
            <v>9893</v>
          </cell>
          <cell r="Q46">
            <v>4.2300000000000004</v>
          </cell>
        </row>
        <row r="47">
          <cell r="A47" t="str">
            <v>THERMAL GENETRATION</v>
          </cell>
          <cell r="B47" t="str">
            <v>00-01</v>
          </cell>
          <cell r="C47">
            <v>400</v>
          </cell>
          <cell r="D47">
            <v>2000</v>
          </cell>
          <cell r="E47">
            <v>2182.83</v>
          </cell>
          <cell r="F47">
            <v>109.14149999999999</v>
          </cell>
          <cell r="G47">
            <v>74.38</v>
          </cell>
          <cell r="H47">
            <v>62.3</v>
          </cell>
          <cell r="I47">
            <v>236.25</v>
          </cell>
          <cell r="J47">
            <v>10.82</v>
          </cell>
          <cell r="K47">
            <v>379</v>
          </cell>
          <cell r="L47">
            <v>90525</v>
          </cell>
          <cell r="M47">
            <v>1943564</v>
          </cell>
          <cell r="N47">
            <v>2004726</v>
          </cell>
          <cell r="O47">
            <v>0.91800000000000004</v>
          </cell>
          <cell r="P47">
            <v>8579</v>
          </cell>
          <cell r="Q47">
            <v>3.93</v>
          </cell>
        </row>
        <row r="48">
          <cell r="A48" t="str">
            <v>Average last 5 years</v>
          </cell>
          <cell r="B48" t="str">
            <v>P A R T I C U L A R S</v>
          </cell>
          <cell r="D48">
            <v>2030</v>
          </cell>
          <cell r="E48">
            <v>2233.7999999999997</v>
          </cell>
          <cell r="F48">
            <v>110.3326108991992</v>
          </cell>
          <cell r="G48">
            <v>75.707999999999998</v>
          </cell>
          <cell r="H48">
            <v>63.710764840182641</v>
          </cell>
          <cell r="I48">
            <v>246.2422</v>
          </cell>
          <cell r="J48">
            <v>11.035072799341171</v>
          </cell>
          <cell r="K48">
            <v>397.4</v>
          </cell>
          <cell r="L48">
            <v>68118.8</v>
          </cell>
          <cell r="M48">
            <v>2054635.4</v>
          </cell>
          <cell r="N48">
            <v>2058362</v>
          </cell>
          <cell r="O48">
            <v>0.92005964269962059</v>
          </cell>
          <cell r="P48">
            <v>10418.799999999999</v>
          </cell>
          <cell r="Q48">
            <v>4.6303749044956213</v>
          </cell>
        </row>
        <row r="49">
          <cell r="A49" t="str">
            <v>STATE  LOAD  DESPATCH  CENTRE  M.P.E.B.  JABALPUR</v>
          </cell>
          <cell r="B49" t="str">
            <v>Thermal  Generation (Including 100 % Satpura )</v>
          </cell>
          <cell r="C49" t="str">
            <v>MU</v>
          </cell>
          <cell r="D49">
            <v>16866.97</v>
          </cell>
          <cell r="E49">
            <v>17966.7</v>
          </cell>
          <cell r="F49">
            <v>18471.39</v>
          </cell>
          <cell r="G49">
            <v>20146.419999999998</v>
          </cell>
          <cell r="H49">
            <v>20415.89</v>
          </cell>
        </row>
        <row r="50">
          <cell r="A50" t="str">
            <v>KORBA WEST</v>
          </cell>
          <cell r="B50" t="str">
            <v xml:space="preserve">Plan Target    </v>
          </cell>
          <cell r="C50" t="str">
            <v>MU</v>
          </cell>
          <cell r="D50">
            <v>16950</v>
          </cell>
          <cell r="E50">
            <v>17200</v>
          </cell>
          <cell r="F50">
            <v>17500</v>
          </cell>
          <cell r="G50">
            <v>19010</v>
          </cell>
          <cell r="H50">
            <v>21860</v>
          </cell>
        </row>
        <row r="51">
          <cell r="A51" t="str">
            <v>STATION NAME</v>
          </cell>
          <cell r="B51" t="str">
            <v>YEAR</v>
          </cell>
          <cell r="C51" t="str">
            <v>CAPACITY</v>
          </cell>
          <cell r="D51" t="str">
            <v>TARGET</v>
          </cell>
          <cell r="E51" t="str">
            <v>ACTUAL GENE.</v>
          </cell>
          <cell r="F51" t="str">
            <v>ACHIEVE-MENT</v>
          </cell>
          <cell r="G51" t="str">
            <v>AVAIL-ABILITY</v>
          </cell>
          <cell r="H51" t="str">
            <v>P.L.F.</v>
          </cell>
          <cell r="I51" t="str">
            <v>AUXILIARY CONSUMPTION</v>
          </cell>
          <cell r="K51" t="str">
            <v>MAXIMUM DEMAND</v>
          </cell>
          <cell r="L51" t="str">
            <v>COAL IN MT</v>
          </cell>
          <cell r="N51" t="str">
            <v>COAL CONSUMED</v>
          </cell>
          <cell r="P51" t="str">
            <v>FUEL OIL CONSUMPTION</v>
          </cell>
        </row>
        <row r="52">
          <cell r="A52">
            <v>4</v>
          </cell>
          <cell r="B52" t="str">
            <v>Plant    Utilisation    Factor            **</v>
          </cell>
          <cell r="C52" t="str">
            <v>MW</v>
          </cell>
          <cell r="D52" t="str">
            <v>MKwh</v>
          </cell>
          <cell r="E52" t="str">
            <v>MKwh</v>
          </cell>
          <cell r="F52" t="str">
            <v>%</v>
          </cell>
          <cell r="G52" t="str">
            <v>%</v>
          </cell>
          <cell r="H52" t="str">
            <v>%</v>
          </cell>
          <cell r="I52" t="str">
            <v>MKwh</v>
          </cell>
          <cell r="J52" t="str">
            <v>%</v>
          </cell>
          <cell r="K52" t="str">
            <v>MW</v>
          </cell>
          <cell r="L52" t="str">
            <v>OP.STOCK</v>
          </cell>
          <cell r="M52" t="str">
            <v>RECIEPT</v>
          </cell>
          <cell r="N52" t="str">
            <v>MT</v>
          </cell>
          <cell r="O52" t="str">
            <v>Kg/kWH</v>
          </cell>
          <cell r="P52" t="str">
            <v>KL</v>
          </cell>
          <cell r="Q52" t="str">
            <v>ml/KWH</v>
          </cell>
        </row>
        <row r="53">
          <cell r="A53" t="str">
            <v>KORBA WEST I</v>
          </cell>
          <cell r="B53" t="str">
            <v>88-89</v>
          </cell>
          <cell r="C53">
            <v>420</v>
          </cell>
          <cell r="D53">
            <v>2000</v>
          </cell>
          <cell r="E53">
            <v>2064.27</v>
          </cell>
          <cell r="F53">
            <v>103.2135</v>
          </cell>
          <cell r="G53">
            <v>68.7</v>
          </cell>
          <cell r="H53">
            <v>56.106490541422048</v>
          </cell>
          <cell r="I53" t="str">
            <v xml:space="preserve"> </v>
          </cell>
          <cell r="J53">
            <v>0</v>
          </cell>
          <cell r="K53">
            <v>420</v>
          </cell>
          <cell r="N53">
            <v>1641352</v>
          </cell>
          <cell r="O53">
            <v>0.79512466876910481</v>
          </cell>
          <cell r="P53">
            <v>8572</v>
          </cell>
          <cell r="Q53">
            <v>4.1525575627219311</v>
          </cell>
        </row>
        <row r="54">
          <cell r="A54">
            <v>6</v>
          </cell>
          <cell r="B54" t="str">
            <v>89-90</v>
          </cell>
          <cell r="C54">
            <v>420</v>
          </cell>
          <cell r="D54">
            <v>2000</v>
          </cell>
          <cell r="E54">
            <v>2369.84</v>
          </cell>
          <cell r="F54">
            <v>118.492</v>
          </cell>
          <cell r="G54">
            <v>73.63</v>
          </cell>
          <cell r="H54">
            <v>64.411828658404005</v>
          </cell>
          <cell r="I54">
            <v>205</v>
          </cell>
          <cell r="J54">
            <v>8.6503730209634409</v>
          </cell>
          <cell r="K54">
            <v>430</v>
          </cell>
          <cell r="N54">
            <v>1805424</v>
          </cell>
          <cell r="O54">
            <v>0.76183371029267799</v>
          </cell>
          <cell r="P54">
            <v>10037</v>
          </cell>
          <cell r="Q54">
            <v>4.2353070249468319</v>
          </cell>
        </row>
        <row r="55">
          <cell r="A55" t="str">
            <v>a</v>
          </cell>
          <cell r="B55" t="str">
            <v>90-91</v>
          </cell>
          <cell r="C55">
            <v>420</v>
          </cell>
          <cell r="D55">
            <v>2200</v>
          </cell>
          <cell r="E55">
            <v>2292.38</v>
          </cell>
          <cell r="F55">
            <v>104.19909090909091</v>
          </cell>
          <cell r="G55">
            <v>73.5</v>
          </cell>
          <cell r="H55">
            <v>62.30647966949337</v>
          </cell>
          <cell r="I55">
            <v>212.26</v>
          </cell>
          <cell r="J55">
            <v>9.2593723553686562</v>
          </cell>
          <cell r="K55">
            <v>435</v>
          </cell>
          <cell r="N55">
            <v>1619831</v>
          </cell>
          <cell r="O55">
            <v>0.70661539535330098</v>
          </cell>
          <cell r="P55">
            <v>11371</v>
          </cell>
          <cell r="Q55">
            <v>4.9603468883867423</v>
          </cell>
        </row>
        <row r="56">
          <cell r="A56" t="str">
            <v>b</v>
          </cell>
          <cell r="B56" t="str">
            <v>91-92</v>
          </cell>
          <cell r="C56">
            <v>420</v>
          </cell>
          <cell r="D56">
            <v>2200</v>
          </cell>
          <cell r="E56">
            <v>2607.5700000000002</v>
          </cell>
          <cell r="F56">
            <v>118.52590909090911</v>
          </cell>
          <cell r="G56">
            <v>87.35</v>
          </cell>
          <cell r="H56">
            <v>70.873287671232887</v>
          </cell>
          <cell r="I56">
            <v>255</v>
          </cell>
          <cell r="J56">
            <v>9.7792197333149247</v>
          </cell>
          <cell r="K56">
            <v>415</v>
          </cell>
          <cell r="N56">
            <v>1954298</v>
          </cell>
          <cell r="O56">
            <v>0.74947096338736829</v>
          </cell>
          <cell r="P56">
            <v>14148</v>
          </cell>
          <cell r="Q56">
            <v>5.4257412073309625</v>
          </cell>
        </row>
        <row r="57">
          <cell r="A57" t="str">
            <v>c</v>
          </cell>
          <cell r="B57" t="str">
            <v>92-93</v>
          </cell>
          <cell r="C57">
            <v>420</v>
          </cell>
          <cell r="D57">
            <v>2400</v>
          </cell>
          <cell r="E57">
            <v>2406.0700000000002</v>
          </cell>
          <cell r="F57">
            <v>100.25291666666668</v>
          </cell>
          <cell r="G57">
            <v>78.28</v>
          </cell>
          <cell r="H57">
            <v>65.396553598608406</v>
          </cell>
          <cell r="I57">
            <v>224.43</v>
          </cell>
          <cell r="J57">
            <v>9.3276587962943722</v>
          </cell>
          <cell r="K57">
            <v>425</v>
          </cell>
          <cell r="N57">
            <v>1700511</v>
          </cell>
          <cell r="O57">
            <v>0.70675873935504785</v>
          </cell>
          <cell r="P57">
            <v>12383</v>
          </cell>
          <cell r="Q57">
            <v>5.1465668081144766</v>
          </cell>
        </row>
        <row r="58">
          <cell r="A58" t="str">
            <v>d</v>
          </cell>
          <cell r="B58" t="str">
            <v>93-94</v>
          </cell>
          <cell r="C58">
            <v>420</v>
          </cell>
          <cell r="D58">
            <v>2534</v>
          </cell>
          <cell r="E58">
            <v>2504.9</v>
          </cell>
          <cell r="F58">
            <v>98.851617995264405</v>
          </cell>
          <cell r="G58">
            <v>79.501534246575346</v>
          </cell>
          <cell r="H58">
            <v>68.082735377255929</v>
          </cell>
          <cell r="I58">
            <v>254.25299999999999</v>
          </cell>
          <cell r="J58">
            <v>10.150225557906502</v>
          </cell>
          <cell r="K58">
            <v>440</v>
          </cell>
          <cell r="N58">
            <v>1734277</v>
          </cell>
          <cell r="O58">
            <v>0.69235378657830648</v>
          </cell>
          <cell r="P58">
            <v>10457.49</v>
          </cell>
          <cell r="Q58">
            <v>4.1748133658030255</v>
          </cell>
        </row>
        <row r="59">
          <cell r="A59" t="str">
            <v>e</v>
          </cell>
          <cell r="B59" t="str">
            <v>94-95</v>
          </cell>
          <cell r="C59">
            <v>420</v>
          </cell>
          <cell r="D59">
            <v>2480</v>
          </cell>
          <cell r="E59">
            <v>2383</v>
          </cell>
          <cell r="F59">
            <v>96.088709677419359</v>
          </cell>
          <cell r="G59">
            <v>77</v>
          </cell>
          <cell r="H59">
            <v>64.769515111980866</v>
          </cell>
          <cell r="I59">
            <v>253</v>
          </cell>
          <cell r="J59">
            <v>10.616869492236676</v>
          </cell>
          <cell r="K59">
            <v>420</v>
          </cell>
          <cell r="N59">
            <v>1601918</v>
          </cell>
          <cell r="O59">
            <v>0.6722274443978179</v>
          </cell>
          <cell r="P59">
            <v>12273</v>
          </cell>
          <cell r="Q59">
            <v>5.150230801510701</v>
          </cell>
        </row>
        <row r="60">
          <cell r="A60" t="str">
            <v>f</v>
          </cell>
          <cell r="B60" t="str">
            <v>95-96</v>
          </cell>
          <cell r="C60">
            <v>420</v>
          </cell>
          <cell r="D60">
            <v>2500</v>
          </cell>
          <cell r="E60">
            <v>2636</v>
          </cell>
          <cell r="F60">
            <v>105.44</v>
          </cell>
          <cell r="G60">
            <v>81</v>
          </cell>
          <cell r="H60">
            <v>71.450255876485386</v>
          </cell>
          <cell r="I60">
            <v>267.8</v>
          </cell>
          <cell r="J60">
            <v>10.159332321699544</v>
          </cell>
          <cell r="K60">
            <v>420</v>
          </cell>
          <cell r="N60">
            <v>1807464</v>
          </cell>
          <cell r="O60">
            <v>0.68568437025796658</v>
          </cell>
          <cell r="P60">
            <v>8827</v>
          </cell>
          <cell r="Q60">
            <v>3.3486342943854326</v>
          </cell>
        </row>
        <row r="61">
          <cell r="A61" t="str">
            <v>g</v>
          </cell>
          <cell r="B61" t="str">
            <v>96-97</v>
          </cell>
          <cell r="C61">
            <v>420</v>
          </cell>
          <cell r="D61">
            <v>2550</v>
          </cell>
          <cell r="E61">
            <v>2712.5</v>
          </cell>
          <cell r="F61">
            <v>106.37254901960785</v>
          </cell>
          <cell r="G61">
            <v>79.599999999999994</v>
          </cell>
          <cell r="H61">
            <v>73.725266362252668</v>
          </cell>
          <cell r="I61">
            <v>250.7</v>
          </cell>
          <cell r="J61">
            <v>9.2423963133640559</v>
          </cell>
          <cell r="K61">
            <v>440</v>
          </cell>
          <cell r="N61">
            <v>1843079</v>
          </cell>
          <cell r="O61">
            <v>0.67947612903225807</v>
          </cell>
          <cell r="P61">
            <v>9072</v>
          </cell>
          <cell r="Q61">
            <v>3.3445161290322583</v>
          </cell>
        </row>
        <row r="62">
          <cell r="A62" t="str">
            <v>h</v>
          </cell>
          <cell r="B62" t="str">
            <v>97-98</v>
          </cell>
          <cell r="C62">
            <v>420</v>
          </cell>
          <cell r="D62">
            <v>2550</v>
          </cell>
          <cell r="E62">
            <v>2757.26</v>
          </cell>
          <cell r="F62">
            <v>108.1278431372549</v>
          </cell>
          <cell r="G62">
            <v>81.400000000000006</v>
          </cell>
          <cell r="H62">
            <v>74.941835181561203</v>
          </cell>
          <cell r="I62">
            <v>268.755</v>
          </cell>
          <cell r="J62">
            <v>9.7471765448307366</v>
          </cell>
          <cell r="K62">
            <v>435</v>
          </cell>
          <cell r="N62">
            <v>1910941</v>
          </cell>
          <cell r="O62">
            <v>0.69305796334041769</v>
          </cell>
          <cell r="P62">
            <v>6239</v>
          </cell>
          <cell r="Q62">
            <v>2.2627536032147857</v>
          </cell>
        </row>
        <row r="63">
          <cell r="A63">
            <v>7</v>
          </cell>
          <cell r="B63" t="str">
            <v>98-99</v>
          </cell>
          <cell r="C63">
            <v>420</v>
          </cell>
          <cell r="D63">
            <v>2600</v>
          </cell>
          <cell r="E63">
            <v>2723.45</v>
          </cell>
          <cell r="F63">
            <v>104.74807692307692</v>
          </cell>
          <cell r="G63">
            <v>80.400000000000006</v>
          </cell>
          <cell r="H63">
            <v>74.022885409871705</v>
          </cell>
          <cell r="I63">
            <v>266.60000000000002</v>
          </cell>
          <cell r="J63">
            <v>9.7890543244781458</v>
          </cell>
          <cell r="K63">
            <v>430</v>
          </cell>
          <cell r="N63">
            <v>2064016</v>
          </cell>
          <cell r="O63">
            <v>0.75786814518349888</v>
          </cell>
          <cell r="P63">
            <v>5152</v>
          </cell>
          <cell r="Q63">
            <v>1.8917182250454387</v>
          </cell>
        </row>
        <row r="64">
          <cell r="A64" t="str">
            <v>a</v>
          </cell>
          <cell r="B64" t="str">
            <v>99-00</v>
          </cell>
          <cell r="C64">
            <v>420</v>
          </cell>
          <cell r="D64">
            <v>2700</v>
          </cell>
          <cell r="E64">
            <v>2614.8000000000002</v>
          </cell>
          <cell r="F64">
            <v>96.844444444444449</v>
          </cell>
          <cell r="G64">
            <v>81.3</v>
          </cell>
          <cell r="H64">
            <v>70.900000000000006</v>
          </cell>
          <cell r="I64">
            <v>260.7</v>
          </cell>
          <cell r="J64">
            <v>10</v>
          </cell>
          <cell r="K64">
            <v>420</v>
          </cell>
          <cell r="N64">
            <v>2054539</v>
          </cell>
          <cell r="O64">
            <v>0.79</v>
          </cell>
          <cell r="P64">
            <v>3915</v>
          </cell>
          <cell r="Q64">
            <v>1.5</v>
          </cell>
        </row>
        <row r="65">
          <cell r="A65" t="str">
            <v>b</v>
          </cell>
          <cell r="B65" t="str">
            <v>00-01</v>
          </cell>
          <cell r="C65">
            <v>420</v>
          </cell>
          <cell r="D65">
            <v>2800</v>
          </cell>
          <cell r="E65">
            <v>2792.13</v>
          </cell>
          <cell r="F65">
            <v>99.718928571428577</v>
          </cell>
          <cell r="G65">
            <v>87.16</v>
          </cell>
          <cell r="H65">
            <v>75.89</v>
          </cell>
          <cell r="I65">
            <v>267.75</v>
          </cell>
          <cell r="J65">
            <v>9.59</v>
          </cell>
          <cell r="K65">
            <v>420</v>
          </cell>
          <cell r="N65">
            <v>2056216</v>
          </cell>
          <cell r="O65">
            <v>0.73599999999999999</v>
          </cell>
          <cell r="P65">
            <v>3523</v>
          </cell>
          <cell r="Q65">
            <v>1.26</v>
          </cell>
        </row>
        <row r="66">
          <cell r="A66" t="str">
            <v>Average last 5 years</v>
          </cell>
          <cell r="B66" t="str">
            <v xml:space="preserve">Forced   Outage   </v>
          </cell>
          <cell r="C66" t="str">
            <v>MU</v>
          </cell>
          <cell r="D66">
            <v>2640</v>
          </cell>
          <cell r="E66">
            <v>2720.0279999999998</v>
          </cell>
          <cell r="F66">
            <v>103.16236841916255</v>
          </cell>
          <cell r="G66">
            <v>81.972000000000008</v>
          </cell>
          <cell r="H66">
            <v>73.895997390737122</v>
          </cell>
          <cell r="I66">
            <v>262.90099999999995</v>
          </cell>
          <cell r="J66">
            <v>9.6737254365345873</v>
          </cell>
          <cell r="K66">
            <v>429</v>
          </cell>
          <cell r="L66">
            <v>0</v>
          </cell>
          <cell r="M66">
            <v>0</v>
          </cell>
          <cell r="N66">
            <v>1985758.2</v>
          </cell>
          <cell r="O66">
            <v>0.73128044751123489</v>
          </cell>
          <cell r="P66">
            <v>5580.2</v>
          </cell>
          <cell r="Q66">
            <v>2.0517975914584965</v>
          </cell>
        </row>
        <row r="67">
          <cell r="A67" t="str">
            <v>KORBA WEST II</v>
          </cell>
          <cell r="B67" t="str">
            <v>88-89</v>
          </cell>
          <cell r="C67">
            <v>420</v>
          </cell>
          <cell r="D67">
            <v>1500</v>
          </cell>
          <cell r="E67">
            <v>1556.53</v>
          </cell>
          <cell r="F67">
            <v>103.76866666666666</v>
          </cell>
          <cell r="G67">
            <v>60.17</v>
          </cell>
          <cell r="H67">
            <v>42.306207871276364</v>
          </cell>
          <cell r="I67" t="str">
            <v xml:space="preserve">  </v>
          </cell>
          <cell r="J67">
            <v>0</v>
          </cell>
          <cell r="K67">
            <v>405</v>
          </cell>
          <cell r="N67">
            <v>1243803</v>
          </cell>
          <cell r="O67">
            <v>0.79908707188425532</v>
          </cell>
          <cell r="P67">
            <v>10940</v>
          </cell>
          <cell r="Q67">
            <v>7.0284543182592047</v>
          </cell>
        </row>
        <row r="68">
          <cell r="A68" t="str">
            <v>b</v>
          </cell>
          <cell r="B68" t="str">
            <v>89-90</v>
          </cell>
          <cell r="C68">
            <v>420</v>
          </cell>
          <cell r="D68">
            <v>1560</v>
          </cell>
          <cell r="E68">
            <v>1683.58</v>
          </cell>
          <cell r="F68">
            <v>107.92179487179487</v>
          </cell>
          <cell r="G68">
            <v>52.76</v>
          </cell>
          <cell r="H68">
            <v>45.759404218308326</v>
          </cell>
          <cell r="I68">
            <v>149</v>
          </cell>
          <cell r="J68">
            <v>8.8501882892407853</v>
          </cell>
          <cell r="K68">
            <v>420</v>
          </cell>
          <cell r="N68">
            <v>1297045</v>
          </cell>
          <cell r="O68">
            <v>0.77040889057841033</v>
          </cell>
          <cell r="P68">
            <v>6352</v>
          </cell>
          <cell r="Q68">
            <v>3.7729124841112394</v>
          </cell>
        </row>
        <row r="69">
          <cell r="A69" t="str">
            <v>c</v>
          </cell>
          <cell r="B69" t="str">
            <v>90-91</v>
          </cell>
          <cell r="C69">
            <v>420</v>
          </cell>
          <cell r="D69">
            <v>2200</v>
          </cell>
          <cell r="E69">
            <v>2768.58</v>
          </cell>
          <cell r="F69">
            <v>125.84454545454545</v>
          </cell>
          <cell r="G69">
            <v>89.4</v>
          </cell>
          <cell r="H69">
            <v>75.249510763209386</v>
          </cell>
          <cell r="I69">
            <v>260.75</v>
          </cell>
          <cell r="J69">
            <v>9.4181854958137379</v>
          </cell>
          <cell r="K69">
            <v>420</v>
          </cell>
          <cell r="N69">
            <v>1963008</v>
          </cell>
          <cell r="O69">
            <v>0.70903062219621615</v>
          </cell>
          <cell r="P69">
            <v>7928</v>
          </cell>
          <cell r="Q69">
            <v>2.8635618259179796</v>
          </cell>
        </row>
        <row r="70">
          <cell r="A70" t="str">
            <v>d</v>
          </cell>
          <cell r="B70" t="str">
            <v>91-92</v>
          </cell>
          <cell r="C70">
            <v>420</v>
          </cell>
          <cell r="D70">
            <v>2200</v>
          </cell>
          <cell r="E70">
            <v>2041.83</v>
          </cell>
          <cell r="F70">
            <v>92.810454545454547</v>
          </cell>
          <cell r="G70">
            <v>68.760000000000005</v>
          </cell>
          <cell r="H70">
            <v>55.496575342465754</v>
          </cell>
          <cell r="I70">
            <v>189.16</v>
          </cell>
          <cell r="J70">
            <v>9.2642384527605142</v>
          </cell>
          <cell r="K70">
            <v>420</v>
          </cell>
          <cell r="N70">
            <v>1514144</v>
          </cell>
          <cell r="O70">
            <v>0.7415622260423248</v>
          </cell>
          <cell r="P70">
            <v>10879</v>
          </cell>
          <cell r="Q70">
            <v>5.3280635508343011</v>
          </cell>
        </row>
        <row r="71">
          <cell r="A71" t="str">
            <v>e</v>
          </cell>
          <cell r="B71" t="str">
            <v>92-93</v>
          </cell>
          <cell r="C71">
            <v>420</v>
          </cell>
          <cell r="D71">
            <v>2400</v>
          </cell>
          <cell r="E71">
            <v>2447.34</v>
          </cell>
          <cell r="F71">
            <v>101.9725</v>
          </cell>
          <cell r="G71">
            <v>81.28</v>
          </cell>
          <cell r="H71">
            <v>66.518264840182653</v>
          </cell>
          <cell r="I71">
            <v>229.96</v>
          </cell>
          <cell r="J71">
            <v>9.3963241723667323</v>
          </cell>
          <cell r="K71">
            <v>420</v>
          </cell>
          <cell r="N71">
            <v>1717518</v>
          </cell>
          <cell r="O71">
            <v>0.7017896982029469</v>
          </cell>
          <cell r="P71">
            <v>12666</v>
          </cell>
          <cell r="Q71">
            <v>5.1754149403025318</v>
          </cell>
        </row>
        <row r="72">
          <cell r="A72">
            <v>9</v>
          </cell>
          <cell r="B72" t="str">
            <v>93-94</v>
          </cell>
          <cell r="C72">
            <v>420</v>
          </cell>
          <cell r="D72">
            <v>2466</v>
          </cell>
          <cell r="E72">
            <v>2435.13</v>
          </cell>
          <cell r="F72">
            <v>98.748175182481745</v>
          </cell>
          <cell r="G72">
            <v>80.770465753424659</v>
          </cell>
          <cell r="H72">
            <v>66.186399217221137</v>
          </cell>
          <cell r="I72">
            <v>241.17</v>
          </cell>
          <cell r="J72">
            <v>9.9037833709083287</v>
          </cell>
          <cell r="K72">
            <v>425</v>
          </cell>
          <cell r="N72">
            <v>1694854</v>
          </cell>
          <cell r="O72">
            <v>0.69600144550804266</v>
          </cell>
          <cell r="P72">
            <v>12366.135</v>
          </cell>
          <cell r="Q72">
            <v>5.0782237498614036</v>
          </cell>
        </row>
        <row r="73">
          <cell r="A73">
            <v>10</v>
          </cell>
          <cell r="B73" t="str">
            <v>94-95</v>
          </cell>
          <cell r="C73">
            <v>420</v>
          </cell>
          <cell r="D73">
            <v>2520</v>
          </cell>
          <cell r="E73">
            <v>2072</v>
          </cell>
          <cell r="F73">
            <v>82.222222222222229</v>
          </cell>
          <cell r="G73">
            <v>67.599999999999994</v>
          </cell>
          <cell r="H73">
            <v>56.316590563165903</v>
          </cell>
          <cell r="I73">
            <v>207</v>
          </cell>
          <cell r="J73">
            <v>9.9903474903474905</v>
          </cell>
          <cell r="K73">
            <v>420</v>
          </cell>
          <cell r="N73">
            <v>1388587</v>
          </cell>
          <cell r="O73">
            <v>0.6701674710424711</v>
          </cell>
          <cell r="P73">
            <v>9236</v>
          </cell>
          <cell r="Q73">
            <v>4.4575289575289574</v>
          </cell>
        </row>
        <row r="74">
          <cell r="A74">
            <v>11</v>
          </cell>
          <cell r="B74" t="str">
            <v>95-96</v>
          </cell>
          <cell r="C74">
            <v>420</v>
          </cell>
          <cell r="D74">
            <v>2550</v>
          </cell>
          <cell r="E74">
            <v>2024.8</v>
          </cell>
          <cell r="F74">
            <v>79.403921568627453</v>
          </cell>
          <cell r="G74">
            <v>65</v>
          </cell>
          <cell r="H74">
            <v>54.883337670222915</v>
          </cell>
          <cell r="I74">
            <v>200</v>
          </cell>
          <cell r="J74">
            <v>9.8775187672856575</v>
          </cell>
          <cell r="K74">
            <v>420</v>
          </cell>
          <cell r="N74">
            <v>1377039</v>
          </cell>
          <cell r="O74">
            <v>0.68008642828921373</v>
          </cell>
          <cell r="P74">
            <v>6316</v>
          </cell>
          <cell r="Q74">
            <v>3.1193204267088106</v>
          </cell>
        </row>
        <row r="75">
          <cell r="A75">
            <v>12</v>
          </cell>
          <cell r="B75" t="str">
            <v>96-97</v>
          </cell>
          <cell r="C75">
            <v>420</v>
          </cell>
          <cell r="D75">
            <v>2550</v>
          </cell>
          <cell r="E75">
            <v>2200.6</v>
          </cell>
          <cell r="F75">
            <v>86.298039215686273</v>
          </cell>
          <cell r="G75">
            <v>73.599999999999994</v>
          </cell>
          <cell r="H75">
            <v>59.811915633833443</v>
          </cell>
          <cell r="I75">
            <v>221.2</v>
          </cell>
          <cell r="J75">
            <v>10.051804053439971</v>
          </cell>
          <cell r="K75">
            <v>415</v>
          </cell>
          <cell r="N75">
            <v>1498328</v>
          </cell>
          <cell r="O75">
            <v>0.68087248932109423</v>
          </cell>
          <cell r="P75">
            <v>8360</v>
          </cell>
          <cell r="Q75">
            <v>3.7989639189312006</v>
          </cell>
        </row>
        <row r="76">
          <cell r="A76">
            <v>13</v>
          </cell>
          <cell r="B76" t="str">
            <v>97-98</v>
          </cell>
          <cell r="C76">
            <v>420</v>
          </cell>
          <cell r="D76">
            <v>2550</v>
          </cell>
          <cell r="E76">
            <v>2273.96</v>
          </cell>
          <cell r="F76">
            <v>89.174901960784311</v>
          </cell>
          <cell r="G76">
            <v>72</v>
          </cell>
          <cell r="H76">
            <v>61.805827353772557</v>
          </cell>
          <cell r="I76">
            <v>227.755</v>
          </cell>
          <cell r="J76">
            <v>10.015787436894229</v>
          </cell>
          <cell r="K76">
            <v>440</v>
          </cell>
          <cell r="N76">
            <v>1574060</v>
          </cell>
          <cell r="O76">
            <v>0.69221094478354939</v>
          </cell>
          <cell r="P76">
            <v>5914</v>
          </cell>
          <cell r="Q76">
            <v>2.6007493535506341</v>
          </cell>
        </row>
        <row r="77">
          <cell r="A77">
            <v>14</v>
          </cell>
          <cell r="B77" t="str">
            <v>98-99</v>
          </cell>
          <cell r="C77">
            <v>420</v>
          </cell>
          <cell r="D77">
            <v>2600</v>
          </cell>
          <cell r="E77">
            <v>2594.7199999999998</v>
          </cell>
          <cell r="F77">
            <v>99.796923076923065</v>
          </cell>
          <cell r="G77">
            <v>81.5</v>
          </cell>
          <cell r="H77">
            <v>70.524026962383118</v>
          </cell>
          <cell r="I77">
            <v>265</v>
          </cell>
          <cell r="J77">
            <v>10.213048036011594</v>
          </cell>
          <cell r="K77">
            <v>420</v>
          </cell>
          <cell r="N77">
            <v>1991333</v>
          </cell>
          <cell r="O77">
            <v>0.76745583338471979</v>
          </cell>
          <cell r="P77">
            <v>3723</v>
          </cell>
          <cell r="Q77">
            <v>1.4348368995498553</v>
          </cell>
        </row>
        <row r="78">
          <cell r="A78">
            <v>15</v>
          </cell>
          <cell r="B78" t="str">
            <v>99-00</v>
          </cell>
          <cell r="C78">
            <v>420</v>
          </cell>
          <cell r="D78">
            <v>2600</v>
          </cell>
          <cell r="E78">
            <v>2403.0500000000002</v>
          </cell>
          <cell r="F78">
            <v>92.425000000000011</v>
          </cell>
          <cell r="G78">
            <v>73.599999999999994</v>
          </cell>
          <cell r="H78">
            <v>65.099999999999994</v>
          </cell>
          <cell r="I78">
            <v>228</v>
          </cell>
          <cell r="J78">
            <v>9.5</v>
          </cell>
          <cell r="K78">
            <v>415</v>
          </cell>
          <cell r="N78">
            <v>1887370</v>
          </cell>
          <cell r="O78">
            <v>0.79</v>
          </cell>
          <cell r="P78">
            <v>3313</v>
          </cell>
          <cell r="Q78">
            <v>1.38</v>
          </cell>
        </row>
        <row r="79">
          <cell r="A79">
            <v>16</v>
          </cell>
          <cell r="B79" t="str">
            <v>00-01</v>
          </cell>
          <cell r="C79">
            <v>420</v>
          </cell>
          <cell r="D79">
            <v>2650</v>
          </cell>
          <cell r="E79">
            <v>2163.6799999999998</v>
          </cell>
          <cell r="F79">
            <v>81.648301886792439</v>
          </cell>
          <cell r="G79">
            <v>67.81</v>
          </cell>
          <cell r="H79">
            <v>58.81</v>
          </cell>
          <cell r="I79">
            <v>216.61</v>
          </cell>
          <cell r="J79">
            <v>10.01</v>
          </cell>
          <cell r="K79">
            <v>410</v>
          </cell>
          <cell r="N79">
            <v>1588622</v>
          </cell>
          <cell r="O79">
            <v>0.73399999999999999</v>
          </cell>
          <cell r="P79">
            <v>3183</v>
          </cell>
          <cell r="Q79">
            <v>1.47</v>
          </cell>
        </row>
        <row r="80">
          <cell r="A80" t="str">
            <v>Average last 5 years</v>
          </cell>
          <cell r="B80" t="str">
            <v>Thermal  Auxiliary Consumption   Percentage</v>
          </cell>
          <cell r="C80" t="str">
            <v>%</v>
          </cell>
          <cell r="D80">
            <v>2590</v>
          </cell>
          <cell r="E80">
            <v>2327.2019999999998</v>
          </cell>
          <cell r="F80">
            <v>89.868633228037226</v>
          </cell>
          <cell r="G80">
            <v>73.701999999999998</v>
          </cell>
          <cell r="H80">
            <v>63.210353989997827</v>
          </cell>
          <cell r="I80">
            <v>231.71300000000002</v>
          </cell>
          <cell r="J80">
            <v>9.9581279052691585</v>
          </cell>
          <cell r="K80">
            <v>420</v>
          </cell>
          <cell r="L80">
            <v>0</v>
          </cell>
          <cell r="M80">
            <v>0</v>
          </cell>
          <cell r="N80">
            <v>1707942.6</v>
          </cell>
          <cell r="O80">
            <v>0.73290785349787269</v>
          </cell>
          <cell r="P80">
            <v>4898.6000000000004</v>
          </cell>
          <cell r="Q80">
            <v>2.1369100344063381</v>
          </cell>
        </row>
        <row r="81">
          <cell r="A81" t="str">
            <v xml:space="preserve">KORBA WEST </v>
          </cell>
          <cell r="B81" t="str">
            <v>88-89</v>
          </cell>
          <cell r="C81">
            <v>840</v>
          </cell>
          <cell r="D81">
            <v>3500</v>
          </cell>
          <cell r="E81">
            <v>3620.8</v>
          </cell>
          <cell r="F81">
            <v>103.45142857142856</v>
          </cell>
          <cell r="G81">
            <v>64.435000000000002</v>
          </cell>
          <cell r="H81" t="str">
            <v>***</v>
          </cell>
          <cell r="I81">
            <v>0</v>
          </cell>
          <cell r="J81">
            <v>0</v>
          </cell>
          <cell r="K81" t="str">
            <v xml:space="preserve"> </v>
          </cell>
          <cell r="L81" t="str">
            <v xml:space="preserve"> </v>
          </cell>
          <cell r="M81" t="str">
            <v xml:space="preserve"> </v>
          </cell>
          <cell r="N81">
            <v>2885155</v>
          </cell>
          <cell r="O81">
            <v>0.79682804904993376</v>
          </cell>
          <cell r="P81">
            <v>19512</v>
          </cell>
          <cell r="Q81">
            <v>5.388864339372514</v>
          </cell>
        </row>
        <row r="82">
          <cell r="A82" t="str">
            <v>Note :-</v>
          </cell>
          <cell r="B82" t="str">
            <v>89-90</v>
          </cell>
          <cell r="C82">
            <v>840</v>
          </cell>
          <cell r="D82">
            <v>3560</v>
          </cell>
          <cell r="E82">
            <v>4053.42</v>
          </cell>
          <cell r="F82">
            <v>113.86011235955056</v>
          </cell>
          <cell r="G82">
            <v>63.195</v>
          </cell>
          <cell r="H82">
            <v>55.085616438356162</v>
          </cell>
          <cell r="I82">
            <v>354</v>
          </cell>
          <cell r="J82">
            <v>8.7333658984265146</v>
          </cell>
          <cell r="K82" t="str">
            <v xml:space="preserve"> </v>
          </cell>
          <cell r="L82">
            <v>159088</v>
          </cell>
          <cell r="M82">
            <v>3250742</v>
          </cell>
          <cell r="N82">
            <v>3102469</v>
          </cell>
          <cell r="O82">
            <v>0.76539539450636751</v>
          </cell>
          <cell r="P82">
            <v>16389</v>
          </cell>
          <cell r="Q82">
            <v>4.0432523646698346</v>
          </cell>
        </row>
        <row r="83">
          <cell r="A83">
            <v>1</v>
          </cell>
          <cell r="B83" t="str">
            <v>90-91</v>
          </cell>
          <cell r="C83">
            <v>840</v>
          </cell>
          <cell r="D83">
            <v>4400</v>
          </cell>
          <cell r="E83">
            <v>5060.96</v>
          </cell>
          <cell r="F83">
            <v>115.02181818181818</v>
          </cell>
          <cell r="G83">
            <v>81.45</v>
          </cell>
          <cell r="H83">
            <v>68.777995216351385</v>
          </cell>
          <cell r="I83">
            <v>473.01</v>
          </cell>
          <cell r="J83">
            <v>9.3462505137365248</v>
          </cell>
          <cell r="K83" t="str">
            <v xml:space="preserve"> </v>
          </cell>
          <cell r="L83">
            <v>313023</v>
          </cell>
          <cell r="M83">
            <v>3289767</v>
          </cell>
          <cell r="N83">
            <v>3582839</v>
          </cell>
          <cell r="O83">
            <v>0.7079366365274572</v>
          </cell>
          <cell r="P83">
            <v>19299</v>
          </cell>
          <cell r="Q83">
            <v>3.8133081470709116</v>
          </cell>
        </row>
        <row r="84">
          <cell r="A84">
            <v>2</v>
          </cell>
          <cell r="B84" t="str">
            <v>91-92</v>
          </cell>
          <cell r="C84">
            <v>840</v>
          </cell>
          <cell r="D84">
            <v>4400</v>
          </cell>
          <cell r="E84">
            <v>4649.3999999999996</v>
          </cell>
          <cell r="F84">
            <v>105.66818181818181</v>
          </cell>
          <cell r="G84">
            <v>78.054999999999993</v>
          </cell>
          <cell r="H84">
            <v>63.012295081967203</v>
          </cell>
          <cell r="I84">
            <v>444.15999999999997</v>
          </cell>
          <cell r="J84">
            <v>9.5530606099711797</v>
          </cell>
          <cell r="K84" t="str">
            <v xml:space="preserve"> </v>
          </cell>
          <cell r="L84">
            <v>123702</v>
          </cell>
          <cell r="M84">
            <v>3358189</v>
          </cell>
          <cell r="N84">
            <v>3468442</v>
          </cell>
          <cell r="O84">
            <v>0.74599776315223465</v>
          </cell>
          <cell r="P84">
            <v>25027</v>
          </cell>
          <cell r="Q84">
            <v>5.3828450982922531</v>
          </cell>
        </row>
        <row r="85">
          <cell r="A85">
            <v>3</v>
          </cell>
          <cell r="B85" t="str">
            <v>92-93</v>
          </cell>
          <cell r="C85">
            <v>840</v>
          </cell>
          <cell r="D85">
            <v>4800</v>
          </cell>
          <cell r="E85">
            <v>4853.41</v>
          </cell>
          <cell r="F85">
            <v>101.11270833333333</v>
          </cell>
          <cell r="G85">
            <v>79.78</v>
          </cell>
          <cell r="H85">
            <v>65.957409219395515</v>
          </cell>
          <cell r="I85">
            <v>454.39</v>
          </cell>
          <cell r="J85">
            <v>9.3622834254678668</v>
          </cell>
          <cell r="K85" t="str">
            <v xml:space="preserve"> </v>
          </cell>
          <cell r="L85">
            <v>99032</v>
          </cell>
          <cell r="M85">
            <v>3326019</v>
          </cell>
          <cell r="N85">
            <v>3418029</v>
          </cell>
          <cell r="O85">
            <v>0.70425309215582443</v>
          </cell>
          <cell r="P85">
            <v>25049</v>
          </cell>
          <cell r="Q85">
            <v>5.1611135263659982</v>
          </cell>
        </row>
        <row r="86">
          <cell r="A86">
            <v>4</v>
          </cell>
          <cell r="B86" t="str">
            <v>93-94</v>
          </cell>
          <cell r="C86">
            <v>840</v>
          </cell>
          <cell r="D86">
            <v>5000</v>
          </cell>
          <cell r="E86">
            <v>4940.0300000000007</v>
          </cell>
          <cell r="F86">
            <v>98.800600000000017</v>
          </cell>
          <cell r="G86">
            <v>80.135999999999996</v>
          </cell>
          <cell r="H86">
            <v>67.134567297238533</v>
          </cell>
          <cell r="I86">
            <v>495.423</v>
          </cell>
          <cell r="J86">
            <v>10.028744764707906</v>
          </cell>
          <cell r="K86">
            <v>865</v>
          </cell>
          <cell r="L86">
            <v>248312</v>
          </cell>
          <cell r="M86">
            <v>3304685</v>
          </cell>
          <cell r="N86">
            <v>3429131</v>
          </cell>
          <cell r="O86">
            <v>0.69415185737738416</v>
          </cell>
          <cell r="P86">
            <v>22823.625</v>
          </cell>
          <cell r="Q86">
            <v>4.6201389465246159</v>
          </cell>
        </row>
        <row r="87">
          <cell r="A87">
            <v>5</v>
          </cell>
          <cell r="B87" t="str">
            <v>94-95</v>
          </cell>
          <cell r="C87">
            <v>840</v>
          </cell>
          <cell r="D87">
            <v>5000</v>
          </cell>
          <cell r="E87">
            <v>4455</v>
          </cell>
          <cell r="F87">
            <v>89.1</v>
          </cell>
          <cell r="G87">
            <v>72.3</v>
          </cell>
          <cell r="H87">
            <v>60.543052837573384</v>
          </cell>
          <cell r="I87">
            <v>460</v>
          </cell>
          <cell r="J87">
            <v>10.325476992143658</v>
          </cell>
          <cell r="K87">
            <v>840</v>
          </cell>
          <cell r="L87">
            <v>152721</v>
          </cell>
          <cell r="M87">
            <v>3059426</v>
          </cell>
          <cell r="N87">
            <v>2990505</v>
          </cell>
          <cell r="O87">
            <v>0.67126936026936024</v>
          </cell>
          <cell r="P87">
            <v>21509</v>
          </cell>
          <cell r="Q87">
            <v>4.8280583613916948</v>
          </cell>
        </row>
        <row r="88">
          <cell r="B88" t="str">
            <v>95-96</v>
          </cell>
          <cell r="C88">
            <v>840</v>
          </cell>
          <cell r="D88">
            <v>5050</v>
          </cell>
          <cell r="E88">
            <v>4660.8</v>
          </cell>
          <cell r="F88">
            <v>92.29306930693069</v>
          </cell>
          <cell r="G88">
            <v>73</v>
          </cell>
          <cell r="H88">
            <v>63.16679677335415</v>
          </cell>
          <cell r="I88">
            <v>467.8</v>
          </cell>
          <cell r="J88">
            <v>10.03690353587367</v>
          </cell>
          <cell r="K88">
            <v>840</v>
          </cell>
          <cell r="L88">
            <v>281544</v>
          </cell>
          <cell r="M88">
            <v>3036370</v>
          </cell>
          <cell r="N88">
            <v>3184503</v>
          </cell>
          <cell r="O88">
            <v>0.68325244593202883</v>
          </cell>
          <cell r="P88">
            <v>15143</v>
          </cell>
          <cell r="Q88">
            <v>3.2490130449708206</v>
          </cell>
        </row>
        <row r="89">
          <cell r="A89" t="str">
            <v>EXECUTIVE SUMMARY</v>
          </cell>
          <cell r="B89" t="str">
            <v>96-97</v>
          </cell>
          <cell r="C89">
            <v>840</v>
          </cell>
          <cell r="D89">
            <v>5100</v>
          </cell>
          <cell r="E89">
            <v>4913.1000000000004</v>
          </cell>
          <cell r="F89">
            <v>96.335294117647067</v>
          </cell>
          <cell r="G89">
            <v>76.599999999999994</v>
          </cell>
          <cell r="H89">
            <v>66.768590998043067</v>
          </cell>
          <cell r="I89">
            <v>471.9</v>
          </cell>
          <cell r="J89">
            <v>9.6049337485497954</v>
          </cell>
          <cell r="K89">
            <v>840</v>
          </cell>
          <cell r="L89">
            <v>134441</v>
          </cell>
          <cell r="M89">
            <v>3393898</v>
          </cell>
          <cell r="N89">
            <v>3341407</v>
          </cell>
          <cell r="O89">
            <v>0.68010156520323217</v>
          </cell>
          <cell r="P89">
            <v>17432</v>
          </cell>
          <cell r="Q89">
            <v>3.548065376239034</v>
          </cell>
        </row>
        <row r="90">
          <cell r="A90" t="str">
            <v>91-92 to 95-96</v>
          </cell>
          <cell r="B90" t="str">
            <v>97-98</v>
          </cell>
          <cell r="C90">
            <v>840</v>
          </cell>
          <cell r="D90">
            <v>5100</v>
          </cell>
          <cell r="E90">
            <v>5031.22</v>
          </cell>
          <cell r="F90">
            <v>98.651372549019612</v>
          </cell>
          <cell r="G90">
            <v>76.599999999999994</v>
          </cell>
          <cell r="H90">
            <v>68.373831267666887</v>
          </cell>
          <cell r="I90">
            <v>496.51</v>
          </cell>
          <cell r="J90">
            <v>9.8685805828407425</v>
          </cell>
          <cell r="K90">
            <v>870</v>
          </cell>
          <cell r="L90">
            <v>225761</v>
          </cell>
          <cell r="M90">
            <v>3512855</v>
          </cell>
          <cell r="N90">
            <v>3485001</v>
          </cell>
          <cell r="O90">
            <v>0.69267513644801859</v>
          </cell>
          <cell r="P90">
            <v>12153</v>
          </cell>
          <cell r="Q90">
            <v>2.415517508675828</v>
          </cell>
        </row>
        <row r="91">
          <cell r="A91" t="str">
            <v xml:space="preserve"> HYDEL GENETRATION</v>
          </cell>
          <cell r="B91" t="str">
            <v>98-99</v>
          </cell>
          <cell r="C91">
            <v>840</v>
          </cell>
          <cell r="D91">
            <v>5200</v>
          </cell>
          <cell r="E91">
            <v>5318.17</v>
          </cell>
          <cell r="F91">
            <v>102.27249999999999</v>
          </cell>
          <cell r="G91">
            <v>76.599999999999994</v>
          </cell>
          <cell r="H91">
            <v>72.273456186127419</v>
          </cell>
          <cell r="I91">
            <v>531.6</v>
          </cell>
          <cell r="J91">
            <v>9.9959196490522118</v>
          </cell>
          <cell r="K91">
            <v>840</v>
          </cell>
          <cell r="L91">
            <v>189000</v>
          </cell>
          <cell r="M91">
            <v>4085508</v>
          </cell>
          <cell r="N91">
            <v>4055349</v>
          </cell>
          <cell r="O91">
            <v>0.7625459509568141</v>
          </cell>
          <cell r="P91">
            <v>8875</v>
          </cell>
          <cell r="Q91">
            <v>1.6688071272637015</v>
          </cell>
        </row>
        <row r="92">
          <cell r="A92" t="str">
            <v/>
          </cell>
          <cell r="B92" t="str">
            <v>99-00</v>
          </cell>
          <cell r="C92">
            <v>840</v>
          </cell>
          <cell r="D92">
            <v>5300</v>
          </cell>
          <cell r="E92">
            <v>5017.8999999999996</v>
          </cell>
          <cell r="F92">
            <v>94.677358490566021</v>
          </cell>
          <cell r="G92">
            <v>77.5</v>
          </cell>
          <cell r="H92">
            <v>68</v>
          </cell>
          <cell r="I92">
            <v>488.7</v>
          </cell>
          <cell r="J92">
            <v>9.7391339006357249</v>
          </cell>
          <cell r="K92">
            <v>815</v>
          </cell>
          <cell r="L92">
            <v>77595</v>
          </cell>
          <cell r="M92">
            <v>4123724</v>
          </cell>
          <cell r="N92">
            <v>3941909</v>
          </cell>
          <cell r="O92">
            <v>0.79</v>
          </cell>
          <cell r="P92">
            <v>7229</v>
          </cell>
          <cell r="Q92">
            <v>1.4406424998505352</v>
          </cell>
        </row>
        <row r="93">
          <cell r="A93">
            <v>1</v>
          </cell>
          <cell r="B93" t="str">
            <v>00-01</v>
          </cell>
          <cell r="C93">
            <v>840</v>
          </cell>
          <cell r="D93">
            <v>5450</v>
          </cell>
          <cell r="E93">
            <v>4955.8099999999995</v>
          </cell>
          <cell r="F93">
            <v>90.932293577981639</v>
          </cell>
          <cell r="G93">
            <v>77.48</v>
          </cell>
          <cell r="H93">
            <v>67.349999999999994</v>
          </cell>
          <cell r="I93">
            <v>484.36</v>
          </cell>
          <cell r="J93">
            <v>9.773578890231871</v>
          </cell>
          <cell r="K93">
            <v>820</v>
          </cell>
          <cell r="L93">
            <v>259409</v>
          </cell>
          <cell r="M93">
            <v>3227819</v>
          </cell>
          <cell r="N93">
            <v>3644838</v>
          </cell>
          <cell r="O93">
            <v>0.73499999999999999</v>
          </cell>
          <cell r="P93">
            <v>6706</v>
          </cell>
          <cell r="Q93">
            <v>1.35</v>
          </cell>
        </row>
        <row r="94">
          <cell r="A94" t="str">
            <v>Average last 5 years</v>
          </cell>
          <cell r="B94" t="str">
            <v xml:space="preserve">Target (PLAN )   </v>
          </cell>
          <cell r="C94" t="str">
            <v>MU</v>
          </cell>
          <cell r="D94">
            <v>5230</v>
          </cell>
          <cell r="E94">
            <v>5047.24</v>
          </cell>
          <cell r="F94">
            <v>96.573763747042861</v>
          </cell>
          <cell r="G94">
            <v>76.955999999999989</v>
          </cell>
          <cell r="H94">
            <v>68.553175690367468</v>
          </cell>
          <cell r="I94">
            <v>494.61400000000003</v>
          </cell>
          <cell r="J94">
            <v>9.7964293542620702</v>
          </cell>
          <cell r="K94">
            <v>837</v>
          </cell>
          <cell r="L94">
            <v>177241.2</v>
          </cell>
          <cell r="M94">
            <v>3668760.8</v>
          </cell>
          <cell r="N94">
            <v>3693700.8</v>
          </cell>
          <cell r="O94">
            <v>0.73206453052161291</v>
          </cell>
          <cell r="P94">
            <v>10479</v>
          </cell>
          <cell r="Q94">
            <v>2.0846065024058196</v>
          </cell>
        </row>
        <row r="95">
          <cell r="A95" t="str">
            <v>STATE  LOAD  DESPATCH  CENTRE  M.P.E.B.  JABALPUR</v>
          </cell>
          <cell r="B95" t="str">
            <v>ACHIEVEMENT Percentage of ( 2 )</v>
          </cell>
          <cell r="C95" t="str">
            <v>%</v>
          </cell>
          <cell r="D95">
            <v>74.768492377188025</v>
          </cell>
          <cell r="E95">
            <v>69.277005347593587</v>
          </cell>
          <cell r="F95">
            <v>85.009625668449203</v>
          </cell>
          <cell r="G95">
            <v>116.05466839694657</v>
          </cell>
          <cell r="H95">
            <v>105.23</v>
          </cell>
        </row>
        <row r="96">
          <cell r="A96" t="str">
            <v>AMARKANTAK</v>
          </cell>
          <cell r="B96" t="str">
            <v>Hydel Generation M.P.Share</v>
          </cell>
          <cell r="C96" t="str">
            <v>MU</v>
          </cell>
          <cell r="D96">
            <v>1498.64</v>
          </cell>
          <cell r="E96">
            <v>1511.19</v>
          </cell>
          <cell r="F96">
            <v>1658.26</v>
          </cell>
          <cell r="G96">
            <v>2415.3094620000002</v>
          </cell>
          <cell r="H96">
            <v>2253.15</v>
          </cell>
        </row>
        <row r="97">
          <cell r="A97" t="str">
            <v>STATION NAME</v>
          </cell>
          <cell r="B97" t="str">
            <v>YEAR</v>
          </cell>
          <cell r="C97" t="str">
            <v>CAPACITY</v>
          </cell>
          <cell r="D97" t="str">
            <v>TARGET</v>
          </cell>
          <cell r="E97" t="str">
            <v>ACTUAL GENE.</v>
          </cell>
          <cell r="F97" t="str">
            <v>ACHIEVE-MENT</v>
          </cell>
          <cell r="G97" t="str">
            <v>AVAIL-ABILITY</v>
          </cell>
          <cell r="H97" t="str">
            <v>P.L.F.</v>
          </cell>
          <cell r="I97" t="str">
            <v>AUXILIARY CONSUMPTION</v>
          </cell>
          <cell r="K97" t="str">
            <v>MAXIMUM DEMAND</v>
          </cell>
          <cell r="L97" t="str">
            <v>COAL IN MT</v>
          </cell>
          <cell r="N97" t="str">
            <v>COAL CONSUMED</v>
          </cell>
          <cell r="P97" t="str">
            <v>FUEL OIL CONSUMPTION</v>
          </cell>
        </row>
        <row r="98">
          <cell r="A98">
            <v>6</v>
          </cell>
          <cell r="B98" t="str">
            <v>ACHIEVEMENT Percentage of ( 5 )</v>
          </cell>
          <cell r="C98" t="str">
            <v>MW</v>
          </cell>
          <cell r="D98" t="str">
            <v>MKwh</v>
          </cell>
          <cell r="E98" t="str">
            <v>MKwh</v>
          </cell>
          <cell r="F98" t="str">
            <v>%</v>
          </cell>
          <cell r="G98" t="str">
            <v>%</v>
          </cell>
          <cell r="H98" t="str">
            <v>%</v>
          </cell>
          <cell r="I98" t="str">
            <v>MKwh</v>
          </cell>
          <cell r="J98" t="str">
            <v>%</v>
          </cell>
          <cell r="K98" t="str">
            <v>MW</v>
          </cell>
          <cell r="L98" t="str">
            <v>OP.STOCK</v>
          </cell>
          <cell r="M98" t="str">
            <v>RECIEPT</v>
          </cell>
          <cell r="N98" t="str">
            <v>MT</v>
          </cell>
          <cell r="O98" t="str">
            <v>Kg/kWH</v>
          </cell>
          <cell r="P98" t="str">
            <v>KL</v>
          </cell>
          <cell r="Q98" t="str">
            <v>ml/KWH</v>
          </cell>
        </row>
        <row r="99">
          <cell r="A99" t="str">
            <v>AMARKANTAK I</v>
          </cell>
          <cell r="B99" t="str">
            <v>88-89</v>
          </cell>
          <cell r="C99">
            <v>60</v>
          </cell>
          <cell r="D99">
            <v>300</v>
          </cell>
          <cell r="E99">
            <v>375.32</v>
          </cell>
          <cell r="F99">
            <v>125.10666666666667</v>
          </cell>
          <cell r="G99">
            <v>87.49</v>
          </cell>
          <cell r="H99">
            <v>71.407914764079152</v>
          </cell>
          <cell r="I99" t="str">
            <v xml:space="preserve"> </v>
          </cell>
          <cell r="J99">
            <v>0</v>
          </cell>
          <cell r="K99">
            <v>61</v>
          </cell>
          <cell r="N99">
            <v>252980</v>
          </cell>
          <cell r="O99">
            <v>0.6740381541084941</v>
          </cell>
          <cell r="P99">
            <v>2143</v>
          </cell>
          <cell r="Q99">
            <v>5.7097943088564422</v>
          </cell>
        </row>
        <row r="100">
          <cell r="A100" t="str">
            <v>a</v>
          </cell>
          <cell r="B100" t="str">
            <v>89-90</v>
          </cell>
          <cell r="C100">
            <v>60</v>
          </cell>
          <cell r="D100">
            <v>330</v>
          </cell>
          <cell r="E100">
            <v>348.29</v>
          </cell>
          <cell r="F100">
            <v>105.54242424242425</v>
          </cell>
          <cell r="G100">
            <v>94.49</v>
          </cell>
          <cell r="H100">
            <v>66.265220700152213</v>
          </cell>
          <cell r="I100" t="str">
            <v xml:space="preserve"> </v>
          </cell>
          <cell r="J100">
            <v>0</v>
          </cell>
          <cell r="K100">
            <v>60</v>
          </cell>
          <cell r="N100">
            <v>241459</v>
          </cell>
          <cell r="O100">
            <v>0.69326997616928421</v>
          </cell>
          <cell r="P100">
            <v>3121</v>
          </cell>
          <cell r="Q100">
            <v>8.9609233684573191</v>
          </cell>
        </row>
        <row r="101">
          <cell r="A101" t="str">
            <v/>
          </cell>
          <cell r="B101" t="str">
            <v>90-91</v>
          </cell>
          <cell r="C101">
            <v>60</v>
          </cell>
          <cell r="D101">
            <v>350</v>
          </cell>
          <cell r="E101">
            <v>212.54</v>
          </cell>
          <cell r="F101">
            <v>60.725714285714282</v>
          </cell>
          <cell r="G101">
            <v>55.52</v>
          </cell>
          <cell r="H101">
            <v>40.43759512937595</v>
          </cell>
          <cell r="I101">
            <v>21.16</v>
          </cell>
          <cell r="J101">
            <v>9.9557730309588788</v>
          </cell>
          <cell r="K101">
            <v>58</v>
          </cell>
          <cell r="N101">
            <v>159372</v>
          </cell>
          <cell r="O101">
            <v>0.74984473510868543</v>
          </cell>
          <cell r="P101">
            <v>5292</v>
          </cell>
          <cell r="Q101">
            <v>24.898842570810203</v>
          </cell>
        </row>
        <row r="102">
          <cell r="A102" t="str">
            <v>b</v>
          </cell>
          <cell r="B102" t="str">
            <v>91-92</v>
          </cell>
          <cell r="C102">
            <v>60</v>
          </cell>
          <cell r="D102">
            <v>350</v>
          </cell>
          <cell r="E102">
            <v>166.64</v>
          </cell>
          <cell r="F102">
            <v>47.611428571428569</v>
          </cell>
          <cell r="G102">
            <v>42.98</v>
          </cell>
          <cell r="H102">
            <v>31.704718417047182</v>
          </cell>
          <cell r="I102">
            <v>17.46</v>
          </cell>
          <cell r="J102">
            <v>10.477676428228518</v>
          </cell>
          <cell r="K102">
            <v>30</v>
          </cell>
          <cell r="N102">
            <v>126486</v>
          </cell>
          <cell r="O102">
            <v>0.75903744599135858</v>
          </cell>
          <cell r="P102">
            <v>1923</v>
          </cell>
          <cell r="Q102">
            <v>11.539846375420067</v>
          </cell>
        </row>
        <row r="103">
          <cell r="A103" t="str">
            <v/>
          </cell>
          <cell r="B103" t="str">
            <v>92-93</v>
          </cell>
          <cell r="C103">
            <v>60</v>
          </cell>
          <cell r="D103">
            <v>300</v>
          </cell>
          <cell r="E103">
            <v>284.81</v>
          </cell>
          <cell r="F103">
            <v>94.936666666666667</v>
          </cell>
          <cell r="G103">
            <v>87.9</v>
          </cell>
          <cell r="H103">
            <v>54.965647676393395</v>
          </cell>
          <cell r="I103">
            <v>29.54</v>
          </cell>
          <cell r="J103">
            <v>10.371826831923036</v>
          </cell>
          <cell r="K103">
            <v>50</v>
          </cell>
          <cell r="N103">
            <v>205036</v>
          </cell>
          <cell r="O103">
            <v>0.71990449773533227</v>
          </cell>
          <cell r="P103">
            <v>3864</v>
          </cell>
          <cell r="Q103">
            <v>13.566939363084161</v>
          </cell>
        </row>
        <row r="104">
          <cell r="A104" t="str">
            <v>c</v>
          </cell>
          <cell r="B104" t="str">
            <v>93-94</v>
          </cell>
          <cell r="C104">
            <v>50</v>
          </cell>
          <cell r="D104">
            <v>300</v>
          </cell>
          <cell r="E104">
            <v>304.72899999999998</v>
          </cell>
          <cell r="F104">
            <v>101.57633333333332</v>
          </cell>
          <cell r="G104">
            <v>92.043342465753426</v>
          </cell>
          <cell r="H104">
            <v>69.572831050228316</v>
          </cell>
          <cell r="I104">
            <v>32.345314999999999</v>
          </cell>
          <cell r="J104">
            <v>10.614452513544823</v>
          </cell>
          <cell r="K104">
            <v>50</v>
          </cell>
          <cell r="N104">
            <v>211815.05</v>
          </cell>
          <cell r="O104">
            <v>0.69509318115440277</v>
          </cell>
          <cell r="P104">
            <v>3308.25</v>
          </cell>
          <cell r="Q104">
            <v>10.856367460924297</v>
          </cell>
        </row>
        <row r="105">
          <cell r="A105" t="str">
            <v/>
          </cell>
          <cell r="B105" t="str">
            <v>94-95</v>
          </cell>
          <cell r="C105">
            <v>50</v>
          </cell>
          <cell r="D105">
            <v>300</v>
          </cell>
          <cell r="E105">
            <v>304.39999999999998</v>
          </cell>
          <cell r="F105">
            <v>101.46666666666665</v>
          </cell>
          <cell r="G105">
            <v>89.8</v>
          </cell>
          <cell r="H105">
            <v>69.49771689497716</v>
          </cell>
          <cell r="I105">
            <v>31.2</v>
          </cell>
          <cell r="J105">
            <v>10.249671484888305</v>
          </cell>
          <cell r="K105">
            <v>50</v>
          </cell>
          <cell r="N105">
            <v>214826</v>
          </cell>
          <cell r="O105">
            <v>0.70573587385019709</v>
          </cell>
          <cell r="P105">
            <v>5006</v>
          </cell>
          <cell r="Q105">
            <v>16.445466491458607</v>
          </cell>
        </row>
        <row r="106">
          <cell r="A106" t="str">
            <v>d</v>
          </cell>
          <cell r="B106" t="str">
            <v>95-96</v>
          </cell>
          <cell r="C106">
            <v>50</v>
          </cell>
          <cell r="D106">
            <v>300</v>
          </cell>
          <cell r="E106">
            <v>294.39999999999998</v>
          </cell>
          <cell r="F106">
            <v>98.133333333333326</v>
          </cell>
          <cell r="G106">
            <v>90.6</v>
          </cell>
          <cell r="H106">
            <v>67.030965391621123</v>
          </cell>
          <cell r="I106">
            <v>32.299999999999997</v>
          </cell>
          <cell r="J106">
            <v>10.971467391304348</v>
          </cell>
          <cell r="K106">
            <v>50</v>
          </cell>
          <cell r="N106">
            <v>204359</v>
          </cell>
          <cell r="O106">
            <v>0.69415421195652172</v>
          </cell>
          <cell r="P106">
            <v>2743</v>
          </cell>
          <cell r="Q106">
            <v>9.3172554347826093</v>
          </cell>
        </row>
        <row r="107">
          <cell r="A107" t="str">
            <v/>
          </cell>
          <cell r="B107" t="str">
            <v>96-97</v>
          </cell>
          <cell r="C107">
            <v>50</v>
          </cell>
          <cell r="D107">
            <v>300</v>
          </cell>
          <cell r="E107">
            <v>258.89999999999998</v>
          </cell>
          <cell r="F107">
            <v>86.299999999999983</v>
          </cell>
          <cell r="G107">
            <v>85.6</v>
          </cell>
          <cell r="H107">
            <v>59.10958904109588</v>
          </cell>
          <cell r="I107">
            <v>29</v>
          </cell>
          <cell r="J107">
            <v>11.201235998455003</v>
          </cell>
          <cell r="K107">
            <v>49</v>
          </cell>
          <cell r="N107">
            <v>177922</v>
          </cell>
          <cell r="O107">
            <v>0.68722286597141757</v>
          </cell>
          <cell r="P107">
            <v>2063</v>
          </cell>
          <cell r="Q107">
            <v>7.9683275395905762</v>
          </cell>
        </row>
        <row r="108">
          <cell r="A108" t="str">
            <v>e</v>
          </cell>
          <cell r="B108" t="str">
            <v>97-98</v>
          </cell>
          <cell r="C108">
            <v>50</v>
          </cell>
          <cell r="D108">
            <v>300</v>
          </cell>
          <cell r="E108">
            <v>251.97</v>
          </cell>
          <cell r="F108">
            <v>83.99</v>
          </cell>
          <cell r="G108">
            <v>87.6</v>
          </cell>
          <cell r="H108">
            <v>57.527397260273972</v>
          </cell>
          <cell r="I108">
            <v>30.628</v>
          </cell>
          <cell r="J108">
            <v>12.155415327221496</v>
          </cell>
          <cell r="K108">
            <v>50</v>
          </cell>
          <cell r="N108">
            <v>174156</v>
          </cell>
          <cell r="O108">
            <v>0.69117752113346831</v>
          </cell>
          <cell r="P108">
            <v>2350</v>
          </cell>
          <cell r="Q108">
            <v>9.3265071238639514</v>
          </cell>
        </row>
        <row r="109">
          <cell r="A109" t="str">
            <v/>
          </cell>
          <cell r="B109" t="str">
            <v>98-99</v>
          </cell>
          <cell r="C109">
            <v>50</v>
          </cell>
          <cell r="D109">
            <v>300</v>
          </cell>
          <cell r="E109">
            <v>202.17</v>
          </cell>
          <cell r="F109">
            <v>67.39</v>
          </cell>
          <cell r="G109">
            <v>76</v>
          </cell>
          <cell r="H109">
            <v>46.157534246575345</v>
          </cell>
          <cell r="I109">
            <v>25.5</v>
          </cell>
          <cell r="J109">
            <v>12.613147351239057</v>
          </cell>
          <cell r="K109">
            <v>49</v>
          </cell>
          <cell r="N109">
            <v>135455</v>
          </cell>
          <cell r="O109">
            <v>0.67000544096552406</v>
          </cell>
          <cell r="P109">
            <v>2779</v>
          </cell>
          <cell r="Q109">
            <v>13.745857446703271</v>
          </cell>
        </row>
        <row r="110">
          <cell r="A110" t="str">
            <v>f</v>
          </cell>
          <cell r="B110" t="str">
            <v>99-00</v>
          </cell>
          <cell r="C110">
            <v>50</v>
          </cell>
          <cell r="D110">
            <v>250</v>
          </cell>
          <cell r="E110">
            <v>248.2</v>
          </cell>
          <cell r="F110">
            <v>98.9</v>
          </cell>
          <cell r="G110">
            <v>86.2</v>
          </cell>
          <cell r="H110">
            <v>56.5</v>
          </cell>
          <cell r="I110">
            <v>29.3</v>
          </cell>
          <cell r="J110">
            <v>11.804995970991136</v>
          </cell>
          <cell r="K110">
            <v>50</v>
          </cell>
          <cell r="N110">
            <v>170257</v>
          </cell>
          <cell r="O110">
            <v>0.68596696212731667</v>
          </cell>
          <cell r="P110">
            <v>1599</v>
          </cell>
          <cell r="Q110">
            <v>6.4423851732473816</v>
          </cell>
        </row>
        <row r="111">
          <cell r="A111" t="str">
            <v/>
          </cell>
          <cell r="B111" t="str">
            <v>00-01</v>
          </cell>
          <cell r="C111">
            <v>50</v>
          </cell>
          <cell r="D111">
            <v>250</v>
          </cell>
          <cell r="E111">
            <v>180.96</v>
          </cell>
          <cell r="F111">
            <v>71.81</v>
          </cell>
          <cell r="G111">
            <v>64.22</v>
          </cell>
          <cell r="H111">
            <v>41.31</v>
          </cell>
          <cell r="I111">
            <v>23.72</v>
          </cell>
          <cell r="J111">
            <v>13.1078691423519</v>
          </cell>
          <cell r="K111">
            <v>49</v>
          </cell>
          <cell r="N111">
            <v>131657</v>
          </cell>
          <cell r="O111">
            <v>0.72754752431476566</v>
          </cell>
          <cell r="P111">
            <v>2944</v>
          </cell>
          <cell r="Q111">
            <v>16.268788682581786</v>
          </cell>
        </row>
        <row r="112">
          <cell r="A112" t="str">
            <v>Average last 5 years</v>
          </cell>
          <cell r="B112" t="str">
            <v xml:space="preserve">RAJGHAT     MDDL    </v>
          </cell>
          <cell r="C112" t="str">
            <v>M</v>
          </cell>
          <cell r="D112">
            <v>280</v>
          </cell>
          <cell r="E112">
            <v>228.44</v>
          </cell>
          <cell r="F112">
            <v>81.677999999999983</v>
          </cell>
          <cell r="G112">
            <v>79.924000000000007</v>
          </cell>
          <cell r="H112">
            <v>52.120904109589034</v>
          </cell>
          <cell r="I112">
            <v>27.6296</v>
          </cell>
          <cell r="J112">
            <v>12.176532758051719</v>
          </cell>
          <cell r="K112">
            <v>49.4</v>
          </cell>
          <cell r="N112">
            <v>157889.4</v>
          </cell>
          <cell r="O112">
            <v>0.69238406290249854</v>
          </cell>
          <cell r="P112">
            <v>2347</v>
          </cell>
          <cell r="Q112">
            <v>10.750373193197394</v>
          </cell>
        </row>
        <row r="113">
          <cell r="A113" t="str">
            <v>AMARKANTAK II</v>
          </cell>
          <cell r="B113" t="str">
            <v>88-89</v>
          </cell>
          <cell r="C113">
            <v>240</v>
          </cell>
          <cell r="D113">
            <v>1250</v>
          </cell>
          <cell r="E113">
            <v>1209.6600000000001</v>
          </cell>
          <cell r="F113">
            <v>96.772800000000018</v>
          </cell>
          <cell r="G113">
            <v>78.19</v>
          </cell>
          <cell r="H113">
            <v>57.537100456621012</v>
          </cell>
          <cell r="I113" t="str">
            <v xml:space="preserve"> </v>
          </cell>
          <cell r="J113">
            <v>0</v>
          </cell>
          <cell r="K113">
            <v>230</v>
          </cell>
          <cell r="N113">
            <v>908200</v>
          </cell>
          <cell r="O113">
            <v>0.75078947803515039</v>
          </cell>
          <cell r="P113">
            <v>9857</v>
          </cell>
          <cell r="Q113">
            <v>8.1485706727510205</v>
          </cell>
        </row>
        <row r="114">
          <cell r="A114" t="str">
            <v/>
          </cell>
          <cell r="B114" t="str">
            <v>89-90</v>
          </cell>
          <cell r="C114">
            <v>240</v>
          </cell>
          <cell r="D114">
            <v>1310</v>
          </cell>
          <cell r="E114">
            <v>988.66</v>
          </cell>
          <cell r="F114">
            <v>75.470229007633591</v>
          </cell>
          <cell r="G114">
            <v>69.31</v>
          </cell>
          <cell r="H114">
            <v>47.025304414003045</v>
          </cell>
          <cell r="I114">
            <v>103</v>
          </cell>
          <cell r="J114">
            <v>10.418141727186294</v>
          </cell>
          <cell r="K114">
            <v>200</v>
          </cell>
          <cell r="N114">
            <v>755851</v>
          </cell>
          <cell r="O114">
            <v>0.76452066433354238</v>
          </cell>
          <cell r="P114">
            <v>11664</v>
          </cell>
          <cell r="Q114">
            <v>11.797786903485527</v>
          </cell>
        </row>
        <row r="115">
          <cell r="A115">
            <v>1</v>
          </cell>
          <cell r="B115" t="str">
            <v>90-91</v>
          </cell>
          <cell r="C115">
            <v>240</v>
          </cell>
          <cell r="D115">
            <v>1250</v>
          </cell>
          <cell r="E115">
            <v>791.39</v>
          </cell>
          <cell r="F115">
            <v>63.311199999999999</v>
          </cell>
          <cell r="G115">
            <v>55.96</v>
          </cell>
          <cell r="H115">
            <v>37.642218417047182</v>
          </cell>
          <cell r="I115">
            <v>87.17</v>
          </cell>
          <cell r="J115">
            <v>11.014796750022112</v>
          </cell>
          <cell r="K115">
            <v>190</v>
          </cell>
          <cell r="N115">
            <v>643580</v>
          </cell>
          <cell r="O115">
            <v>0.81322735945614677</v>
          </cell>
          <cell r="P115">
            <v>10599</v>
          </cell>
          <cell r="Q115">
            <v>13.39289098927204</v>
          </cell>
        </row>
        <row r="116">
          <cell r="A116">
            <v>2</v>
          </cell>
          <cell r="B116" t="str">
            <v>91-92</v>
          </cell>
          <cell r="C116">
            <v>240</v>
          </cell>
          <cell r="D116">
            <v>1200</v>
          </cell>
          <cell r="E116">
            <v>902.14</v>
          </cell>
          <cell r="F116">
            <v>75.178333333333327</v>
          </cell>
          <cell r="G116">
            <v>63.18</v>
          </cell>
          <cell r="H116">
            <v>42.792767152398298</v>
          </cell>
          <cell r="I116">
            <v>96.78</v>
          </cell>
          <cell r="J116">
            <v>10.727824949564368</v>
          </cell>
          <cell r="K116">
            <v>195</v>
          </cell>
          <cell r="N116">
            <v>744899</v>
          </cell>
          <cell r="O116">
            <v>0.82570221916775666</v>
          </cell>
          <cell r="P116">
            <v>13223</v>
          </cell>
          <cell r="Q116">
            <v>14.657370252954086</v>
          </cell>
        </row>
        <row r="117">
          <cell r="A117">
            <v>3</v>
          </cell>
          <cell r="B117" t="str">
            <v>92-93</v>
          </cell>
          <cell r="C117">
            <v>240</v>
          </cell>
          <cell r="D117">
            <v>1200</v>
          </cell>
          <cell r="E117">
            <v>991.24</v>
          </cell>
          <cell r="F117">
            <v>82.603333333333339</v>
          </cell>
          <cell r="G117">
            <v>70.989999999999995</v>
          </cell>
          <cell r="H117">
            <v>47.148021308980212</v>
          </cell>
          <cell r="I117">
            <v>106.47</v>
          </cell>
          <cell r="J117">
            <v>10.741091965618821</v>
          </cell>
          <cell r="K117">
            <v>211</v>
          </cell>
          <cell r="N117">
            <v>797288</v>
          </cell>
          <cell r="O117">
            <v>0.80433396553811387</v>
          </cell>
          <cell r="P117">
            <v>13294</v>
          </cell>
          <cell r="Q117">
            <v>13.411484605141036</v>
          </cell>
        </row>
        <row r="118">
          <cell r="A118" t="str">
            <v>Note :-</v>
          </cell>
          <cell r="B118" t="str">
            <v>93-94</v>
          </cell>
          <cell r="C118">
            <v>240</v>
          </cell>
          <cell r="D118">
            <v>1120</v>
          </cell>
          <cell r="E118">
            <v>1070.5160000000001</v>
          </cell>
          <cell r="F118">
            <v>95.581785714285715</v>
          </cell>
          <cell r="G118">
            <v>70.069999999999993</v>
          </cell>
          <cell r="H118">
            <v>50.918759512937605</v>
          </cell>
          <cell r="I118">
            <v>104.467</v>
          </cell>
          <cell r="J118">
            <v>9.7585650284535674</v>
          </cell>
          <cell r="K118">
            <v>205</v>
          </cell>
          <cell r="N118">
            <v>783385.61</v>
          </cell>
          <cell r="O118">
            <v>0.73178318679963683</v>
          </cell>
          <cell r="P118">
            <v>10814.63</v>
          </cell>
          <cell r="Q118">
            <v>10.10225909748196</v>
          </cell>
        </row>
        <row r="119">
          <cell r="A119" t="str">
            <v>Note :-</v>
          </cell>
          <cell r="B119" t="str">
            <v>94-95</v>
          </cell>
          <cell r="C119">
            <v>240</v>
          </cell>
          <cell r="D119">
            <v>1100</v>
          </cell>
          <cell r="E119">
            <v>1122.9000000000001</v>
          </cell>
          <cell r="F119">
            <v>102.08181818181819</v>
          </cell>
          <cell r="G119">
            <v>76.099999999999994</v>
          </cell>
          <cell r="H119">
            <v>53.410388127853885</v>
          </cell>
          <cell r="I119">
            <v>106.9</v>
          </cell>
          <cell r="J119">
            <v>9.5199928755899901</v>
          </cell>
          <cell r="K119">
            <v>225</v>
          </cell>
          <cell r="N119">
            <v>871239</v>
          </cell>
          <cell r="O119">
            <v>0.7758829815655891</v>
          </cell>
          <cell r="P119">
            <v>12775</v>
          </cell>
          <cell r="Q119">
            <v>11.376792234393088</v>
          </cell>
        </row>
        <row r="120">
          <cell r="A120" t="str">
            <v>EXECUTIVE SUMMARY</v>
          </cell>
          <cell r="B120" t="str">
            <v>95-96</v>
          </cell>
          <cell r="C120">
            <v>240</v>
          </cell>
          <cell r="D120">
            <v>1150</v>
          </cell>
          <cell r="E120">
            <v>958</v>
          </cell>
          <cell r="F120">
            <v>83.304347826086953</v>
          </cell>
          <cell r="G120">
            <v>73.400000000000006</v>
          </cell>
          <cell r="H120">
            <v>45.442471159684274</v>
          </cell>
          <cell r="I120">
            <v>101.8</v>
          </cell>
          <cell r="J120">
            <v>10.626304801670146</v>
          </cell>
          <cell r="K120">
            <v>215</v>
          </cell>
          <cell r="N120">
            <v>742828</v>
          </cell>
          <cell r="O120">
            <v>0.77539457202505224</v>
          </cell>
          <cell r="P120">
            <v>11723</v>
          </cell>
          <cell r="Q120">
            <v>12.236951983298539</v>
          </cell>
        </row>
        <row r="121">
          <cell r="A121" t="str">
            <v>96-97 to 00-01</v>
          </cell>
          <cell r="B121" t="str">
            <v>96-97</v>
          </cell>
          <cell r="C121">
            <v>240</v>
          </cell>
          <cell r="D121">
            <v>1200</v>
          </cell>
          <cell r="E121">
            <v>420.6</v>
          </cell>
          <cell r="F121">
            <v>35.049999999999997</v>
          </cell>
          <cell r="G121">
            <v>29.8</v>
          </cell>
          <cell r="H121">
            <v>20.005707762557076</v>
          </cell>
          <cell r="I121">
            <v>45.2</v>
          </cell>
          <cell r="J121">
            <v>10.746552543984784</v>
          </cell>
          <cell r="K121">
            <v>105</v>
          </cell>
          <cell r="N121">
            <v>321549</v>
          </cell>
          <cell r="O121">
            <v>0.76450071326676172</v>
          </cell>
          <cell r="P121">
            <v>3942</v>
          </cell>
          <cell r="Q121">
            <v>9.3723252496433656</v>
          </cell>
        </row>
        <row r="122">
          <cell r="A122" t="str">
            <v xml:space="preserve"> HYDEL GENETRATION</v>
          </cell>
          <cell r="B122" t="str">
            <v>97-98</v>
          </cell>
          <cell r="C122">
            <v>240</v>
          </cell>
          <cell r="D122">
            <v>1000</v>
          </cell>
          <cell r="E122">
            <v>526.26</v>
          </cell>
          <cell r="F122">
            <v>52.625999999999998</v>
          </cell>
          <cell r="G122">
            <v>31.9</v>
          </cell>
          <cell r="H122">
            <v>25.031392694063928</v>
          </cell>
          <cell r="I122">
            <v>49.438000000000002</v>
          </cell>
          <cell r="J122">
            <v>9.39421578687341</v>
          </cell>
          <cell r="K122">
            <v>220</v>
          </cell>
          <cell r="N122">
            <v>385051</v>
          </cell>
          <cell r="O122">
            <v>0.73167445749249416</v>
          </cell>
          <cell r="P122">
            <v>3240</v>
          </cell>
          <cell r="Q122">
            <v>6.1566526051761485</v>
          </cell>
        </row>
        <row r="123">
          <cell r="A123" t="str">
            <v/>
          </cell>
          <cell r="B123" t="str">
            <v>98-99</v>
          </cell>
          <cell r="C123">
            <v>240</v>
          </cell>
          <cell r="D123">
            <v>1200</v>
          </cell>
          <cell r="E123">
            <v>997.7</v>
          </cell>
          <cell r="F123">
            <v>83.141666666666666</v>
          </cell>
          <cell r="G123">
            <v>58.8</v>
          </cell>
          <cell r="H123">
            <v>47.455289193302889</v>
          </cell>
          <cell r="I123">
            <v>97.4</v>
          </cell>
          <cell r="J123">
            <v>9.7624536433797733</v>
          </cell>
          <cell r="K123">
            <v>220</v>
          </cell>
          <cell r="N123">
            <v>652165</v>
          </cell>
          <cell r="O123">
            <v>0.65366843740603386</v>
          </cell>
          <cell r="P123">
            <v>3605</v>
          </cell>
          <cell r="Q123">
            <v>3.6133106144131499</v>
          </cell>
        </row>
        <row r="124">
          <cell r="A124">
            <v>1</v>
          </cell>
          <cell r="B124" t="str">
            <v>99-00</v>
          </cell>
          <cell r="C124">
            <v>240</v>
          </cell>
          <cell r="D124">
            <v>900</v>
          </cell>
          <cell r="E124">
            <v>1048.8</v>
          </cell>
          <cell r="F124">
            <v>87.4</v>
          </cell>
          <cell r="G124">
            <v>65.099999999999994</v>
          </cell>
          <cell r="H124">
            <v>49.7</v>
          </cell>
          <cell r="I124">
            <v>105.9</v>
          </cell>
          <cell r="J124">
            <v>10.09725400457666</v>
          </cell>
          <cell r="K124">
            <v>200</v>
          </cell>
          <cell r="N124">
            <v>674871</v>
          </cell>
          <cell r="O124">
            <v>0.64346967963386725</v>
          </cell>
          <cell r="P124">
            <v>3020</v>
          </cell>
          <cell r="Q124">
            <v>2.8794813119755913</v>
          </cell>
        </row>
        <row r="125">
          <cell r="A125">
            <v>2</v>
          </cell>
          <cell r="B125" t="str">
            <v>00-01</v>
          </cell>
          <cell r="C125">
            <v>240</v>
          </cell>
          <cell r="D125">
            <v>1150</v>
          </cell>
          <cell r="E125">
            <v>968.97</v>
          </cell>
          <cell r="F125">
            <v>84.19</v>
          </cell>
          <cell r="G125">
            <v>62.4</v>
          </cell>
          <cell r="H125">
            <v>46.09</v>
          </cell>
          <cell r="I125">
            <v>95.83</v>
          </cell>
          <cell r="J125">
            <v>9.8898830717153263</v>
          </cell>
          <cell r="K125">
            <v>200</v>
          </cell>
          <cell r="N125">
            <v>723885</v>
          </cell>
          <cell r="O125">
            <v>0.74706647264621195</v>
          </cell>
          <cell r="P125">
            <v>5474</v>
          </cell>
          <cell r="Q125">
            <v>5.6492977078753723</v>
          </cell>
        </row>
        <row r="126">
          <cell r="A126" t="str">
            <v>Average last 5 years</v>
          </cell>
          <cell r="B126" t="str">
            <v>ACHIEVEMENT Percentage of ( 2 )</v>
          </cell>
          <cell r="C126" t="str">
            <v>%</v>
          </cell>
          <cell r="D126">
            <v>1090</v>
          </cell>
          <cell r="E126">
            <v>792.46600000000001</v>
          </cell>
          <cell r="F126">
            <v>68.481533333333331</v>
          </cell>
          <cell r="G126">
            <v>49.6</v>
          </cell>
          <cell r="H126">
            <v>37.656477929984774</v>
          </cell>
          <cell r="I126">
            <v>78.753599999999992</v>
          </cell>
          <cell r="J126">
            <v>9.9780718101059911</v>
          </cell>
          <cell r="K126">
            <v>189</v>
          </cell>
          <cell r="N126">
            <v>551504.19999999995</v>
          </cell>
          <cell r="O126">
            <v>0.70807595208907392</v>
          </cell>
          <cell r="P126">
            <v>3856.2</v>
          </cell>
          <cell r="Q126">
            <v>5.5342134978167259</v>
          </cell>
        </row>
        <row r="127">
          <cell r="A127" t="str">
            <v>AMARKANTAK</v>
          </cell>
          <cell r="B127" t="str">
            <v>88-89</v>
          </cell>
          <cell r="C127">
            <v>300</v>
          </cell>
          <cell r="D127">
            <v>1550</v>
          </cell>
          <cell r="E127">
            <v>1584.98</v>
          </cell>
          <cell r="F127">
            <v>102.25677419354838</v>
          </cell>
          <cell r="G127">
            <v>80.05</v>
          </cell>
          <cell r="H127">
            <v>60.31126331811263</v>
          </cell>
          <cell r="I127">
            <v>0</v>
          </cell>
          <cell r="J127">
            <v>0</v>
          </cell>
          <cell r="K127" t="str">
            <v xml:space="preserve"> </v>
          </cell>
          <cell r="L127" t="str">
            <v xml:space="preserve"> </v>
          </cell>
          <cell r="M127" t="str">
            <v xml:space="preserve"> </v>
          </cell>
          <cell r="N127">
            <v>1161180</v>
          </cell>
          <cell r="O127">
            <v>0.73261492258577399</v>
          </cell>
          <cell r="P127">
            <v>12000</v>
          </cell>
          <cell r="Q127">
            <v>7.57107345203094</v>
          </cell>
        </row>
        <row r="128">
          <cell r="A128">
            <v>5</v>
          </cell>
          <cell r="B128" t="str">
            <v>89-90</v>
          </cell>
          <cell r="C128">
            <v>300</v>
          </cell>
          <cell r="D128">
            <v>1640</v>
          </cell>
          <cell r="E128">
            <v>1336.95</v>
          </cell>
          <cell r="F128">
            <v>81.521341463414629</v>
          </cell>
          <cell r="G128">
            <v>74.346000000000004</v>
          </cell>
          <cell r="H128">
            <v>50.873287671232873</v>
          </cell>
          <cell r="I128">
            <v>103</v>
          </cell>
          <cell r="J128">
            <v>7.7041026216388042</v>
          </cell>
          <cell r="K128" t="str">
            <v xml:space="preserve"> </v>
          </cell>
          <cell r="L128">
            <v>31115</v>
          </cell>
          <cell r="M128">
            <v>1015605</v>
          </cell>
          <cell r="N128">
            <v>997310</v>
          </cell>
          <cell r="O128">
            <v>0.74595908597928118</v>
          </cell>
          <cell r="P128">
            <v>14785</v>
          </cell>
          <cell r="Q128">
            <v>11.0587531321291</v>
          </cell>
        </row>
        <row r="129">
          <cell r="A129">
            <v>6</v>
          </cell>
          <cell r="B129" t="str">
            <v>90-91</v>
          </cell>
          <cell r="C129">
            <v>300</v>
          </cell>
          <cell r="D129">
            <v>1600</v>
          </cell>
          <cell r="E129">
            <v>1003.93</v>
          </cell>
          <cell r="F129">
            <v>62.745624999999997</v>
          </cell>
          <cell r="G129">
            <v>55.871999999999993</v>
          </cell>
          <cell r="H129">
            <v>38.201293759512936</v>
          </cell>
          <cell r="I129">
            <v>108.33</v>
          </cell>
          <cell r="J129">
            <v>10.790592969629357</v>
          </cell>
          <cell r="K129" t="str">
            <v xml:space="preserve"> </v>
          </cell>
          <cell r="L129">
            <v>47723</v>
          </cell>
          <cell r="M129">
            <v>791141</v>
          </cell>
          <cell r="N129">
            <v>802952</v>
          </cell>
          <cell r="O129">
            <v>0.7998087516061877</v>
          </cell>
          <cell r="P129">
            <v>15891</v>
          </cell>
          <cell r="Q129">
            <v>15.828792844122599</v>
          </cell>
        </row>
        <row r="130">
          <cell r="A130">
            <v>7</v>
          </cell>
          <cell r="B130" t="str">
            <v>91-92</v>
          </cell>
          <cell r="C130">
            <v>300</v>
          </cell>
          <cell r="D130">
            <v>1550</v>
          </cell>
          <cell r="E130">
            <v>1068.78</v>
          </cell>
          <cell r="F130">
            <v>68.953548387096774</v>
          </cell>
          <cell r="G130">
            <v>59.14</v>
          </cell>
          <cell r="H130">
            <v>40.557832422586522</v>
          </cell>
          <cell r="I130">
            <v>114.24000000000001</v>
          </cell>
          <cell r="J130">
            <v>10.688822769887162</v>
          </cell>
          <cell r="K130" t="str">
            <v xml:space="preserve"> </v>
          </cell>
          <cell r="L130">
            <v>51627</v>
          </cell>
          <cell r="M130">
            <v>828867</v>
          </cell>
          <cell r="N130">
            <v>871385</v>
          </cell>
          <cell r="O130">
            <v>0.81530810831041001</v>
          </cell>
          <cell r="P130">
            <v>15146</v>
          </cell>
          <cell r="Q130">
            <v>14.171298115608451</v>
          </cell>
        </row>
        <row r="131">
          <cell r="A131" t="str">
            <v>a</v>
          </cell>
          <cell r="B131" t="str">
            <v>92-93</v>
          </cell>
          <cell r="C131">
            <v>300</v>
          </cell>
          <cell r="D131">
            <v>1500</v>
          </cell>
          <cell r="E131">
            <v>1276.05</v>
          </cell>
          <cell r="F131">
            <v>85.07</v>
          </cell>
          <cell r="G131">
            <v>74.372</v>
          </cell>
          <cell r="H131">
            <v>48.693790640168515</v>
          </cell>
          <cell r="I131">
            <v>136.01</v>
          </cell>
          <cell r="J131">
            <v>10.65867324948082</v>
          </cell>
          <cell r="K131" t="str">
            <v xml:space="preserve"> </v>
          </cell>
          <cell r="L131">
            <v>3954</v>
          </cell>
          <cell r="M131">
            <v>1008841</v>
          </cell>
          <cell r="N131">
            <v>1002324</v>
          </cell>
          <cell r="O131">
            <v>0.78548959680263308</v>
          </cell>
          <cell r="P131">
            <v>17158</v>
          </cell>
          <cell r="Q131">
            <v>13.446181575957056</v>
          </cell>
        </row>
        <row r="132">
          <cell r="A132" t="str">
            <v/>
          </cell>
          <cell r="B132" t="str">
            <v>93-94</v>
          </cell>
          <cell r="C132">
            <v>290</v>
          </cell>
          <cell r="D132">
            <v>1420</v>
          </cell>
          <cell r="E132">
            <v>1375.2450000000001</v>
          </cell>
          <cell r="F132">
            <v>96.848239436619721</v>
          </cell>
          <cell r="G132">
            <v>73.858507321681628</v>
          </cell>
          <cell r="H132">
            <v>54.134978743504959</v>
          </cell>
          <cell r="I132">
            <v>136.81231500000001</v>
          </cell>
          <cell r="J132">
            <v>9.9482139546044532</v>
          </cell>
          <cell r="K132" t="str">
            <v xml:space="preserve"> </v>
          </cell>
          <cell r="L132">
            <v>10262</v>
          </cell>
          <cell r="M132">
            <v>1014037</v>
          </cell>
          <cell r="N132">
            <v>995200.65999999992</v>
          </cell>
          <cell r="O132">
            <v>0.72365335631105709</v>
          </cell>
          <cell r="P132">
            <v>14122.88</v>
          </cell>
          <cell r="Q132">
            <v>10.269355642085591</v>
          </cell>
        </row>
        <row r="133">
          <cell r="A133" t="str">
            <v>b</v>
          </cell>
          <cell r="B133" t="str">
            <v>94-95</v>
          </cell>
          <cell r="C133">
            <v>290</v>
          </cell>
          <cell r="D133">
            <v>1400</v>
          </cell>
          <cell r="E133">
            <v>1427.3000000000002</v>
          </cell>
          <cell r="F133">
            <v>101.95000000000002</v>
          </cell>
          <cell r="G133">
            <v>78.462068965517247</v>
          </cell>
          <cell r="H133">
            <v>56.030557125808691</v>
          </cell>
          <cell r="I133">
            <v>138.1</v>
          </cell>
          <cell r="J133">
            <v>9.6756112940517056</v>
          </cell>
          <cell r="K133" t="str">
            <v xml:space="preserve"> </v>
          </cell>
          <cell r="L133">
            <v>41415</v>
          </cell>
          <cell r="M133">
            <v>1102016</v>
          </cell>
          <cell r="N133">
            <v>1086065</v>
          </cell>
          <cell r="O133">
            <v>0.76092272122188731</v>
          </cell>
          <cell r="P133">
            <v>17781</v>
          </cell>
          <cell r="Q133">
            <v>12.457787430813422</v>
          </cell>
        </row>
        <row r="134">
          <cell r="A134" t="str">
            <v/>
          </cell>
          <cell r="B134" t="str">
            <v>95-96</v>
          </cell>
          <cell r="C134">
            <v>290</v>
          </cell>
          <cell r="D134">
            <v>1450</v>
          </cell>
          <cell r="E134">
            <v>1252.4000000000001</v>
          </cell>
          <cell r="F134">
            <v>86.372413793103462</v>
          </cell>
          <cell r="G134">
            <v>76.365517241379308</v>
          </cell>
          <cell r="H134">
            <v>49.299322941269097</v>
          </cell>
          <cell r="I134">
            <v>134.1</v>
          </cell>
          <cell r="J134">
            <v>10.707441711913127</v>
          </cell>
          <cell r="K134">
            <v>245</v>
          </cell>
          <cell r="L134">
            <v>58749</v>
          </cell>
          <cell r="M134">
            <v>972440</v>
          </cell>
          <cell r="N134">
            <v>947187</v>
          </cell>
          <cell r="O134">
            <v>0.7562975087831364</v>
          </cell>
          <cell r="P134">
            <v>14466</v>
          </cell>
          <cell r="Q134">
            <v>11.550622804215905</v>
          </cell>
        </row>
        <row r="135">
          <cell r="A135" t="str">
            <v>c</v>
          </cell>
          <cell r="B135" t="str">
            <v>96-97</v>
          </cell>
          <cell r="C135">
            <v>290</v>
          </cell>
          <cell r="D135">
            <v>1500</v>
          </cell>
          <cell r="E135">
            <v>679.5</v>
          </cell>
          <cell r="F135">
            <v>45.3</v>
          </cell>
          <cell r="G135">
            <v>39.420689655172417</v>
          </cell>
          <cell r="H135">
            <v>26.747756258856874</v>
          </cell>
          <cell r="I135">
            <v>74.2</v>
          </cell>
          <cell r="J135">
            <v>10.919793966151582</v>
          </cell>
          <cell r="K135">
            <v>245</v>
          </cell>
          <cell r="L135">
            <v>84001</v>
          </cell>
          <cell r="M135">
            <v>471584</v>
          </cell>
          <cell r="N135">
            <v>499471</v>
          </cell>
          <cell r="O135">
            <v>0.73505665930831499</v>
          </cell>
          <cell r="P135">
            <v>6005</v>
          </cell>
          <cell r="Q135">
            <v>8.8373804267844012</v>
          </cell>
        </row>
        <row r="136">
          <cell r="A136" t="str">
            <v/>
          </cell>
          <cell r="B136" t="str">
            <v>97-98</v>
          </cell>
          <cell r="C136">
            <v>290</v>
          </cell>
          <cell r="D136">
            <v>1300</v>
          </cell>
          <cell r="E136">
            <v>778.23</v>
          </cell>
          <cell r="F136">
            <v>59.863846153846154</v>
          </cell>
          <cell r="G136">
            <v>41.50344827586207</v>
          </cell>
          <cell r="H136">
            <v>30.634152102031177</v>
          </cell>
          <cell r="I136">
            <v>80.066000000000003</v>
          </cell>
          <cell r="J136">
            <v>10.288218136026625</v>
          </cell>
          <cell r="K136">
            <v>258</v>
          </cell>
          <cell r="L136">
            <v>58003</v>
          </cell>
          <cell r="M136">
            <v>576062</v>
          </cell>
          <cell r="N136">
            <v>559207</v>
          </cell>
          <cell r="O136">
            <v>0.71856263572465728</v>
          </cell>
          <cell r="P136">
            <v>5590</v>
          </cell>
          <cell r="Q136">
            <v>7.1829664752065581</v>
          </cell>
        </row>
        <row r="137">
          <cell r="A137" t="str">
            <v>d</v>
          </cell>
          <cell r="B137" t="str">
            <v>98-99</v>
          </cell>
          <cell r="C137">
            <v>290</v>
          </cell>
          <cell r="D137">
            <v>1500</v>
          </cell>
          <cell r="E137">
            <v>1199.8700000000001</v>
          </cell>
          <cell r="F137">
            <v>79.991333333333344</v>
          </cell>
          <cell r="G137">
            <v>61.765517241379314</v>
          </cell>
          <cell r="H137">
            <v>47.231538340418837</v>
          </cell>
          <cell r="I137">
            <v>122.9</v>
          </cell>
          <cell r="J137">
            <v>10.242776300765914</v>
          </cell>
          <cell r="K137">
            <v>270</v>
          </cell>
          <cell r="L137">
            <v>100659</v>
          </cell>
          <cell r="M137">
            <v>783861</v>
          </cell>
          <cell r="N137">
            <v>787620</v>
          </cell>
          <cell r="O137">
            <v>0.65642111228716427</v>
          </cell>
          <cell r="P137">
            <v>6384</v>
          </cell>
          <cell r="Q137">
            <v>5.3205763957762082</v>
          </cell>
        </row>
        <row r="138">
          <cell r="A138" t="str">
            <v/>
          </cell>
          <cell r="B138" t="str">
            <v>99-00</v>
          </cell>
          <cell r="C138">
            <v>290</v>
          </cell>
          <cell r="D138">
            <v>1150</v>
          </cell>
          <cell r="E138">
            <v>1297</v>
          </cell>
          <cell r="F138">
            <v>112.8</v>
          </cell>
          <cell r="G138">
            <v>68.7</v>
          </cell>
          <cell r="H138">
            <v>50.9</v>
          </cell>
          <cell r="I138">
            <v>135.19999999999999</v>
          </cell>
          <cell r="J138">
            <v>10.424055512721663</v>
          </cell>
          <cell r="K138">
            <v>235</v>
          </cell>
          <cell r="M138">
            <v>875677</v>
          </cell>
          <cell r="N138">
            <v>845128</v>
          </cell>
          <cell r="O138">
            <v>0.65160215882806471</v>
          </cell>
          <cell r="P138">
            <v>4619</v>
          </cell>
          <cell r="Q138">
            <v>3.5612952968388587</v>
          </cell>
        </row>
        <row r="139">
          <cell r="A139" t="str">
            <v>e</v>
          </cell>
          <cell r="B139" t="str">
            <v>00-01</v>
          </cell>
          <cell r="C139">
            <v>290</v>
          </cell>
          <cell r="D139">
            <v>1400</v>
          </cell>
          <cell r="E139">
            <v>1149.93</v>
          </cell>
          <cell r="F139">
            <v>82.14</v>
          </cell>
          <cell r="G139">
            <v>62.71</v>
          </cell>
          <cell r="H139">
            <v>45.27</v>
          </cell>
          <cell r="I139">
            <v>119.56</v>
          </cell>
          <cell r="J139">
            <v>10.397154609411007</v>
          </cell>
          <cell r="K139">
            <v>229</v>
          </cell>
          <cell r="L139">
            <v>106452</v>
          </cell>
          <cell r="M139">
            <v>784705</v>
          </cell>
          <cell r="N139">
            <v>855542</v>
          </cell>
          <cell r="O139">
            <v>0.74399485186054803</v>
          </cell>
          <cell r="P139">
            <v>8418</v>
          </cell>
          <cell r="Q139">
            <v>7.3204455923404028</v>
          </cell>
        </row>
        <row r="140">
          <cell r="A140" t="str">
            <v>Average last 5 years</v>
          </cell>
          <cell r="B140" t="str">
            <v>Energy   Contents   in   MKwh</v>
          </cell>
          <cell r="C140" t="str">
            <v>MU</v>
          </cell>
          <cell r="D140">
            <v>1370</v>
          </cell>
          <cell r="E140">
            <v>1020.9060000000002</v>
          </cell>
          <cell r="F140">
            <v>76.019035897435899</v>
          </cell>
          <cell r="G140">
            <v>54.819931034482764</v>
          </cell>
          <cell r="H140">
            <v>40.15668934026138</v>
          </cell>
          <cell r="I140">
            <v>106.38520000000001</v>
          </cell>
          <cell r="J140">
            <v>10.454399705015359</v>
          </cell>
          <cell r="K140">
            <v>247.4</v>
          </cell>
          <cell r="L140">
            <v>69823</v>
          </cell>
          <cell r="M140">
            <v>698377.8</v>
          </cell>
          <cell r="N140">
            <v>709393.6</v>
          </cell>
          <cell r="O140">
            <v>0.70112748360174992</v>
          </cell>
          <cell r="P140">
            <v>6203.2</v>
          </cell>
          <cell r="Q140">
            <v>6.4445328373892865</v>
          </cell>
        </row>
        <row r="141">
          <cell r="A141" t="str">
            <v>STATE  LOAD  DESPATCH  CENTRE  M.P.E.B.  JABALPUR</v>
          </cell>
          <cell r="B141" t="str">
            <v>HASDEO-BANGO    MDDL    329.79 M</v>
          </cell>
          <cell r="C141" t="str">
            <v>M</v>
          </cell>
          <cell r="D141">
            <v>345</v>
          </cell>
          <cell r="E141">
            <v>355.56</v>
          </cell>
          <cell r="F141">
            <v>334.51</v>
          </cell>
          <cell r="G141">
            <v>344.57</v>
          </cell>
          <cell r="H141">
            <v>345.48</v>
          </cell>
        </row>
        <row r="142">
          <cell r="A142" t="str">
            <v>SATPURA</v>
          </cell>
          <cell r="B142" t="str">
            <v>Energy   Contents   in   MKwh</v>
          </cell>
          <cell r="C142" t="str">
            <v>MU</v>
          </cell>
          <cell r="D142">
            <v>68</v>
          </cell>
          <cell r="E142">
            <v>187.4</v>
          </cell>
          <cell r="F142">
            <v>13.18</v>
          </cell>
          <cell r="G142">
            <v>64.849999999999994</v>
          </cell>
          <cell r="H142">
            <v>71.36</v>
          </cell>
        </row>
        <row r="143">
          <cell r="A143" t="str">
            <v>STATION NAME</v>
          </cell>
          <cell r="B143" t="str">
            <v>YEAR</v>
          </cell>
          <cell r="C143" t="str">
            <v>CAPACITY</v>
          </cell>
          <cell r="D143" t="str">
            <v>TARGET</v>
          </cell>
          <cell r="E143" t="str">
            <v>ACTUAL GENE.</v>
          </cell>
          <cell r="F143" t="str">
            <v>ACHIEVE-MENT</v>
          </cell>
          <cell r="G143" t="str">
            <v>AVAIL-ABILITY</v>
          </cell>
          <cell r="H143" t="str">
            <v>P.L.F.</v>
          </cell>
          <cell r="I143" t="str">
            <v>AUXILIARY CONSUMPTION</v>
          </cell>
          <cell r="K143" t="str">
            <v>MAXIMUM DEMAND</v>
          </cell>
          <cell r="L143" t="str">
            <v>COAL IN MT</v>
          </cell>
          <cell r="N143" t="str">
            <v>COAL CONSUMED</v>
          </cell>
          <cell r="P143" t="str">
            <v>FUEL OIL CONSUMPTION</v>
          </cell>
        </row>
        <row r="144">
          <cell r="A144" t="str">
            <v/>
          </cell>
          <cell r="B144" t="str">
            <v>Energy   Contents   in   MKwh</v>
          </cell>
          <cell r="C144" t="str">
            <v>MW</v>
          </cell>
          <cell r="D144" t="str">
            <v>MKwh</v>
          </cell>
          <cell r="E144" t="str">
            <v>MKwh</v>
          </cell>
          <cell r="F144" t="str">
            <v>%</v>
          </cell>
          <cell r="G144" t="str">
            <v>%</v>
          </cell>
          <cell r="H144" t="str">
            <v>%</v>
          </cell>
          <cell r="I144" t="str">
            <v>MKwh</v>
          </cell>
          <cell r="J144" t="str">
            <v>%</v>
          </cell>
          <cell r="K144" t="str">
            <v>MW</v>
          </cell>
          <cell r="L144" t="str">
            <v>OP.STOCK</v>
          </cell>
          <cell r="M144" t="str">
            <v>RECIEPT</v>
          </cell>
          <cell r="N144" t="str">
            <v>MT</v>
          </cell>
          <cell r="O144" t="str">
            <v>Kg/kWH</v>
          </cell>
          <cell r="P144" t="str">
            <v>KL</v>
          </cell>
          <cell r="Q144" t="str">
            <v>ml/KWH</v>
          </cell>
        </row>
        <row r="145">
          <cell r="A145" t="str">
            <v>SATPURA I</v>
          </cell>
          <cell r="B145" t="str">
            <v>88-89</v>
          </cell>
          <cell r="C145">
            <v>312.5</v>
          </cell>
          <cell r="D145">
            <v>1650</v>
          </cell>
          <cell r="E145">
            <v>1832.28</v>
          </cell>
          <cell r="F145">
            <v>111.04727272727273</v>
          </cell>
          <cell r="G145">
            <v>78.5</v>
          </cell>
          <cell r="H145">
            <v>66.932602739726022</v>
          </cell>
          <cell r="I145" t="str">
            <v xml:space="preserve"> </v>
          </cell>
          <cell r="J145">
            <v>0</v>
          </cell>
          <cell r="K145">
            <v>312</v>
          </cell>
          <cell r="N145">
            <v>1518619</v>
          </cell>
          <cell r="O145">
            <v>0.82881382758093736</v>
          </cell>
          <cell r="P145">
            <v>25303</v>
          </cell>
          <cell r="Q145">
            <v>13.809570589647871</v>
          </cell>
        </row>
        <row r="146">
          <cell r="A146">
            <v>1</v>
          </cell>
          <cell r="B146" t="str">
            <v>89-90</v>
          </cell>
          <cell r="C146">
            <v>312.5</v>
          </cell>
          <cell r="D146">
            <v>1575</v>
          </cell>
          <cell r="E146">
            <v>1730</v>
          </cell>
          <cell r="F146">
            <v>109.84126984126983</v>
          </cell>
          <cell r="G146">
            <v>77.010000000000005</v>
          </cell>
          <cell r="H146">
            <v>63.196347031963469</v>
          </cell>
          <cell r="I146">
            <v>183</v>
          </cell>
          <cell r="J146">
            <v>10.578034682080926</v>
          </cell>
          <cell r="K146">
            <v>300</v>
          </cell>
          <cell r="N146">
            <v>1355923</v>
          </cell>
          <cell r="O146">
            <v>0.78377052023121385</v>
          </cell>
          <cell r="P146">
            <v>41696</v>
          </cell>
          <cell r="Q146">
            <v>24.101734104046244</v>
          </cell>
        </row>
        <row r="147">
          <cell r="A147">
            <v>2</v>
          </cell>
          <cell r="B147" t="str">
            <v>90-91</v>
          </cell>
          <cell r="C147">
            <v>312.5</v>
          </cell>
          <cell r="D147">
            <v>1700</v>
          </cell>
          <cell r="E147">
            <v>1515.39</v>
          </cell>
          <cell r="F147">
            <v>89.140588235294118</v>
          </cell>
          <cell r="G147">
            <v>72.61</v>
          </cell>
          <cell r="H147">
            <v>55.356712328767124</v>
          </cell>
          <cell r="I147">
            <v>170.39</v>
          </cell>
          <cell r="J147">
            <v>11.243970199090663</v>
          </cell>
          <cell r="K147">
            <v>270</v>
          </cell>
          <cell r="N147">
            <v>1267262</v>
          </cell>
          <cell r="O147">
            <v>0.83626129247256487</v>
          </cell>
          <cell r="P147">
            <v>29278</v>
          </cell>
          <cell r="Q147">
            <v>19.320438962907236</v>
          </cell>
        </row>
        <row r="148">
          <cell r="A148">
            <v>3</v>
          </cell>
          <cell r="B148" t="str">
            <v>91-92</v>
          </cell>
          <cell r="C148">
            <v>312.5</v>
          </cell>
          <cell r="D148">
            <v>1700</v>
          </cell>
          <cell r="E148">
            <v>1385.47</v>
          </cell>
          <cell r="F148">
            <v>81.498235294117649</v>
          </cell>
          <cell r="G148">
            <v>64.790000000000006</v>
          </cell>
          <cell r="H148">
            <v>50.610776255707762</v>
          </cell>
          <cell r="I148">
            <v>149.15</v>
          </cell>
          <cell r="J148">
            <v>10.765299862140646</v>
          </cell>
          <cell r="K148">
            <v>260</v>
          </cell>
          <cell r="N148">
            <v>1231619</v>
          </cell>
          <cell r="O148">
            <v>0.88895392899160575</v>
          </cell>
          <cell r="P148">
            <v>24484</v>
          </cell>
          <cell r="Q148">
            <v>17.67198134928941</v>
          </cell>
        </row>
        <row r="149">
          <cell r="A149" t="str">
            <v>Note :-</v>
          </cell>
          <cell r="B149" t="str">
            <v>92-93</v>
          </cell>
          <cell r="C149">
            <v>312.5</v>
          </cell>
          <cell r="D149">
            <v>1600</v>
          </cell>
          <cell r="E149">
            <v>1538.84</v>
          </cell>
          <cell r="F149">
            <v>96.177499999999995</v>
          </cell>
          <cell r="G149">
            <v>72.41</v>
          </cell>
          <cell r="H149">
            <v>56.213333333333331</v>
          </cell>
          <cell r="I149">
            <v>157.91</v>
          </cell>
          <cell r="J149">
            <v>10.261625640092538</v>
          </cell>
          <cell r="K149">
            <v>305</v>
          </cell>
          <cell r="N149">
            <v>1453111</v>
          </cell>
          <cell r="O149">
            <v>0.94428985469574489</v>
          </cell>
          <cell r="P149">
            <v>28065</v>
          </cell>
          <cell r="Q149">
            <v>18.237763510176496</v>
          </cell>
        </row>
        <row r="150">
          <cell r="A150" t="str">
            <v>Note :-</v>
          </cell>
          <cell r="B150" t="str">
            <v>93-94</v>
          </cell>
          <cell r="C150">
            <v>312.5</v>
          </cell>
          <cell r="D150">
            <v>1500</v>
          </cell>
          <cell r="E150">
            <v>1519.37</v>
          </cell>
          <cell r="F150">
            <v>101.29133333333333</v>
          </cell>
          <cell r="G150">
            <v>72.699726027397261</v>
          </cell>
          <cell r="H150">
            <v>55.502100456621008</v>
          </cell>
          <cell r="I150">
            <v>165.02799999999999</v>
          </cell>
          <cell r="J150">
            <v>10.861607113474664</v>
          </cell>
          <cell r="K150">
            <v>306</v>
          </cell>
          <cell r="N150">
            <v>1405416</v>
          </cell>
          <cell r="O150">
            <v>0.92499917729058756</v>
          </cell>
          <cell r="P150">
            <v>29911.776000000002</v>
          </cell>
          <cell r="Q150">
            <v>19.686959726728844</v>
          </cell>
        </row>
        <row r="151">
          <cell r="B151" t="str">
            <v>94-95</v>
          </cell>
          <cell r="C151">
            <v>312.5</v>
          </cell>
          <cell r="D151">
            <v>1550</v>
          </cell>
          <cell r="E151">
            <v>1497.8</v>
          </cell>
          <cell r="F151">
            <v>96.632258064516122</v>
          </cell>
          <cell r="G151">
            <v>70</v>
          </cell>
          <cell r="H151">
            <v>54.714155251141555</v>
          </cell>
          <cell r="I151">
            <v>161.1</v>
          </cell>
          <cell r="J151">
            <v>10.755775136867406</v>
          </cell>
          <cell r="K151">
            <v>310</v>
          </cell>
          <cell r="L151" t="str">
            <v xml:space="preserve"> </v>
          </cell>
          <cell r="N151">
            <v>1384902</v>
          </cell>
          <cell r="O151">
            <v>0.92462411536920819</v>
          </cell>
          <cell r="P151">
            <v>20311</v>
          </cell>
          <cell r="Q151">
            <v>13.560555481372681</v>
          </cell>
        </row>
        <row r="152">
          <cell r="B152" t="str">
            <v>95-96</v>
          </cell>
          <cell r="C152">
            <v>312.5</v>
          </cell>
          <cell r="D152">
            <v>1550</v>
          </cell>
          <cell r="E152">
            <v>1814</v>
          </cell>
          <cell r="F152">
            <v>117.03225806451613</v>
          </cell>
          <cell r="G152">
            <v>78.900000000000006</v>
          </cell>
          <cell r="H152">
            <v>66.083788706739526</v>
          </cell>
          <cell r="I152">
            <v>173.2</v>
          </cell>
          <cell r="J152">
            <v>9.5479603087100333</v>
          </cell>
          <cell r="K152">
            <v>313</v>
          </cell>
          <cell r="N152">
            <v>1640420</v>
          </cell>
          <cell r="O152">
            <v>0.90431091510474093</v>
          </cell>
          <cell r="P152">
            <v>17336</v>
          </cell>
          <cell r="Q152">
            <v>9.5567805953693501</v>
          </cell>
        </row>
        <row r="153">
          <cell r="B153" t="str">
            <v>96-97</v>
          </cell>
          <cell r="C153">
            <v>312.5</v>
          </cell>
          <cell r="D153">
            <v>1650</v>
          </cell>
          <cell r="E153">
            <v>1819</v>
          </cell>
          <cell r="F153">
            <v>110.24242424242425</v>
          </cell>
          <cell r="G153">
            <v>78</v>
          </cell>
          <cell r="H153">
            <v>66.447488584474883</v>
          </cell>
          <cell r="I153">
            <v>169</v>
          </cell>
          <cell r="J153">
            <v>9.2908191313908741</v>
          </cell>
          <cell r="K153">
            <v>315</v>
          </cell>
          <cell r="N153">
            <v>1634052</v>
          </cell>
          <cell r="O153">
            <v>0.89832435404068167</v>
          </cell>
          <cell r="P153">
            <v>14501</v>
          </cell>
          <cell r="Q153">
            <v>7.97196261682243</v>
          </cell>
        </row>
        <row r="154">
          <cell r="B154" t="str">
            <v>97-98</v>
          </cell>
          <cell r="C154">
            <v>312.5</v>
          </cell>
          <cell r="D154">
            <v>1800</v>
          </cell>
          <cell r="E154">
            <v>2122.88</v>
          </cell>
          <cell r="F154">
            <v>117.93777777777778</v>
          </cell>
          <cell r="G154">
            <v>85.2</v>
          </cell>
          <cell r="H154">
            <v>77.548127853881283</v>
          </cell>
          <cell r="I154">
            <v>192.33500000000001</v>
          </cell>
          <cell r="J154">
            <v>9.0600976032559544</v>
          </cell>
          <cell r="K154">
            <v>325</v>
          </cell>
          <cell r="N154">
            <v>1889366</v>
          </cell>
          <cell r="O154">
            <v>0.89000131896291834</v>
          </cell>
          <cell r="P154">
            <v>10789</v>
          </cell>
          <cell r="Q154">
            <v>5.0822467591196858</v>
          </cell>
        </row>
        <row r="155">
          <cell r="B155" t="str">
            <v>98-99</v>
          </cell>
          <cell r="C155">
            <v>312.5</v>
          </cell>
          <cell r="D155">
            <v>1700</v>
          </cell>
          <cell r="E155">
            <v>1925.81</v>
          </cell>
          <cell r="F155">
            <v>113.28294117647059</v>
          </cell>
          <cell r="G155">
            <v>78.900000000000006</v>
          </cell>
          <cell r="H155">
            <v>70.349223744292232</v>
          </cell>
          <cell r="I155">
            <v>175.8</v>
          </cell>
          <cell r="J155">
            <v>9.1286263961657692</v>
          </cell>
          <cell r="K155">
            <v>308</v>
          </cell>
          <cell r="N155">
            <v>1687020</v>
          </cell>
          <cell r="O155">
            <v>0.87600542109553903</v>
          </cell>
          <cell r="P155">
            <v>9962</v>
          </cell>
          <cell r="Q155">
            <v>5.1728882911606027</v>
          </cell>
        </row>
        <row r="156">
          <cell r="B156" t="str">
            <v>99-00</v>
          </cell>
          <cell r="C156">
            <v>312.5</v>
          </cell>
          <cell r="D156">
            <v>2050</v>
          </cell>
          <cell r="E156">
            <v>2102.1999999999998</v>
          </cell>
          <cell r="F156">
            <v>102.5</v>
          </cell>
          <cell r="G156">
            <v>80.8</v>
          </cell>
          <cell r="H156">
            <v>76.599999999999994</v>
          </cell>
          <cell r="I156">
            <v>187.6</v>
          </cell>
          <cell r="J156">
            <v>8.9</v>
          </cell>
          <cell r="K156">
            <v>313</v>
          </cell>
          <cell r="N156">
            <v>1663406</v>
          </cell>
          <cell r="O156">
            <v>0.79</v>
          </cell>
          <cell r="P156">
            <v>8205</v>
          </cell>
          <cell r="Q156">
            <v>3.9</v>
          </cell>
        </row>
        <row r="157">
          <cell r="B157" t="str">
            <v>00-01</v>
          </cell>
          <cell r="C157">
            <v>312.5</v>
          </cell>
          <cell r="D157">
            <v>1950</v>
          </cell>
          <cell r="E157">
            <v>1972.36</v>
          </cell>
          <cell r="F157">
            <v>101.15</v>
          </cell>
          <cell r="G157">
            <v>78.77</v>
          </cell>
          <cell r="H157">
            <v>72.05</v>
          </cell>
          <cell r="I157">
            <v>180.9</v>
          </cell>
          <cell r="J157">
            <v>9.17</v>
          </cell>
          <cell r="K157">
            <v>308</v>
          </cell>
          <cell r="N157">
            <v>1663767</v>
          </cell>
          <cell r="O157">
            <v>0.84399999999999997</v>
          </cell>
          <cell r="P157">
            <v>9457</v>
          </cell>
          <cell r="Q157">
            <v>4.8</v>
          </cell>
        </row>
        <row r="158">
          <cell r="A158" t="str">
            <v>Average last 5 years</v>
          </cell>
          <cell r="D158">
            <v>1830</v>
          </cell>
          <cell r="E158">
            <v>1988.45</v>
          </cell>
          <cell r="F158">
            <v>109.02262863933451</v>
          </cell>
          <cell r="G158">
            <v>80.333999999999989</v>
          </cell>
          <cell r="H158">
            <v>72.598968036529669</v>
          </cell>
          <cell r="I158">
            <v>181.12700000000001</v>
          </cell>
          <cell r="J158">
            <v>9.10990862616252</v>
          </cell>
          <cell r="K158">
            <v>313.8</v>
          </cell>
          <cell r="N158">
            <v>1707522.2</v>
          </cell>
          <cell r="O158">
            <v>0.85966621881982785</v>
          </cell>
          <cell r="P158">
            <v>10582.8</v>
          </cell>
          <cell r="Q158">
            <v>5.3854195334205439</v>
          </cell>
        </row>
        <row r="159">
          <cell r="A159" t="str">
            <v>SATPURA II</v>
          </cell>
          <cell r="B159" t="str">
            <v>88-89</v>
          </cell>
          <cell r="C159">
            <v>410</v>
          </cell>
          <cell r="D159">
            <v>1800</v>
          </cell>
          <cell r="E159">
            <v>1359.91</v>
          </cell>
          <cell r="F159">
            <v>75.550555555555562</v>
          </cell>
          <cell r="G159">
            <v>64.67</v>
          </cell>
          <cell r="H159">
            <v>37.863626239002116</v>
          </cell>
          <cell r="I159" t="str">
            <v xml:space="preserve"> </v>
          </cell>
          <cell r="J159">
            <v>0</v>
          </cell>
          <cell r="K159">
            <v>370</v>
          </cell>
          <cell r="N159">
            <v>1073518</v>
          </cell>
          <cell r="O159">
            <v>0.78940371053966807</v>
          </cell>
          <cell r="P159">
            <v>49985</v>
          </cell>
          <cell r="Q159">
            <v>36.756108860145154</v>
          </cell>
        </row>
        <row r="160">
          <cell r="B160" t="str">
            <v>89-90</v>
          </cell>
          <cell r="C160">
            <v>410</v>
          </cell>
          <cell r="D160">
            <v>1800</v>
          </cell>
          <cell r="E160">
            <v>1247.99</v>
          </cell>
          <cell r="F160">
            <v>69.332777777777778</v>
          </cell>
          <cell r="G160">
            <v>64.5</v>
          </cell>
          <cell r="H160">
            <v>34.747466310279542</v>
          </cell>
          <cell r="I160">
            <v>163</v>
          </cell>
          <cell r="J160">
            <v>13.061002091362912</v>
          </cell>
          <cell r="K160">
            <v>370</v>
          </cell>
          <cell r="N160">
            <v>957978</v>
          </cell>
          <cell r="O160">
            <v>0.7676167276981386</v>
          </cell>
          <cell r="P160">
            <v>69673</v>
          </cell>
          <cell r="Q160">
            <v>55.828171700093748</v>
          </cell>
        </row>
        <row r="161">
          <cell r="B161" t="str">
            <v>90-91</v>
          </cell>
          <cell r="C161">
            <v>410</v>
          </cell>
          <cell r="D161">
            <v>1800</v>
          </cell>
          <cell r="E161">
            <v>1143.08</v>
          </cell>
          <cell r="F161">
            <v>63.504444444444445</v>
          </cell>
          <cell r="G161">
            <v>59.01</v>
          </cell>
          <cell r="H161">
            <v>31.826484018264839</v>
          </cell>
          <cell r="I161">
            <v>154.97</v>
          </cell>
          <cell r="J161">
            <v>13.557231339888723</v>
          </cell>
          <cell r="K161">
            <v>360</v>
          </cell>
          <cell r="N161">
            <v>940719</v>
          </cell>
          <cell r="O161">
            <v>0.82296864611400777</v>
          </cell>
          <cell r="P161">
            <v>46329</v>
          </cell>
          <cell r="Q161">
            <v>40.529971655527177</v>
          </cell>
        </row>
        <row r="162">
          <cell r="B162" t="str">
            <v>91-92</v>
          </cell>
          <cell r="C162">
            <v>410</v>
          </cell>
          <cell r="D162">
            <v>1800</v>
          </cell>
          <cell r="E162">
            <v>1261.23</v>
          </cell>
          <cell r="F162">
            <v>70.068333333333328</v>
          </cell>
          <cell r="G162">
            <v>57.19</v>
          </cell>
          <cell r="H162">
            <v>35.116104243234211</v>
          </cell>
          <cell r="I162">
            <v>163.13</v>
          </cell>
          <cell r="J162">
            <v>12.934199154793337</v>
          </cell>
          <cell r="K162">
            <v>360</v>
          </cell>
          <cell r="N162">
            <v>1092330</v>
          </cell>
          <cell r="O162">
            <v>0.86608310934563881</v>
          </cell>
          <cell r="P162">
            <v>32897</v>
          </cell>
          <cell r="Q162">
            <v>26.083267920997756</v>
          </cell>
        </row>
        <row r="163">
          <cell r="B163" t="str">
            <v>92-93</v>
          </cell>
          <cell r="C163">
            <v>410</v>
          </cell>
          <cell r="D163">
            <v>1600</v>
          </cell>
          <cell r="E163">
            <v>1091.3900000000001</v>
          </cell>
          <cell r="F163">
            <v>68.211875000000006</v>
          </cell>
          <cell r="G163">
            <v>52.11</v>
          </cell>
          <cell r="H163">
            <v>30.387292571555857</v>
          </cell>
          <cell r="I163">
            <v>140.04</v>
          </cell>
          <cell r="J163">
            <v>12.831343516066665</v>
          </cell>
          <cell r="K163">
            <v>360</v>
          </cell>
          <cell r="N163">
            <v>1018559</v>
          </cell>
          <cell r="O163">
            <v>0.93326766783642878</v>
          </cell>
          <cell r="P163">
            <v>47822</v>
          </cell>
          <cell r="Q163">
            <v>43.817517111206804</v>
          </cell>
        </row>
        <row r="164">
          <cell r="B164" t="str">
            <v>93-94</v>
          </cell>
          <cell r="C164">
            <v>410</v>
          </cell>
          <cell r="D164">
            <v>1400</v>
          </cell>
          <cell r="E164">
            <v>1268.5727999999999</v>
          </cell>
          <cell r="F164">
            <v>90.612342857142863</v>
          </cell>
          <cell r="G164">
            <v>50.802958904109587</v>
          </cell>
          <cell r="H164">
            <v>35.320547945205476</v>
          </cell>
          <cell r="I164">
            <v>141.77538000000001</v>
          </cell>
          <cell r="J164">
            <v>11.175975080026941</v>
          </cell>
          <cell r="K164">
            <v>380</v>
          </cell>
          <cell r="N164">
            <v>1109586.71</v>
          </cell>
          <cell r="O164">
            <v>0.87467326274061696</v>
          </cell>
          <cell r="P164">
            <v>22408.133999999998</v>
          </cell>
          <cell r="Q164">
            <v>17.664050498323785</v>
          </cell>
        </row>
        <row r="165">
          <cell r="B165" t="str">
            <v>94-95</v>
          </cell>
          <cell r="C165">
            <v>410</v>
          </cell>
          <cell r="D165">
            <v>1400</v>
          </cell>
          <cell r="E165">
            <v>2021.1</v>
          </cell>
          <cell r="F165">
            <v>144.36428571428573</v>
          </cell>
          <cell r="G165">
            <v>74.5</v>
          </cell>
          <cell r="H165">
            <v>56.272970263949212</v>
          </cell>
          <cell r="I165">
            <v>195.6</v>
          </cell>
          <cell r="J165">
            <v>9.6778981742615411</v>
          </cell>
          <cell r="K165">
            <v>425</v>
          </cell>
          <cell r="N165">
            <v>1776510</v>
          </cell>
          <cell r="O165">
            <v>0.8789817426154074</v>
          </cell>
          <cell r="P165">
            <v>27860</v>
          </cell>
          <cell r="Q165">
            <v>13.784572757409332</v>
          </cell>
        </row>
        <row r="166">
          <cell r="B166" t="str">
            <v>95-96</v>
          </cell>
          <cell r="C166">
            <v>410</v>
          </cell>
          <cell r="D166">
            <v>2000</v>
          </cell>
          <cell r="E166">
            <v>2079.3000000000002</v>
          </cell>
          <cell r="F166">
            <v>103.96500000000002</v>
          </cell>
          <cell r="G166">
            <v>77.3</v>
          </cell>
          <cell r="H166">
            <v>57.735239237638289</v>
          </cell>
          <cell r="I166">
            <v>206.9</v>
          </cell>
          <cell r="J166">
            <v>9.9504640984946846</v>
          </cell>
          <cell r="K166">
            <v>425</v>
          </cell>
          <cell r="N166">
            <v>1823764</v>
          </cell>
          <cell r="O166">
            <v>0.87710479488289317</v>
          </cell>
          <cell r="P166">
            <v>19304</v>
          </cell>
          <cell r="Q166">
            <v>9.2838936180445337</v>
          </cell>
        </row>
        <row r="167">
          <cell r="B167" t="str">
            <v>96-97</v>
          </cell>
          <cell r="C167">
            <v>410</v>
          </cell>
          <cell r="D167">
            <v>2000</v>
          </cell>
          <cell r="E167">
            <v>2273.1</v>
          </cell>
          <cell r="F167">
            <v>113.655</v>
          </cell>
          <cell r="G167">
            <v>77.599999999999994</v>
          </cell>
          <cell r="H167">
            <v>63.289341797527563</v>
          </cell>
          <cell r="I167">
            <v>213</v>
          </cell>
          <cell r="J167">
            <v>9.3704632440279791</v>
          </cell>
          <cell r="K167">
            <v>410</v>
          </cell>
          <cell r="N167">
            <v>1969440</v>
          </cell>
          <cell r="O167">
            <v>0.86641150851260396</v>
          </cell>
          <cell r="P167">
            <v>11164</v>
          </cell>
          <cell r="Q167">
            <v>4.9113545378557921</v>
          </cell>
        </row>
        <row r="168">
          <cell r="B168" t="str">
            <v>97-98</v>
          </cell>
          <cell r="C168">
            <v>410</v>
          </cell>
          <cell r="D168">
            <v>2200</v>
          </cell>
          <cell r="E168">
            <v>2601.9899999999998</v>
          </cell>
          <cell r="F168">
            <v>118.27227272727271</v>
          </cell>
          <cell r="G168">
            <v>84.5</v>
          </cell>
          <cell r="H168">
            <v>72.446541931172732</v>
          </cell>
          <cell r="I168">
            <v>249.321</v>
          </cell>
          <cell r="J168">
            <v>9.5819353648553616</v>
          </cell>
          <cell r="K168">
            <v>425</v>
          </cell>
          <cell r="N168">
            <v>2253381</v>
          </cell>
          <cell r="O168">
            <v>0.86602215996218279</v>
          </cell>
          <cell r="P168">
            <v>10505</v>
          </cell>
          <cell r="Q168">
            <v>4.0372945322618463</v>
          </cell>
        </row>
        <row r="169">
          <cell r="B169" t="str">
            <v>98-99</v>
          </cell>
          <cell r="C169">
            <v>410</v>
          </cell>
          <cell r="D169">
            <v>2150</v>
          </cell>
          <cell r="E169">
            <v>2881.87</v>
          </cell>
          <cell r="F169">
            <v>134.04046511627908</v>
          </cell>
          <cell r="G169">
            <v>87.5</v>
          </cell>
          <cell r="H169">
            <v>80.239169172513641</v>
          </cell>
          <cell r="I169">
            <v>254</v>
          </cell>
          <cell r="J169">
            <v>8.8137216460145673</v>
          </cell>
          <cell r="K169">
            <v>425</v>
          </cell>
          <cell r="N169">
            <v>2346034</v>
          </cell>
          <cell r="O169">
            <v>0.81406656094827312</v>
          </cell>
          <cell r="P169">
            <v>4710</v>
          </cell>
          <cell r="Q169">
            <v>1.6343554705798666</v>
          </cell>
        </row>
        <row r="170">
          <cell r="B170" t="str">
            <v>99-00</v>
          </cell>
          <cell r="C170">
            <v>410</v>
          </cell>
          <cell r="D170">
            <v>2700</v>
          </cell>
          <cell r="E170">
            <v>2520.9</v>
          </cell>
          <cell r="F170">
            <v>93.3</v>
          </cell>
          <cell r="G170">
            <v>75.2</v>
          </cell>
          <cell r="H170">
            <v>70</v>
          </cell>
          <cell r="I170">
            <v>226.5</v>
          </cell>
          <cell r="J170">
            <v>8.9848863501130545</v>
          </cell>
          <cell r="K170">
            <v>425</v>
          </cell>
          <cell r="N170">
            <v>1970136</v>
          </cell>
          <cell r="O170">
            <v>0.78152088539807207</v>
          </cell>
          <cell r="P170">
            <v>4059</v>
          </cell>
          <cell r="Q170">
            <v>1.6101392359871474</v>
          </cell>
        </row>
        <row r="171">
          <cell r="B171" t="str">
            <v>00-01</v>
          </cell>
          <cell r="C171">
            <v>410</v>
          </cell>
          <cell r="D171">
            <v>2850</v>
          </cell>
          <cell r="E171">
            <v>2450.13</v>
          </cell>
          <cell r="F171">
            <v>85.97</v>
          </cell>
          <cell r="G171">
            <v>77.64</v>
          </cell>
          <cell r="H171">
            <v>68.22</v>
          </cell>
          <cell r="I171">
            <v>222.63</v>
          </cell>
          <cell r="J171">
            <v>9.0864566369947717</v>
          </cell>
          <cell r="K171">
            <v>415</v>
          </cell>
          <cell r="N171">
            <v>1980025</v>
          </cell>
          <cell r="O171">
            <v>0.80813058898915568</v>
          </cell>
          <cell r="P171">
            <v>7560</v>
          </cell>
          <cell r="Q171">
            <v>3.0855505626232076</v>
          </cell>
        </row>
        <row r="172">
          <cell r="A172" t="str">
            <v>Average last 5 years</v>
          </cell>
          <cell r="D172">
            <v>2380</v>
          </cell>
          <cell r="E172">
            <v>2545.5980000000004</v>
          </cell>
          <cell r="F172">
            <v>109.04754756871037</v>
          </cell>
          <cell r="G172">
            <v>80.488</v>
          </cell>
          <cell r="H172">
            <v>70.839010580242785</v>
          </cell>
          <cell r="I172">
            <v>233.09020000000001</v>
          </cell>
          <cell r="J172">
            <v>9.1674926484011472</v>
          </cell>
          <cell r="K172">
            <v>420</v>
          </cell>
          <cell r="L172">
            <v>0</v>
          </cell>
          <cell r="M172">
            <v>0</v>
          </cell>
          <cell r="N172">
            <v>2103803.2000000002</v>
          </cell>
          <cell r="O172">
            <v>0.82723034076205759</v>
          </cell>
          <cell r="P172">
            <v>7599.6</v>
          </cell>
          <cell r="Q172">
            <v>3.0557388678615722</v>
          </cell>
        </row>
        <row r="173">
          <cell r="A173" t="str">
            <v>SATPURA III</v>
          </cell>
          <cell r="B173" t="str">
            <v>88-89</v>
          </cell>
          <cell r="C173">
            <v>420</v>
          </cell>
          <cell r="D173">
            <v>2050</v>
          </cell>
          <cell r="E173">
            <v>1857.99</v>
          </cell>
          <cell r="F173">
            <v>90.633658536585372</v>
          </cell>
          <cell r="G173">
            <v>75.62</v>
          </cell>
          <cell r="H173">
            <v>50.4998369210698</v>
          </cell>
          <cell r="I173" t="str">
            <v xml:space="preserve"> </v>
          </cell>
          <cell r="J173">
            <v>0</v>
          </cell>
          <cell r="K173">
            <v>420</v>
          </cell>
          <cell r="N173">
            <v>1419331</v>
          </cell>
          <cell r="O173">
            <v>0.76390669486918661</v>
          </cell>
          <cell r="P173">
            <v>19789</v>
          </cell>
          <cell r="Q173">
            <v>10.650757000844999</v>
          </cell>
        </row>
        <row r="174">
          <cell r="B174" t="str">
            <v>89-90</v>
          </cell>
          <cell r="C174">
            <v>420</v>
          </cell>
          <cell r="D174">
            <v>2100</v>
          </cell>
          <cell r="E174">
            <v>1805.67</v>
          </cell>
          <cell r="F174">
            <v>85.984285714285718</v>
          </cell>
          <cell r="G174">
            <v>88.7</v>
          </cell>
          <cell r="H174">
            <v>49.077788649706456</v>
          </cell>
          <cell r="I174">
            <v>189</v>
          </cell>
          <cell r="J174">
            <v>10.467028859093855</v>
          </cell>
          <cell r="K174">
            <v>370</v>
          </cell>
          <cell r="N174">
            <v>1317205</v>
          </cell>
          <cell r="O174">
            <v>0.72948268509749847</v>
          </cell>
          <cell r="P174">
            <v>56636</v>
          </cell>
          <cell r="Q174">
            <v>31.365642670033836</v>
          </cell>
        </row>
        <row r="175">
          <cell r="B175" t="str">
            <v>90-91</v>
          </cell>
          <cell r="C175">
            <v>420</v>
          </cell>
          <cell r="D175">
            <v>1950</v>
          </cell>
          <cell r="E175">
            <v>1496.73</v>
          </cell>
          <cell r="F175">
            <v>76.755384615384614</v>
          </cell>
          <cell r="G175">
            <v>67.97</v>
          </cell>
          <cell r="H175">
            <v>40.680854533594257</v>
          </cell>
          <cell r="I175">
            <v>168.45</v>
          </cell>
          <cell r="J175">
            <v>11.254534886051593</v>
          </cell>
          <cell r="K175">
            <v>380</v>
          </cell>
          <cell r="N175">
            <v>1201210</v>
          </cell>
          <cell r="O175">
            <v>0.80255623926827147</v>
          </cell>
          <cell r="P175">
            <v>50058</v>
          </cell>
          <cell r="Q175">
            <v>33.444909903589824</v>
          </cell>
        </row>
        <row r="176">
          <cell r="B176" t="str">
            <v>91-92</v>
          </cell>
          <cell r="C176">
            <v>420</v>
          </cell>
          <cell r="D176">
            <v>1950</v>
          </cell>
          <cell r="E176">
            <v>1741.07</v>
          </cell>
          <cell r="F176">
            <v>89.285641025641027</v>
          </cell>
          <cell r="G176">
            <v>69.19</v>
          </cell>
          <cell r="H176">
            <v>47.321972167862576</v>
          </cell>
          <cell r="I176">
            <v>179.06</v>
          </cell>
          <cell r="J176">
            <v>10.284480233419679</v>
          </cell>
          <cell r="K176">
            <v>380</v>
          </cell>
          <cell r="N176">
            <v>1516544</v>
          </cell>
          <cell r="O176">
            <v>0.87104137111086866</v>
          </cell>
          <cell r="P176">
            <v>29511</v>
          </cell>
          <cell r="Q176">
            <v>16.949921599935671</v>
          </cell>
        </row>
        <row r="177">
          <cell r="B177" t="str">
            <v>92-93</v>
          </cell>
          <cell r="C177">
            <v>420</v>
          </cell>
          <cell r="D177">
            <v>1800</v>
          </cell>
          <cell r="E177">
            <v>2011.32</v>
          </cell>
          <cell r="F177">
            <v>111.74</v>
          </cell>
          <cell r="G177">
            <v>81.23</v>
          </cell>
          <cell r="H177">
            <v>54.667318982387478</v>
          </cell>
          <cell r="I177">
            <v>201.66</v>
          </cell>
          <cell r="J177">
            <v>10.026251416979894</v>
          </cell>
          <cell r="K177">
            <v>410</v>
          </cell>
          <cell r="N177">
            <v>1890962</v>
          </cell>
          <cell r="O177">
            <v>0.94015969611996097</v>
          </cell>
          <cell r="P177">
            <v>38920</v>
          </cell>
          <cell r="Q177">
            <v>19.35047630411869</v>
          </cell>
        </row>
        <row r="178">
          <cell r="B178" t="str">
            <v>93-94</v>
          </cell>
          <cell r="C178">
            <v>420</v>
          </cell>
          <cell r="D178">
            <v>2015</v>
          </cell>
          <cell r="E178">
            <v>2278.799</v>
          </cell>
          <cell r="F178">
            <v>113.0917617866005</v>
          </cell>
          <cell r="G178">
            <v>81.576273972602735</v>
          </cell>
          <cell r="H178">
            <v>61.93735051098065</v>
          </cell>
          <cell r="I178">
            <v>217.87020000000001</v>
          </cell>
          <cell r="J178">
            <v>9.5607466915686725</v>
          </cell>
          <cell r="K178">
            <v>420</v>
          </cell>
          <cell r="N178">
            <v>2020976</v>
          </cell>
          <cell r="O178">
            <v>0.88686013992458312</v>
          </cell>
          <cell r="P178">
            <v>29590.454000000002</v>
          </cell>
          <cell r="Q178">
            <v>12.985109261501345</v>
          </cell>
        </row>
        <row r="179">
          <cell r="B179" t="str">
            <v>94-95</v>
          </cell>
          <cell r="C179">
            <v>420</v>
          </cell>
          <cell r="D179">
            <v>2000</v>
          </cell>
          <cell r="E179">
            <v>2280.8000000000002</v>
          </cell>
          <cell r="F179">
            <v>114.04000000000002</v>
          </cell>
          <cell r="G179">
            <v>85.1</v>
          </cell>
          <cell r="H179">
            <v>61.991737334203094</v>
          </cell>
          <cell r="I179">
            <v>230.8</v>
          </cell>
          <cell r="J179">
            <v>10.119256401262714</v>
          </cell>
          <cell r="K179">
            <v>420</v>
          </cell>
          <cell r="N179">
            <v>2011129</v>
          </cell>
          <cell r="O179">
            <v>0.88176473167309721</v>
          </cell>
          <cell r="P179">
            <v>33934</v>
          </cell>
          <cell r="Q179">
            <v>14.878112942827077</v>
          </cell>
        </row>
        <row r="180">
          <cell r="B180" t="str">
            <v>95-96</v>
          </cell>
          <cell r="C180">
            <v>420</v>
          </cell>
          <cell r="D180">
            <v>2100</v>
          </cell>
          <cell r="E180">
            <v>2141.3000000000002</v>
          </cell>
          <cell r="F180">
            <v>101.96666666666668</v>
          </cell>
          <cell r="G180">
            <v>77.400000000000006</v>
          </cell>
          <cell r="H180">
            <v>58.041135397692784</v>
          </cell>
          <cell r="I180">
            <v>217.7</v>
          </cell>
          <cell r="J180">
            <v>10.166721150702843</v>
          </cell>
          <cell r="K180">
            <v>420</v>
          </cell>
          <cell r="N180">
            <v>1891560</v>
          </cell>
          <cell r="O180">
            <v>0.88336991547190957</v>
          </cell>
          <cell r="P180">
            <v>18396</v>
          </cell>
          <cell r="Q180">
            <v>8.5910428244524351</v>
          </cell>
        </row>
        <row r="181">
          <cell r="B181" t="str">
            <v>96-97</v>
          </cell>
          <cell r="C181">
            <v>420</v>
          </cell>
          <cell r="D181">
            <v>2100</v>
          </cell>
          <cell r="E181">
            <v>2447.1999999999998</v>
          </cell>
          <cell r="F181">
            <v>116.53333333333332</v>
          </cell>
          <cell r="G181">
            <v>82.1</v>
          </cell>
          <cell r="H181">
            <v>66.514459665144585</v>
          </cell>
          <cell r="I181">
            <v>235.2</v>
          </cell>
          <cell r="J181">
            <v>9.610983981693364</v>
          </cell>
          <cell r="K181">
            <v>420</v>
          </cell>
          <cell r="N181">
            <v>2117083</v>
          </cell>
          <cell r="O181">
            <v>0.86510420071918925</v>
          </cell>
          <cell r="P181">
            <v>10325</v>
          </cell>
          <cell r="Q181">
            <v>4.2191075514874141</v>
          </cell>
        </row>
        <row r="182">
          <cell r="B182" t="str">
            <v>97-98</v>
          </cell>
          <cell r="C182">
            <v>420</v>
          </cell>
          <cell r="D182">
            <v>2300</v>
          </cell>
          <cell r="E182">
            <v>2706.67</v>
          </cell>
          <cell r="F182">
            <v>117.68130434782609</v>
          </cell>
          <cell r="G182">
            <v>82.6</v>
          </cell>
          <cell r="H182">
            <v>73.566808001739503</v>
          </cell>
          <cell r="I182">
            <v>235.6</v>
          </cell>
          <cell r="J182">
            <v>8.7044227778044601</v>
          </cell>
          <cell r="K182">
            <v>430</v>
          </cell>
          <cell r="N182">
            <v>2345918</v>
          </cell>
          <cell r="O182">
            <v>0.86671740552043652</v>
          </cell>
          <cell r="P182">
            <v>6198</v>
          </cell>
          <cell r="Q182">
            <v>2.2898986577602738</v>
          </cell>
        </row>
        <row r="183">
          <cell r="B183" t="str">
            <v>98-99</v>
          </cell>
          <cell r="C183">
            <v>420</v>
          </cell>
          <cell r="D183">
            <v>2250</v>
          </cell>
          <cell r="E183">
            <v>2830.37</v>
          </cell>
          <cell r="F183">
            <v>125.79422222222222</v>
          </cell>
          <cell r="G183">
            <v>82.9</v>
          </cell>
          <cell r="H183">
            <v>76.92895194607523</v>
          </cell>
          <cell r="I183">
            <v>244</v>
          </cell>
          <cell r="J183">
            <v>8.6207810286287661</v>
          </cell>
          <cell r="K183">
            <v>430</v>
          </cell>
          <cell r="N183">
            <v>2296097</v>
          </cell>
          <cell r="O183">
            <v>0.81123563350374683</v>
          </cell>
          <cell r="P183">
            <v>3438</v>
          </cell>
          <cell r="Q183">
            <v>1.2146821793617089</v>
          </cell>
        </row>
        <row r="184">
          <cell r="B184" t="str">
            <v>99-00</v>
          </cell>
          <cell r="C184">
            <v>420</v>
          </cell>
          <cell r="D184">
            <v>2750</v>
          </cell>
          <cell r="E184">
            <v>3093.5</v>
          </cell>
          <cell r="F184">
            <v>112.5</v>
          </cell>
          <cell r="G184">
            <v>87.3</v>
          </cell>
          <cell r="H184">
            <v>83.9</v>
          </cell>
          <cell r="I184">
            <v>263.5</v>
          </cell>
          <cell r="J184">
            <v>8.51786002909326</v>
          </cell>
          <cell r="K184">
            <v>430</v>
          </cell>
          <cell r="N184">
            <v>2416220</v>
          </cell>
          <cell r="O184">
            <v>0.78106352028446746</v>
          </cell>
          <cell r="P184">
            <v>2388</v>
          </cell>
          <cell r="Q184">
            <v>0.77194116696298687</v>
          </cell>
        </row>
        <row r="185">
          <cell r="B185" t="str">
            <v>00-01</v>
          </cell>
          <cell r="C185">
            <v>420</v>
          </cell>
          <cell r="D185">
            <v>2800</v>
          </cell>
          <cell r="E185">
            <v>2780.62</v>
          </cell>
          <cell r="F185">
            <v>97.46</v>
          </cell>
          <cell r="G185">
            <v>79.290000000000006</v>
          </cell>
          <cell r="H185">
            <v>75.58</v>
          </cell>
          <cell r="I185">
            <v>239.04</v>
          </cell>
          <cell r="J185">
            <v>8.5966439139472488</v>
          </cell>
          <cell r="K185">
            <v>420</v>
          </cell>
          <cell r="N185">
            <v>2263305</v>
          </cell>
          <cell r="O185">
            <v>0.81395695923930633</v>
          </cell>
          <cell r="P185">
            <v>3634</v>
          </cell>
          <cell r="Q185">
            <v>1.3069027770784933</v>
          </cell>
        </row>
        <row r="186">
          <cell r="A186" t="str">
            <v>Average last 5 years</v>
          </cell>
          <cell r="D186">
            <v>2440</v>
          </cell>
          <cell r="E186">
            <v>2771.672</v>
          </cell>
          <cell r="F186">
            <v>113.99377198067631</v>
          </cell>
          <cell r="G186">
            <v>82.837999999999994</v>
          </cell>
          <cell r="H186">
            <v>75.298043922591859</v>
          </cell>
          <cell r="I186">
            <v>243.46799999999999</v>
          </cell>
          <cell r="J186">
            <v>8.8101383462334191</v>
          </cell>
          <cell r="K186">
            <v>426</v>
          </cell>
          <cell r="L186">
            <v>0</v>
          </cell>
          <cell r="M186">
            <v>0</v>
          </cell>
          <cell r="N186">
            <v>2287724.6</v>
          </cell>
          <cell r="O186">
            <v>0.82761554385342928</v>
          </cell>
          <cell r="P186">
            <v>5196.6000000000004</v>
          </cell>
          <cell r="Q186">
            <v>1.9605064665301755</v>
          </cell>
        </row>
        <row r="187">
          <cell r="A187" t="str">
            <v>STATE  LOAD  DESPATCH  CENTRE  M.P.E.B.  JABALPUR</v>
          </cell>
        </row>
        <row r="188">
          <cell r="A188" t="str">
            <v>SATPURA</v>
          </cell>
        </row>
        <row r="189">
          <cell r="A189" t="str">
            <v>STATION NAME</v>
          </cell>
          <cell r="B189" t="str">
            <v>YEAR</v>
          </cell>
          <cell r="C189" t="str">
            <v>CAPACITY</v>
          </cell>
          <cell r="D189" t="str">
            <v>TARGET</v>
          </cell>
          <cell r="E189" t="str">
            <v>ACTUAL GENE.</v>
          </cell>
          <cell r="F189" t="str">
            <v>ACHIEVE-MENT</v>
          </cell>
          <cell r="G189" t="str">
            <v>AVAIL-ABILITY</v>
          </cell>
          <cell r="H189" t="str">
            <v>P.L.F.</v>
          </cell>
          <cell r="I189" t="str">
            <v>AUXILIARY CONSUMPTION</v>
          </cell>
          <cell r="K189" t="str">
            <v>MAXIMUM DEMAND</v>
          </cell>
          <cell r="L189" t="str">
            <v>COAL IN MT</v>
          </cell>
          <cell r="N189" t="str">
            <v>COAL CONSUMED</v>
          </cell>
          <cell r="P189" t="str">
            <v>FUEL OIL CONSUMPTION</v>
          </cell>
        </row>
        <row r="190">
          <cell r="C190" t="str">
            <v>MW</v>
          </cell>
          <cell r="D190" t="str">
            <v>MKwh</v>
          </cell>
          <cell r="E190" t="str">
            <v>MKwh</v>
          </cell>
          <cell r="F190" t="str">
            <v>%</v>
          </cell>
          <cell r="G190" t="str">
            <v>%</v>
          </cell>
          <cell r="H190" t="str">
            <v>%</v>
          </cell>
          <cell r="I190" t="str">
            <v>MKwh</v>
          </cell>
          <cell r="J190" t="str">
            <v>%</v>
          </cell>
          <cell r="K190" t="str">
            <v>MW</v>
          </cell>
          <cell r="L190" t="str">
            <v>OP.STOCK</v>
          </cell>
          <cell r="M190" t="str">
            <v>RECIEPT</v>
          </cell>
          <cell r="N190" t="str">
            <v>MT</v>
          </cell>
          <cell r="O190" t="str">
            <v>Kg/kWH</v>
          </cell>
          <cell r="P190" t="str">
            <v>KL</v>
          </cell>
          <cell r="Q190" t="str">
            <v>ml/KWH</v>
          </cell>
        </row>
        <row r="191">
          <cell r="A191" t="str">
            <v>SATPURA</v>
          </cell>
          <cell r="B191" t="str">
            <v>88-89</v>
          </cell>
          <cell r="C191">
            <v>1142.5</v>
          </cell>
          <cell r="D191">
            <v>5500</v>
          </cell>
          <cell r="E191">
            <v>5050.18</v>
          </cell>
          <cell r="F191">
            <v>91.821454545454543</v>
          </cell>
          <cell r="G191">
            <v>72.4782056892779</v>
          </cell>
          <cell r="H191">
            <v>50.459918267837693</v>
          </cell>
          <cell r="I191">
            <v>0</v>
          </cell>
          <cell r="J191">
            <v>0</v>
          </cell>
          <cell r="K191" t="str">
            <v xml:space="preserve"> </v>
          </cell>
          <cell r="L191" t="str">
            <v xml:space="preserve"> </v>
          </cell>
          <cell r="M191" t="str">
            <v xml:space="preserve"> </v>
          </cell>
          <cell r="N191">
            <v>4011468</v>
          </cell>
          <cell r="O191">
            <v>0.79432178655018237</v>
          </cell>
          <cell r="P191">
            <v>95077</v>
          </cell>
          <cell r="Q191">
            <v>18.826457670815692</v>
          </cell>
        </row>
        <row r="192">
          <cell r="B192" t="str">
            <v>89-90</v>
          </cell>
          <cell r="C192">
            <v>1142.5</v>
          </cell>
          <cell r="D192">
            <v>5475</v>
          </cell>
          <cell r="E192">
            <v>4783.66</v>
          </cell>
          <cell r="F192">
            <v>87.372785388127852</v>
          </cell>
          <cell r="G192">
            <v>76.818052516411385</v>
          </cell>
          <cell r="H192">
            <v>47.796928549304077</v>
          </cell>
          <cell r="I192">
            <v>535</v>
          </cell>
          <cell r="J192">
            <v>11.183905210654604</v>
          </cell>
          <cell r="K192" t="str">
            <v xml:space="preserve"> </v>
          </cell>
          <cell r="L192">
            <v>110061</v>
          </cell>
          <cell r="M192">
            <v>3568758</v>
          </cell>
          <cell r="N192">
            <v>3631106</v>
          </cell>
          <cell r="O192">
            <v>0.75906439838951767</v>
          </cell>
          <cell r="P192">
            <v>168005</v>
          </cell>
          <cell r="Q192">
            <v>35.120598035813586</v>
          </cell>
        </row>
        <row r="193">
          <cell r="B193" t="str">
            <v>90-91</v>
          </cell>
          <cell r="C193">
            <v>1142.5</v>
          </cell>
          <cell r="D193">
            <v>5450</v>
          </cell>
          <cell r="E193">
            <v>4155.2000000000007</v>
          </cell>
          <cell r="F193">
            <v>76.242201834862399</v>
          </cell>
          <cell r="G193">
            <v>66.023741794310723</v>
          </cell>
          <cell r="H193">
            <v>41.517540441433617</v>
          </cell>
          <cell r="I193">
            <v>493.81</v>
          </cell>
          <cell r="J193">
            <v>11.884145167500961</v>
          </cell>
          <cell r="K193" t="str">
            <v xml:space="preserve"> </v>
          </cell>
          <cell r="L193">
            <v>29753</v>
          </cell>
          <cell r="M193">
            <v>3508276</v>
          </cell>
          <cell r="N193">
            <v>3409191</v>
          </cell>
          <cell r="O193">
            <v>0.82046375625721968</v>
          </cell>
          <cell r="P193">
            <v>125665</v>
          </cell>
          <cell r="Q193">
            <v>30.242828263380819</v>
          </cell>
        </row>
        <row r="194">
          <cell r="B194" t="str">
            <v>91-92</v>
          </cell>
          <cell r="C194">
            <v>1142.5</v>
          </cell>
          <cell r="D194">
            <v>5450</v>
          </cell>
          <cell r="E194">
            <v>4387.7699999999995</v>
          </cell>
          <cell r="F194">
            <v>80.509541284403653</v>
          </cell>
          <cell r="G194">
            <v>63.680153172866518</v>
          </cell>
          <cell r="H194">
            <v>43.721526706604003</v>
          </cell>
          <cell r="I194">
            <v>491.34</v>
          </cell>
          <cell r="J194">
            <v>11.197943374424822</v>
          </cell>
          <cell r="K194" t="str">
            <v xml:space="preserve"> </v>
          </cell>
          <cell r="L194">
            <v>61501</v>
          </cell>
          <cell r="M194">
            <v>3837342</v>
          </cell>
          <cell r="N194">
            <v>3840493</v>
          </cell>
          <cell r="O194">
            <v>0.8752721769828411</v>
          </cell>
          <cell r="P194">
            <v>86892</v>
          </cell>
          <cell r="Q194">
            <v>19.803225784396176</v>
          </cell>
        </row>
        <row r="195">
          <cell r="B195" t="str">
            <v>92-93</v>
          </cell>
          <cell r="C195">
            <v>1142.5</v>
          </cell>
          <cell r="D195">
            <v>5000</v>
          </cell>
          <cell r="E195">
            <v>4641.55</v>
          </cell>
          <cell r="F195">
            <v>92.831000000000003</v>
          </cell>
          <cell r="G195">
            <v>68.367461706783374</v>
          </cell>
          <cell r="H195">
            <v>46.37700708412018</v>
          </cell>
          <cell r="I195">
            <v>499.61</v>
          </cell>
          <cell r="J195">
            <v>10.76386121015609</v>
          </cell>
          <cell r="K195" t="str">
            <v xml:space="preserve"> </v>
          </cell>
          <cell r="L195">
            <v>62991</v>
          </cell>
          <cell r="M195">
            <v>4445312</v>
          </cell>
          <cell r="N195">
            <v>4362632</v>
          </cell>
          <cell r="O195">
            <v>0.93990843575960614</v>
          </cell>
          <cell r="P195">
            <v>114807</v>
          </cell>
          <cell r="Q195">
            <v>24.734625286811518</v>
          </cell>
        </row>
        <row r="196">
          <cell r="B196" t="str">
            <v>93-94</v>
          </cell>
          <cell r="C196">
            <v>1142.5</v>
          </cell>
          <cell r="D196">
            <v>4915</v>
          </cell>
          <cell r="E196">
            <v>5066.7417999999998</v>
          </cell>
          <cell r="F196">
            <v>103.08732044760936</v>
          </cell>
          <cell r="G196">
            <v>68.104956326249209</v>
          </cell>
          <cell r="H196">
            <v>50.625398918897318</v>
          </cell>
          <cell r="I196">
            <v>524.67358000000002</v>
          </cell>
          <cell r="J196">
            <v>10.355246047864528</v>
          </cell>
          <cell r="K196" t="str">
            <v xml:space="preserve"> </v>
          </cell>
          <cell r="L196">
            <v>125960</v>
          </cell>
          <cell r="M196">
            <v>4514568</v>
          </cell>
          <cell r="N196">
            <v>4535978.71</v>
          </cell>
          <cell r="O196">
            <v>0.89524568036997665</v>
          </cell>
          <cell r="P196">
            <v>81910.364000000001</v>
          </cell>
          <cell r="Q196">
            <v>16.166279481618741</v>
          </cell>
        </row>
        <row r="197">
          <cell r="B197" t="str">
            <v>94-95</v>
          </cell>
          <cell r="C197">
            <v>1142.5</v>
          </cell>
          <cell r="D197">
            <v>4950</v>
          </cell>
          <cell r="E197">
            <v>5799.7</v>
          </cell>
          <cell r="F197">
            <v>117.16565656565656</v>
          </cell>
          <cell r="G197">
            <v>77.165864332603945</v>
          </cell>
          <cell r="H197">
            <v>57.948902410998869</v>
          </cell>
          <cell r="I197">
            <v>587.5</v>
          </cell>
          <cell r="J197">
            <v>10.129834301774229</v>
          </cell>
          <cell r="K197">
            <v>1085</v>
          </cell>
          <cell r="L197">
            <v>105207</v>
          </cell>
          <cell r="M197">
            <v>5324472</v>
          </cell>
          <cell r="N197">
            <v>5172541</v>
          </cell>
          <cell r="O197">
            <v>0.8918635446661034</v>
          </cell>
          <cell r="P197">
            <v>82105</v>
          </cell>
          <cell r="Q197">
            <v>14.156766729313585</v>
          </cell>
        </row>
        <row r="198">
          <cell r="B198" t="str">
            <v>95-96</v>
          </cell>
          <cell r="C198">
            <v>1142.5</v>
          </cell>
          <cell r="D198">
            <v>5650</v>
          </cell>
          <cell r="E198">
            <v>6034.6</v>
          </cell>
          <cell r="F198">
            <v>106.8070796460177</v>
          </cell>
          <cell r="G198">
            <v>77.774398249452958</v>
          </cell>
          <cell r="H198">
            <v>60.13121131318929</v>
          </cell>
          <cell r="I198">
            <v>597.79999999999995</v>
          </cell>
          <cell r="J198">
            <v>9.9062075365392879</v>
          </cell>
          <cell r="K198">
            <v>1100</v>
          </cell>
          <cell r="L198">
            <v>208549</v>
          </cell>
          <cell r="M198">
            <v>5329168</v>
          </cell>
          <cell r="N198">
            <v>5355744</v>
          </cell>
          <cell r="O198">
            <v>0.88750604845391579</v>
          </cell>
          <cell r="P198">
            <v>55036</v>
          </cell>
          <cell r="Q198">
            <v>9.1200742385576508</v>
          </cell>
        </row>
        <row r="199">
          <cell r="B199" t="str">
            <v>96-97</v>
          </cell>
          <cell r="C199">
            <v>1142.5</v>
          </cell>
          <cell r="D199">
            <v>5750</v>
          </cell>
          <cell r="E199">
            <v>6539.2999999999993</v>
          </cell>
          <cell r="F199">
            <v>113.72695652173911</v>
          </cell>
          <cell r="G199">
            <v>79.3636761487965</v>
          </cell>
          <cell r="H199">
            <v>65.338768821877835</v>
          </cell>
          <cell r="I199">
            <v>617.20000000000005</v>
          </cell>
          <cell r="J199">
            <v>9.4383190861407211</v>
          </cell>
          <cell r="K199">
            <v>1093</v>
          </cell>
          <cell r="L199">
            <v>60203</v>
          </cell>
          <cell r="M199">
            <v>5911303</v>
          </cell>
          <cell r="N199">
            <v>5720575</v>
          </cell>
          <cell r="O199">
            <v>0.87479929044393145</v>
          </cell>
          <cell r="P199">
            <v>35990</v>
          </cell>
          <cell r="Q199">
            <v>5.5036471793617059</v>
          </cell>
        </row>
        <row r="200">
          <cell r="B200" t="str">
            <v>97-98</v>
          </cell>
          <cell r="C200">
            <v>1142.5</v>
          </cell>
          <cell r="D200">
            <v>6300</v>
          </cell>
          <cell r="E200">
            <v>7431.54</v>
          </cell>
          <cell r="F200">
            <v>117.96095238095238</v>
          </cell>
          <cell r="G200">
            <v>83.992997811816196</v>
          </cell>
          <cell r="H200">
            <v>74.253769371421726</v>
          </cell>
          <cell r="I200">
            <v>677.25599999999997</v>
          </cell>
          <cell r="J200">
            <v>9.1132658910535351</v>
          </cell>
          <cell r="K200">
            <v>1155</v>
          </cell>
          <cell r="L200">
            <v>202719</v>
          </cell>
          <cell r="M200">
            <v>6761934</v>
          </cell>
          <cell r="N200">
            <v>6488665</v>
          </cell>
          <cell r="O200">
            <v>0.87312522034463924</v>
          </cell>
          <cell r="P200">
            <v>27492</v>
          </cell>
          <cell r="Q200">
            <v>3.6993678295481152</v>
          </cell>
        </row>
        <row r="201">
          <cell r="B201" t="str">
            <v>98-99</v>
          </cell>
          <cell r="C201">
            <v>1142.5</v>
          </cell>
          <cell r="D201">
            <v>6100</v>
          </cell>
          <cell r="E201">
            <v>7638.05</v>
          </cell>
          <cell r="F201">
            <v>125.21393442622951</v>
          </cell>
          <cell r="G201">
            <v>83.45667396061269</v>
          </cell>
          <cell r="H201">
            <v>76.317156759889286</v>
          </cell>
          <cell r="I201">
            <v>673.8</v>
          </cell>
          <cell r="J201">
            <v>8.8216233200882428</v>
          </cell>
          <cell r="K201">
            <v>1151</v>
          </cell>
          <cell r="L201">
            <v>420745</v>
          </cell>
          <cell r="M201">
            <v>5623850</v>
          </cell>
          <cell r="N201">
            <v>6329151</v>
          </cell>
          <cell r="O201">
            <v>0.82863440275986677</v>
          </cell>
          <cell r="P201">
            <v>18110</v>
          </cell>
          <cell r="Q201">
            <v>2.3710240179103304</v>
          </cell>
        </row>
        <row r="202">
          <cell r="B202" t="str">
            <v>99-00</v>
          </cell>
          <cell r="C202">
            <v>1142.5</v>
          </cell>
          <cell r="D202">
            <v>7500</v>
          </cell>
          <cell r="E202">
            <v>7716.6</v>
          </cell>
          <cell r="F202">
            <v>102.9</v>
          </cell>
          <cell r="G202">
            <v>81.2</v>
          </cell>
          <cell r="H202">
            <v>76.900000000000006</v>
          </cell>
          <cell r="I202">
            <v>677.6</v>
          </cell>
          <cell r="J202">
            <v>8.7810693828888358</v>
          </cell>
          <cell r="K202">
            <v>1153</v>
          </cell>
          <cell r="L202">
            <v>218441</v>
          </cell>
          <cell r="M202">
            <v>5821951</v>
          </cell>
          <cell r="N202">
            <v>6049762</v>
          </cell>
          <cell r="O202">
            <v>0.78399320944457407</v>
          </cell>
          <cell r="P202">
            <v>14653</v>
          </cell>
          <cell r="Q202">
            <v>1.8988932949744706</v>
          </cell>
        </row>
        <row r="203">
          <cell r="B203" t="str">
            <v>00-01</v>
          </cell>
          <cell r="C203">
            <v>1142.5</v>
          </cell>
          <cell r="D203">
            <v>7650</v>
          </cell>
          <cell r="E203">
            <v>7203.11</v>
          </cell>
          <cell r="F203">
            <v>94.16</v>
          </cell>
          <cell r="G203">
            <v>78.55</v>
          </cell>
          <cell r="H203">
            <v>71.97</v>
          </cell>
          <cell r="I203">
            <v>642.57000000000005</v>
          </cell>
          <cell r="J203">
            <v>8.9207300735376815</v>
          </cell>
          <cell r="K203">
            <v>1129</v>
          </cell>
          <cell r="M203">
            <v>6219252</v>
          </cell>
          <cell r="N203">
            <v>5907097</v>
          </cell>
          <cell r="O203">
            <v>0.82007591165482685</v>
          </cell>
          <cell r="P203">
            <v>20652</v>
          </cell>
          <cell r="Q203">
            <v>2.8670949076162935</v>
          </cell>
        </row>
        <row r="204">
          <cell r="A204" t="str">
            <v>Average last 5 years</v>
          </cell>
          <cell r="D204">
            <v>6660</v>
          </cell>
          <cell r="E204">
            <v>7305.7199999999993</v>
          </cell>
          <cell r="F204">
            <v>110.7923686657842</v>
          </cell>
          <cell r="G204">
            <v>81.312669584245072</v>
          </cell>
          <cell r="H204">
            <v>72.955938990637762</v>
          </cell>
          <cell r="I204">
            <v>657.68520000000012</v>
          </cell>
          <cell r="J204">
            <v>9.015001550741804</v>
          </cell>
          <cell r="K204">
            <v>1136.2</v>
          </cell>
          <cell r="L204">
            <v>180421.6</v>
          </cell>
          <cell r="M204">
            <v>6067658</v>
          </cell>
          <cell r="N204">
            <v>6099050</v>
          </cell>
          <cell r="O204">
            <v>0.83612560692956772</v>
          </cell>
          <cell r="P204">
            <v>23379.4</v>
          </cell>
          <cell r="Q204">
            <v>3.2680054458821837</v>
          </cell>
        </row>
        <row r="205">
          <cell r="A205" t="str">
            <v>SANJAY GANDHI I</v>
          </cell>
          <cell r="B205" t="str">
            <v>93-94</v>
          </cell>
          <cell r="C205">
            <v>210</v>
          </cell>
          <cell r="D205">
            <v>1500</v>
          </cell>
          <cell r="E205">
            <v>213.536</v>
          </cell>
          <cell r="F205">
            <v>14.235733333333332</v>
          </cell>
          <cell r="G205">
            <v>51.811609848484849</v>
          </cell>
          <cell r="H205">
            <v>11.607740813220266</v>
          </cell>
          <cell r="I205">
            <v>26.419</v>
          </cell>
          <cell r="J205">
            <v>12.372152704930317</v>
          </cell>
          <cell r="K205">
            <v>210</v>
          </cell>
          <cell r="L205">
            <v>27246</v>
          </cell>
          <cell r="M205">
            <v>163172</v>
          </cell>
          <cell r="N205">
            <v>147992.79999999999</v>
          </cell>
          <cell r="O205">
            <v>0.69305784504720513</v>
          </cell>
          <cell r="P205">
            <v>9704.1849999999995</v>
          </cell>
          <cell r="Q205">
            <v>45.445194252959688</v>
          </cell>
        </row>
        <row r="206">
          <cell r="B206" t="str">
            <v>94-95</v>
          </cell>
          <cell r="C206">
            <v>420</v>
          </cell>
          <cell r="D206">
            <v>1500</v>
          </cell>
          <cell r="E206">
            <v>1199</v>
          </cell>
          <cell r="F206">
            <v>79.933333333333337</v>
          </cell>
          <cell r="G206">
            <v>72.66</v>
          </cell>
          <cell r="H206">
            <v>35.287909758778738</v>
          </cell>
          <cell r="I206">
            <v>140.80000000000001</v>
          </cell>
          <cell r="J206">
            <v>11.743119266055047</v>
          </cell>
          <cell r="K206">
            <v>420</v>
          </cell>
          <cell r="L206">
            <v>42526</v>
          </cell>
          <cell r="M206">
            <v>900647</v>
          </cell>
          <cell r="N206">
            <v>920961</v>
          </cell>
          <cell r="O206">
            <v>0.76810758965804837</v>
          </cell>
          <cell r="P206">
            <v>34256</v>
          </cell>
          <cell r="Q206">
            <v>28.57047539616347</v>
          </cell>
        </row>
        <row r="207">
          <cell r="B207" t="str">
            <v>95-96</v>
          </cell>
          <cell r="C207">
            <v>420</v>
          </cell>
          <cell r="D207">
            <v>2420</v>
          </cell>
          <cell r="E207">
            <v>1991.4</v>
          </cell>
          <cell r="F207">
            <v>82.289256198347104</v>
          </cell>
          <cell r="G207">
            <v>74</v>
          </cell>
          <cell r="H207">
            <v>53.978011969815249</v>
          </cell>
          <cell r="I207">
            <v>202.1</v>
          </cell>
          <cell r="J207">
            <v>10.148639148337852</v>
          </cell>
          <cell r="K207">
            <v>420</v>
          </cell>
          <cell r="L207">
            <v>14598</v>
          </cell>
          <cell r="M207">
            <v>1425155</v>
          </cell>
          <cell r="N207">
            <v>1338274</v>
          </cell>
          <cell r="O207">
            <v>0.67202671487395804</v>
          </cell>
          <cell r="P207">
            <v>23294</v>
          </cell>
          <cell r="Q207">
            <v>11.697298383047102</v>
          </cell>
        </row>
        <row r="208">
          <cell r="B208" t="str">
            <v>96-97</v>
          </cell>
          <cell r="C208">
            <v>420</v>
          </cell>
          <cell r="D208">
            <v>2500</v>
          </cell>
          <cell r="E208">
            <v>2363</v>
          </cell>
          <cell r="F208">
            <v>94.52</v>
          </cell>
          <cell r="G208">
            <v>79.2</v>
          </cell>
          <cell r="H208">
            <v>64.225918677973468</v>
          </cell>
          <cell r="I208">
            <v>227.8</v>
          </cell>
          <cell r="J208">
            <v>9.6402877697841731</v>
          </cell>
          <cell r="K208">
            <v>420</v>
          </cell>
          <cell r="L208">
            <v>140663</v>
          </cell>
          <cell r="M208">
            <v>1583093</v>
          </cell>
          <cell r="N208">
            <v>1606855</v>
          </cell>
          <cell r="O208">
            <v>0.68000634786288616</v>
          </cell>
          <cell r="P208">
            <v>13542</v>
          </cell>
          <cell r="Q208">
            <v>5.7308506136267461</v>
          </cell>
        </row>
        <row r="209">
          <cell r="B209" t="str">
            <v>97-98</v>
          </cell>
          <cell r="C209">
            <v>420</v>
          </cell>
          <cell r="D209">
            <v>2450</v>
          </cell>
          <cell r="E209">
            <v>2249.6</v>
          </cell>
          <cell r="F209">
            <v>91.820408163265313</v>
          </cell>
          <cell r="G209">
            <v>71.7</v>
          </cell>
          <cell r="H209">
            <v>61.143726897151552</v>
          </cell>
          <cell r="I209">
            <v>240.256</v>
          </cell>
          <cell r="J209">
            <v>10.679943100995732</v>
          </cell>
          <cell r="K209">
            <v>428</v>
          </cell>
          <cell r="L209">
            <v>145240</v>
          </cell>
          <cell r="M209">
            <v>1590809</v>
          </cell>
          <cell r="N209">
            <v>1530284</v>
          </cell>
          <cell r="O209">
            <v>0.68024715504978661</v>
          </cell>
          <cell r="P209">
            <v>9014</v>
          </cell>
          <cell r="Q209">
            <v>4.0069345661450928</v>
          </cell>
        </row>
        <row r="210">
          <cell r="B210" t="str">
            <v>98-99</v>
          </cell>
          <cell r="C210">
            <v>420</v>
          </cell>
          <cell r="D210">
            <v>2600</v>
          </cell>
          <cell r="E210">
            <v>2518.15</v>
          </cell>
          <cell r="F210">
            <v>96.851923076923072</v>
          </cell>
          <cell r="G210">
            <v>80</v>
          </cell>
          <cell r="H210">
            <v>68.442868014785816</v>
          </cell>
          <cell r="I210">
            <v>252.1</v>
          </cell>
          <cell r="J210">
            <v>10.01131783253579</v>
          </cell>
          <cell r="K210">
            <v>422</v>
          </cell>
          <cell r="L210">
            <v>120443</v>
          </cell>
          <cell r="M210">
            <v>1750724</v>
          </cell>
          <cell r="N210">
            <v>1762685</v>
          </cell>
          <cell r="O210">
            <v>0.6999920576613784</v>
          </cell>
          <cell r="P210">
            <v>10321</v>
          </cell>
          <cell r="Q210">
            <v>4.0986438456803604</v>
          </cell>
        </row>
        <row r="211">
          <cell r="B211" t="str">
            <v>99-00</v>
          </cell>
          <cell r="C211">
            <v>420</v>
          </cell>
          <cell r="D211">
            <v>2750</v>
          </cell>
          <cell r="E211">
            <v>2308.1</v>
          </cell>
          <cell r="F211">
            <v>83.9</v>
          </cell>
          <cell r="G211">
            <v>76.099999999999994</v>
          </cell>
          <cell r="H211">
            <v>62.6</v>
          </cell>
          <cell r="I211">
            <v>235.9</v>
          </cell>
          <cell r="J211">
            <v>10.220527706771804</v>
          </cell>
          <cell r="K211">
            <v>410</v>
          </cell>
          <cell r="L211" t="str">
            <v xml:space="preserve"> </v>
          </cell>
          <cell r="M211">
            <v>5821951</v>
          </cell>
          <cell r="N211">
            <v>1629408</v>
          </cell>
          <cell r="O211">
            <v>0.70595208179888225</v>
          </cell>
          <cell r="P211">
            <v>6311</v>
          </cell>
          <cell r="Q211">
            <v>2.7342836098955852</v>
          </cell>
        </row>
        <row r="212">
          <cell r="B212" t="str">
            <v>00-01</v>
          </cell>
          <cell r="C212">
            <v>420</v>
          </cell>
          <cell r="D212">
            <v>2650</v>
          </cell>
          <cell r="E212">
            <v>2063.33</v>
          </cell>
          <cell r="F212">
            <v>77.89</v>
          </cell>
          <cell r="G212">
            <v>77.25</v>
          </cell>
          <cell r="H212">
            <v>56.08</v>
          </cell>
          <cell r="I212">
            <v>215.97</v>
          </cell>
          <cell r="J212">
            <v>10.46706052836919</v>
          </cell>
          <cell r="K212">
            <v>420</v>
          </cell>
          <cell r="L212">
            <v>86958</v>
          </cell>
          <cell r="M212">
            <v>6219252</v>
          </cell>
          <cell r="N212">
            <v>1511420</v>
          </cell>
          <cell r="O212">
            <v>0.73251491520987921</v>
          </cell>
          <cell r="P212">
            <v>13144</v>
          </cell>
          <cell r="Q212">
            <v>6.3702849277624036</v>
          </cell>
        </row>
        <row r="213">
          <cell r="A213" t="str">
            <v>Average last 5 years</v>
          </cell>
          <cell r="D213">
            <v>2590</v>
          </cell>
          <cell r="E213">
            <v>2300.4360000000001</v>
          </cell>
          <cell r="F213">
            <v>88.996466248037677</v>
          </cell>
          <cell r="G213">
            <v>76.849999999999994</v>
          </cell>
          <cell r="H213">
            <v>62.49850271798217</v>
          </cell>
          <cell r="I213">
            <v>234.40520000000001</v>
          </cell>
          <cell r="J213">
            <v>10.203827387691337</v>
          </cell>
          <cell r="K213">
            <v>420</v>
          </cell>
          <cell r="L213">
            <v>98660.800000000003</v>
          </cell>
          <cell r="M213">
            <v>3393165.8</v>
          </cell>
          <cell r="N213">
            <v>1608130.4</v>
          </cell>
          <cell r="O213">
            <v>0.69974251151656253</v>
          </cell>
          <cell r="P213">
            <v>10466.4</v>
          </cell>
          <cell r="Q213">
            <v>4.5881995126220376</v>
          </cell>
        </row>
        <row r="214">
          <cell r="A214" t="str">
            <v>SANJAY GANDHI II</v>
          </cell>
          <cell r="B214" t="str">
            <v>99-00</v>
          </cell>
          <cell r="C214">
            <v>420</v>
          </cell>
          <cell r="D214">
            <v>1000</v>
          </cell>
          <cell r="E214">
            <v>1466.19</v>
          </cell>
          <cell r="F214">
            <v>146.619</v>
          </cell>
          <cell r="G214">
            <v>90.47</v>
          </cell>
          <cell r="H214">
            <v>85.84</v>
          </cell>
          <cell r="I214">
            <v>155.31</v>
          </cell>
          <cell r="J214">
            <v>10.592760829087634</v>
          </cell>
          <cell r="K214">
            <v>420</v>
          </cell>
          <cell r="L214" t="str">
            <v xml:space="preserve"> </v>
          </cell>
          <cell r="M214" t="str">
            <v xml:space="preserve"> </v>
          </cell>
          <cell r="N214">
            <v>1024588</v>
          </cell>
          <cell r="O214">
            <v>0.69880984047088035</v>
          </cell>
          <cell r="P214">
            <v>17216.427</v>
          </cell>
          <cell r="Q214">
            <v>11.742289198534978</v>
          </cell>
        </row>
        <row r="215">
          <cell r="B215" t="str">
            <v>00-01</v>
          </cell>
          <cell r="C215">
            <v>420</v>
          </cell>
          <cell r="D215">
            <v>2700</v>
          </cell>
          <cell r="E215">
            <v>2860.88</v>
          </cell>
          <cell r="F215">
            <v>105.84</v>
          </cell>
          <cell r="G215">
            <v>89.52</v>
          </cell>
          <cell r="H215">
            <v>77.760000000000005</v>
          </cell>
          <cell r="I215">
            <v>283.33999999999997</v>
          </cell>
          <cell r="J215">
            <v>9.9</v>
          </cell>
          <cell r="K215">
            <v>420</v>
          </cell>
          <cell r="N215">
            <v>2096666</v>
          </cell>
          <cell r="O215">
            <v>0.73299999999999998</v>
          </cell>
          <cell r="P215">
            <v>8182</v>
          </cell>
          <cell r="Q215">
            <v>2.86</v>
          </cell>
        </row>
        <row r="216">
          <cell r="A216" t="str">
            <v>Average last 2 years</v>
          </cell>
          <cell r="D216">
            <v>1850</v>
          </cell>
          <cell r="E216">
            <v>2163.5349999999999</v>
          </cell>
          <cell r="F216">
            <v>126.2295</v>
          </cell>
          <cell r="G216">
            <v>89.995000000000005</v>
          </cell>
          <cell r="H216">
            <v>81.800000000000011</v>
          </cell>
          <cell r="I216">
            <v>219.32499999999999</v>
          </cell>
          <cell r="J216">
            <v>10.246380414543818</v>
          </cell>
          <cell r="K216">
            <v>420</v>
          </cell>
          <cell r="L216">
            <v>0</v>
          </cell>
          <cell r="M216">
            <v>0</v>
          </cell>
          <cell r="N216">
            <v>1560627</v>
          </cell>
          <cell r="O216">
            <v>0.71590492023544017</v>
          </cell>
          <cell r="P216">
            <v>12699.2135</v>
          </cell>
          <cell r="Q216">
            <v>7.3011445992674888</v>
          </cell>
        </row>
        <row r="217">
          <cell r="A217" t="str">
            <v>SANJAY GANDHI</v>
          </cell>
          <cell r="B217" t="str">
            <v>93-94</v>
          </cell>
          <cell r="C217">
            <v>210</v>
          </cell>
          <cell r="D217">
            <v>1500</v>
          </cell>
          <cell r="E217">
            <v>213.536</v>
          </cell>
          <cell r="F217">
            <v>14.235733333333332</v>
          </cell>
          <cell r="G217">
            <v>51.811609848484849</v>
          </cell>
          <cell r="H217">
            <v>11.607740813220266</v>
          </cell>
          <cell r="I217">
            <v>26.419</v>
          </cell>
          <cell r="J217">
            <v>12.372152704930317</v>
          </cell>
          <cell r="K217">
            <v>210</v>
          </cell>
          <cell r="L217">
            <v>27246</v>
          </cell>
          <cell r="M217">
            <v>163172</v>
          </cell>
          <cell r="N217">
            <v>147992.79999999999</v>
          </cell>
          <cell r="O217">
            <v>0.69305784504720513</v>
          </cell>
          <cell r="P217">
            <v>9704.1849999999995</v>
          </cell>
          <cell r="Q217">
            <v>45.445194252959688</v>
          </cell>
        </row>
        <row r="218">
          <cell r="B218" t="str">
            <v>94-95</v>
          </cell>
          <cell r="C218">
            <v>420</v>
          </cell>
          <cell r="D218">
            <v>1500</v>
          </cell>
          <cell r="E218">
            <v>1199</v>
          </cell>
          <cell r="F218">
            <v>79.933333333333337</v>
          </cell>
          <cell r="G218">
            <v>72.66</v>
          </cell>
          <cell r="H218">
            <v>35.287909758778738</v>
          </cell>
          <cell r="I218">
            <v>140.80000000000001</v>
          </cell>
          <cell r="J218">
            <v>11.743119266055047</v>
          </cell>
          <cell r="K218">
            <v>420</v>
          </cell>
          <cell r="L218">
            <v>42526</v>
          </cell>
          <cell r="M218">
            <v>900647</v>
          </cell>
          <cell r="N218">
            <v>920961</v>
          </cell>
          <cell r="O218">
            <v>0.76810758965804837</v>
          </cell>
          <cell r="P218">
            <v>34256</v>
          </cell>
          <cell r="Q218">
            <v>28.57047539616347</v>
          </cell>
        </row>
        <row r="219">
          <cell r="B219" t="str">
            <v>95-96</v>
          </cell>
          <cell r="C219">
            <v>420</v>
          </cell>
          <cell r="D219">
            <v>2420</v>
          </cell>
          <cell r="E219">
            <v>1991.4</v>
          </cell>
          <cell r="F219">
            <v>82.289256198347104</v>
          </cell>
          <cell r="G219">
            <v>74</v>
          </cell>
          <cell r="H219">
            <v>53.978011969815249</v>
          </cell>
          <cell r="I219">
            <v>202.1</v>
          </cell>
          <cell r="J219">
            <v>10.148639148337852</v>
          </cell>
          <cell r="K219">
            <v>420</v>
          </cell>
          <cell r="L219">
            <v>14598</v>
          </cell>
          <cell r="M219">
            <v>1425155</v>
          </cell>
          <cell r="N219">
            <v>1338274</v>
          </cell>
          <cell r="O219">
            <v>0.67202671487395804</v>
          </cell>
          <cell r="P219">
            <v>23294</v>
          </cell>
          <cell r="Q219">
            <v>11.697298383047102</v>
          </cell>
        </row>
        <row r="220">
          <cell r="B220" t="str">
            <v>96-97</v>
          </cell>
          <cell r="C220">
            <v>420</v>
          </cell>
          <cell r="D220">
            <v>2500</v>
          </cell>
          <cell r="E220">
            <v>2363</v>
          </cell>
          <cell r="F220">
            <v>94.52</v>
          </cell>
          <cell r="G220">
            <v>79.2</v>
          </cell>
          <cell r="H220">
            <v>64.225918677973468</v>
          </cell>
          <cell r="I220">
            <v>227.8</v>
          </cell>
          <cell r="J220">
            <v>9.6402877697841731</v>
          </cell>
          <cell r="K220">
            <v>420</v>
          </cell>
          <cell r="L220">
            <v>140663</v>
          </cell>
          <cell r="M220">
            <v>1583093</v>
          </cell>
          <cell r="N220">
            <v>1606855</v>
          </cell>
          <cell r="O220">
            <v>0.68000634786288616</v>
          </cell>
          <cell r="P220">
            <v>13542</v>
          </cell>
          <cell r="Q220">
            <v>5.7308506136267461</v>
          </cell>
        </row>
        <row r="221">
          <cell r="B221" t="str">
            <v>97-98</v>
          </cell>
          <cell r="C221">
            <v>420</v>
          </cell>
          <cell r="D221">
            <v>2450</v>
          </cell>
          <cell r="E221">
            <v>2249.6</v>
          </cell>
          <cell r="F221">
            <v>91.820408163265313</v>
          </cell>
          <cell r="G221">
            <v>71.7</v>
          </cell>
          <cell r="H221">
            <v>61.143726897151552</v>
          </cell>
          <cell r="I221">
            <v>240.256</v>
          </cell>
          <cell r="J221">
            <v>10.679943100995732</v>
          </cell>
          <cell r="K221">
            <v>428</v>
          </cell>
          <cell r="L221">
            <v>145240</v>
          </cell>
          <cell r="M221">
            <v>1590809</v>
          </cell>
          <cell r="N221">
            <v>1530284</v>
          </cell>
          <cell r="O221">
            <v>0.68024715504978661</v>
          </cell>
          <cell r="P221">
            <v>9014</v>
          </cell>
          <cell r="Q221">
            <v>4.0069345661450928</v>
          </cell>
        </row>
        <row r="222">
          <cell r="B222" t="str">
            <v>98-99</v>
          </cell>
          <cell r="C222">
            <v>420</v>
          </cell>
          <cell r="D222">
            <v>2600</v>
          </cell>
          <cell r="E222">
            <v>2518.15</v>
          </cell>
          <cell r="F222">
            <v>96.851923076923072</v>
          </cell>
          <cell r="G222">
            <v>80</v>
          </cell>
          <cell r="H222">
            <v>68.442868014785816</v>
          </cell>
          <cell r="I222">
            <v>252.1</v>
          </cell>
          <cell r="J222">
            <v>10.01131783253579</v>
          </cell>
          <cell r="K222">
            <v>422</v>
          </cell>
          <cell r="L222">
            <v>120443</v>
          </cell>
          <cell r="M222">
            <v>1750724</v>
          </cell>
          <cell r="N222">
            <v>1762685</v>
          </cell>
          <cell r="O222">
            <v>0.6999920576613784</v>
          </cell>
          <cell r="P222">
            <v>10321</v>
          </cell>
          <cell r="Q222">
            <v>4.0986438456803604</v>
          </cell>
        </row>
        <row r="223">
          <cell r="B223" t="str">
            <v>99-00</v>
          </cell>
          <cell r="C223">
            <v>840</v>
          </cell>
          <cell r="D223">
            <v>3750</v>
          </cell>
          <cell r="E223">
            <v>3774.29</v>
          </cell>
          <cell r="F223">
            <v>230.51900000000001</v>
          </cell>
          <cell r="G223">
            <v>166.57</v>
          </cell>
          <cell r="H223">
            <v>148.44</v>
          </cell>
          <cell r="I223">
            <v>391.21000000000004</v>
          </cell>
          <cell r="J223">
            <v>20.813288535859439</v>
          </cell>
          <cell r="K223">
            <v>830</v>
          </cell>
          <cell r="L223">
            <v>171738.57</v>
          </cell>
          <cell r="M223">
            <v>2540597.02</v>
          </cell>
          <cell r="N223">
            <v>2180367</v>
          </cell>
          <cell r="O223">
            <v>1.4047619222697625</v>
          </cell>
          <cell r="P223">
            <v>23527.427</v>
          </cell>
          <cell r="Q223">
            <v>14.476572808430564</v>
          </cell>
        </row>
        <row r="224">
          <cell r="B224" t="str">
            <v>00-01</v>
          </cell>
          <cell r="C224">
            <v>840</v>
          </cell>
          <cell r="D224">
            <v>5350</v>
          </cell>
          <cell r="E224">
            <v>4924.21</v>
          </cell>
          <cell r="F224">
            <v>92.01</v>
          </cell>
          <cell r="G224">
            <v>83.39</v>
          </cell>
          <cell r="H224">
            <v>66.92</v>
          </cell>
          <cell r="I224">
            <v>499.31</v>
          </cell>
          <cell r="J224">
            <v>10.14</v>
          </cell>
          <cell r="K224">
            <v>820</v>
          </cell>
          <cell r="L224">
            <v>58349</v>
          </cell>
          <cell r="M224">
            <v>3800562</v>
          </cell>
          <cell r="N224">
            <v>2979105</v>
          </cell>
          <cell r="O224">
            <v>0.73</v>
          </cell>
          <cell r="P224">
            <v>21325</v>
          </cell>
          <cell r="Q224">
            <v>4.33</v>
          </cell>
        </row>
        <row r="225">
          <cell r="A225" t="str">
            <v>Average last 5 years</v>
          </cell>
          <cell r="D225">
            <v>3330</v>
          </cell>
          <cell r="E225">
            <v>3165.85</v>
          </cell>
          <cell r="F225">
            <v>121.14426624803768</v>
          </cell>
          <cell r="G225">
            <v>96.171999999999997</v>
          </cell>
          <cell r="H225">
            <v>81.834502717982176</v>
          </cell>
          <cell r="I225">
            <v>322.1352</v>
          </cell>
          <cell r="J225">
            <v>12.256967447835027</v>
          </cell>
          <cell r="K225">
            <v>584</v>
          </cell>
          <cell r="L225">
            <v>127286.71400000001</v>
          </cell>
          <cell r="M225">
            <v>2253157.0039999997</v>
          </cell>
          <cell r="N225">
            <v>2011859.2</v>
          </cell>
          <cell r="O225">
            <v>0.83900149656876266</v>
          </cell>
          <cell r="P225">
            <v>15545.885399999999</v>
          </cell>
          <cell r="Q225">
            <v>6.5286003667765531</v>
          </cell>
        </row>
        <row r="226">
          <cell r="A226" t="str">
            <v xml:space="preserve"> * SANJAY GHANDHI : CONSIDERING SGTPS # 1 W.E.F 01.04.93  &amp;  SGTPS # 2 W.E.F; 26.05.94 .# 3 WE.F; 01.09.99</v>
          </cell>
        </row>
        <row r="227">
          <cell r="A227" t="str">
            <v>CONSIDERING SGTPS # 1 W.E.F; 01.01.95    P.L.F. FOR 94-95 = 66.0</v>
          </cell>
          <cell r="G227" t="str">
            <v>&amp; Unit #2 w.e.f. 01.04.95 for P.L.F.</v>
          </cell>
        </row>
        <row r="228">
          <cell r="A228" t="str">
            <v>STATE  LOAD  DESPATCH  CENTRE  M.P.E.B.  JABALPUR</v>
          </cell>
        </row>
        <row r="229">
          <cell r="A229" t="str">
            <v>THERMAL</v>
          </cell>
        </row>
        <row r="230">
          <cell r="A230" t="str">
            <v>STATION NAME</v>
          </cell>
          <cell r="B230" t="str">
            <v>YEAR</v>
          </cell>
          <cell r="C230" t="str">
            <v>CAPACITY</v>
          </cell>
          <cell r="D230" t="str">
            <v>TARGET</v>
          </cell>
          <cell r="E230" t="str">
            <v>ACTUAL GENE.</v>
          </cell>
          <cell r="F230" t="str">
            <v>ACHIEVE-MENT</v>
          </cell>
          <cell r="G230" t="str">
            <v>AVAIL-ABILITY</v>
          </cell>
          <cell r="H230" t="str">
            <v>P.L.F.</v>
          </cell>
          <cell r="I230" t="str">
            <v>AUXILIARY CONSUMPTION</v>
          </cell>
          <cell r="K230" t="str">
            <v>MAXIMUM DEMAND</v>
          </cell>
          <cell r="L230" t="str">
            <v>COAL IN MT</v>
          </cell>
          <cell r="N230" t="str">
            <v>COAL CONSUMED</v>
          </cell>
          <cell r="P230" t="str">
            <v>FUEL OIL CONSUMPTION</v>
          </cell>
        </row>
        <row r="231">
          <cell r="C231" t="str">
            <v>MW</v>
          </cell>
          <cell r="D231" t="str">
            <v>MKwh</v>
          </cell>
          <cell r="E231" t="str">
            <v>MKwh</v>
          </cell>
          <cell r="F231" t="str">
            <v>%</v>
          </cell>
          <cell r="G231" t="str">
            <v>%</v>
          </cell>
          <cell r="H231" t="str">
            <v>%</v>
          </cell>
          <cell r="I231" t="str">
            <v>MKwh</v>
          </cell>
          <cell r="J231" t="str">
            <v>%</v>
          </cell>
          <cell r="K231" t="str">
            <v>MW</v>
          </cell>
          <cell r="L231" t="str">
            <v>OP.STOCK</v>
          </cell>
          <cell r="M231" t="str">
            <v>RECIEPT</v>
          </cell>
          <cell r="N231" t="str">
            <v>MT</v>
          </cell>
          <cell r="O231" t="str">
            <v>Kg/kWH</v>
          </cell>
          <cell r="P231" t="str">
            <v>KL</v>
          </cell>
          <cell r="Q231" t="str">
            <v>ml/KWH</v>
          </cell>
        </row>
        <row r="232">
          <cell r="A232" t="str">
            <v>THERMAL</v>
          </cell>
          <cell r="B232" t="str">
            <v>88-89</v>
          </cell>
          <cell r="C232">
            <v>2812.5</v>
          </cell>
          <cell r="D232">
            <v>13000</v>
          </cell>
          <cell r="E232">
            <v>12191.210000000001</v>
          </cell>
          <cell r="F232">
            <v>93.77853846153846</v>
          </cell>
          <cell r="G232">
            <v>68.689582222222228</v>
          </cell>
          <cell r="H232">
            <v>50.05</v>
          </cell>
          <cell r="I232">
            <v>0</v>
          </cell>
          <cell r="J232">
            <v>0</v>
          </cell>
          <cell r="K232">
            <v>2080</v>
          </cell>
          <cell r="M232">
            <v>0</v>
          </cell>
          <cell r="N232">
            <v>9903110</v>
          </cell>
          <cell r="O232">
            <v>0.81231559459643454</v>
          </cell>
          <cell r="P232">
            <v>153018</v>
          </cell>
          <cell r="Q232">
            <v>12.551502270898458</v>
          </cell>
        </row>
        <row r="233">
          <cell r="B233" t="str">
            <v>89-90</v>
          </cell>
          <cell r="C233">
            <v>2812.5</v>
          </cell>
          <cell r="D233">
            <v>13000</v>
          </cell>
          <cell r="E233">
            <v>12464.71</v>
          </cell>
          <cell r="F233">
            <v>95.882384615384609</v>
          </cell>
          <cell r="G233">
            <v>71.313822222222228</v>
          </cell>
          <cell r="H233">
            <v>50.592430238457638</v>
          </cell>
          <cell r="I233">
            <v>1225</v>
          </cell>
          <cell r="J233">
            <v>9.827745691636629</v>
          </cell>
          <cell r="K233">
            <v>2080</v>
          </cell>
          <cell r="M233">
            <v>9887181</v>
          </cell>
          <cell r="N233">
            <v>9880489</v>
          </cell>
          <cell r="O233">
            <v>0.79267700572255595</v>
          </cell>
          <cell r="P233">
            <v>222061</v>
          </cell>
          <cell r="Q233">
            <v>17.815175804330789</v>
          </cell>
        </row>
        <row r="234">
          <cell r="B234" t="str">
            <v>90-91</v>
          </cell>
          <cell r="C234">
            <v>2682.5</v>
          </cell>
          <cell r="D234">
            <v>13750</v>
          </cell>
          <cell r="E234">
            <v>12376.880000000001</v>
          </cell>
          <cell r="F234">
            <v>90.013672727272734</v>
          </cell>
          <cell r="G234">
            <v>71.034529356943153</v>
          </cell>
          <cell r="H234">
            <v>52.670488154663872</v>
          </cell>
          <cell r="I234">
            <v>1314.15</v>
          </cell>
          <cell r="J234">
            <v>10.61778089470044</v>
          </cell>
          <cell r="K234">
            <v>2176</v>
          </cell>
          <cell r="M234">
            <v>9549897</v>
          </cell>
          <cell r="N234">
            <v>9845919</v>
          </cell>
          <cell r="O234">
            <v>0.79550896510267521</v>
          </cell>
          <cell r="P234">
            <v>180521</v>
          </cell>
          <cell r="Q234">
            <v>14.585339762524965</v>
          </cell>
        </row>
        <row r="235">
          <cell r="B235" t="str">
            <v>91-92</v>
          </cell>
          <cell r="C235">
            <v>2682.5</v>
          </cell>
          <cell r="D235">
            <v>13440</v>
          </cell>
          <cell r="E235">
            <v>11579.91</v>
          </cell>
          <cell r="F235">
            <v>86.160044642857144</v>
          </cell>
          <cell r="G235">
            <v>66.919506057781931</v>
          </cell>
          <cell r="H235">
            <v>49.144296925529261</v>
          </cell>
          <cell r="I235">
            <v>1235.07</v>
          </cell>
          <cell r="J235">
            <v>10.665626934924365</v>
          </cell>
          <cell r="K235">
            <v>1930</v>
          </cell>
          <cell r="M235">
            <v>9509426</v>
          </cell>
          <cell r="N235">
            <v>9628339</v>
          </cell>
          <cell r="O235">
            <v>0.83146924285249191</v>
          </cell>
          <cell r="P235">
            <v>147302</v>
          </cell>
          <cell r="Q235">
            <v>12.720478829282785</v>
          </cell>
        </row>
        <row r="236">
          <cell r="B236" t="str">
            <v>92-93</v>
          </cell>
          <cell r="C236">
            <v>2682.5</v>
          </cell>
          <cell r="D236">
            <v>13240</v>
          </cell>
          <cell r="E236">
            <v>12363.220000000001</v>
          </cell>
          <cell r="F236">
            <v>93.377794561933541</v>
          </cell>
          <cell r="G236">
            <v>71.4544734389562</v>
          </cell>
          <cell r="H236">
            <v>52.612357279338859</v>
          </cell>
          <cell r="I236">
            <v>1288.08</v>
          </cell>
          <cell r="J236">
            <v>10.418644980838325</v>
          </cell>
          <cell r="K236">
            <v>2304</v>
          </cell>
          <cell r="M236">
            <v>10240661</v>
          </cell>
          <cell r="N236">
            <v>10365511</v>
          </cell>
          <cell r="O236">
            <v>0.8384151539809207</v>
          </cell>
          <cell r="P236">
            <v>178366</v>
          </cell>
          <cell r="Q236">
            <v>14.427147620118381</v>
          </cell>
        </row>
        <row r="237">
          <cell r="B237" t="str">
            <v>93-94</v>
          </cell>
          <cell r="C237">
            <v>2882.5</v>
          </cell>
          <cell r="D237">
            <v>14885</v>
          </cell>
          <cell r="E237">
            <v>13331.489799999999</v>
          </cell>
          <cell r="F237">
            <v>89.563250251931478</v>
          </cell>
          <cell r="G237">
            <v>70.561553251088981</v>
          </cell>
          <cell r="H237">
            <v>52.796515740157702</v>
          </cell>
          <cell r="I237">
            <v>1393.0175370000002</v>
          </cell>
          <cell r="J237">
            <v>10.449076269030341</v>
          </cell>
          <cell r="K237">
            <v>2516</v>
          </cell>
          <cell r="L237" t="str">
            <v xml:space="preserve"> </v>
          </cell>
          <cell r="M237">
            <v>10774979</v>
          </cell>
          <cell r="N237">
            <v>10889112.170000002</v>
          </cell>
          <cell r="O237">
            <v>0.81679634709693161</v>
          </cell>
          <cell r="P237">
            <v>145021.60399999999</v>
          </cell>
          <cell r="Q237">
            <v>10.878124363865171</v>
          </cell>
        </row>
        <row r="238">
          <cell r="B238" t="str">
            <v>94-95</v>
          </cell>
          <cell r="C238">
            <v>3092.5</v>
          </cell>
          <cell r="D238">
            <v>14850</v>
          </cell>
          <cell r="E238">
            <v>14781.1</v>
          </cell>
          <cell r="F238">
            <v>99.536026936026943</v>
          </cell>
          <cell r="G238">
            <v>74.786483427647539</v>
          </cell>
          <cell r="H238">
            <v>54.56233411959262</v>
          </cell>
          <cell r="I238">
            <v>1558.8</v>
          </cell>
          <cell r="J238">
            <v>10.545899831541631</v>
          </cell>
          <cell r="K238">
            <v>2860</v>
          </cell>
          <cell r="L238" t="str">
            <v xml:space="preserve"> </v>
          </cell>
          <cell r="M238">
            <v>12293369</v>
          </cell>
          <cell r="N238">
            <v>12127995</v>
          </cell>
          <cell r="O238">
            <v>0.82050693114856132</v>
          </cell>
          <cell r="P238">
            <v>185245</v>
          </cell>
          <cell r="Q238">
            <v>12.53255846993796</v>
          </cell>
        </row>
        <row r="239">
          <cell r="B239" t="str">
            <v>95-96</v>
          </cell>
          <cell r="C239">
            <v>3092.5</v>
          </cell>
          <cell r="D239">
            <v>16620</v>
          </cell>
          <cell r="E239">
            <v>16071.3</v>
          </cell>
          <cell r="F239">
            <v>96.698555956678703</v>
          </cell>
          <cell r="G239">
            <v>75.344624090541629</v>
          </cell>
          <cell r="H239">
            <v>59.324924419441643</v>
          </cell>
          <cell r="I239">
            <v>1648.2999999999997</v>
          </cell>
          <cell r="J239">
            <v>10.256170938256394</v>
          </cell>
          <cell r="K239">
            <v>2888</v>
          </cell>
          <cell r="L239" t="str">
            <v xml:space="preserve"> </v>
          </cell>
          <cell r="M239">
            <v>12728814</v>
          </cell>
          <cell r="N239">
            <v>13030027</v>
          </cell>
          <cell r="O239">
            <v>0.81076372166532884</v>
          </cell>
          <cell r="P239">
            <v>124103</v>
          </cell>
          <cell r="Q239">
            <v>7.7220262206542101</v>
          </cell>
        </row>
        <row r="240">
          <cell r="B240" t="str">
            <v>96-97</v>
          </cell>
          <cell r="C240">
            <v>3092.5</v>
          </cell>
          <cell r="D240">
            <v>16950</v>
          </cell>
          <cell r="E240">
            <v>16867.099999999999</v>
          </cell>
          <cell r="F240">
            <v>99.51091445427727</v>
          </cell>
          <cell r="G240">
            <v>74.891188358932908</v>
          </cell>
          <cell r="H240">
            <v>62.262507244290383</v>
          </cell>
          <cell r="I240">
            <v>1650.6000000000001</v>
          </cell>
          <cell r="J240">
            <v>9.7859145911271064</v>
          </cell>
          <cell r="K240">
            <v>2756</v>
          </cell>
          <cell r="L240" t="str">
            <v xml:space="preserve"> </v>
          </cell>
          <cell r="M240">
            <v>13634273</v>
          </cell>
          <cell r="N240">
            <v>13482299</v>
          </cell>
          <cell r="O240">
            <v>0.7993252544895092</v>
          </cell>
          <cell r="P240">
            <v>86830</v>
          </cell>
          <cell r="Q240">
            <v>5.1478914573341008</v>
          </cell>
        </row>
        <row r="241">
          <cell r="B241" t="str">
            <v>97-98</v>
          </cell>
          <cell r="C241">
            <v>3092.5</v>
          </cell>
          <cell r="D241">
            <v>17200</v>
          </cell>
          <cell r="E241">
            <v>17966.71</v>
          </cell>
          <cell r="F241">
            <v>104.45761627906977</v>
          </cell>
          <cell r="G241">
            <v>76.25933710590138</v>
          </cell>
          <cell r="H241">
            <v>66.321561592156598</v>
          </cell>
          <cell r="I241">
            <v>1765.9490000000001</v>
          </cell>
          <cell r="J241">
            <v>9.8290059782787171</v>
          </cell>
          <cell r="K241">
            <v>2920</v>
          </cell>
          <cell r="L241" t="str">
            <v xml:space="preserve"> </v>
          </cell>
          <cell r="M241">
            <v>14706104</v>
          </cell>
          <cell r="N241">
            <v>14265230</v>
          </cell>
          <cell r="O241">
            <v>0.79398120190062627</v>
          </cell>
          <cell r="P241">
            <v>66354</v>
          </cell>
          <cell r="Q241">
            <v>3.6931636342992125</v>
          </cell>
        </row>
        <row r="242">
          <cell r="B242" t="str">
            <v>98-99</v>
          </cell>
          <cell r="C242">
            <v>3092.5</v>
          </cell>
          <cell r="D242">
            <v>17500</v>
          </cell>
          <cell r="E242">
            <v>18471.390000000003</v>
          </cell>
          <cell r="F242">
            <v>105.55080000000001</v>
          </cell>
          <cell r="G242">
            <v>76.04373484236055</v>
          </cell>
          <cell r="H242">
            <v>68.184516229056172</v>
          </cell>
          <cell r="I242">
            <v>1784</v>
          </cell>
          <cell r="J242">
            <v>9.6581794873044196</v>
          </cell>
          <cell r="K242">
            <v>2886</v>
          </cell>
          <cell r="L242" t="str">
            <v xml:space="preserve"> </v>
          </cell>
          <cell r="M242">
            <v>13851114</v>
          </cell>
          <cell r="N242">
            <v>14547769</v>
          </cell>
          <cell r="O242">
            <v>0.78758387971885158</v>
          </cell>
          <cell r="P242">
            <v>51346</v>
          </cell>
          <cell r="Q242">
            <v>2.7797583181341521</v>
          </cell>
        </row>
        <row r="243">
          <cell r="B243" t="str">
            <v>99-00</v>
          </cell>
          <cell r="C243">
            <v>3512.5</v>
          </cell>
          <cell r="D243">
            <v>19000</v>
          </cell>
          <cell r="E243">
            <v>20146.400000000001</v>
          </cell>
          <cell r="F243">
            <v>106</v>
          </cell>
          <cell r="G243">
            <v>79.099999999999994</v>
          </cell>
          <cell r="H243">
            <v>69.400000000000006</v>
          </cell>
          <cell r="I243">
            <v>1952.8</v>
          </cell>
          <cell r="J243">
            <v>9.6930468967160373</v>
          </cell>
          <cell r="K243">
            <v>3169</v>
          </cell>
          <cell r="M243">
            <v>15499659</v>
          </cell>
          <cell r="N243">
            <v>15648859</v>
          </cell>
          <cell r="O243">
            <v>0.77675708811499822</v>
          </cell>
          <cell r="P243">
            <v>58343</v>
          </cell>
          <cell r="Q243">
            <v>2.29</v>
          </cell>
        </row>
        <row r="244">
          <cell r="B244" t="str">
            <v>00-01</v>
          </cell>
          <cell r="C244">
            <v>3512.5</v>
          </cell>
          <cell r="D244">
            <v>21850</v>
          </cell>
          <cell r="E244">
            <v>20415.89</v>
          </cell>
          <cell r="F244">
            <v>93.22</v>
          </cell>
          <cell r="G244">
            <v>77.67</v>
          </cell>
          <cell r="H244">
            <v>66.349999999999994</v>
          </cell>
          <cell r="I244">
            <v>1982.06</v>
          </cell>
          <cell r="J244">
            <v>9.7100000000000009</v>
          </cell>
          <cell r="K244">
            <v>3013</v>
          </cell>
          <cell r="M244">
            <v>15975901</v>
          </cell>
          <cell r="N244">
            <v>16020288</v>
          </cell>
          <cell r="O244">
            <v>0.78469701786206725</v>
          </cell>
          <cell r="P244">
            <v>65679</v>
          </cell>
          <cell r="Q244">
            <v>3.22</v>
          </cell>
        </row>
        <row r="245">
          <cell r="A245" t="str">
            <v>Average last 5 years</v>
          </cell>
          <cell r="D245">
            <v>18500</v>
          </cell>
          <cell r="E245">
            <v>18773.498</v>
          </cell>
          <cell r="F245">
            <v>101.74786614666941</v>
          </cell>
          <cell r="G245">
            <v>76.792852061438964</v>
          </cell>
          <cell r="H245">
            <v>66.503717013100641</v>
          </cell>
          <cell r="I245">
            <v>1827.0817999999999</v>
          </cell>
          <cell r="J245">
            <v>9.7352293906852569</v>
          </cell>
          <cell r="K245">
            <v>2948.8</v>
          </cell>
          <cell r="L245">
            <v>0</v>
          </cell>
          <cell r="M245">
            <v>14733410.199999999</v>
          </cell>
          <cell r="N245">
            <v>14792889</v>
          </cell>
          <cell r="O245">
            <v>0.78846888841721063</v>
          </cell>
          <cell r="P245">
            <v>65710.399999999994</v>
          </cell>
          <cell r="Q245">
            <v>3.4261626819534925</v>
          </cell>
        </row>
        <row r="246">
          <cell r="A246" t="str">
            <v>Korba - I : Retired from 17.06.89</v>
          </cell>
        </row>
        <row r="247">
          <cell r="A247" t="str">
            <v>Korba - II : All units Derated  to 40 MW each   from 01.01.90</v>
          </cell>
        </row>
        <row r="248">
          <cell r="A248" t="str">
            <v>Amarkantak - I : Unit no. 2 derated to 20 MW  from 01.03.93</v>
          </cell>
        </row>
        <row r="249">
          <cell r="A249" t="str">
            <v>M.P. THERMAL</v>
          </cell>
          <cell r="B249" t="str">
            <v>88-89</v>
          </cell>
          <cell r="C249">
            <v>2687.5</v>
          </cell>
          <cell r="D249">
            <v>12340</v>
          </cell>
          <cell r="E249">
            <v>11458.298000000001</v>
          </cell>
          <cell r="F249">
            <v>92.854927066450571</v>
          </cell>
          <cell r="G249" t="str">
            <v xml:space="preserve"> </v>
          </cell>
          <cell r="H249">
            <v>48.670693426781355</v>
          </cell>
          <cell r="I249">
            <v>0</v>
          </cell>
          <cell r="J249">
            <v>0</v>
          </cell>
          <cell r="K249" t="str">
            <v xml:space="preserve"> </v>
          </cell>
          <cell r="N249">
            <v>9295662.4000000004</v>
          </cell>
          <cell r="O249">
            <v>0.81126031108634111</v>
          </cell>
          <cell r="P249">
            <v>142896.79999999999</v>
          </cell>
          <cell r="Q249">
            <v>12.471031910672945</v>
          </cell>
        </row>
        <row r="250">
          <cell r="B250" t="str">
            <v>89-90</v>
          </cell>
          <cell r="C250">
            <v>2687.5</v>
          </cell>
          <cell r="D250">
            <v>12370</v>
          </cell>
          <cell r="E250">
            <v>11772.71</v>
          </cell>
          <cell r="F250">
            <v>95.171463217461607</v>
          </cell>
          <cell r="G250" t="str">
            <v xml:space="preserve"> </v>
          </cell>
          <cell r="H250">
            <v>50.006201550387594</v>
          </cell>
          <cell r="I250">
            <v>1151.8</v>
          </cell>
          <cell r="J250">
            <v>9.7836436980100601</v>
          </cell>
          <cell r="K250" t="str">
            <v xml:space="preserve"> </v>
          </cell>
          <cell r="N250">
            <v>9338119.8000000007</v>
          </cell>
          <cell r="O250">
            <v>0.7932005290200812</v>
          </cell>
          <cell r="P250">
            <v>205382.6</v>
          </cell>
          <cell r="Q250">
            <v>17.445651850763333</v>
          </cell>
        </row>
        <row r="251">
          <cell r="B251" t="str">
            <v>90-91</v>
          </cell>
          <cell r="C251">
            <v>2557.5</v>
          </cell>
          <cell r="D251">
            <v>13070</v>
          </cell>
          <cell r="E251">
            <v>11770.724</v>
          </cell>
          <cell r="F251">
            <v>90.059097169089512</v>
          </cell>
          <cell r="G251" t="str">
            <v xml:space="preserve"> </v>
          </cell>
          <cell r="H251">
            <v>52.539196650553258</v>
          </cell>
          <cell r="I251">
            <v>1245.9940000000001</v>
          </cell>
          <cell r="J251">
            <v>10.585534075898815</v>
          </cell>
          <cell r="K251" t="str">
            <v xml:space="preserve"> </v>
          </cell>
          <cell r="N251">
            <v>9339014.1999999993</v>
          </cell>
          <cell r="O251">
            <v>0.7934103458716727</v>
          </cell>
          <cell r="P251">
            <v>168809.8</v>
          </cell>
          <cell r="Q251">
            <v>14.341496750752119</v>
          </cell>
        </row>
        <row r="252">
          <cell r="B252" t="str">
            <v>91-92</v>
          </cell>
          <cell r="C252">
            <v>2557.5</v>
          </cell>
          <cell r="D252">
            <v>12760</v>
          </cell>
          <cell r="E252">
            <v>11025.722</v>
          </cell>
          <cell r="F252">
            <v>86.408479623824448</v>
          </cell>
          <cell r="G252" t="str">
            <v xml:space="preserve"> </v>
          </cell>
          <cell r="H252">
            <v>49.07938008678358</v>
          </cell>
          <cell r="I252">
            <v>1175.4099999999999</v>
          </cell>
          <cell r="J252">
            <v>10.660617055282184</v>
          </cell>
          <cell r="K252" t="str">
            <v xml:space="preserve"> </v>
          </cell>
          <cell r="N252">
            <v>9135691.4000000004</v>
          </cell>
          <cell r="O252">
            <v>0.82857987894126117</v>
          </cell>
          <cell r="P252">
            <v>137508.4</v>
          </cell>
          <cell r="Q252">
            <v>12.471600499268892</v>
          </cell>
        </row>
        <row r="253">
          <cell r="B253" t="str">
            <v>92-93</v>
          </cell>
          <cell r="C253">
            <v>2557.5</v>
          </cell>
          <cell r="D253">
            <v>12600</v>
          </cell>
          <cell r="E253">
            <v>11747.684000000001</v>
          </cell>
          <cell r="F253">
            <v>93.235587301587316</v>
          </cell>
          <cell r="G253" t="str">
            <v xml:space="preserve"> </v>
          </cell>
          <cell r="H253">
            <v>52.453775764346368</v>
          </cell>
          <cell r="I253">
            <v>1224.9159999999999</v>
          </cell>
          <cell r="J253">
            <v>10.426872224346516</v>
          </cell>
          <cell r="K253" t="str">
            <v xml:space="preserve"> </v>
          </cell>
          <cell r="N253">
            <v>9784266.5999999996</v>
          </cell>
          <cell r="O253">
            <v>0.83286770396616028</v>
          </cell>
          <cell r="P253">
            <v>167140</v>
          </cell>
          <cell r="Q253">
            <v>14.227485179206385</v>
          </cell>
        </row>
        <row r="254">
          <cell r="B254" t="str">
            <v>93-94</v>
          </cell>
          <cell r="C254">
            <v>2757.5</v>
          </cell>
          <cell r="D254">
            <v>14335</v>
          </cell>
          <cell r="E254">
            <v>12723.7418</v>
          </cell>
          <cell r="F254">
            <v>88.759970701081258</v>
          </cell>
          <cell r="G254" t="str">
            <v xml:space="preserve"> </v>
          </cell>
          <cell r="H254">
            <v>52.67386910749844</v>
          </cell>
          <cell r="I254">
            <v>1327.0063370000003</v>
          </cell>
          <cell r="J254">
            <v>10.429371782756551</v>
          </cell>
          <cell r="K254" t="str">
            <v xml:space="preserve"> </v>
          </cell>
          <cell r="N254">
            <v>10326945.770000001</v>
          </cell>
          <cell r="O254">
            <v>0.81162805189900999</v>
          </cell>
          <cell r="P254">
            <v>133056.89359999998</v>
          </cell>
          <cell r="Q254">
            <v>10.457371399976065</v>
          </cell>
        </row>
        <row r="255">
          <cell r="B255" t="str">
            <v>94-95</v>
          </cell>
          <cell r="C255">
            <v>2967.5</v>
          </cell>
          <cell r="D255">
            <v>14230</v>
          </cell>
          <cell r="E255">
            <v>14181.98</v>
          </cell>
          <cell r="F255">
            <v>99.662543921293036</v>
          </cell>
          <cell r="G255" t="str">
            <v xml:space="preserve"> </v>
          </cell>
          <cell r="H255">
            <v>54.555938958196286</v>
          </cell>
          <cell r="I255">
            <v>1494.36</v>
          </cell>
          <cell r="J255">
            <v>10.537033615898485</v>
          </cell>
          <cell r="K255" t="str">
            <v xml:space="preserve"> </v>
          </cell>
          <cell r="N255">
            <v>11574034.199999999</v>
          </cell>
          <cell r="O255">
            <v>0.81610848414678339</v>
          </cell>
          <cell r="P255">
            <v>177120.6</v>
          </cell>
          <cell r="Q255">
            <v>12.489130572740901</v>
          </cell>
        </row>
        <row r="256">
          <cell r="B256" t="str">
            <v>95-96</v>
          </cell>
          <cell r="C256">
            <v>2967.5</v>
          </cell>
          <cell r="D256">
            <v>16000</v>
          </cell>
          <cell r="E256">
            <v>15345.699999999999</v>
          </cell>
          <cell r="F256">
            <v>95.910624999999996</v>
          </cell>
          <cell r="G256" t="str">
            <v xml:space="preserve"> </v>
          </cell>
          <cell r="H256">
            <v>58.871303112191427</v>
          </cell>
          <cell r="I256">
            <v>1579.0199999999998</v>
          </cell>
          <cell r="J256">
            <v>10.28965768912464</v>
          </cell>
          <cell r="K256" t="str">
            <v xml:space="preserve"> </v>
          </cell>
          <cell r="N256">
            <v>12373859</v>
          </cell>
          <cell r="O256">
            <v>0.80634047322702784</v>
          </cell>
          <cell r="P256">
            <v>117168.6</v>
          </cell>
          <cell r="Q256">
            <v>7.6352724215904137</v>
          </cell>
        </row>
        <row r="257">
          <cell r="B257" t="str">
            <v>96-97</v>
          </cell>
          <cell r="C257">
            <v>2967.5</v>
          </cell>
          <cell r="D257">
            <v>16290</v>
          </cell>
          <cell r="E257">
            <v>16139.499999999998</v>
          </cell>
          <cell r="F257">
            <v>99.076120319214226</v>
          </cell>
          <cell r="G257" t="str">
            <v xml:space="preserve"> </v>
          </cell>
          <cell r="H257">
            <v>62.086223278823468</v>
          </cell>
          <cell r="I257">
            <v>1583.0000000000002</v>
          </cell>
          <cell r="J257">
            <v>9.8082344558381642</v>
          </cell>
          <cell r="K257" t="str">
            <v xml:space="preserve"> </v>
          </cell>
          <cell r="N257">
            <v>12828678.199999999</v>
          </cell>
          <cell r="O257">
            <v>0.79486218284333476</v>
          </cell>
          <cell r="P257">
            <v>81029.600000000006</v>
          </cell>
          <cell r="Q257">
            <v>5.0205768456271889</v>
          </cell>
        </row>
        <row r="258">
          <cell r="B258" t="str">
            <v>97-98</v>
          </cell>
          <cell r="C258">
            <v>2967.5</v>
          </cell>
          <cell r="D258">
            <v>16480</v>
          </cell>
          <cell r="E258">
            <v>17117.557999999997</v>
          </cell>
          <cell r="F258">
            <v>103.86867718446601</v>
          </cell>
          <cell r="G258" t="str">
            <v xml:space="preserve"> </v>
          </cell>
          <cell r="H258">
            <v>65.848664950971894</v>
          </cell>
          <cell r="I258">
            <v>1689.0150000000001</v>
          </cell>
          <cell r="J258">
            <v>9.8671492744467422</v>
          </cell>
          <cell r="K258" t="str">
            <v xml:space="preserve"> </v>
          </cell>
          <cell r="N258">
            <v>13509483.6</v>
          </cell>
          <cell r="O258">
            <v>0.78921792465958063</v>
          </cell>
          <cell r="P258">
            <v>62038.400000000001</v>
          </cell>
          <cell r="Q258">
            <v>3.6242552822078951</v>
          </cell>
        </row>
        <row r="259">
          <cell r="B259" t="str">
            <v>98-99</v>
          </cell>
          <cell r="C259">
            <v>2967.5</v>
          </cell>
          <cell r="D259">
            <v>16820</v>
          </cell>
          <cell r="E259">
            <v>17701.066000000003</v>
          </cell>
          <cell r="F259">
            <v>105.23820451843046</v>
          </cell>
          <cell r="G259" t="str">
            <v xml:space="preserve"> </v>
          </cell>
          <cell r="H259">
            <v>68.093332256215561</v>
          </cell>
          <cell r="I259">
            <v>1713.68</v>
          </cell>
          <cell r="J259">
            <v>9.6812248482661989</v>
          </cell>
          <cell r="K259" t="str">
            <v xml:space="preserve"> </v>
          </cell>
          <cell r="N259">
            <v>13872961</v>
          </cell>
          <cell r="O259">
            <v>0.78373590607480914</v>
          </cell>
          <cell r="P259">
            <v>47361.2</v>
          </cell>
          <cell r="Q259">
            <v>2.6756128698689667</v>
          </cell>
        </row>
        <row r="260">
          <cell r="B260" t="str">
            <v>99-00</v>
          </cell>
          <cell r="C260">
            <v>3387.5</v>
          </cell>
          <cell r="D260">
            <v>18240</v>
          </cell>
          <cell r="E260">
            <v>19305.5</v>
          </cell>
          <cell r="F260">
            <v>106.2</v>
          </cell>
          <cell r="I260">
            <v>1877.8</v>
          </cell>
          <cell r="J260">
            <v>9.7267618036310903</v>
          </cell>
          <cell r="N260">
            <v>14983496.6</v>
          </cell>
        </row>
        <row r="261">
          <cell r="B261" t="str">
            <v>00-01</v>
          </cell>
          <cell r="C261">
            <v>3387.5</v>
          </cell>
          <cell r="D261">
            <v>21070</v>
          </cell>
          <cell r="E261">
            <v>19626.939999999999</v>
          </cell>
          <cell r="F261">
            <v>92.93</v>
          </cell>
          <cell r="I261">
            <v>1909.7</v>
          </cell>
          <cell r="J261">
            <v>9.7299935700623745</v>
          </cell>
          <cell r="N261">
            <v>15354781.199999999</v>
          </cell>
        </row>
        <row r="262">
          <cell r="A262" t="str">
            <v>Average last 5 years</v>
          </cell>
          <cell r="D262">
            <v>17780</v>
          </cell>
          <cell r="E262">
            <v>17978.112799999999</v>
          </cell>
          <cell r="F262">
            <v>101.46260040442215</v>
          </cell>
          <cell r="I262">
            <v>1754.6390000000004</v>
          </cell>
          <cell r="J262">
            <v>9.7626727904489137</v>
          </cell>
        </row>
        <row r="263">
          <cell r="A263" t="str">
            <v>STATE  LOAD  DESPATCH  CENTRE  M.P.E.B.  JABALPUR</v>
          </cell>
        </row>
        <row r="264">
          <cell r="A264" t="str">
            <v>CHAMBAL COMPLEX</v>
          </cell>
        </row>
        <row r="265">
          <cell r="A265" t="str">
            <v>STATION NAME</v>
          </cell>
          <cell r="B265" t="str">
            <v>YEAR</v>
          </cell>
          <cell r="C265" t="str">
            <v>CAPACITY</v>
          </cell>
          <cell r="D265" t="str">
            <v>TARGET</v>
          </cell>
          <cell r="E265" t="str">
            <v>ACTUAL GENE.</v>
          </cell>
          <cell r="F265" t="str">
            <v>ACHIEVE-MENT</v>
          </cell>
          <cell r="G265" t="str">
            <v>AUXILIARY CONSUMPTION</v>
          </cell>
          <cell r="I265" t="str">
            <v>MAXIMUM DEMAND</v>
          </cell>
          <cell r="J265" t="str">
            <v>WATER INFLOW</v>
          </cell>
          <cell r="K265" t="str">
            <v>WATER CONSUMED</v>
          </cell>
          <cell r="L265" t="str">
            <v>WATER CONSUMED</v>
          </cell>
          <cell r="M265" t="str">
            <v>LEVEL AT THE END</v>
          </cell>
          <cell r="N265" t="str">
            <v>MAXIMUM LEVEL</v>
          </cell>
          <cell r="P265" t="str">
            <v>MINIMUM LEVEL</v>
          </cell>
        </row>
        <row r="266">
          <cell r="C266" t="str">
            <v>MW</v>
          </cell>
          <cell r="D266" t="str">
            <v>MKwh</v>
          </cell>
          <cell r="E266" t="str">
            <v>MKwh</v>
          </cell>
          <cell r="F266" t="str">
            <v>%</v>
          </cell>
          <cell r="G266" t="str">
            <v>MKwh</v>
          </cell>
          <cell r="H266" t="str">
            <v>%</v>
          </cell>
          <cell r="I266" t="str">
            <v>MW</v>
          </cell>
          <cell r="J266" t="str">
            <v>MAFT</v>
          </cell>
          <cell r="K266" t="str">
            <v>MCM</v>
          </cell>
          <cell r="L266" t="str">
            <v>MCM</v>
          </cell>
          <cell r="M266" t="str">
            <v>FT / M</v>
          </cell>
          <cell r="N266" t="str">
            <v>FT / M</v>
          </cell>
          <cell r="O266" t="str">
            <v>DATE</v>
          </cell>
          <cell r="P266" t="str">
            <v>FT / M</v>
          </cell>
          <cell r="Q266" t="str">
            <v>DATE</v>
          </cell>
        </row>
        <row r="267">
          <cell r="A267" t="str">
            <v>GANDHISAGAR</v>
          </cell>
          <cell r="B267" t="str">
            <v>88-89</v>
          </cell>
          <cell r="C267">
            <v>115</v>
          </cell>
          <cell r="D267">
            <v>415</v>
          </cell>
          <cell r="E267">
            <v>381</v>
          </cell>
          <cell r="F267">
            <v>91.807228915662648</v>
          </cell>
          <cell r="G267" t="str">
            <v xml:space="preserve"> </v>
          </cell>
          <cell r="H267">
            <v>0</v>
          </cell>
          <cell r="I267" t="str">
            <v xml:space="preserve"> </v>
          </cell>
          <cell r="J267" t="str">
            <v xml:space="preserve"> </v>
          </cell>
          <cell r="K267" t="str">
            <v xml:space="preserve"> </v>
          </cell>
          <cell r="L267" t="str">
            <v xml:space="preserve"> </v>
          </cell>
          <cell r="M267" t="str">
            <v xml:space="preserve"> </v>
          </cell>
          <cell r="N267" t="str">
            <v xml:space="preserve"> </v>
          </cell>
          <cell r="O267" t="str">
            <v xml:space="preserve"> </v>
          </cell>
          <cell r="P267" t="str">
            <v xml:space="preserve"> </v>
          </cell>
          <cell r="Q267" t="str">
            <v xml:space="preserve"> </v>
          </cell>
        </row>
        <row r="268">
          <cell r="B268" t="str">
            <v>89-90</v>
          </cell>
          <cell r="C268">
            <v>115</v>
          </cell>
          <cell r="D268">
            <v>415</v>
          </cell>
          <cell r="E268">
            <v>236.14</v>
          </cell>
          <cell r="F268">
            <v>56.901204819277112</v>
          </cell>
          <cell r="G268">
            <v>2</v>
          </cell>
          <cell r="H268">
            <v>0.84695519607012792</v>
          </cell>
          <cell r="I268">
            <v>106</v>
          </cell>
          <cell r="J268">
            <v>1.84</v>
          </cell>
          <cell r="K268">
            <v>2.2999999999999998</v>
          </cell>
          <cell r="L268">
            <v>2.2999999999999998</v>
          </cell>
          <cell r="M268">
            <v>1239.9000000000001</v>
          </cell>
          <cell r="N268">
            <v>1275.9000000000001</v>
          </cell>
          <cell r="O268" t="str">
            <v>26.09.89</v>
          </cell>
          <cell r="P268">
            <v>1240</v>
          </cell>
          <cell r="Q268" t="str">
            <v>31.03.90</v>
          </cell>
        </row>
        <row r="269">
          <cell r="B269" t="str">
            <v>90-91</v>
          </cell>
          <cell r="C269">
            <v>115</v>
          </cell>
          <cell r="D269">
            <v>370</v>
          </cell>
          <cell r="E269">
            <v>324.77999999999997</v>
          </cell>
          <cell r="F269">
            <v>87.778378378378363</v>
          </cell>
          <cell r="G269">
            <v>1</v>
          </cell>
          <cell r="H269">
            <v>0.30790073280374408</v>
          </cell>
          <cell r="I269">
            <v>116</v>
          </cell>
          <cell r="J269">
            <v>5.72</v>
          </cell>
          <cell r="K269">
            <v>2.36</v>
          </cell>
          <cell r="L269">
            <v>2.36</v>
          </cell>
          <cell r="M269">
            <v>1291.3900000000001</v>
          </cell>
          <cell r="N269">
            <v>1308.78</v>
          </cell>
          <cell r="O269" t="str">
            <v>21.10.90</v>
          </cell>
          <cell r="P269">
            <v>1234.92</v>
          </cell>
          <cell r="Q269" t="str">
            <v>27.06.90</v>
          </cell>
        </row>
        <row r="270">
          <cell r="B270" t="str">
            <v>91-92</v>
          </cell>
          <cell r="C270">
            <v>115</v>
          </cell>
          <cell r="D270">
            <v>370</v>
          </cell>
          <cell r="E270">
            <v>511.23</v>
          </cell>
          <cell r="F270">
            <v>138.17027027027027</v>
          </cell>
          <cell r="G270">
            <v>1</v>
          </cell>
          <cell r="H270">
            <v>0.19560667409972027</v>
          </cell>
          <cell r="I270">
            <v>110</v>
          </cell>
          <cell r="J270">
            <v>4.84</v>
          </cell>
          <cell r="K270">
            <v>2.68</v>
          </cell>
          <cell r="L270">
            <v>2.68</v>
          </cell>
          <cell r="M270">
            <v>1284.51</v>
          </cell>
          <cell r="N270">
            <v>1307.8499999999999</v>
          </cell>
          <cell r="O270" t="str">
            <v>05.09.91</v>
          </cell>
          <cell r="P270">
            <v>1280.07</v>
          </cell>
          <cell r="Q270" t="str">
            <v>21.07.91</v>
          </cell>
        </row>
        <row r="271">
          <cell r="B271" t="str">
            <v>92-93</v>
          </cell>
          <cell r="C271">
            <v>115</v>
          </cell>
          <cell r="D271">
            <v>400</v>
          </cell>
          <cell r="E271">
            <v>313.02</v>
          </cell>
          <cell r="F271">
            <v>78.254999999999995</v>
          </cell>
          <cell r="G271">
            <v>1</v>
          </cell>
          <cell r="H271">
            <v>0.31946840457478759</v>
          </cell>
          <cell r="I271">
            <v>109</v>
          </cell>
          <cell r="J271">
            <v>1.41</v>
          </cell>
          <cell r="K271">
            <v>2.74</v>
          </cell>
          <cell r="L271">
            <v>2.74</v>
          </cell>
          <cell r="M271">
            <v>1253.5</v>
          </cell>
          <cell r="N271">
            <v>1284.5</v>
          </cell>
          <cell r="O271" t="str">
            <v>17.10.92</v>
          </cell>
          <cell r="P271">
            <v>1272.3599999999999</v>
          </cell>
          <cell r="Q271" t="str">
            <v>26.07.92</v>
          </cell>
        </row>
        <row r="272">
          <cell r="B272" t="str">
            <v>93-94</v>
          </cell>
          <cell r="C272">
            <v>115</v>
          </cell>
          <cell r="D272">
            <v>500</v>
          </cell>
          <cell r="E272">
            <v>313.91899999999998</v>
          </cell>
          <cell r="F272">
            <v>62.783799999999992</v>
          </cell>
          <cell r="G272">
            <v>0.98</v>
          </cell>
          <cell r="H272">
            <v>0.31218244196751394</v>
          </cell>
          <cell r="I272">
            <v>110</v>
          </cell>
          <cell r="J272">
            <v>3.47</v>
          </cell>
          <cell r="K272">
            <v>2.6967169421487602</v>
          </cell>
          <cell r="L272">
            <v>2.6967169421487602</v>
          </cell>
          <cell r="M272">
            <v>1250.8900000000001</v>
          </cell>
          <cell r="N272">
            <v>1288.68</v>
          </cell>
          <cell r="O272" t="str">
            <v>06.10.93</v>
          </cell>
          <cell r="P272">
            <v>1248.72</v>
          </cell>
          <cell r="Q272" t="str">
            <v>19.06.93</v>
          </cell>
        </row>
        <row r="273">
          <cell r="B273" t="str">
            <v>94-95</v>
          </cell>
          <cell r="C273">
            <v>115</v>
          </cell>
          <cell r="D273">
            <v>415</v>
          </cell>
          <cell r="E273">
            <v>364.2</v>
          </cell>
          <cell r="F273">
            <v>87.759036144578317</v>
          </cell>
          <cell r="G273">
            <v>1</v>
          </cell>
          <cell r="H273">
            <v>0.27457440966501923</v>
          </cell>
          <cell r="I273">
            <v>116</v>
          </cell>
          <cell r="J273">
            <v>7.0490000000000004</v>
          </cell>
          <cell r="K273">
            <v>2.7308310376492195</v>
          </cell>
          <cell r="L273">
            <v>2.7308310376492195</v>
          </cell>
          <cell r="M273">
            <v>1295.7</v>
          </cell>
          <cell r="N273">
            <v>1311.25</v>
          </cell>
          <cell r="O273" t="str">
            <v>19.09.94</v>
          </cell>
          <cell r="P273">
            <v>1245.75</v>
          </cell>
          <cell r="Q273" t="str">
            <v>12.06.94</v>
          </cell>
        </row>
        <row r="274">
          <cell r="B274" t="str">
            <v>95-96</v>
          </cell>
          <cell r="C274">
            <v>115</v>
          </cell>
          <cell r="D274">
            <v>370</v>
          </cell>
          <cell r="E274">
            <v>572.9</v>
          </cell>
          <cell r="F274">
            <v>154.83783783783784</v>
          </cell>
          <cell r="G274">
            <v>1</v>
          </cell>
          <cell r="H274">
            <v>0.17455053237912377</v>
          </cell>
          <cell r="I274">
            <v>116</v>
          </cell>
          <cell r="J274">
            <v>4.3171999999999997</v>
          </cell>
          <cell r="K274">
            <v>4.3120504009163803</v>
          </cell>
          <cell r="L274">
            <v>4.3120504009163803</v>
          </cell>
          <cell r="M274">
            <v>1288.95</v>
          </cell>
          <cell r="N274">
            <v>1308.9100000000001</v>
          </cell>
          <cell r="O274" t="str">
            <v>09.09.95</v>
          </cell>
          <cell r="P274">
            <v>1282.1099999999999</v>
          </cell>
          <cell r="Q274" t="str">
            <v>17.07.95</v>
          </cell>
        </row>
        <row r="275">
          <cell r="B275" t="str">
            <v>96-97</v>
          </cell>
          <cell r="C275">
            <v>115</v>
          </cell>
          <cell r="D275">
            <v>400</v>
          </cell>
          <cell r="E275">
            <v>565.4</v>
          </cell>
          <cell r="F275">
            <v>141.35</v>
          </cell>
          <cell r="G275">
            <v>0.9</v>
          </cell>
          <cell r="H275">
            <v>0.1591793420587195</v>
          </cell>
          <cell r="I275">
            <v>111</v>
          </cell>
          <cell r="J275">
            <v>7.9</v>
          </cell>
          <cell r="K275">
            <v>4.3</v>
          </cell>
          <cell r="L275">
            <v>4.3</v>
          </cell>
          <cell r="M275">
            <v>1291.08</v>
          </cell>
          <cell r="N275">
            <v>1311.66</v>
          </cell>
          <cell r="O275" t="str">
            <v>17.09.96</v>
          </cell>
          <cell r="P275">
            <v>1277.9000000000001</v>
          </cell>
          <cell r="Q275" t="str">
            <v>21.07.96</v>
          </cell>
        </row>
        <row r="276">
          <cell r="B276" t="str">
            <v>97-98</v>
          </cell>
          <cell r="C276">
            <v>115</v>
          </cell>
          <cell r="D276">
            <v>400</v>
          </cell>
          <cell r="E276">
            <v>430.78</v>
          </cell>
          <cell r="F276">
            <v>107.69499999999999</v>
          </cell>
          <cell r="G276">
            <v>0.92900000000000005</v>
          </cell>
          <cell r="H276">
            <v>0.21565532290264175</v>
          </cell>
          <cell r="I276">
            <v>115</v>
          </cell>
          <cell r="J276">
            <v>4.5</v>
          </cell>
          <cell r="K276">
            <v>3.26</v>
          </cell>
          <cell r="M276">
            <v>1295.8</v>
          </cell>
          <cell r="N276">
            <v>1308.46</v>
          </cell>
          <cell r="O276" t="str">
            <v>08.10.97</v>
          </cell>
          <cell r="P276">
            <v>1279.8800000000001</v>
          </cell>
          <cell r="Q276" t="str">
            <v>05.07.97</v>
          </cell>
        </row>
        <row r="277">
          <cell r="B277" t="str">
            <v>98-99</v>
          </cell>
          <cell r="C277">
            <v>115</v>
          </cell>
          <cell r="D277">
            <v>450</v>
          </cell>
          <cell r="E277">
            <v>539.29999999999995</v>
          </cell>
          <cell r="F277">
            <v>119.84444444444443</v>
          </cell>
          <cell r="G277">
            <v>0.9</v>
          </cell>
          <cell r="H277">
            <v>0.16688299647691454</v>
          </cell>
          <cell r="I277">
            <v>115</v>
          </cell>
          <cell r="J277">
            <v>2.7</v>
          </cell>
          <cell r="K277">
            <v>4.4000000000000004</v>
          </cell>
          <cell r="M277">
            <v>1272.98</v>
          </cell>
          <cell r="N277">
            <v>1300.0899999999999</v>
          </cell>
          <cell r="O277" t="str">
            <v>03.10.98</v>
          </cell>
          <cell r="P277">
            <v>1273.28</v>
          </cell>
          <cell r="Q277" t="str">
            <v>30.03.99</v>
          </cell>
        </row>
        <row r="278">
          <cell r="B278" t="str">
            <v>99-00</v>
          </cell>
          <cell r="C278">
            <v>115</v>
          </cell>
          <cell r="D278">
            <v>450</v>
          </cell>
          <cell r="E278">
            <v>344.6</v>
          </cell>
          <cell r="F278">
            <v>76.599999999999994</v>
          </cell>
          <cell r="G278">
            <v>0.8</v>
          </cell>
          <cell r="H278">
            <v>0.23215322112594311</v>
          </cell>
          <cell r="I278">
            <v>110</v>
          </cell>
          <cell r="J278">
            <v>3.9569999999999999</v>
          </cell>
          <cell r="K278">
            <v>3.6440000000000001</v>
          </cell>
          <cell r="M278">
            <v>1265.2</v>
          </cell>
          <cell r="N278">
            <v>1291.43</v>
          </cell>
          <cell r="O278" t="str">
            <v xml:space="preserve"> </v>
          </cell>
          <cell r="P278">
            <v>1263.98</v>
          </cell>
        </row>
        <row r="279">
          <cell r="B279" t="str">
            <v>00-01</v>
          </cell>
          <cell r="C279">
            <v>115</v>
          </cell>
          <cell r="D279">
            <v>425</v>
          </cell>
          <cell r="E279">
            <v>104.2</v>
          </cell>
          <cell r="F279">
            <v>24.52</v>
          </cell>
          <cell r="G279">
            <v>0.94</v>
          </cell>
          <cell r="H279">
            <v>0.90211132437619956</v>
          </cell>
          <cell r="I279">
            <v>100</v>
          </cell>
          <cell r="J279">
            <v>0.76</v>
          </cell>
          <cell r="K279">
            <v>1.06</v>
          </cell>
          <cell r="M279">
            <v>1248.69</v>
          </cell>
        </row>
        <row r="280">
          <cell r="A280" t="str">
            <v>Average last 5 years</v>
          </cell>
          <cell r="D280">
            <v>414</v>
          </cell>
          <cell r="E280">
            <v>490.596</v>
          </cell>
          <cell r="F280">
            <v>120.06545645645645</v>
          </cell>
          <cell r="G280">
            <v>0.90579999999999994</v>
          </cell>
          <cell r="H280">
            <v>0.18968428298866855</v>
          </cell>
          <cell r="I280">
            <v>113.4</v>
          </cell>
          <cell r="J280">
            <v>4.6748399999999997</v>
          </cell>
          <cell r="K280">
            <v>4.1952100801832763</v>
          </cell>
          <cell r="L280">
            <v>1.7224100801832762</v>
          </cell>
          <cell r="M280">
            <v>1282.8019999999999</v>
          </cell>
          <cell r="N280">
            <v>1308.0740000000001</v>
          </cell>
          <cell r="O280">
            <v>0</v>
          </cell>
          <cell r="P280">
            <v>1271.7839999999999</v>
          </cell>
          <cell r="Q280">
            <v>0</v>
          </cell>
        </row>
        <row r="281">
          <cell r="A281" t="str">
            <v>R.P.SAGAR</v>
          </cell>
          <cell r="B281" t="str">
            <v>88-89</v>
          </cell>
          <cell r="C281">
            <v>172</v>
          </cell>
          <cell r="D281">
            <v>500</v>
          </cell>
          <cell r="E281">
            <v>435</v>
          </cell>
          <cell r="F281">
            <v>87</v>
          </cell>
          <cell r="G281" t="str">
            <v xml:space="preserve"> </v>
          </cell>
          <cell r="H281">
            <v>0</v>
          </cell>
          <cell r="I281" t="str">
            <v xml:space="preserve"> </v>
          </cell>
          <cell r="J281" t="str">
            <v xml:space="preserve"> </v>
          </cell>
          <cell r="K281" t="str">
            <v xml:space="preserve"> </v>
          </cell>
          <cell r="L281" t="str">
            <v xml:space="preserve"> </v>
          </cell>
          <cell r="M281" t="str">
            <v xml:space="preserve"> </v>
          </cell>
          <cell r="N281" t="str">
            <v xml:space="preserve"> </v>
          </cell>
          <cell r="O281" t="str">
            <v xml:space="preserve"> </v>
          </cell>
          <cell r="P281" t="str">
            <v xml:space="preserve"> </v>
          </cell>
          <cell r="Q281" t="str">
            <v xml:space="preserve"> </v>
          </cell>
        </row>
        <row r="282">
          <cell r="B282" t="str">
            <v>89-90</v>
          </cell>
          <cell r="C282">
            <v>172</v>
          </cell>
          <cell r="D282">
            <v>500</v>
          </cell>
          <cell r="E282">
            <v>374</v>
          </cell>
          <cell r="F282">
            <v>74.8</v>
          </cell>
          <cell r="G282">
            <v>5</v>
          </cell>
          <cell r="H282">
            <v>1.42</v>
          </cell>
          <cell r="I282">
            <v>172</v>
          </cell>
          <cell r="K282">
            <v>2.2799999999999998</v>
          </cell>
          <cell r="L282">
            <v>2.2799999999999998</v>
          </cell>
          <cell r="M282">
            <v>1126.9000000000001</v>
          </cell>
          <cell r="N282">
            <v>1145.7</v>
          </cell>
          <cell r="O282" t="str">
            <v>07.08.89</v>
          </cell>
          <cell r="P282">
            <v>1126.9000000000001</v>
          </cell>
          <cell r="Q282" t="str">
            <v>31.03.90</v>
          </cell>
        </row>
        <row r="283">
          <cell r="B283" t="str">
            <v>90-91</v>
          </cell>
          <cell r="C283">
            <v>172</v>
          </cell>
          <cell r="D283">
            <v>440</v>
          </cell>
          <cell r="E283">
            <v>330.9</v>
          </cell>
          <cell r="F283">
            <v>75.209999999999994</v>
          </cell>
          <cell r="G283">
            <v>1.5</v>
          </cell>
          <cell r="H283">
            <v>0.45330915684496831</v>
          </cell>
          <cell r="I283">
            <v>172</v>
          </cell>
          <cell r="K283">
            <v>2.2400000000000002</v>
          </cell>
          <cell r="L283">
            <v>2.2400000000000002</v>
          </cell>
          <cell r="M283">
            <v>1136.33</v>
          </cell>
          <cell r="N283">
            <v>1143.5</v>
          </cell>
          <cell r="O283" t="str">
            <v>10.10.90</v>
          </cell>
          <cell r="P283">
            <v>1126.0999999999999</v>
          </cell>
          <cell r="Q283" t="str">
            <v>26.05.90</v>
          </cell>
        </row>
        <row r="284">
          <cell r="B284" t="str">
            <v>91-92</v>
          </cell>
          <cell r="C284">
            <v>172</v>
          </cell>
          <cell r="D284">
            <v>440</v>
          </cell>
          <cell r="E284">
            <v>630.09</v>
          </cell>
          <cell r="F284">
            <v>143.19999999999999</v>
          </cell>
          <cell r="G284">
            <v>4.3</v>
          </cell>
          <cell r="H284">
            <v>0.68244219079813995</v>
          </cell>
          <cell r="I284">
            <v>180</v>
          </cell>
          <cell r="K284">
            <v>4.18</v>
          </cell>
          <cell r="L284">
            <v>4.18</v>
          </cell>
          <cell r="M284">
            <v>1141.1099999999999</v>
          </cell>
          <cell r="N284">
            <v>1156.2</v>
          </cell>
          <cell r="O284" t="str">
            <v>01.09.91</v>
          </cell>
          <cell r="P284">
            <v>1136.3</v>
          </cell>
          <cell r="Q284" t="str">
            <v>01.04.91</v>
          </cell>
        </row>
        <row r="285">
          <cell r="B285" t="str">
            <v>92-93</v>
          </cell>
          <cell r="C285">
            <v>172</v>
          </cell>
          <cell r="D285">
            <v>450</v>
          </cell>
          <cell r="E285">
            <v>535.69000000000005</v>
          </cell>
          <cell r="F285">
            <v>119.04222222222224</v>
          </cell>
          <cell r="G285">
            <v>4.0999999999999996</v>
          </cell>
          <cell r="H285">
            <v>0.76536803001736065</v>
          </cell>
          <cell r="I285">
            <v>172</v>
          </cell>
          <cell r="K285">
            <v>3.41</v>
          </cell>
          <cell r="L285">
            <v>3.41</v>
          </cell>
          <cell r="M285">
            <v>1130.4000000000001</v>
          </cell>
          <cell r="N285">
            <v>1154.0999999999999</v>
          </cell>
          <cell r="O285" t="str">
            <v>28.05.92</v>
          </cell>
          <cell r="P285">
            <v>1130.2</v>
          </cell>
          <cell r="Q285" t="str">
            <v>31.03.92</v>
          </cell>
        </row>
        <row r="286">
          <cell r="B286" t="str">
            <v>93-94</v>
          </cell>
          <cell r="C286">
            <v>172</v>
          </cell>
          <cell r="D286">
            <v>615</v>
          </cell>
          <cell r="E286">
            <v>395.6628</v>
          </cell>
          <cell r="F286">
            <v>64.335414634146346</v>
          </cell>
          <cell r="G286">
            <v>8.6999999999999993</v>
          </cell>
          <cell r="H286">
            <v>2.1988420442861951</v>
          </cell>
          <cell r="I286">
            <v>172</v>
          </cell>
          <cell r="K286">
            <v>3.2350257116620753</v>
          </cell>
          <cell r="L286">
            <v>3.2350257116620753</v>
          </cell>
          <cell r="M286">
            <v>1127.81</v>
          </cell>
          <cell r="N286">
            <v>1135.75</v>
          </cell>
          <cell r="O286" t="str">
            <v>09.08.93</v>
          </cell>
          <cell r="P286">
            <v>1127.6300000000001</v>
          </cell>
          <cell r="Q286" t="str">
            <v>31.03.94</v>
          </cell>
        </row>
        <row r="287">
          <cell r="B287" t="str">
            <v>94-95</v>
          </cell>
          <cell r="C287">
            <v>172</v>
          </cell>
          <cell r="D287">
            <v>470</v>
          </cell>
          <cell r="E287">
            <v>595.9</v>
          </cell>
          <cell r="F287">
            <v>126.78723404255319</v>
          </cell>
          <cell r="G287">
            <v>7.9</v>
          </cell>
          <cell r="H287">
            <v>1.3257257929182749</v>
          </cell>
          <cell r="I287">
            <v>172</v>
          </cell>
          <cell r="M287">
            <v>1125.7</v>
          </cell>
          <cell r="N287">
            <v>1153.6099999999999</v>
          </cell>
          <cell r="O287" t="str">
            <v>19.09.94</v>
          </cell>
          <cell r="P287">
            <v>1124.9000000000001</v>
          </cell>
          <cell r="Q287" t="str">
            <v>25.03.95</v>
          </cell>
        </row>
        <row r="288">
          <cell r="B288" t="str">
            <v>95-96</v>
          </cell>
          <cell r="C288">
            <v>172</v>
          </cell>
          <cell r="D288">
            <v>390</v>
          </cell>
          <cell r="E288">
            <v>625.20000000000005</v>
          </cell>
          <cell r="F288">
            <v>160.30769230769232</v>
          </cell>
          <cell r="G288">
            <v>8.3000000000000007</v>
          </cell>
          <cell r="H288">
            <v>1.327575175943698</v>
          </cell>
          <cell r="I288">
            <v>180</v>
          </cell>
          <cell r="K288">
            <v>4.0110422405876953</v>
          </cell>
          <cell r="L288">
            <v>4.0110422405876953</v>
          </cell>
          <cell r="M288">
            <v>1131.05</v>
          </cell>
          <cell r="N288">
            <v>1155.0899999999999</v>
          </cell>
          <cell r="O288" t="str">
            <v>14.09.95</v>
          </cell>
          <cell r="P288">
            <v>1125.55</v>
          </cell>
          <cell r="Q288" t="str">
            <v>03.04.95</v>
          </cell>
        </row>
        <row r="289">
          <cell r="B289" t="str">
            <v>96-97</v>
          </cell>
          <cell r="C289">
            <v>172</v>
          </cell>
          <cell r="D289">
            <v>460</v>
          </cell>
          <cell r="E289">
            <v>692.7</v>
          </cell>
          <cell r="F289">
            <v>150.58695652173913</v>
          </cell>
          <cell r="G289">
            <v>5.5</v>
          </cell>
          <cell r="H289">
            <v>0.79399451421971989</v>
          </cell>
          <cell r="I289">
            <v>172</v>
          </cell>
          <cell r="K289">
            <v>4.5</v>
          </cell>
          <cell r="L289">
            <v>4.5</v>
          </cell>
          <cell r="M289">
            <v>1145</v>
          </cell>
          <cell r="N289">
            <v>1157.3800000000001</v>
          </cell>
          <cell r="O289" t="str">
            <v>16.09.96</v>
          </cell>
          <cell r="P289">
            <v>1130.44</v>
          </cell>
          <cell r="Q289" t="str">
            <v>17.05.96</v>
          </cell>
        </row>
        <row r="290">
          <cell r="B290" t="str">
            <v>97-98</v>
          </cell>
          <cell r="C290">
            <v>172</v>
          </cell>
          <cell r="D290">
            <v>460</v>
          </cell>
          <cell r="E290">
            <v>549.24</v>
          </cell>
          <cell r="F290">
            <v>119.4</v>
          </cell>
          <cell r="G290">
            <v>5.84</v>
          </cell>
          <cell r="H290">
            <v>1.0632874517515112</v>
          </cell>
          <cell r="I290">
            <v>172</v>
          </cell>
          <cell r="K290">
            <v>3.74</v>
          </cell>
          <cell r="M290">
            <v>1137.04</v>
          </cell>
          <cell r="N290">
            <v>1152.71</v>
          </cell>
          <cell r="O290" t="str">
            <v>25.05.97</v>
          </cell>
          <cell r="P290">
            <v>1136.72</v>
          </cell>
          <cell r="Q290" t="str">
            <v>20.03.98</v>
          </cell>
        </row>
        <row r="291">
          <cell r="B291" t="str">
            <v>98-99</v>
          </cell>
          <cell r="C291">
            <v>172</v>
          </cell>
          <cell r="D291">
            <v>520</v>
          </cell>
          <cell r="E291">
            <v>554.29999999999995</v>
          </cell>
          <cell r="F291">
            <v>106.59615384615383</v>
          </cell>
          <cell r="G291">
            <v>7.1</v>
          </cell>
          <cell r="H291">
            <v>1.2808948222983945</v>
          </cell>
          <cell r="I291">
            <v>172</v>
          </cell>
          <cell r="J291">
            <v>0</v>
          </cell>
          <cell r="K291">
            <v>4</v>
          </cell>
          <cell r="M291">
            <v>1139.9100000000001</v>
          </cell>
          <cell r="N291">
            <v>1140.98</v>
          </cell>
          <cell r="O291" t="str">
            <v>28.04.98</v>
          </cell>
          <cell r="P291">
            <v>1133.1500000000001</v>
          </cell>
          <cell r="Q291" t="str">
            <v>28.06.98</v>
          </cell>
        </row>
        <row r="292">
          <cell r="B292" t="str">
            <v>99-00</v>
          </cell>
          <cell r="C292">
            <v>172</v>
          </cell>
          <cell r="D292">
            <v>520</v>
          </cell>
          <cell r="E292">
            <v>479.5</v>
          </cell>
          <cell r="F292">
            <v>92.2</v>
          </cell>
          <cell r="G292">
            <v>6.8</v>
          </cell>
          <cell r="H292">
            <v>1.4181438998957248</v>
          </cell>
          <cell r="I292">
            <v>172</v>
          </cell>
          <cell r="K292" t="str">
            <v xml:space="preserve"> </v>
          </cell>
          <cell r="M292">
            <v>1134.51</v>
          </cell>
          <cell r="N292">
            <v>1143.3399999999999</v>
          </cell>
          <cell r="P292">
            <v>1131.68</v>
          </cell>
        </row>
        <row r="293">
          <cell r="B293" t="str">
            <v>00-01</v>
          </cell>
          <cell r="C293">
            <v>172</v>
          </cell>
          <cell r="D293">
            <v>475</v>
          </cell>
          <cell r="E293">
            <v>182.92</v>
          </cell>
          <cell r="F293">
            <v>38.51</v>
          </cell>
          <cell r="G293">
            <v>4.72</v>
          </cell>
          <cell r="H293">
            <v>2.580363000218675</v>
          </cell>
          <cell r="I293">
            <v>172</v>
          </cell>
          <cell r="M293">
            <v>1130.69</v>
          </cell>
        </row>
        <row r="294">
          <cell r="A294" t="str">
            <v>Average last 5 years</v>
          </cell>
          <cell r="D294">
            <v>470</v>
          </cell>
          <cell r="E294">
            <v>580.18799999999999</v>
          </cell>
          <cell r="F294">
            <v>125.81816053511707</v>
          </cell>
          <cell r="G294">
            <v>6.7080000000000002</v>
          </cell>
          <cell r="H294">
            <v>1.1767791728218095</v>
          </cell>
          <cell r="I294">
            <v>173.6</v>
          </cell>
          <cell r="J294">
            <v>0</v>
          </cell>
          <cell r="K294">
            <v>3.2502084481175388</v>
          </cell>
          <cell r="L294">
            <v>1.702208448117539</v>
          </cell>
          <cell r="M294">
            <v>1137.502</v>
          </cell>
          <cell r="N294">
            <v>1151.9540000000002</v>
          </cell>
          <cell r="O294">
            <v>0</v>
          </cell>
          <cell r="P294">
            <v>1130.152</v>
          </cell>
          <cell r="Q294">
            <v>0</v>
          </cell>
        </row>
        <row r="295">
          <cell r="A295" t="str">
            <v>J.SAGAR</v>
          </cell>
          <cell r="B295" t="str">
            <v>88-89</v>
          </cell>
          <cell r="C295">
            <v>99</v>
          </cell>
          <cell r="D295">
            <v>385</v>
          </cell>
          <cell r="E295">
            <v>339</v>
          </cell>
          <cell r="F295">
            <v>88.051948051948045</v>
          </cell>
          <cell r="G295" t="str">
            <v xml:space="preserve"> </v>
          </cell>
          <cell r="H295">
            <v>0</v>
          </cell>
          <cell r="I295" t="str">
            <v xml:space="preserve"> </v>
          </cell>
          <cell r="J295" t="str">
            <v xml:space="preserve"> </v>
          </cell>
          <cell r="K295" t="str">
            <v xml:space="preserve"> </v>
          </cell>
          <cell r="L295" t="str">
            <v xml:space="preserve"> </v>
          </cell>
          <cell r="M295" t="str">
            <v xml:space="preserve"> </v>
          </cell>
          <cell r="N295" t="str">
            <v xml:space="preserve"> </v>
          </cell>
          <cell r="O295" t="str">
            <v xml:space="preserve"> </v>
          </cell>
          <cell r="P295" t="str">
            <v xml:space="preserve"> </v>
          </cell>
          <cell r="Q295" t="str">
            <v xml:space="preserve"> </v>
          </cell>
        </row>
        <row r="296">
          <cell r="B296" t="str">
            <v>89-90</v>
          </cell>
          <cell r="C296">
            <v>99</v>
          </cell>
          <cell r="D296">
            <v>385</v>
          </cell>
          <cell r="E296">
            <v>296.37</v>
          </cell>
          <cell r="F296">
            <v>76.98</v>
          </cell>
          <cell r="G296">
            <v>5</v>
          </cell>
          <cell r="H296">
            <v>1.77</v>
          </cell>
          <cell r="I296">
            <v>99</v>
          </cell>
          <cell r="J296" t="str">
            <v xml:space="preserve">    </v>
          </cell>
          <cell r="K296">
            <v>3.05</v>
          </cell>
          <cell r="L296">
            <v>3.05</v>
          </cell>
          <cell r="M296">
            <v>968.2</v>
          </cell>
          <cell r="N296">
            <v>979.9</v>
          </cell>
          <cell r="O296" t="str">
            <v>06.01.90</v>
          </cell>
          <cell r="P296">
            <v>968.1</v>
          </cell>
          <cell r="Q296" t="str">
            <v>31.03.90</v>
          </cell>
        </row>
        <row r="297">
          <cell r="B297" t="str">
            <v>90-91</v>
          </cell>
          <cell r="C297">
            <v>99</v>
          </cell>
          <cell r="D297">
            <v>340</v>
          </cell>
          <cell r="E297">
            <v>261.92</v>
          </cell>
          <cell r="F297">
            <v>77.040000000000006</v>
          </cell>
          <cell r="G297">
            <v>2.5</v>
          </cell>
          <cell r="H297">
            <v>0.95448992058643856</v>
          </cell>
          <cell r="I297">
            <v>99</v>
          </cell>
          <cell r="K297">
            <v>2.68</v>
          </cell>
          <cell r="L297">
            <v>2.68</v>
          </cell>
          <cell r="M297">
            <v>972.9</v>
          </cell>
          <cell r="N297">
            <v>978.9</v>
          </cell>
          <cell r="O297" t="str">
            <v>26.07.90</v>
          </cell>
          <cell r="P297">
            <v>953.5</v>
          </cell>
          <cell r="Q297" t="str">
            <v>28.06.90</v>
          </cell>
        </row>
        <row r="298">
          <cell r="B298" t="str">
            <v>91-92</v>
          </cell>
          <cell r="C298">
            <v>99</v>
          </cell>
          <cell r="D298">
            <v>340</v>
          </cell>
          <cell r="E298">
            <v>421.01</v>
          </cell>
          <cell r="F298">
            <v>123.83</v>
          </cell>
          <cell r="G298">
            <v>3.3</v>
          </cell>
          <cell r="H298">
            <v>0.78382936272297576</v>
          </cell>
          <cell r="I298">
            <v>100</v>
          </cell>
          <cell r="K298">
            <v>4.42</v>
          </cell>
          <cell r="L298">
            <v>4.42</v>
          </cell>
          <cell r="M298">
            <v>975.9</v>
          </cell>
          <cell r="N298">
            <v>979.6</v>
          </cell>
          <cell r="O298" t="str">
            <v>02.06.91</v>
          </cell>
          <cell r="P298">
            <v>970</v>
          </cell>
          <cell r="Q298" t="str">
            <v>22.07.91</v>
          </cell>
        </row>
        <row r="299">
          <cell r="B299" t="str">
            <v>92-93</v>
          </cell>
          <cell r="C299">
            <v>99</v>
          </cell>
          <cell r="D299">
            <v>300</v>
          </cell>
          <cell r="E299">
            <v>390.68</v>
          </cell>
          <cell r="F299">
            <v>130.22666666666666</v>
          </cell>
          <cell r="G299">
            <v>3.3</v>
          </cell>
          <cell r="H299">
            <v>0.8446810689054981</v>
          </cell>
          <cell r="I299">
            <v>100</v>
          </cell>
          <cell r="K299">
            <v>3.59</v>
          </cell>
          <cell r="L299">
            <v>3.59</v>
          </cell>
          <cell r="M299">
            <v>975.5</v>
          </cell>
          <cell r="N299">
            <v>979.4</v>
          </cell>
          <cell r="O299" t="str">
            <v>19.06.92</v>
          </cell>
          <cell r="P299">
            <v>970</v>
          </cell>
          <cell r="Q299" t="str">
            <v>06.12.92</v>
          </cell>
        </row>
        <row r="300">
          <cell r="B300" t="str">
            <v>93-94</v>
          </cell>
          <cell r="C300">
            <v>99</v>
          </cell>
          <cell r="D300">
            <v>385</v>
          </cell>
          <cell r="E300">
            <v>322.71699999999998</v>
          </cell>
          <cell r="F300">
            <v>83.822597402597395</v>
          </cell>
          <cell r="G300">
            <v>5.0999999999999996</v>
          </cell>
          <cell r="H300">
            <v>1.5803319936662772</v>
          </cell>
          <cell r="I300">
            <v>99</v>
          </cell>
          <cell r="K300">
            <v>3.58</v>
          </cell>
          <cell r="L300">
            <v>3.58</v>
          </cell>
          <cell r="M300">
            <v>971.5</v>
          </cell>
          <cell r="N300">
            <v>979.5</v>
          </cell>
          <cell r="O300" t="str">
            <v>06.03.93</v>
          </cell>
          <cell r="P300">
            <v>970</v>
          </cell>
          <cell r="Q300" t="str">
            <v>13.08.93</v>
          </cell>
        </row>
        <row r="301">
          <cell r="B301" t="str">
            <v>94-95</v>
          </cell>
          <cell r="C301">
            <v>99</v>
          </cell>
          <cell r="D301">
            <v>315</v>
          </cell>
          <cell r="E301">
            <v>444.5</v>
          </cell>
          <cell r="F301">
            <v>141.11111111111111</v>
          </cell>
          <cell r="G301">
            <v>3.3</v>
          </cell>
          <cell r="H301">
            <v>0.74240719910011244</v>
          </cell>
          <cell r="I301">
            <v>99</v>
          </cell>
          <cell r="M301">
            <v>971.7</v>
          </cell>
          <cell r="N301">
            <v>979.9</v>
          </cell>
          <cell r="O301" t="str">
            <v>27.03.95</v>
          </cell>
          <cell r="P301">
            <v>970.4</v>
          </cell>
          <cell r="Q301" t="str">
            <v>12.06.94</v>
          </cell>
        </row>
        <row r="302">
          <cell r="B302" t="str">
            <v>95-96</v>
          </cell>
          <cell r="C302">
            <v>99</v>
          </cell>
          <cell r="D302">
            <v>300</v>
          </cell>
          <cell r="E302">
            <v>444.2</v>
          </cell>
          <cell r="F302">
            <v>148.06666666666666</v>
          </cell>
          <cell r="G302">
            <v>4.9000000000000004</v>
          </cell>
          <cell r="H302">
            <v>1.1031067086897794</v>
          </cell>
          <cell r="I302">
            <v>99</v>
          </cell>
          <cell r="K302">
            <v>4.5587695133149682</v>
          </cell>
          <cell r="L302">
            <v>4.5587695133149682</v>
          </cell>
          <cell r="M302">
            <v>970.5</v>
          </cell>
          <cell r="N302">
            <v>978.8</v>
          </cell>
          <cell r="O302" t="str">
            <v>28.07.95</v>
          </cell>
          <cell r="P302">
            <v>970.7</v>
          </cell>
          <cell r="Q302" t="str">
            <v>31.03.96</v>
          </cell>
        </row>
        <row r="303">
          <cell r="B303" t="str">
            <v>96-97</v>
          </cell>
          <cell r="C303">
            <v>99</v>
          </cell>
          <cell r="D303">
            <v>300</v>
          </cell>
          <cell r="E303">
            <v>481.4</v>
          </cell>
          <cell r="F303">
            <v>160.46666666666667</v>
          </cell>
          <cell r="G303">
            <v>4.0999999999999996</v>
          </cell>
          <cell r="H303">
            <v>0.85168259243872035</v>
          </cell>
          <cell r="I303">
            <v>99</v>
          </cell>
          <cell r="K303">
            <v>4.9000000000000004</v>
          </cell>
          <cell r="L303">
            <v>4.9000000000000004</v>
          </cell>
          <cell r="M303">
            <v>971.1</v>
          </cell>
          <cell r="N303">
            <v>979.6</v>
          </cell>
          <cell r="O303" t="str">
            <v>18.09.96</v>
          </cell>
          <cell r="P303">
            <v>970.5</v>
          </cell>
          <cell r="Q303" t="str">
            <v>01.04.96</v>
          </cell>
        </row>
        <row r="304">
          <cell r="B304" t="str">
            <v>97-98</v>
          </cell>
          <cell r="C304">
            <v>99</v>
          </cell>
          <cell r="D304">
            <v>300</v>
          </cell>
          <cell r="E304">
            <v>382.55</v>
          </cell>
          <cell r="F304">
            <v>127.51666666666667</v>
          </cell>
          <cell r="G304">
            <v>4.8120000000000003</v>
          </cell>
          <cell r="H304">
            <v>1.2578747876094629</v>
          </cell>
          <cell r="I304">
            <v>99</v>
          </cell>
          <cell r="K304">
            <v>4.01</v>
          </cell>
          <cell r="M304">
            <v>973.5</v>
          </cell>
          <cell r="N304">
            <v>978</v>
          </cell>
          <cell r="O304" t="str">
            <v>03.04.97</v>
          </cell>
          <cell r="P304">
            <v>970</v>
          </cell>
          <cell r="Q304" t="str">
            <v>17.12.97</v>
          </cell>
        </row>
        <row r="305">
          <cell r="B305" t="str">
            <v>98-99</v>
          </cell>
          <cell r="C305">
            <v>99</v>
          </cell>
          <cell r="D305">
            <v>330</v>
          </cell>
          <cell r="E305">
            <v>392.8</v>
          </cell>
          <cell r="F305">
            <v>119.03030303030303</v>
          </cell>
          <cell r="G305">
            <v>5.2</v>
          </cell>
          <cell r="H305">
            <v>1.3238289205702647</v>
          </cell>
          <cell r="I305">
            <v>99</v>
          </cell>
          <cell r="J305">
            <v>0</v>
          </cell>
          <cell r="K305">
            <v>3.9</v>
          </cell>
          <cell r="M305">
            <v>978.8</v>
          </cell>
          <cell r="N305">
            <v>979.4</v>
          </cell>
          <cell r="O305" t="str">
            <v>22.05.98</v>
          </cell>
          <cell r="P305">
            <v>970.2</v>
          </cell>
          <cell r="Q305" t="str">
            <v>29.08.98</v>
          </cell>
        </row>
        <row r="306">
          <cell r="B306" t="str">
            <v>99-00</v>
          </cell>
          <cell r="C306">
            <v>99</v>
          </cell>
          <cell r="D306">
            <v>330</v>
          </cell>
          <cell r="E306">
            <v>361.4</v>
          </cell>
          <cell r="F306">
            <v>109.5</v>
          </cell>
          <cell r="G306">
            <v>4.4000000000000004</v>
          </cell>
          <cell r="H306">
            <v>1.2</v>
          </cell>
          <cell r="I306">
            <v>99</v>
          </cell>
          <cell r="K306" t="str">
            <v xml:space="preserve"> </v>
          </cell>
          <cell r="M306">
            <v>979.2</v>
          </cell>
          <cell r="N306">
            <v>979.99</v>
          </cell>
          <cell r="O306" t="str">
            <v xml:space="preserve"> </v>
          </cell>
          <cell r="P306">
            <v>972.4</v>
          </cell>
        </row>
        <row r="307">
          <cell r="B307" t="str">
            <v>00-01</v>
          </cell>
          <cell r="C307">
            <v>99</v>
          </cell>
          <cell r="D307">
            <v>300</v>
          </cell>
          <cell r="E307">
            <v>140.33000000000001</v>
          </cell>
          <cell r="F307">
            <v>46.78</v>
          </cell>
          <cell r="G307">
            <v>3.01</v>
          </cell>
          <cell r="H307">
            <v>2.14</v>
          </cell>
          <cell r="I307">
            <v>99</v>
          </cell>
          <cell r="M307">
            <v>976.7</v>
          </cell>
        </row>
        <row r="308">
          <cell r="A308" t="str">
            <v>Average last 5 years</v>
          </cell>
          <cell r="D308">
            <v>312</v>
          </cell>
          <cell r="E308">
            <v>412.46999999999997</v>
          </cell>
          <cell r="F308">
            <v>132.9160606060606</v>
          </cell>
          <cell r="G308">
            <v>4.6823999999999995</v>
          </cell>
          <cell r="H308">
            <v>1.1472986018616456</v>
          </cell>
          <cell r="I308">
            <v>99</v>
          </cell>
          <cell r="J308">
            <v>0</v>
          </cell>
          <cell r="K308">
            <v>3.473753902662994</v>
          </cell>
          <cell r="L308">
            <v>1.8917539026629939</v>
          </cell>
          <cell r="M308">
            <v>974.61999999999989</v>
          </cell>
          <cell r="N308">
            <v>979.14</v>
          </cell>
          <cell r="O308">
            <v>0</v>
          </cell>
          <cell r="P308">
            <v>970.36</v>
          </cell>
          <cell r="Q308">
            <v>0</v>
          </cell>
        </row>
        <row r="309">
          <cell r="A309" t="str">
            <v>STATE  LOAD  DESPATCH  CENTRE  M.P.E.B.  JABALPUR</v>
          </cell>
        </row>
        <row r="310">
          <cell r="A310" t="str">
            <v>CHAMBAL COMPLEX</v>
          </cell>
        </row>
        <row r="311">
          <cell r="A311" t="str">
            <v>STATION NAME</v>
          </cell>
          <cell r="B311" t="str">
            <v>YEAR</v>
          </cell>
          <cell r="C311" t="str">
            <v>CAPACITY</v>
          </cell>
          <cell r="D311" t="str">
            <v>TARGET</v>
          </cell>
          <cell r="E311" t="str">
            <v>ACTUAL GENE.</v>
          </cell>
          <cell r="F311" t="str">
            <v>ACHIEVE-MENT</v>
          </cell>
          <cell r="G311" t="str">
            <v>AUXILIARY CONSUMPTION</v>
          </cell>
          <cell r="I311" t="str">
            <v>MAXIMUM DEMAND</v>
          </cell>
          <cell r="J311" t="str">
            <v>WATER INFLOW</v>
          </cell>
          <cell r="K311" t="str">
            <v>WATER CONSUMED</v>
          </cell>
          <cell r="L311" t="str">
            <v>WATER CONSUMED</v>
          </cell>
          <cell r="M311" t="str">
            <v>LEVEL AT THE END</v>
          </cell>
          <cell r="N311" t="str">
            <v>MAXIMUM LEVEL</v>
          </cell>
          <cell r="P311" t="str">
            <v>MINIMUM LEVEL</v>
          </cell>
        </row>
        <row r="312">
          <cell r="C312" t="str">
            <v>MW</v>
          </cell>
          <cell r="D312" t="str">
            <v>MKwh</v>
          </cell>
          <cell r="E312" t="str">
            <v>MKwh</v>
          </cell>
          <cell r="F312" t="str">
            <v>%</v>
          </cell>
          <cell r="G312" t="str">
            <v>MKwh</v>
          </cell>
          <cell r="H312" t="str">
            <v>%</v>
          </cell>
          <cell r="I312" t="str">
            <v>MW</v>
          </cell>
          <cell r="J312" t="str">
            <v>MAFT</v>
          </cell>
          <cell r="K312" t="str">
            <v>MCM</v>
          </cell>
          <cell r="L312" t="str">
            <v>MCM</v>
          </cell>
          <cell r="M312" t="str">
            <v>FT / M</v>
          </cell>
          <cell r="N312" t="str">
            <v>FT / M</v>
          </cell>
          <cell r="O312" t="str">
            <v>DATE</v>
          </cell>
          <cell r="P312" t="str">
            <v>FT / M</v>
          </cell>
          <cell r="Q312" t="str">
            <v>DATE</v>
          </cell>
        </row>
        <row r="313">
          <cell r="A313" t="str">
            <v>CHAMBAL</v>
          </cell>
          <cell r="B313" t="str">
            <v>88-89</v>
          </cell>
          <cell r="C313">
            <v>386</v>
          </cell>
          <cell r="D313">
            <v>1300</v>
          </cell>
          <cell r="E313">
            <v>1155</v>
          </cell>
          <cell r="F313">
            <v>88.84615384615384</v>
          </cell>
          <cell r="G313">
            <v>0</v>
          </cell>
          <cell r="H313">
            <v>0</v>
          </cell>
        </row>
        <row r="314">
          <cell r="B314" t="str">
            <v>89-90</v>
          </cell>
          <cell r="C314">
            <v>386</v>
          </cell>
          <cell r="D314">
            <v>1300</v>
          </cell>
          <cell r="E314">
            <v>906.51</v>
          </cell>
          <cell r="F314">
            <v>69.731538461538463</v>
          </cell>
          <cell r="G314">
            <v>12</v>
          </cell>
          <cell r="H314">
            <v>1.3237581493861073</v>
          </cell>
        </row>
        <row r="315">
          <cell r="B315" t="str">
            <v>90-91</v>
          </cell>
          <cell r="C315">
            <v>386</v>
          </cell>
          <cell r="D315">
            <v>1150</v>
          </cell>
          <cell r="E315">
            <v>917.59999999999991</v>
          </cell>
          <cell r="F315">
            <v>79.79130434782607</v>
          </cell>
          <cell r="G315">
            <v>5</v>
          </cell>
          <cell r="H315">
            <v>0.54489973844812556</v>
          </cell>
        </row>
        <row r="316">
          <cell r="B316" t="str">
            <v>91-92</v>
          </cell>
          <cell r="C316">
            <v>386</v>
          </cell>
          <cell r="D316">
            <v>1150</v>
          </cell>
          <cell r="E316">
            <v>1562.3300000000002</v>
          </cell>
          <cell r="F316">
            <v>135.85478260869567</v>
          </cell>
          <cell r="G316">
            <v>8.6</v>
          </cell>
          <cell r="H316">
            <v>0.5504598900360359</v>
          </cell>
        </row>
        <row r="317">
          <cell r="B317" t="str">
            <v>92-93</v>
          </cell>
          <cell r="C317">
            <v>386</v>
          </cell>
          <cell r="D317">
            <v>1150</v>
          </cell>
          <cell r="E317">
            <v>1239.3900000000001</v>
          </cell>
          <cell r="F317">
            <v>107.77304347826089</v>
          </cell>
          <cell r="G317">
            <v>8.3999999999999986</v>
          </cell>
          <cell r="H317">
            <v>0.67775276547333752</v>
          </cell>
          <cell r="I317" t="str">
            <v xml:space="preserve"> </v>
          </cell>
          <cell r="K317" t="str">
            <v xml:space="preserve"> </v>
          </cell>
          <cell r="L317" t="str">
            <v xml:space="preserve"> </v>
          </cell>
          <cell r="M317" t="str">
            <v xml:space="preserve"> </v>
          </cell>
        </row>
        <row r="318">
          <cell r="B318" t="str">
            <v>93-94</v>
          </cell>
          <cell r="C318">
            <v>386</v>
          </cell>
          <cell r="D318">
            <v>1500</v>
          </cell>
          <cell r="E318">
            <v>1032.2988</v>
          </cell>
          <cell r="F318">
            <v>68.819919999999996</v>
          </cell>
          <cell r="G318">
            <v>14.78</v>
          </cell>
          <cell r="H318">
            <v>1.4317559993288764</v>
          </cell>
          <cell r="I318" t="str">
            <v xml:space="preserve"> </v>
          </cell>
          <cell r="K318" t="str">
            <v xml:space="preserve"> </v>
          </cell>
          <cell r="L318" t="str">
            <v xml:space="preserve"> </v>
          </cell>
          <cell r="M318" t="str">
            <v xml:space="preserve"> </v>
          </cell>
        </row>
        <row r="319">
          <cell r="B319" t="str">
            <v>94-95</v>
          </cell>
          <cell r="C319">
            <v>386</v>
          </cell>
          <cell r="D319">
            <v>1200</v>
          </cell>
          <cell r="E319">
            <v>1404.6</v>
          </cell>
          <cell r="F319">
            <v>117.05</v>
          </cell>
          <cell r="G319">
            <v>12.2</v>
          </cell>
          <cell r="H319">
            <v>0.86857468318382458</v>
          </cell>
          <cell r="I319" t="str">
            <v xml:space="preserve"> </v>
          </cell>
          <cell r="K319" t="str">
            <v xml:space="preserve"> </v>
          </cell>
          <cell r="L319" t="str">
            <v xml:space="preserve"> </v>
          </cell>
          <cell r="M319" t="str">
            <v xml:space="preserve"> </v>
          </cell>
        </row>
        <row r="320">
          <cell r="B320" t="str">
            <v>95-96</v>
          </cell>
          <cell r="C320">
            <v>386</v>
          </cell>
          <cell r="D320">
            <v>1060</v>
          </cell>
          <cell r="E320">
            <v>1642.3</v>
          </cell>
          <cell r="F320">
            <v>154.93396226415095</v>
          </cell>
          <cell r="G320">
            <v>14.200000000000001</v>
          </cell>
          <cell r="H320">
            <v>0.8646410521829142</v>
          </cell>
          <cell r="I320" t="str">
            <v xml:space="preserve"> </v>
          </cell>
          <cell r="K320" t="str">
            <v xml:space="preserve"> </v>
          </cell>
          <cell r="L320" t="str">
            <v xml:space="preserve"> </v>
          </cell>
          <cell r="M320" t="str">
            <v xml:space="preserve"> </v>
          </cell>
        </row>
        <row r="321">
          <cell r="B321" t="str">
            <v>96-97</v>
          </cell>
          <cell r="C321">
            <v>386</v>
          </cell>
          <cell r="D321">
            <v>1160</v>
          </cell>
          <cell r="E321">
            <v>1739.5</v>
          </cell>
          <cell r="F321">
            <v>149.95689655172413</v>
          </cell>
          <cell r="G321">
            <v>10.5</v>
          </cell>
          <cell r="H321">
            <v>0.60362173038229372</v>
          </cell>
          <cell r="I321" t="str">
            <v xml:space="preserve"> </v>
          </cell>
          <cell r="K321" t="str">
            <v xml:space="preserve"> </v>
          </cell>
          <cell r="L321" t="str">
            <v xml:space="preserve"> </v>
          </cell>
          <cell r="M321" t="str">
            <v xml:space="preserve"> </v>
          </cell>
        </row>
        <row r="322">
          <cell r="B322" t="str">
            <v>97-98</v>
          </cell>
          <cell r="C322">
            <v>386</v>
          </cell>
          <cell r="D322">
            <v>1160</v>
          </cell>
          <cell r="E322">
            <v>1362.57</v>
          </cell>
          <cell r="F322">
            <v>117.46293103448276</v>
          </cell>
          <cell r="G322">
            <v>11.581</v>
          </cell>
          <cell r="H322">
            <v>0.84993798483747618</v>
          </cell>
          <cell r="I322" t="str">
            <v xml:space="preserve"> </v>
          </cell>
          <cell r="K322" t="str">
            <v xml:space="preserve"> </v>
          </cell>
          <cell r="L322" t="str">
            <v xml:space="preserve"> </v>
          </cell>
          <cell r="M322" t="str">
            <v xml:space="preserve"> </v>
          </cell>
        </row>
        <row r="323">
          <cell r="B323" t="str">
            <v>98-99</v>
          </cell>
          <cell r="C323">
            <v>386</v>
          </cell>
          <cell r="D323">
            <v>1300</v>
          </cell>
          <cell r="E323">
            <v>1486.3999999999999</v>
          </cell>
          <cell r="F323">
            <v>114.33846153846154</v>
          </cell>
          <cell r="G323">
            <v>13.2</v>
          </cell>
          <cell r="H323">
            <v>0.88805166846071049</v>
          </cell>
          <cell r="I323" t="str">
            <v xml:space="preserve"> </v>
          </cell>
          <cell r="K323" t="str">
            <v xml:space="preserve"> </v>
          </cell>
          <cell r="L323" t="str">
            <v xml:space="preserve"> </v>
          </cell>
          <cell r="M323" t="str">
            <v xml:space="preserve"> </v>
          </cell>
        </row>
        <row r="324">
          <cell r="B324" t="str">
            <v>99-00</v>
          </cell>
          <cell r="C324">
            <v>386</v>
          </cell>
          <cell r="D324">
            <v>1300</v>
          </cell>
          <cell r="E324">
            <v>1185.5</v>
          </cell>
          <cell r="F324">
            <v>91.192307692307693</v>
          </cell>
          <cell r="G324">
            <v>12</v>
          </cell>
          <cell r="H324">
            <v>1.0122311261071277</v>
          </cell>
        </row>
        <row r="325">
          <cell r="B325" t="str">
            <v>00-01</v>
          </cell>
          <cell r="C325">
            <v>386</v>
          </cell>
          <cell r="D325">
            <v>1200</v>
          </cell>
          <cell r="E325">
            <v>427.45</v>
          </cell>
          <cell r="F325">
            <v>35.619999999999997</v>
          </cell>
          <cell r="G325">
            <v>8.66</v>
          </cell>
          <cell r="H325">
            <v>2.0299999999999998</v>
          </cell>
        </row>
        <row r="326">
          <cell r="A326" t="str">
            <v>Average last 5 years</v>
          </cell>
          <cell r="D326">
            <v>1196</v>
          </cell>
          <cell r="E326">
            <v>1483.2539999999999</v>
          </cell>
          <cell r="F326">
            <v>125.57691181622542</v>
          </cell>
          <cell r="G326">
            <v>12.296200000000002</v>
          </cell>
          <cell r="H326">
            <v>0.84369671239410449</v>
          </cell>
          <cell r="I326">
            <v>0</v>
          </cell>
          <cell r="J326">
            <v>0</v>
          </cell>
          <cell r="K326">
            <v>0</v>
          </cell>
          <cell r="L326">
            <v>0</v>
          </cell>
          <cell r="M326">
            <v>0</v>
          </cell>
          <cell r="N326">
            <v>0</v>
          </cell>
          <cell r="O326">
            <v>0</v>
          </cell>
          <cell r="P326">
            <v>0</v>
          </cell>
          <cell r="Q326">
            <v>0</v>
          </cell>
        </row>
        <row r="327">
          <cell r="A327" t="str">
            <v>M.P.CHAMBAL</v>
          </cell>
          <cell r="B327" t="str">
            <v>88-89</v>
          </cell>
          <cell r="C327">
            <v>193</v>
          </cell>
          <cell r="D327">
            <v>650</v>
          </cell>
          <cell r="E327">
            <v>577.5</v>
          </cell>
          <cell r="F327">
            <v>88.84615384615384</v>
          </cell>
          <cell r="G327">
            <v>0</v>
          </cell>
          <cell r="H327">
            <v>0</v>
          </cell>
        </row>
        <row r="328">
          <cell r="B328" t="str">
            <v>89-90</v>
          </cell>
          <cell r="C328">
            <v>193</v>
          </cell>
          <cell r="D328">
            <v>650</v>
          </cell>
          <cell r="E328">
            <v>453.255</v>
          </cell>
          <cell r="F328">
            <v>69.731538461538463</v>
          </cell>
          <cell r="G328">
            <v>6</v>
          </cell>
          <cell r="H328">
            <v>1.3237581493861073</v>
          </cell>
        </row>
        <row r="329">
          <cell r="B329" t="str">
            <v>90-91</v>
          </cell>
          <cell r="C329">
            <v>193</v>
          </cell>
          <cell r="D329">
            <v>575</v>
          </cell>
          <cell r="E329">
            <v>458.79999999999995</v>
          </cell>
          <cell r="F329">
            <v>79.79130434782607</v>
          </cell>
          <cell r="G329">
            <v>2.5</v>
          </cell>
          <cell r="H329">
            <v>0.54489973844812556</v>
          </cell>
        </row>
        <row r="330">
          <cell r="B330" t="str">
            <v>91-92</v>
          </cell>
          <cell r="C330">
            <v>193</v>
          </cell>
          <cell r="D330">
            <v>575</v>
          </cell>
          <cell r="E330">
            <v>781.16500000000008</v>
          </cell>
          <cell r="F330">
            <v>135.85478260869567</v>
          </cell>
          <cell r="G330">
            <v>4.3</v>
          </cell>
          <cell r="H330">
            <v>0.5504598900360359</v>
          </cell>
        </row>
        <row r="331">
          <cell r="B331" t="str">
            <v>92-93</v>
          </cell>
          <cell r="C331">
            <v>193</v>
          </cell>
          <cell r="D331">
            <v>575</v>
          </cell>
          <cell r="E331">
            <v>619.69500000000005</v>
          </cell>
          <cell r="F331">
            <v>107.77304347826089</v>
          </cell>
          <cell r="G331">
            <v>4.1999999999999993</v>
          </cell>
          <cell r="H331">
            <v>0.67775276547333752</v>
          </cell>
        </row>
        <row r="332">
          <cell r="B332" t="str">
            <v>93-94</v>
          </cell>
          <cell r="C332">
            <v>193</v>
          </cell>
          <cell r="D332">
            <v>750</v>
          </cell>
          <cell r="E332">
            <v>516.14940000000001</v>
          </cell>
          <cell r="F332">
            <v>68.819919999999996</v>
          </cell>
          <cell r="G332">
            <v>7.39</v>
          </cell>
          <cell r="H332">
            <v>1.4317559993288764</v>
          </cell>
          <cell r="I332" t="str">
            <v xml:space="preserve"> </v>
          </cell>
          <cell r="K332" t="str">
            <v xml:space="preserve"> </v>
          </cell>
          <cell r="L332" t="str">
            <v xml:space="preserve"> </v>
          </cell>
          <cell r="M332" t="str">
            <v xml:space="preserve"> </v>
          </cell>
        </row>
        <row r="333">
          <cell r="B333" t="str">
            <v>94-95</v>
          </cell>
          <cell r="C333">
            <v>193</v>
          </cell>
          <cell r="D333">
            <v>600</v>
          </cell>
          <cell r="E333">
            <v>702.3</v>
          </cell>
          <cell r="F333">
            <v>117.05</v>
          </cell>
          <cell r="G333">
            <v>6.1</v>
          </cell>
          <cell r="H333">
            <v>0.86857468318382458</v>
          </cell>
          <cell r="I333" t="str">
            <v xml:space="preserve"> </v>
          </cell>
          <cell r="K333" t="str">
            <v xml:space="preserve"> </v>
          </cell>
          <cell r="L333" t="str">
            <v xml:space="preserve"> </v>
          </cell>
          <cell r="M333" t="str">
            <v xml:space="preserve"> </v>
          </cell>
        </row>
        <row r="334">
          <cell r="B334" t="str">
            <v>95-96</v>
          </cell>
          <cell r="C334">
            <v>193</v>
          </cell>
          <cell r="D334">
            <v>530</v>
          </cell>
          <cell r="E334">
            <v>821.15</v>
          </cell>
          <cell r="F334">
            <v>154.93396226415095</v>
          </cell>
          <cell r="G334">
            <v>7.1000000000000005</v>
          </cell>
          <cell r="H334">
            <v>0.8646410521829142</v>
          </cell>
        </row>
        <row r="335">
          <cell r="B335" t="str">
            <v>96-97</v>
          </cell>
          <cell r="C335">
            <v>193</v>
          </cell>
          <cell r="D335">
            <v>580</v>
          </cell>
          <cell r="E335">
            <v>869.75</v>
          </cell>
          <cell r="F335">
            <v>149.95689655172413</v>
          </cell>
          <cell r="G335">
            <v>5.25</v>
          </cell>
          <cell r="H335">
            <v>0.60362173038229372</v>
          </cell>
        </row>
        <row r="336">
          <cell r="B336" t="str">
            <v>97-98</v>
          </cell>
          <cell r="C336">
            <v>193</v>
          </cell>
          <cell r="D336">
            <v>580</v>
          </cell>
          <cell r="E336">
            <v>681.28499999999997</v>
          </cell>
          <cell r="F336">
            <v>117.46293103448276</v>
          </cell>
          <cell r="G336">
            <v>5.7904999999999998</v>
          </cell>
          <cell r="H336">
            <v>0.84993798483747618</v>
          </cell>
        </row>
        <row r="337">
          <cell r="B337" t="str">
            <v>98-99</v>
          </cell>
          <cell r="C337">
            <v>193</v>
          </cell>
          <cell r="D337">
            <v>650</v>
          </cell>
          <cell r="E337">
            <v>743.19999999999993</v>
          </cell>
          <cell r="F337">
            <v>114.33846153846154</v>
          </cell>
          <cell r="G337">
            <v>6.6</v>
          </cell>
          <cell r="H337">
            <v>0.88805166846071049</v>
          </cell>
        </row>
        <row r="338">
          <cell r="B338" t="str">
            <v>99-00</v>
          </cell>
          <cell r="C338">
            <v>193</v>
          </cell>
          <cell r="D338">
            <v>650</v>
          </cell>
          <cell r="E338">
            <v>592.75</v>
          </cell>
          <cell r="F338">
            <v>91.192307692307693</v>
          </cell>
          <cell r="G338">
            <v>6</v>
          </cell>
          <cell r="H338">
            <v>1.0122311261071277</v>
          </cell>
        </row>
        <row r="339">
          <cell r="B339" t="str">
            <v>00-01</v>
          </cell>
          <cell r="C339">
            <v>193</v>
          </cell>
          <cell r="D339">
            <v>600</v>
          </cell>
          <cell r="E339">
            <v>213.72</v>
          </cell>
          <cell r="F339">
            <v>35.619999999999997</v>
          </cell>
          <cell r="G339">
            <v>4.33</v>
          </cell>
          <cell r="H339">
            <v>2.0299999999999998</v>
          </cell>
        </row>
        <row r="340">
          <cell r="A340" t="str">
            <v>Average last 5 years</v>
          </cell>
          <cell r="D340">
            <v>598</v>
          </cell>
          <cell r="E340">
            <v>741.62699999999995</v>
          </cell>
          <cell r="F340">
            <v>125.57691181622542</v>
          </cell>
          <cell r="G340">
            <v>6.1481000000000012</v>
          </cell>
          <cell r="H340">
            <v>0.84369671239410449</v>
          </cell>
          <cell r="I340">
            <v>0</v>
          </cell>
          <cell r="J340">
            <v>0</v>
          </cell>
          <cell r="K340">
            <v>0</v>
          </cell>
          <cell r="L340">
            <v>0</v>
          </cell>
          <cell r="M340">
            <v>0</v>
          </cell>
          <cell r="N340">
            <v>0</v>
          </cell>
          <cell r="O340">
            <v>0</v>
          </cell>
          <cell r="P340">
            <v>0</v>
          </cell>
          <cell r="Q340">
            <v>0</v>
          </cell>
        </row>
        <row r="341">
          <cell r="A341" t="str">
            <v>PENCH</v>
          </cell>
          <cell r="B341" t="str">
            <v>88-89</v>
          </cell>
          <cell r="C341">
            <v>160</v>
          </cell>
          <cell r="D341">
            <v>240</v>
          </cell>
          <cell r="E341">
            <v>248</v>
          </cell>
          <cell r="F341">
            <v>103.33333333333333</v>
          </cell>
          <cell r="G341" t="str">
            <v xml:space="preserve"> </v>
          </cell>
          <cell r="H341">
            <v>0</v>
          </cell>
          <cell r="I341" t="str">
            <v xml:space="preserve"> </v>
          </cell>
          <cell r="J341" t="str">
            <v xml:space="preserve"> </v>
          </cell>
          <cell r="K341" t="str">
            <v xml:space="preserve"> </v>
          </cell>
          <cell r="L341" t="str">
            <v xml:space="preserve"> </v>
          </cell>
          <cell r="M341" t="str">
            <v xml:space="preserve"> </v>
          </cell>
          <cell r="N341" t="str">
            <v xml:space="preserve"> </v>
          </cell>
          <cell r="O341" t="str">
            <v xml:space="preserve"> </v>
          </cell>
          <cell r="P341" t="str">
            <v xml:space="preserve"> </v>
          </cell>
          <cell r="Q341" t="str">
            <v xml:space="preserve"> </v>
          </cell>
        </row>
        <row r="342">
          <cell r="B342" t="str">
            <v>89-90</v>
          </cell>
          <cell r="C342">
            <v>160</v>
          </cell>
          <cell r="D342">
            <v>240</v>
          </cell>
          <cell r="E342">
            <v>212.32</v>
          </cell>
          <cell r="F342">
            <v>88.46</v>
          </cell>
          <cell r="G342">
            <v>0.2</v>
          </cell>
          <cell r="H342">
            <v>0.08</v>
          </cell>
          <cell r="I342">
            <v>160</v>
          </cell>
          <cell r="J342">
            <v>306</v>
          </cell>
          <cell r="M342">
            <v>464.6</v>
          </cell>
          <cell r="N342">
            <v>478.73</v>
          </cell>
          <cell r="O342" t="str">
            <v>13.09.89</v>
          </cell>
          <cell r="P342">
            <v>463.3</v>
          </cell>
          <cell r="Q342" t="str">
            <v>28.06.89</v>
          </cell>
        </row>
        <row r="343">
          <cell r="B343" t="str">
            <v>90-91</v>
          </cell>
          <cell r="C343">
            <v>160</v>
          </cell>
          <cell r="D343">
            <v>390</v>
          </cell>
          <cell r="E343">
            <v>340.8</v>
          </cell>
          <cell r="F343">
            <v>87.384615384615387</v>
          </cell>
          <cell r="G343">
            <v>0.2</v>
          </cell>
          <cell r="H343">
            <v>5.8685446009389672E-2</v>
          </cell>
          <cell r="I343">
            <v>160</v>
          </cell>
          <cell r="J343">
            <v>1432</v>
          </cell>
          <cell r="K343">
            <v>984.66</v>
          </cell>
          <cell r="L343">
            <v>984.66</v>
          </cell>
          <cell r="M343">
            <v>477.76</v>
          </cell>
          <cell r="N343">
            <v>488.35</v>
          </cell>
          <cell r="O343" t="str">
            <v>13.10.90</v>
          </cell>
          <cell r="P343">
            <v>462.1</v>
          </cell>
          <cell r="Q343" t="str">
            <v>01.06.90</v>
          </cell>
        </row>
        <row r="344">
          <cell r="B344" t="str">
            <v>91-92</v>
          </cell>
          <cell r="C344">
            <v>160</v>
          </cell>
          <cell r="D344">
            <v>390</v>
          </cell>
          <cell r="E344">
            <v>286.27999999999997</v>
          </cell>
          <cell r="F344">
            <v>73.405128205128193</v>
          </cell>
          <cell r="G344">
            <v>0.2</v>
          </cell>
          <cell r="H344">
            <v>6.9861673885706313E-2</v>
          </cell>
          <cell r="I344">
            <v>150</v>
          </cell>
          <cell r="J344">
            <v>678</v>
          </cell>
          <cell r="K344">
            <v>874.4</v>
          </cell>
          <cell r="L344">
            <v>874.4</v>
          </cell>
          <cell r="M344">
            <v>464.42</v>
          </cell>
          <cell r="N344">
            <v>484.14</v>
          </cell>
          <cell r="O344" t="str">
            <v>14.09.91</v>
          </cell>
          <cell r="P344">
            <v>464.51</v>
          </cell>
          <cell r="Q344" t="str">
            <v>31.03.92</v>
          </cell>
        </row>
        <row r="345">
          <cell r="B345" t="str">
            <v>92-93</v>
          </cell>
          <cell r="C345">
            <v>160</v>
          </cell>
          <cell r="D345">
            <v>320</v>
          </cell>
          <cell r="E345">
            <v>273.24</v>
          </cell>
          <cell r="F345">
            <v>85.387500000000003</v>
          </cell>
          <cell r="G345">
            <v>0.3</v>
          </cell>
          <cell r="H345">
            <v>0.10979358805445762</v>
          </cell>
          <cell r="I345">
            <v>160</v>
          </cell>
          <cell r="J345">
            <v>1056</v>
          </cell>
          <cell r="K345">
            <v>659.9</v>
          </cell>
          <cell r="L345">
            <v>659.9</v>
          </cell>
          <cell r="M345">
            <v>474.9</v>
          </cell>
          <cell r="N345">
            <v>487.91</v>
          </cell>
          <cell r="O345" t="str">
            <v>15.09.92</v>
          </cell>
          <cell r="P345">
            <v>453.92</v>
          </cell>
          <cell r="Q345" t="str">
            <v>19.06.92</v>
          </cell>
        </row>
        <row r="346">
          <cell r="B346" t="str">
            <v>93-94</v>
          </cell>
          <cell r="C346">
            <v>160</v>
          </cell>
          <cell r="D346">
            <v>390</v>
          </cell>
          <cell r="E346">
            <v>400.93799999999999</v>
          </cell>
          <cell r="F346">
            <v>102.80461538461537</v>
          </cell>
          <cell r="G346">
            <v>0.5</v>
          </cell>
          <cell r="H346">
            <v>0.12470756076999437</v>
          </cell>
          <cell r="I346">
            <v>82</v>
          </cell>
          <cell r="J346">
            <v>1993</v>
          </cell>
          <cell r="K346">
            <v>1096.8499999999999</v>
          </cell>
          <cell r="L346">
            <v>1096.8499999999999</v>
          </cell>
          <cell r="M346">
            <v>483.64</v>
          </cell>
          <cell r="N346">
            <v>490.18</v>
          </cell>
          <cell r="O346" t="str">
            <v>27.09.94</v>
          </cell>
          <cell r="P346">
            <v>468.34</v>
          </cell>
          <cell r="Q346" t="str">
            <v>15.06.93</v>
          </cell>
        </row>
        <row r="347">
          <cell r="B347" t="str">
            <v>94-95</v>
          </cell>
          <cell r="C347">
            <v>160</v>
          </cell>
          <cell r="D347">
            <v>450</v>
          </cell>
          <cell r="E347">
            <v>609.79999999999995</v>
          </cell>
          <cell r="F347">
            <v>135.51111111111109</v>
          </cell>
          <cell r="G347">
            <v>1.6766179999999999</v>
          </cell>
          <cell r="H347">
            <v>0.27494555591997377</v>
          </cell>
          <cell r="I347">
            <v>160</v>
          </cell>
          <cell r="J347">
            <v>3286</v>
          </cell>
          <cell r="K347">
            <v>1773.508</v>
          </cell>
          <cell r="L347">
            <v>1773.508</v>
          </cell>
          <cell r="M347">
            <v>476.6</v>
          </cell>
          <cell r="N347">
            <v>490.43</v>
          </cell>
          <cell r="O347" t="str">
            <v>06.09.94</v>
          </cell>
          <cell r="P347">
            <v>474.65</v>
          </cell>
          <cell r="Q347" t="str">
            <v>30.06.94</v>
          </cell>
        </row>
        <row r="348">
          <cell r="B348" t="str">
            <v>95-96</v>
          </cell>
          <cell r="C348">
            <v>160</v>
          </cell>
          <cell r="D348">
            <v>450</v>
          </cell>
          <cell r="E348">
            <v>409.3</v>
          </cell>
          <cell r="F348">
            <v>90.955555555555549</v>
          </cell>
          <cell r="G348">
            <v>1.2</v>
          </cell>
          <cell r="H348">
            <v>0.29318348399706817</v>
          </cell>
          <cell r="I348">
            <v>160</v>
          </cell>
          <cell r="J348">
            <v>1304.69</v>
          </cell>
          <cell r="K348">
            <v>1237.548</v>
          </cell>
          <cell r="L348">
            <v>1237.548</v>
          </cell>
          <cell r="M348">
            <v>472.9</v>
          </cell>
          <cell r="N348">
            <v>486</v>
          </cell>
          <cell r="O348" t="str">
            <v>15.09.95</v>
          </cell>
          <cell r="P348">
            <v>468.55</v>
          </cell>
          <cell r="Q348" t="str">
            <v>30.06.95</v>
          </cell>
        </row>
        <row r="349">
          <cell r="B349" t="str">
            <v>96-97</v>
          </cell>
          <cell r="C349">
            <v>160</v>
          </cell>
          <cell r="D349">
            <v>525</v>
          </cell>
          <cell r="E349">
            <v>292.8</v>
          </cell>
          <cell r="F349">
            <v>55.771428571428572</v>
          </cell>
          <cell r="G349">
            <v>1</v>
          </cell>
          <cell r="H349">
            <v>0.34153005464480873</v>
          </cell>
          <cell r="I349">
            <v>160</v>
          </cell>
          <cell r="J349">
            <v>794.8</v>
          </cell>
          <cell r="M349">
            <v>467.3</v>
          </cell>
          <cell r="N349">
            <v>483.05</v>
          </cell>
          <cell r="O349" t="str">
            <v>30.09.96</v>
          </cell>
          <cell r="P349">
            <v>463.6</v>
          </cell>
          <cell r="Q349" t="str">
            <v>15.06.96</v>
          </cell>
        </row>
        <row r="350">
          <cell r="B350" t="str">
            <v>97-98</v>
          </cell>
          <cell r="C350">
            <v>160</v>
          </cell>
          <cell r="D350">
            <v>525</v>
          </cell>
          <cell r="E350">
            <v>474.97</v>
          </cell>
          <cell r="F350">
            <v>90.470476190476191</v>
          </cell>
          <cell r="G350">
            <v>1.032</v>
          </cell>
          <cell r="H350">
            <v>0.21727688064509337</v>
          </cell>
          <cell r="I350">
            <v>160</v>
          </cell>
          <cell r="J350">
            <v>3261.21</v>
          </cell>
          <cell r="K350">
            <v>911.9</v>
          </cell>
          <cell r="M350">
            <v>486.66</v>
          </cell>
          <cell r="N350">
            <v>490.13</v>
          </cell>
          <cell r="O350" t="str">
            <v>31.12.97</v>
          </cell>
          <cell r="P350">
            <v>462.88</v>
          </cell>
          <cell r="Q350" t="str">
            <v>01.07.97</v>
          </cell>
        </row>
        <row r="351">
          <cell r="B351" t="str">
            <v>98-99</v>
          </cell>
          <cell r="C351">
            <v>160</v>
          </cell>
          <cell r="D351">
            <v>525</v>
          </cell>
          <cell r="E351">
            <v>561.1</v>
          </cell>
          <cell r="F351">
            <v>106.87619047619047</v>
          </cell>
          <cell r="G351">
            <v>1.1000000000000001</v>
          </cell>
          <cell r="H351">
            <v>0.19604348600962396</v>
          </cell>
          <cell r="I351">
            <v>160</v>
          </cell>
          <cell r="J351">
            <v>1358.9</v>
          </cell>
          <cell r="K351">
            <v>911.9</v>
          </cell>
          <cell r="M351">
            <v>481.29</v>
          </cell>
          <cell r="N351">
            <v>490</v>
          </cell>
          <cell r="O351" t="str">
            <v>11.11.98</v>
          </cell>
          <cell r="P351">
            <v>477.5</v>
          </cell>
          <cell r="Q351" t="str">
            <v>27.06.98</v>
          </cell>
        </row>
        <row r="352">
          <cell r="B352" t="str">
            <v>99-00</v>
          </cell>
          <cell r="C352">
            <v>160</v>
          </cell>
          <cell r="D352">
            <v>525</v>
          </cell>
          <cell r="E352">
            <v>560.5</v>
          </cell>
          <cell r="F352">
            <v>106.8</v>
          </cell>
          <cell r="G352">
            <v>2.1</v>
          </cell>
          <cell r="H352">
            <v>0.37466547725245319</v>
          </cell>
          <cell r="I352">
            <v>160</v>
          </cell>
          <cell r="J352">
            <v>2994</v>
          </cell>
          <cell r="K352">
            <v>1635.48</v>
          </cell>
          <cell r="M352">
            <v>478.86</v>
          </cell>
          <cell r="N352">
            <v>490.08</v>
          </cell>
          <cell r="P352">
            <v>476.93</v>
          </cell>
        </row>
        <row r="353">
          <cell r="B353" t="str">
            <v>00-01</v>
          </cell>
          <cell r="C353">
            <v>160</v>
          </cell>
          <cell r="D353">
            <v>550</v>
          </cell>
          <cell r="E353">
            <v>284.22000000000003</v>
          </cell>
          <cell r="F353">
            <v>51.68</v>
          </cell>
          <cell r="G353">
            <v>0.73</v>
          </cell>
          <cell r="H353">
            <v>0.26</v>
          </cell>
          <cell r="I353">
            <v>164</v>
          </cell>
          <cell r="M353">
            <v>463.46</v>
          </cell>
        </row>
        <row r="354">
          <cell r="A354" t="str">
            <v>Average last 5 years</v>
          </cell>
          <cell r="D354">
            <v>510</v>
          </cell>
          <cell r="E354">
            <v>459.73400000000004</v>
          </cell>
          <cell r="F354">
            <v>90.174730158730156</v>
          </cell>
          <cell r="G354">
            <v>1.4324000000000001</v>
          </cell>
          <cell r="H354">
            <v>0.2845398765098095</v>
          </cell>
          <cell r="I354">
            <v>160</v>
          </cell>
          <cell r="J354">
            <v>1942.72</v>
          </cell>
          <cell r="K354">
            <v>939.36559999999986</v>
          </cell>
          <cell r="L354">
            <v>247.50960000000001</v>
          </cell>
          <cell r="M354">
            <v>477.40200000000004</v>
          </cell>
          <cell r="N354">
            <v>487.92200000000003</v>
          </cell>
          <cell r="O354">
            <v>0</v>
          </cell>
          <cell r="P354">
            <v>469.43600000000004</v>
          </cell>
          <cell r="Q354">
            <v>0</v>
          </cell>
        </row>
        <row r="355">
          <cell r="A355" t="str">
            <v>STATE  LOAD  DESPATCH  CENTRE  M.P.E.B.  JABALPUR</v>
          </cell>
        </row>
        <row r="356">
          <cell r="A356" t="str">
            <v>OTHER HYDEL</v>
          </cell>
        </row>
        <row r="357">
          <cell r="A357" t="str">
            <v>STATION NAME</v>
          </cell>
          <cell r="B357" t="str">
            <v>YEAR</v>
          </cell>
          <cell r="C357" t="str">
            <v>CAPACITY</v>
          </cell>
          <cell r="D357" t="str">
            <v>TARGET</v>
          </cell>
          <cell r="E357" t="str">
            <v>ACTUAL GENE.</v>
          </cell>
          <cell r="F357" t="str">
            <v>ACHIEVE-MENT</v>
          </cell>
          <cell r="G357" t="str">
            <v>AUXILIARY CONSUMPTION</v>
          </cell>
          <cell r="I357" t="str">
            <v>MAXIMUM DEMAND</v>
          </cell>
          <cell r="J357" t="str">
            <v>WATER INFLOW</v>
          </cell>
          <cell r="K357" t="str">
            <v>WATER CONSUMED</v>
          </cell>
          <cell r="L357" t="str">
            <v>WATER CONSUMED</v>
          </cell>
          <cell r="M357" t="str">
            <v>LEVEL AT THE END</v>
          </cell>
          <cell r="N357" t="str">
            <v>MAXIMUM LEVEL</v>
          </cell>
          <cell r="P357" t="str">
            <v>MINIMUM LEVEL</v>
          </cell>
        </row>
        <row r="358">
          <cell r="C358" t="str">
            <v>MW</v>
          </cell>
          <cell r="D358" t="str">
            <v>MKwh</v>
          </cell>
          <cell r="E358" t="str">
            <v>MKwh</v>
          </cell>
          <cell r="F358" t="str">
            <v>%</v>
          </cell>
          <cell r="G358" t="str">
            <v>MKwh</v>
          </cell>
          <cell r="H358" t="str">
            <v>%</v>
          </cell>
          <cell r="I358" t="str">
            <v>MW</v>
          </cell>
          <cell r="J358" t="str">
            <v>MAFT</v>
          </cell>
          <cell r="K358" t="str">
            <v>MCM</v>
          </cell>
          <cell r="L358" t="str">
            <v>MCM</v>
          </cell>
          <cell r="M358" t="str">
            <v>FT / M</v>
          </cell>
          <cell r="N358" t="str">
            <v>FT / M</v>
          </cell>
          <cell r="O358" t="str">
            <v>DATE</v>
          </cell>
          <cell r="P358" t="str">
            <v>FT / M</v>
          </cell>
          <cell r="Q358" t="str">
            <v>DATE</v>
          </cell>
        </row>
        <row r="359">
          <cell r="A359" t="str">
            <v>BARGI</v>
          </cell>
          <cell r="B359" t="str">
            <v>88-89</v>
          </cell>
          <cell r="C359">
            <v>90</v>
          </cell>
          <cell r="D359">
            <v>100</v>
          </cell>
          <cell r="E359">
            <v>142</v>
          </cell>
          <cell r="F359">
            <v>142</v>
          </cell>
          <cell r="G359" t="str">
            <v xml:space="preserve"> </v>
          </cell>
          <cell r="H359">
            <v>0</v>
          </cell>
          <cell r="I359" t="str">
            <v xml:space="preserve"> </v>
          </cell>
          <cell r="J359" t="str">
            <v xml:space="preserve"> </v>
          </cell>
          <cell r="K359" t="str">
            <v xml:space="preserve"> </v>
          </cell>
          <cell r="L359" t="str">
            <v xml:space="preserve"> </v>
          </cell>
          <cell r="M359" t="str">
            <v xml:space="preserve"> </v>
          </cell>
          <cell r="N359" t="str">
            <v xml:space="preserve"> </v>
          </cell>
          <cell r="O359" t="str">
            <v xml:space="preserve"> </v>
          </cell>
          <cell r="P359" t="str">
            <v xml:space="preserve"> </v>
          </cell>
          <cell r="Q359" t="str">
            <v xml:space="preserve"> </v>
          </cell>
        </row>
        <row r="360">
          <cell r="B360" t="str">
            <v>89-90</v>
          </cell>
          <cell r="C360">
            <v>90</v>
          </cell>
          <cell r="D360">
            <v>140</v>
          </cell>
          <cell r="E360">
            <v>277.95</v>
          </cell>
          <cell r="F360">
            <v>198.54</v>
          </cell>
          <cell r="G360">
            <v>0.1</v>
          </cell>
          <cell r="H360">
            <v>0.04</v>
          </cell>
          <cell r="I360">
            <v>91</v>
          </cell>
          <cell r="M360">
            <v>410.2</v>
          </cell>
          <cell r="N360">
            <v>418.7</v>
          </cell>
          <cell r="O360" t="str">
            <v>30.09.89</v>
          </cell>
          <cell r="P360">
            <v>403.9</v>
          </cell>
          <cell r="Q360" t="str">
            <v>22.06.89</v>
          </cell>
        </row>
        <row r="361">
          <cell r="B361" t="str">
            <v>90-91</v>
          </cell>
          <cell r="C361">
            <v>90</v>
          </cell>
          <cell r="D361">
            <v>200</v>
          </cell>
          <cell r="E361">
            <v>480.44</v>
          </cell>
          <cell r="F361">
            <v>240.22</v>
          </cell>
          <cell r="G361">
            <v>0.1</v>
          </cell>
          <cell r="H361">
            <v>2.0814253600865872E-2</v>
          </cell>
          <cell r="I361">
            <v>92</v>
          </cell>
          <cell r="K361">
            <v>4279.8900000000003</v>
          </cell>
          <cell r="L361">
            <v>4279.8900000000003</v>
          </cell>
          <cell r="M361">
            <v>416.6</v>
          </cell>
          <cell r="N361">
            <v>422.76</v>
          </cell>
          <cell r="O361" t="str">
            <v>08.10.90</v>
          </cell>
          <cell r="P361">
            <v>406.65</v>
          </cell>
          <cell r="Q361" t="str">
            <v>19.06.90</v>
          </cell>
        </row>
        <row r="362">
          <cell r="B362" t="str">
            <v>91-92</v>
          </cell>
          <cell r="C362">
            <v>90</v>
          </cell>
          <cell r="D362">
            <v>250</v>
          </cell>
          <cell r="E362">
            <v>520.04999999999995</v>
          </cell>
          <cell r="F362">
            <v>208.01999999999998</v>
          </cell>
          <cell r="G362">
            <v>0.1</v>
          </cell>
          <cell r="H362">
            <v>1.9228920296125374E-2</v>
          </cell>
          <cell r="I362">
            <v>94</v>
          </cell>
          <cell r="K362">
            <v>4609.5</v>
          </cell>
          <cell r="L362">
            <v>4609.5</v>
          </cell>
          <cell r="M362">
            <v>409.05</v>
          </cell>
          <cell r="N362">
            <v>421.6</v>
          </cell>
          <cell r="O362" t="str">
            <v>29.08.91</v>
          </cell>
          <cell r="P362">
            <v>408.6</v>
          </cell>
          <cell r="Q362" t="str">
            <v>15.07.91</v>
          </cell>
        </row>
        <row r="363">
          <cell r="B363" t="str">
            <v>92-93</v>
          </cell>
          <cell r="C363">
            <v>90</v>
          </cell>
          <cell r="D363">
            <v>400</v>
          </cell>
          <cell r="E363">
            <v>368.81</v>
          </cell>
          <cell r="F363">
            <v>92.202500000000001</v>
          </cell>
          <cell r="G363">
            <v>0.1</v>
          </cell>
          <cell r="H363">
            <v>2.7114232260513543E-2</v>
          </cell>
          <cell r="I363">
            <v>96</v>
          </cell>
          <cell r="K363">
            <v>3105.7</v>
          </cell>
          <cell r="L363">
            <v>3105.7</v>
          </cell>
          <cell r="M363">
            <v>414.4</v>
          </cell>
          <cell r="N363">
            <v>422.75</v>
          </cell>
          <cell r="O363" t="str">
            <v>11.09.92</v>
          </cell>
          <cell r="P363">
            <v>404.6</v>
          </cell>
          <cell r="Q363" t="str">
            <v>13.07.92</v>
          </cell>
        </row>
        <row r="364">
          <cell r="B364" t="str">
            <v>93-94</v>
          </cell>
          <cell r="C364">
            <v>90</v>
          </cell>
          <cell r="D364">
            <v>520</v>
          </cell>
          <cell r="E364">
            <v>539.36582999999996</v>
          </cell>
          <cell r="F364">
            <v>103.72419807692307</v>
          </cell>
          <cell r="G364">
            <v>0.1</v>
          </cell>
          <cell r="H364">
            <v>1.8540292031477043E-2</v>
          </cell>
          <cell r="I364">
            <v>90</v>
          </cell>
          <cell r="K364">
            <v>4484.13</v>
          </cell>
          <cell r="L364">
            <v>4484.13</v>
          </cell>
          <cell r="M364">
            <v>413.55</v>
          </cell>
          <cell r="N364">
            <v>422.45</v>
          </cell>
          <cell r="O364" t="str">
            <v>16.10.94</v>
          </cell>
          <cell r="P364">
            <v>408.9</v>
          </cell>
          <cell r="Q364" t="str">
            <v>08.07.94</v>
          </cell>
        </row>
        <row r="365">
          <cell r="B365" t="str">
            <v>94-95</v>
          </cell>
          <cell r="C365">
            <v>90</v>
          </cell>
          <cell r="D365">
            <v>470</v>
          </cell>
          <cell r="E365">
            <v>533.1</v>
          </cell>
          <cell r="F365">
            <v>113.42553191489361</v>
          </cell>
          <cell r="G365">
            <v>0.1</v>
          </cell>
          <cell r="H365">
            <v>1.8758206715438003E-2</v>
          </cell>
          <cell r="I365">
            <v>90</v>
          </cell>
          <cell r="J365">
            <v>22742</v>
          </cell>
          <cell r="K365">
            <v>4573</v>
          </cell>
          <cell r="L365">
            <v>4573</v>
          </cell>
          <cell r="M365">
            <v>415.6</v>
          </cell>
          <cell r="N365">
            <v>422.75</v>
          </cell>
          <cell r="O365" t="str">
            <v>01.10.94</v>
          </cell>
          <cell r="P365">
            <v>405.9</v>
          </cell>
          <cell r="Q365" t="str">
            <v>19.06.94</v>
          </cell>
        </row>
        <row r="366">
          <cell r="B366" t="str">
            <v>95-96</v>
          </cell>
          <cell r="C366">
            <v>90</v>
          </cell>
          <cell r="D366">
            <v>540</v>
          </cell>
          <cell r="E366">
            <v>561.9</v>
          </cell>
          <cell r="F366">
            <v>104.05555555555556</v>
          </cell>
          <cell r="G366">
            <v>0.1</v>
          </cell>
          <cell r="H366">
            <v>1.7796760989499911E-2</v>
          </cell>
          <cell r="I366">
            <v>90</v>
          </cell>
          <cell r="J366">
            <v>9012</v>
          </cell>
          <cell r="K366">
            <v>4894</v>
          </cell>
          <cell r="L366">
            <v>4894</v>
          </cell>
          <cell r="M366">
            <v>411.2</v>
          </cell>
          <cell r="N366">
            <v>422.45</v>
          </cell>
          <cell r="O366" t="str">
            <v>16.09.95</v>
          </cell>
          <cell r="P366">
            <v>409.35</v>
          </cell>
          <cell r="Q366" t="str">
            <v>06.07.95</v>
          </cell>
        </row>
        <row r="367">
          <cell r="B367" t="str">
            <v>96-97</v>
          </cell>
          <cell r="C367">
            <v>90</v>
          </cell>
          <cell r="D367">
            <v>540</v>
          </cell>
          <cell r="E367">
            <v>486.9</v>
          </cell>
          <cell r="F367">
            <v>90.166666666666671</v>
          </cell>
          <cell r="G367">
            <v>0.1</v>
          </cell>
          <cell r="H367">
            <v>2.0538098172109262E-2</v>
          </cell>
          <cell r="I367">
            <v>90</v>
          </cell>
          <cell r="J367">
            <v>18701</v>
          </cell>
          <cell r="M367">
            <v>411.35</v>
          </cell>
          <cell r="N367">
            <v>422.1</v>
          </cell>
          <cell r="O367" t="str">
            <v>20.09.96</v>
          </cell>
          <cell r="P367">
            <v>405.05</v>
          </cell>
          <cell r="Q367" t="str">
            <v>14.07.96</v>
          </cell>
        </row>
        <row r="368">
          <cell r="B368" t="str">
            <v>97-98</v>
          </cell>
          <cell r="C368">
            <v>90</v>
          </cell>
          <cell r="D368">
            <v>540</v>
          </cell>
          <cell r="E368">
            <v>567.63</v>
          </cell>
          <cell r="F368">
            <v>105.11666666666666</v>
          </cell>
          <cell r="G368">
            <v>0.11</v>
          </cell>
          <cell r="H368">
            <v>1.9378820710674208E-2</v>
          </cell>
          <cell r="I368">
            <v>90</v>
          </cell>
          <cell r="J368">
            <v>9016.1</v>
          </cell>
          <cell r="K368">
            <v>4491</v>
          </cell>
          <cell r="M368">
            <v>416.75</v>
          </cell>
          <cell r="N368">
            <v>422.75</v>
          </cell>
          <cell r="O368" t="str">
            <v>17.09.97</v>
          </cell>
          <cell r="P368">
            <v>404.75</v>
          </cell>
          <cell r="Q368" t="str">
            <v>27.06.97</v>
          </cell>
        </row>
        <row r="369">
          <cell r="B369" t="str">
            <v>98-99</v>
          </cell>
          <cell r="C369">
            <v>90</v>
          </cell>
          <cell r="D369">
            <v>550</v>
          </cell>
          <cell r="E369">
            <v>652.70000000000005</v>
          </cell>
          <cell r="F369">
            <v>118.67272727272729</v>
          </cell>
          <cell r="G369">
            <v>0.1</v>
          </cell>
          <cell r="H369">
            <v>1.5320974413972727E-2</v>
          </cell>
          <cell r="I369">
            <v>90</v>
          </cell>
          <cell r="J369">
            <v>0</v>
          </cell>
          <cell r="K369" t="str">
            <v xml:space="preserve"> </v>
          </cell>
          <cell r="L369" t="str">
            <v xml:space="preserve"> </v>
          </cell>
          <cell r="M369">
            <v>410.45</v>
          </cell>
          <cell r="N369">
            <v>422.76</v>
          </cell>
          <cell r="O369" t="str">
            <v>19.09.98</v>
          </cell>
          <cell r="P369">
            <v>407.5</v>
          </cell>
          <cell r="Q369" t="str">
            <v>11.06.98</v>
          </cell>
        </row>
        <row r="370">
          <cell r="B370" t="str">
            <v>99-00</v>
          </cell>
          <cell r="C370">
            <v>90</v>
          </cell>
          <cell r="D370">
            <v>550</v>
          </cell>
          <cell r="E370">
            <v>480.3</v>
          </cell>
          <cell r="F370">
            <v>87.3</v>
          </cell>
          <cell r="G370">
            <v>0.6</v>
          </cell>
          <cell r="H370">
            <v>0.12492192379762648</v>
          </cell>
          <cell r="I370">
            <v>90</v>
          </cell>
          <cell r="J370">
            <v>22028.13</v>
          </cell>
          <cell r="K370">
            <v>4179.07</v>
          </cell>
          <cell r="M370">
            <v>411.05</v>
          </cell>
          <cell r="N370">
            <v>423.55</v>
          </cell>
          <cell r="P370">
            <v>406.9</v>
          </cell>
        </row>
        <row r="371">
          <cell r="B371" t="str">
            <v>00-01</v>
          </cell>
          <cell r="C371">
            <v>90</v>
          </cell>
          <cell r="D371">
            <v>550</v>
          </cell>
          <cell r="E371">
            <v>363.84</v>
          </cell>
          <cell r="F371">
            <v>66.150000000000006</v>
          </cell>
          <cell r="G371">
            <v>0.61</v>
          </cell>
          <cell r="H371">
            <v>0.16765611257695692</v>
          </cell>
          <cell r="I371">
            <v>90</v>
          </cell>
          <cell r="M371">
            <v>410</v>
          </cell>
        </row>
        <row r="372">
          <cell r="A372" t="str">
            <v>Average last 5 years</v>
          </cell>
          <cell r="D372">
            <v>544</v>
          </cell>
          <cell r="E372">
            <v>549.88600000000008</v>
          </cell>
          <cell r="F372">
            <v>101.06232323232324</v>
          </cell>
          <cell r="G372">
            <v>0.20200000000000001</v>
          </cell>
          <cell r="H372">
            <v>3.9591315616776521E-2</v>
          </cell>
          <cell r="I372">
            <v>90</v>
          </cell>
          <cell r="J372">
            <v>11751.446</v>
          </cell>
          <cell r="K372">
            <v>2712.8139999999999</v>
          </cell>
          <cell r="L372">
            <v>978.8</v>
          </cell>
          <cell r="M372">
            <v>412.16</v>
          </cell>
          <cell r="N372">
            <v>422.56200000000007</v>
          </cell>
          <cell r="O372">
            <v>0</v>
          </cell>
          <cell r="P372">
            <v>406.51</v>
          </cell>
          <cell r="Q372">
            <v>0</v>
          </cell>
        </row>
        <row r="373">
          <cell r="A373" t="str">
            <v>TONS</v>
          </cell>
          <cell r="B373" t="str">
            <v>88-89</v>
          </cell>
        </row>
        <row r="374">
          <cell r="B374" t="str">
            <v>89-90</v>
          </cell>
        </row>
        <row r="375">
          <cell r="B375" t="str">
            <v>90-91</v>
          </cell>
          <cell r="C375">
            <v>0</v>
          </cell>
          <cell r="D375">
            <v>50</v>
          </cell>
          <cell r="E375">
            <v>0</v>
          </cell>
          <cell r="F375">
            <v>0</v>
          </cell>
          <cell r="G375" t="str">
            <v xml:space="preserve"> </v>
          </cell>
        </row>
        <row r="376">
          <cell r="B376" t="str">
            <v>91-92</v>
          </cell>
          <cell r="C376">
            <v>315</v>
          </cell>
          <cell r="D376">
            <v>761</v>
          </cell>
          <cell r="E376">
            <v>6.59</v>
          </cell>
          <cell r="F376">
            <v>0.86596583442838371</v>
          </cell>
          <cell r="G376" t="str">
            <v xml:space="preserve"> </v>
          </cell>
        </row>
        <row r="377">
          <cell r="B377" t="str">
            <v>92-93</v>
          </cell>
          <cell r="C377">
            <v>315</v>
          </cell>
          <cell r="D377">
            <v>700</v>
          </cell>
          <cell r="E377">
            <v>322.45</v>
          </cell>
          <cell r="F377">
            <v>46.064285714285717</v>
          </cell>
          <cell r="G377">
            <v>3.1</v>
          </cell>
          <cell r="H377">
            <v>0.96138936269189024</v>
          </cell>
          <cell r="I377">
            <v>315</v>
          </cell>
          <cell r="M377">
            <v>277.8</v>
          </cell>
          <cell r="N377">
            <v>283.2</v>
          </cell>
          <cell r="O377" t="str">
            <v>17.09.92</v>
          </cell>
          <cell r="P377">
            <v>274.3</v>
          </cell>
          <cell r="Q377" t="str">
            <v>28.02.93</v>
          </cell>
        </row>
        <row r="378">
          <cell r="B378" t="str">
            <v>93-94</v>
          </cell>
          <cell r="C378">
            <v>315</v>
          </cell>
          <cell r="D378">
            <v>410</v>
          </cell>
          <cell r="E378">
            <v>300.02724999999998</v>
          </cell>
          <cell r="F378">
            <v>73.177378048780483</v>
          </cell>
          <cell r="G378">
            <v>2.15</v>
          </cell>
          <cell r="H378">
            <v>0.71660157535690516</v>
          </cell>
          <cell r="I378">
            <v>315</v>
          </cell>
          <cell r="M378">
            <v>277.10000000000002</v>
          </cell>
          <cell r="N378">
            <v>280.5</v>
          </cell>
          <cell r="O378" t="str">
            <v>29.09.93</v>
          </cell>
          <cell r="P378">
            <v>275.7</v>
          </cell>
          <cell r="Q378" t="str">
            <v>18.04.93</v>
          </cell>
        </row>
        <row r="379">
          <cell r="B379" t="str">
            <v>94-95</v>
          </cell>
          <cell r="C379">
            <v>315</v>
          </cell>
          <cell r="D379">
            <v>350</v>
          </cell>
          <cell r="E379">
            <v>457</v>
          </cell>
          <cell r="F379">
            <v>130.57142857142858</v>
          </cell>
          <cell r="G379">
            <v>1.2</v>
          </cell>
          <cell r="H379">
            <v>0.26258205689277897</v>
          </cell>
          <cell r="I379">
            <v>315</v>
          </cell>
          <cell r="M379">
            <v>277.10000000000002</v>
          </cell>
          <cell r="N379">
            <v>280.5</v>
          </cell>
          <cell r="O379" t="str">
            <v>21.09.94</v>
          </cell>
          <cell r="P379">
            <v>277.10000000000002</v>
          </cell>
          <cell r="Q379" t="str">
            <v>01.04.94</v>
          </cell>
        </row>
        <row r="380">
          <cell r="B380" t="str">
            <v>95-96</v>
          </cell>
          <cell r="C380">
            <v>315</v>
          </cell>
          <cell r="D380">
            <v>350</v>
          </cell>
          <cell r="E380">
            <v>257.3</v>
          </cell>
          <cell r="F380">
            <v>73.51428571428572</v>
          </cell>
          <cell r="G380">
            <v>1.5</v>
          </cell>
          <cell r="H380">
            <v>0.58297706956859696</v>
          </cell>
          <cell r="I380">
            <v>210</v>
          </cell>
          <cell r="M380">
            <v>277.3</v>
          </cell>
          <cell r="N380">
            <v>280.39999999999998</v>
          </cell>
          <cell r="O380" t="str">
            <v>19.10.95</v>
          </cell>
          <cell r="P380">
            <v>277</v>
          </cell>
          <cell r="Q380" t="str">
            <v>05.07.95</v>
          </cell>
        </row>
        <row r="381">
          <cell r="B381" t="str">
            <v>96-97</v>
          </cell>
          <cell r="C381">
            <v>315</v>
          </cell>
          <cell r="D381">
            <v>350</v>
          </cell>
          <cell r="E381">
            <v>324.3</v>
          </cell>
          <cell r="F381">
            <v>92.657142857142858</v>
          </cell>
          <cell r="G381">
            <v>1.3</v>
          </cell>
          <cell r="H381">
            <v>0.40086339808818994</v>
          </cell>
          <cell r="I381">
            <v>315</v>
          </cell>
          <cell r="J381">
            <v>721.2</v>
          </cell>
          <cell r="M381">
            <v>277.2</v>
          </cell>
          <cell r="N381">
            <v>280.39999999999998</v>
          </cell>
          <cell r="O381" t="str">
            <v>14.09.96</v>
          </cell>
          <cell r="P381">
            <v>277</v>
          </cell>
          <cell r="Q381" t="str">
            <v>10.06.96</v>
          </cell>
        </row>
        <row r="382">
          <cell r="B382" t="str">
            <v>97-98</v>
          </cell>
          <cell r="C382">
            <v>315</v>
          </cell>
          <cell r="D382">
            <v>350</v>
          </cell>
          <cell r="E382">
            <v>501.98</v>
          </cell>
          <cell r="F382">
            <v>143.42285714285714</v>
          </cell>
          <cell r="G382">
            <v>1.8540000000000001</v>
          </cell>
          <cell r="H382">
            <v>0.36933742380174511</v>
          </cell>
          <cell r="I382">
            <v>315</v>
          </cell>
          <cell r="M382">
            <v>277.2</v>
          </cell>
          <cell r="N382">
            <v>280.60000000000002</v>
          </cell>
          <cell r="O382" t="str">
            <v>02.09.97</v>
          </cell>
          <cell r="P382">
            <v>277.2</v>
          </cell>
          <cell r="Q382" t="str">
            <v>17.02.98</v>
          </cell>
        </row>
        <row r="383">
          <cell r="B383" t="str">
            <v>98-99</v>
          </cell>
          <cell r="C383">
            <v>315</v>
          </cell>
          <cell r="D383">
            <v>350</v>
          </cell>
          <cell r="E383">
            <v>429.3</v>
          </cell>
          <cell r="F383">
            <v>122.65714285714286</v>
          </cell>
          <cell r="G383">
            <v>1.4</v>
          </cell>
          <cell r="H383">
            <v>0.32611227579781038</v>
          </cell>
          <cell r="I383">
            <v>315</v>
          </cell>
          <cell r="J383">
            <v>0</v>
          </cell>
          <cell r="K383">
            <v>0</v>
          </cell>
          <cell r="M383">
            <v>277</v>
          </cell>
          <cell r="N383">
            <v>279.89999999999998</v>
          </cell>
          <cell r="O383" t="str">
            <v>01.11.98</v>
          </cell>
          <cell r="P383">
            <v>277</v>
          </cell>
          <cell r="Q383" t="str">
            <v>20.06.98</v>
          </cell>
        </row>
        <row r="384">
          <cell r="B384" t="str">
            <v>99-00</v>
          </cell>
          <cell r="C384">
            <v>315</v>
          </cell>
          <cell r="D384">
            <v>350</v>
          </cell>
          <cell r="E384">
            <v>570</v>
          </cell>
          <cell r="F384">
            <v>162.85714285714286</v>
          </cell>
          <cell r="G384">
            <v>1.6</v>
          </cell>
          <cell r="H384">
            <v>0.2807017543859649</v>
          </cell>
          <cell r="I384">
            <v>315</v>
          </cell>
          <cell r="M384">
            <v>275</v>
          </cell>
          <cell r="N384">
            <v>406.9</v>
          </cell>
          <cell r="P384">
            <v>280.5</v>
          </cell>
        </row>
        <row r="385">
          <cell r="B385" t="str">
            <v>00-01</v>
          </cell>
          <cell r="C385">
            <v>315</v>
          </cell>
          <cell r="D385">
            <v>425</v>
          </cell>
          <cell r="E385">
            <v>745.37</v>
          </cell>
          <cell r="F385">
            <v>175.38</v>
          </cell>
          <cell r="G385">
            <v>2.7</v>
          </cell>
          <cell r="H385">
            <v>0.36223620483786578</v>
          </cell>
          <cell r="I385">
            <v>315</v>
          </cell>
          <cell r="M385">
            <v>276.3</v>
          </cell>
        </row>
        <row r="386">
          <cell r="A386" t="str">
            <v>Average</v>
          </cell>
          <cell r="D386">
            <v>496.375</v>
          </cell>
          <cell r="E386">
            <v>396.11840625000002</v>
          </cell>
          <cell r="F386">
            <v>105.72345369968683</v>
          </cell>
          <cell r="G386">
            <v>2.1004999999999998</v>
          </cell>
          <cell r="H386">
            <v>0.53285014017771848</v>
          </cell>
          <cell r="I386">
            <v>341.25</v>
          </cell>
          <cell r="J386">
            <v>90.15</v>
          </cell>
          <cell r="K386">
            <v>0</v>
          </cell>
          <cell r="L386">
            <v>0</v>
          </cell>
          <cell r="M386">
            <v>311.50000000000006</v>
          </cell>
          <cell r="N386">
            <v>406.9</v>
          </cell>
          <cell r="O386" t="str">
            <v xml:space="preserve"> </v>
          </cell>
          <cell r="P386">
            <v>274.3</v>
          </cell>
          <cell r="Q386" t="str">
            <v xml:space="preserve"> </v>
          </cell>
        </row>
        <row r="387">
          <cell r="A387" t="str">
            <v>BIRSINGHPUR</v>
          </cell>
          <cell r="B387" t="str">
            <v>88-89</v>
          </cell>
        </row>
        <row r="388">
          <cell r="B388" t="str">
            <v>89-90</v>
          </cell>
        </row>
        <row r="389">
          <cell r="B389" t="str">
            <v>90-91</v>
          </cell>
          <cell r="C389">
            <v>0</v>
          </cell>
          <cell r="D389">
            <v>0</v>
          </cell>
          <cell r="E389">
            <v>0</v>
          </cell>
          <cell r="F389" t="str">
            <v xml:space="preserve"> </v>
          </cell>
          <cell r="I389" t="str">
            <v xml:space="preserve"> </v>
          </cell>
        </row>
        <row r="390">
          <cell r="B390" t="str">
            <v>91-92</v>
          </cell>
          <cell r="C390">
            <v>0</v>
          </cell>
          <cell r="D390">
            <v>0</v>
          </cell>
          <cell r="E390">
            <v>0</v>
          </cell>
          <cell r="F390" t="str">
            <v xml:space="preserve"> </v>
          </cell>
          <cell r="I390" t="str">
            <v xml:space="preserve"> </v>
          </cell>
        </row>
        <row r="391">
          <cell r="B391" t="str">
            <v>92-93</v>
          </cell>
          <cell r="C391">
            <v>20</v>
          </cell>
          <cell r="D391">
            <v>50</v>
          </cell>
          <cell r="E391">
            <v>18.38</v>
          </cell>
          <cell r="F391">
            <v>36.76</v>
          </cell>
          <cell r="G391">
            <v>0.1</v>
          </cell>
          <cell r="H391">
            <v>0.54406964091403698</v>
          </cell>
          <cell r="I391">
            <v>21</v>
          </cell>
          <cell r="M391">
            <v>472.9</v>
          </cell>
          <cell r="N391">
            <v>476.1</v>
          </cell>
          <cell r="O391" t="str">
            <v>15.09.92</v>
          </cell>
          <cell r="P391">
            <v>470.8</v>
          </cell>
          <cell r="Q391" t="str">
            <v>02.08.92</v>
          </cell>
        </row>
        <row r="392">
          <cell r="B392" t="str">
            <v>93-94</v>
          </cell>
          <cell r="C392">
            <v>20</v>
          </cell>
          <cell r="D392">
            <v>50</v>
          </cell>
          <cell r="E392">
            <v>35.423999999999999</v>
          </cell>
          <cell r="F392">
            <v>70.847999999999999</v>
          </cell>
          <cell r="G392">
            <v>0.8</v>
          </cell>
          <cell r="H392">
            <v>2.2583559168925023</v>
          </cell>
          <cell r="I392">
            <v>21</v>
          </cell>
          <cell r="M392">
            <v>475.97</v>
          </cell>
          <cell r="N392">
            <v>477</v>
          </cell>
          <cell r="O392" t="str">
            <v>21.09.93</v>
          </cell>
          <cell r="P392">
            <v>469.1</v>
          </cell>
          <cell r="Q392" t="str">
            <v>01.07.93</v>
          </cell>
        </row>
        <row r="393">
          <cell r="B393" t="str">
            <v>94-95</v>
          </cell>
          <cell r="C393">
            <v>20</v>
          </cell>
          <cell r="D393">
            <v>30</v>
          </cell>
          <cell r="E393">
            <v>60.3</v>
          </cell>
          <cell r="F393">
            <v>201</v>
          </cell>
          <cell r="G393">
            <v>1</v>
          </cell>
          <cell r="H393">
            <v>1.6583747927031509</v>
          </cell>
          <cell r="I393">
            <v>20</v>
          </cell>
          <cell r="J393">
            <v>1985</v>
          </cell>
          <cell r="M393">
            <v>474.7</v>
          </cell>
          <cell r="N393">
            <v>476.82</v>
          </cell>
          <cell r="O393" t="str">
            <v>01.12.94</v>
          </cell>
          <cell r="P393">
            <v>472.62</v>
          </cell>
          <cell r="Q393" t="str">
            <v>20.06.94</v>
          </cell>
        </row>
        <row r="394">
          <cell r="B394" t="str">
            <v>95-96</v>
          </cell>
          <cell r="C394">
            <v>20</v>
          </cell>
          <cell r="D394">
            <v>30</v>
          </cell>
          <cell r="E394">
            <v>43.1</v>
          </cell>
          <cell r="F394">
            <v>143.66666666666666</v>
          </cell>
          <cell r="G394">
            <v>0.9</v>
          </cell>
          <cell r="H394">
            <v>2.0881670533642689</v>
          </cell>
          <cell r="I394">
            <v>20</v>
          </cell>
          <cell r="J394">
            <v>690</v>
          </cell>
          <cell r="M394">
            <v>474.69</v>
          </cell>
          <cell r="N394">
            <v>476.28</v>
          </cell>
          <cell r="O394" t="str">
            <v>29.08.95</v>
          </cell>
          <cell r="P394">
            <v>471.83</v>
          </cell>
          <cell r="Q394" t="str">
            <v>13.07.95</v>
          </cell>
        </row>
        <row r="395">
          <cell r="B395" t="str">
            <v>96-97</v>
          </cell>
          <cell r="C395">
            <v>20</v>
          </cell>
          <cell r="D395">
            <v>30</v>
          </cell>
          <cell r="E395">
            <v>39</v>
          </cell>
          <cell r="F395">
            <v>130</v>
          </cell>
          <cell r="G395">
            <v>0.8</v>
          </cell>
          <cell r="H395">
            <v>2.0512820512820511</v>
          </cell>
          <cell r="I395">
            <v>20</v>
          </cell>
          <cell r="J395" t="str">
            <v xml:space="preserve"> </v>
          </cell>
          <cell r="M395">
            <v>475.01</v>
          </cell>
          <cell r="N395">
            <v>476.75</v>
          </cell>
          <cell r="O395" t="str">
            <v>18.09.96</v>
          </cell>
          <cell r="P395">
            <v>472.49</v>
          </cell>
          <cell r="Q395" t="str">
            <v>26.06.96</v>
          </cell>
        </row>
        <row r="396">
          <cell r="B396" t="str">
            <v>97-98</v>
          </cell>
          <cell r="C396">
            <v>20</v>
          </cell>
          <cell r="D396">
            <v>30</v>
          </cell>
          <cell r="E396">
            <v>68.23</v>
          </cell>
          <cell r="F396">
            <v>227.43333333333334</v>
          </cell>
          <cell r="G396">
            <v>0.63800000000000001</v>
          </cell>
          <cell r="H396">
            <v>0.93507254873222923</v>
          </cell>
          <cell r="I396">
            <v>20</v>
          </cell>
          <cell r="J396">
            <v>1177.4000000000001</v>
          </cell>
          <cell r="K396">
            <v>608.4</v>
          </cell>
          <cell r="M396">
            <v>475.65</v>
          </cell>
          <cell r="N396">
            <v>476.9</v>
          </cell>
          <cell r="O396" t="str">
            <v>17.09.97</v>
          </cell>
          <cell r="P396">
            <v>472.41</v>
          </cell>
          <cell r="Q396" t="str">
            <v>14.07.97</v>
          </cell>
        </row>
        <row r="397">
          <cell r="B397" t="str">
            <v>98-99</v>
          </cell>
          <cell r="C397">
            <v>20</v>
          </cell>
          <cell r="D397">
            <v>50</v>
          </cell>
          <cell r="E397">
            <v>40.4</v>
          </cell>
          <cell r="F397">
            <v>80.8</v>
          </cell>
          <cell r="G397">
            <v>0.4</v>
          </cell>
          <cell r="H397">
            <v>0.99009900990099009</v>
          </cell>
          <cell r="I397">
            <v>20</v>
          </cell>
          <cell r="J397">
            <v>0</v>
          </cell>
          <cell r="K397">
            <v>608.4</v>
          </cell>
          <cell r="M397">
            <v>474.63</v>
          </cell>
          <cell r="N397">
            <v>476.71</v>
          </cell>
          <cell r="O397" t="str">
            <v>14.09.98</v>
          </cell>
          <cell r="P397">
            <v>473.45</v>
          </cell>
          <cell r="Q397" t="str">
            <v>02.06.98</v>
          </cell>
        </row>
        <row r="398">
          <cell r="B398" t="str">
            <v>99-00</v>
          </cell>
          <cell r="C398">
            <v>20</v>
          </cell>
          <cell r="D398">
            <v>55</v>
          </cell>
          <cell r="E398">
            <v>46.3</v>
          </cell>
          <cell r="F398">
            <v>84.181818181818187</v>
          </cell>
          <cell r="G398">
            <v>0.3</v>
          </cell>
          <cell r="H398">
            <v>0.64794816414686829</v>
          </cell>
          <cell r="I398">
            <v>20</v>
          </cell>
          <cell r="M398">
            <v>475.37</v>
          </cell>
          <cell r="N398">
            <v>476.92</v>
          </cell>
          <cell r="P398">
            <v>472.95</v>
          </cell>
        </row>
        <row r="399">
          <cell r="B399" t="str">
            <v>00-01</v>
          </cell>
          <cell r="C399">
            <v>20</v>
          </cell>
          <cell r="D399">
            <v>50</v>
          </cell>
          <cell r="E399">
            <v>34.71</v>
          </cell>
          <cell r="F399">
            <v>99.18</v>
          </cell>
          <cell r="G399">
            <v>0.37</v>
          </cell>
          <cell r="H399">
            <v>1.065975223278594</v>
          </cell>
          <cell r="I399">
            <v>20</v>
          </cell>
          <cell r="M399">
            <v>474.48</v>
          </cell>
        </row>
        <row r="400">
          <cell r="A400" t="str">
            <v>Average</v>
          </cell>
          <cell r="D400">
            <v>81</v>
          </cell>
          <cell r="E400">
            <v>85.354250000000008</v>
          </cell>
          <cell r="F400">
            <v>158.5635</v>
          </cell>
          <cell r="G400">
            <v>47.829749999999997</v>
          </cell>
          <cell r="H400">
            <v>48.565677626723655</v>
          </cell>
          <cell r="I400">
            <v>65</v>
          </cell>
          <cell r="J400">
            <v>528.79999999999995</v>
          </cell>
          <cell r="K400">
            <v>199.35</v>
          </cell>
          <cell r="L400">
            <v>47.25</v>
          </cell>
          <cell r="M400">
            <v>462.69375000000002</v>
          </cell>
          <cell r="N400">
            <v>477</v>
          </cell>
          <cell r="O400" t="str">
            <v xml:space="preserve"> </v>
          </cell>
          <cell r="P400">
            <v>469.1</v>
          </cell>
          <cell r="Q400" t="str">
            <v xml:space="preserve"> </v>
          </cell>
        </row>
        <row r="401">
          <cell r="A401" t="str">
            <v>STATE  LOAD  DESPATCH  CENTRE  M.P.E.B.  JABALPUR</v>
          </cell>
        </row>
        <row r="402">
          <cell r="A402" t="str">
            <v>HYDEL</v>
          </cell>
        </row>
        <row r="403">
          <cell r="A403" t="str">
            <v>STATION NAME</v>
          </cell>
          <cell r="B403" t="str">
            <v>YEAR</v>
          </cell>
          <cell r="C403" t="str">
            <v>CAPACITY</v>
          </cell>
          <cell r="D403" t="str">
            <v>TARGET</v>
          </cell>
          <cell r="E403" t="str">
            <v>ACTUAL GENE.</v>
          </cell>
          <cell r="F403" t="str">
            <v>ACHIEVE-MENT</v>
          </cell>
          <cell r="G403" t="str">
            <v>AUXILIARY CONSUMPTION</v>
          </cell>
          <cell r="I403" t="str">
            <v>MAXIMUM DEMAND</v>
          </cell>
          <cell r="J403" t="str">
            <v>WATER INFLOW</v>
          </cell>
          <cell r="K403" t="str">
            <v>WATER CONSUMED</v>
          </cell>
          <cell r="L403" t="str">
            <v>WATER CONSUMED</v>
          </cell>
          <cell r="M403" t="str">
            <v>LEVEL AT THE END</v>
          </cell>
          <cell r="N403" t="str">
            <v>MAXIMUM LEVEL</v>
          </cell>
          <cell r="P403" t="str">
            <v>MINIMUM LEVEL</v>
          </cell>
        </row>
        <row r="404">
          <cell r="C404" t="str">
            <v>MW</v>
          </cell>
          <cell r="D404" t="str">
            <v>MKwh</v>
          </cell>
          <cell r="E404" t="str">
            <v>MKwh</v>
          </cell>
          <cell r="F404" t="str">
            <v>%</v>
          </cell>
          <cell r="G404" t="str">
            <v>MKwh</v>
          </cell>
          <cell r="H404" t="str">
            <v>%</v>
          </cell>
          <cell r="I404" t="str">
            <v>MW</v>
          </cell>
          <cell r="J404" t="str">
            <v>MAFT</v>
          </cell>
          <cell r="K404" t="str">
            <v>MCM</v>
          </cell>
          <cell r="L404" t="str">
            <v>MCM</v>
          </cell>
          <cell r="M404" t="str">
            <v>FT / M</v>
          </cell>
          <cell r="N404" t="str">
            <v>FT / M</v>
          </cell>
          <cell r="O404" t="str">
            <v>DATE</v>
          </cell>
          <cell r="P404" t="str">
            <v>FT / M</v>
          </cell>
          <cell r="Q404" t="str">
            <v>DATE</v>
          </cell>
        </row>
        <row r="405">
          <cell r="A405" t="str">
            <v>HASDEO BANGO</v>
          </cell>
          <cell r="B405" t="str">
            <v>94-95</v>
          </cell>
          <cell r="C405">
            <v>120</v>
          </cell>
          <cell r="D405">
            <v>250</v>
          </cell>
          <cell r="E405">
            <v>256.10000000000002</v>
          </cell>
          <cell r="F405">
            <v>102.44000000000001</v>
          </cell>
          <cell r="G405">
            <v>8</v>
          </cell>
          <cell r="H405">
            <v>3.1237797735259663</v>
          </cell>
          <cell r="I405">
            <v>120</v>
          </cell>
          <cell r="J405">
            <v>6240</v>
          </cell>
          <cell r="M405">
            <v>349</v>
          </cell>
          <cell r="N405">
            <v>359.28</v>
          </cell>
          <cell r="O405" t="str">
            <v>09.10.94</v>
          </cell>
          <cell r="P405">
            <v>347.8</v>
          </cell>
          <cell r="Q405" t="str">
            <v>10.06.94</v>
          </cell>
        </row>
        <row r="406">
          <cell r="B406" t="str">
            <v>95-96</v>
          </cell>
          <cell r="C406">
            <v>120</v>
          </cell>
          <cell r="D406">
            <v>250</v>
          </cell>
          <cell r="E406">
            <v>296.8</v>
          </cell>
          <cell r="F406">
            <v>118.72</v>
          </cell>
          <cell r="G406">
            <v>3.5</v>
          </cell>
          <cell r="H406">
            <v>1.1792452830188678</v>
          </cell>
          <cell r="I406">
            <v>127</v>
          </cell>
          <cell r="J406">
            <v>2389</v>
          </cell>
          <cell r="M406">
            <v>347.98</v>
          </cell>
          <cell r="N406">
            <v>355.5</v>
          </cell>
          <cell r="O406" t="str">
            <v>18.09.95</v>
          </cell>
          <cell r="P406">
            <v>342.6</v>
          </cell>
          <cell r="Q406" t="str">
            <v>20.06.95</v>
          </cell>
        </row>
        <row r="407">
          <cell r="B407" t="str">
            <v>96-97</v>
          </cell>
          <cell r="C407">
            <v>120</v>
          </cell>
          <cell r="D407">
            <v>350</v>
          </cell>
          <cell r="E407">
            <v>359.1</v>
          </cell>
          <cell r="F407">
            <v>102.6</v>
          </cell>
          <cell r="G407">
            <v>2.4</v>
          </cell>
          <cell r="H407">
            <v>0.66833751044277356</v>
          </cell>
          <cell r="I407">
            <v>126</v>
          </cell>
          <cell r="M407">
            <v>345</v>
          </cell>
          <cell r="N407">
            <v>357.08</v>
          </cell>
          <cell r="O407" t="str">
            <v>18.09.96</v>
          </cell>
          <cell r="P407">
            <v>344.17</v>
          </cell>
          <cell r="Q407" t="str">
            <v>20.06.96</v>
          </cell>
        </row>
        <row r="408">
          <cell r="B408" t="str">
            <v>97-98</v>
          </cell>
          <cell r="C408">
            <v>120</v>
          </cell>
          <cell r="D408">
            <v>350</v>
          </cell>
          <cell r="E408">
            <v>189.14</v>
          </cell>
          <cell r="F408">
            <v>54.04</v>
          </cell>
          <cell r="G408">
            <v>0.27700000000000002</v>
          </cell>
          <cell r="H408">
            <v>0.14645236332875122</v>
          </cell>
          <cell r="I408">
            <v>130</v>
          </cell>
          <cell r="K408">
            <v>2745.8</v>
          </cell>
          <cell r="M408">
            <v>355.56</v>
          </cell>
          <cell r="N408">
            <v>357.17</v>
          </cell>
          <cell r="O408" t="str">
            <v>24.09.97</v>
          </cell>
          <cell r="P408">
            <v>341.04</v>
          </cell>
          <cell r="Q408" t="str">
            <v>24.06.97</v>
          </cell>
        </row>
        <row r="409">
          <cell r="B409" t="str">
            <v>98-99</v>
          </cell>
          <cell r="C409">
            <v>120</v>
          </cell>
          <cell r="D409">
            <v>350</v>
          </cell>
          <cell r="E409">
            <v>610.92740000000003</v>
          </cell>
          <cell r="F409">
            <v>174.55068571428572</v>
          </cell>
          <cell r="G409">
            <v>0.36320999999999998</v>
          </cell>
          <cell r="H409">
            <v>5.9452236059472856E-2</v>
          </cell>
          <cell r="I409">
            <v>124</v>
          </cell>
          <cell r="K409">
            <v>2745.8</v>
          </cell>
          <cell r="M409">
            <v>334.51</v>
          </cell>
          <cell r="N409">
            <v>357.1</v>
          </cell>
          <cell r="O409" t="str">
            <v>03.10.98</v>
          </cell>
          <cell r="P409">
            <v>343.6</v>
          </cell>
          <cell r="Q409" t="str">
            <v>30.03.99</v>
          </cell>
        </row>
        <row r="410">
          <cell r="B410" t="str">
            <v>99-00</v>
          </cell>
          <cell r="C410">
            <v>120</v>
          </cell>
          <cell r="D410">
            <v>350</v>
          </cell>
          <cell r="E410">
            <v>430.4</v>
          </cell>
          <cell r="F410">
            <v>122.97142857142858</v>
          </cell>
          <cell r="G410">
            <v>0.3</v>
          </cell>
          <cell r="H410">
            <v>6.9702602230483274E-2</v>
          </cell>
          <cell r="I410">
            <v>123</v>
          </cell>
          <cell r="J410">
            <v>4046.5</v>
          </cell>
          <cell r="K410" t="str">
            <v xml:space="preserve"> </v>
          </cell>
          <cell r="M410">
            <v>344.57</v>
          </cell>
          <cell r="N410">
            <v>357.8</v>
          </cell>
          <cell r="P410">
            <v>338.38</v>
          </cell>
        </row>
        <row r="411">
          <cell r="B411" t="str">
            <v>00-01</v>
          </cell>
          <cell r="C411">
            <v>120</v>
          </cell>
          <cell r="D411">
            <v>400</v>
          </cell>
          <cell r="E411">
            <v>233.76</v>
          </cell>
          <cell r="F411">
            <v>58.44</v>
          </cell>
          <cell r="G411">
            <v>0.47</v>
          </cell>
          <cell r="H411">
            <v>0.2010609171800137</v>
          </cell>
          <cell r="I411">
            <v>121</v>
          </cell>
          <cell r="M411">
            <v>345.48</v>
          </cell>
        </row>
        <row r="412">
          <cell r="A412" t="str">
            <v>Average</v>
          </cell>
        </row>
        <row r="413">
          <cell r="A413" t="str">
            <v>RAJGHAT</v>
          </cell>
          <cell r="B413" t="str">
            <v>99-00</v>
          </cell>
          <cell r="C413">
            <v>15</v>
          </cell>
          <cell r="D413">
            <v>160</v>
          </cell>
          <cell r="E413">
            <v>27.28</v>
          </cell>
          <cell r="F413">
            <v>17.05</v>
          </cell>
          <cell r="G413">
            <v>0.12</v>
          </cell>
          <cell r="H413">
            <v>0.44</v>
          </cell>
          <cell r="M413">
            <v>351.7</v>
          </cell>
        </row>
        <row r="414">
          <cell r="B414" t="str">
            <v>00-01</v>
          </cell>
          <cell r="C414">
            <v>45</v>
          </cell>
          <cell r="D414">
            <v>100</v>
          </cell>
          <cell r="E414">
            <v>58.17</v>
          </cell>
          <cell r="F414">
            <v>61.24</v>
          </cell>
          <cell r="G414">
            <v>0.41</v>
          </cell>
          <cell r="H414">
            <v>0.71</v>
          </cell>
          <cell r="I414">
            <v>40</v>
          </cell>
          <cell r="M414">
            <v>359</v>
          </cell>
        </row>
        <row r="415">
          <cell r="A415" t="str">
            <v>Average</v>
          </cell>
        </row>
        <row r="416">
          <cell r="A416" t="str">
            <v>M.P.RAJGHAT</v>
          </cell>
          <cell r="B416" t="str">
            <v>99-00</v>
          </cell>
          <cell r="C416">
            <v>7.5</v>
          </cell>
          <cell r="D416">
            <v>80</v>
          </cell>
          <cell r="E416">
            <v>13.64</v>
          </cell>
          <cell r="F416">
            <v>17.05</v>
          </cell>
          <cell r="G416">
            <v>0.06</v>
          </cell>
          <cell r="H416">
            <v>0.03</v>
          </cell>
        </row>
        <row r="417">
          <cell r="B417" t="str">
            <v>00-01</v>
          </cell>
          <cell r="C417">
            <v>22.5</v>
          </cell>
          <cell r="D417">
            <v>50</v>
          </cell>
          <cell r="E417">
            <v>29.09</v>
          </cell>
          <cell r="F417">
            <v>61.24</v>
          </cell>
          <cell r="G417">
            <v>0.21</v>
          </cell>
          <cell r="H417">
            <v>0.04</v>
          </cell>
        </row>
        <row r="418">
          <cell r="A418" t="str">
            <v>Average</v>
          </cell>
          <cell r="D418">
            <v>426.66666666666669</v>
          </cell>
          <cell r="E418">
            <v>410.27956666666665</v>
          </cell>
          <cell r="F418">
            <v>112.55368571428572</v>
          </cell>
          <cell r="G418">
            <v>2.6400350000000001</v>
          </cell>
          <cell r="H418">
            <v>0.87449496143438588</v>
          </cell>
          <cell r="I418">
            <v>145.16666666666666</v>
          </cell>
          <cell r="J418">
            <v>2112.5833333333335</v>
          </cell>
          <cell r="K418">
            <v>915.26666666666677</v>
          </cell>
          <cell r="L418">
            <v>0</v>
          </cell>
          <cell r="M418">
            <v>522.13333333333333</v>
          </cell>
          <cell r="N418">
            <v>477</v>
          </cell>
          <cell r="O418" t="str">
            <v xml:space="preserve"> </v>
          </cell>
          <cell r="P418">
            <v>0</v>
          </cell>
          <cell r="Q418">
            <v>0</v>
          </cell>
        </row>
        <row r="419">
          <cell r="A419" t="str">
            <v>M.P.HYDEL</v>
          </cell>
          <cell r="B419" t="str">
            <v>88-89</v>
          </cell>
          <cell r="C419">
            <v>389.66666666666663</v>
          </cell>
          <cell r="D419">
            <v>910</v>
          </cell>
          <cell r="E419">
            <v>884.83333333333326</v>
          </cell>
          <cell r="F419">
            <v>97.234432234432234</v>
          </cell>
          <cell r="G419">
            <v>0</v>
          </cell>
          <cell r="H419">
            <v>0</v>
          </cell>
          <cell r="I419" t="str">
            <v xml:space="preserve"> </v>
          </cell>
        </row>
        <row r="420">
          <cell r="B420" t="str">
            <v>89-90</v>
          </cell>
          <cell r="C420">
            <v>389.66666666666663</v>
          </cell>
          <cell r="D420">
            <v>950</v>
          </cell>
          <cell r="E420">
            <v>872.75166666666655</v>
          </cell>
          <cell r="F420">
            <v>91.868596491228061</v>
          </cell>
          <cell r="G420">
            <v>6.2333333333333334</v>
          </cell>
          <cell r="H420">
            <v>0.71421614777781395</v>
          </cell>
          <cell r="I420" t="str">
            <v xml:space="preserve"> </v>
          </cell>
        </row>
        <row r="421">
          <cell r="B421" t="str">
            <v>90-91</v>
          </cell>
          <cell r="C421">
            <v>389.66666666666663</v>
          </cell>
          <cell r="D421">
            <v>1085</v>
          </cell>
          <cell r="E421">
            <v>1166.44</v>
          </cell>
          <cell r="F421">
            <v>107.50599078341014</v>
          </cell>
          <cell r="G421">
            <v>2.7333333333333334</v>
          </cell>
          <cell r="H421">
            <v>0.23433124149834822</v>
          </cell>
          <cell r="I421" t="str">
            <v xml:space="preserve"> </v>
          </cell>
        </row>
        <row r="422">
          <cell r="B422" t="str">
            <v>91-92</v>
          </cell>
          <cell r="C422">
            <v>704.66666666666663</v>
          </cell>
          <cell r="D422">
            <v>1846</v>
          </cell>
          <cell r="E422">
            <v>1498.6583333333333</v>
          </cell>
          <cell r="F422">
            <v>81.184091729866381</v>
          </cell>
          <cell r="G422">
            <v>4.5333333333333332</v>
          </cell>
          <cell r="H422">
            <v>0.30249278521344092</v>
          </cell>
          <cell r="I422" t="str">
            <v xml:space="preserve"> </v>
          </cell>
        </row>
        <row r="423">
          <cell r="B423" t="str">
            <v>92-93</v>
          </cell>
          <cell r="C423">
            <v>724.66666666666663</v>
          </cell>
          <cell r="D423">
            <v>1938.3333333333333</v>
          </cell>
          <cell r="E423">
            <v>1511.4950000000001</v>
          </cell>
          <cell r="F423">
            <v>77.979105760963023</v>
          </cell>
          <cell r="G423">
            <v>7.6999999999999993</v>
          </cell>
          <cell r="H423">
            <v>0.5094294059854646</v>
          </cell>
          <cell r="I423" t="str">
            <v xml:space="preserve"> </v>
          </cell>
        </row>
        <row r="424">
          <cell r="B424" t="str">
            <v>93-94</v>
          </cell>
          <cell r="C424">
            <v>724.66666666666663</v>
          </cell>
          <cell r="D424">
            <v>1990</v>
          </cell>
          <cell r="E424">
            <v>1658.25848</v>
          </cell>
          <cell r="F424">
            <v>83.329571859296479</v>
          </cell>
          <cell r="G424">
            <v>10.773333333333333</v>
          </cell>
          <cell r="H424">
            <v>0.64967756614959893</v>
          </cell>
          <cell r="I424" t="str">
            <v xml:space="preserve"> </v>
          </cell>
        </row>
        <row r="425">
          <cell r="B425" t="str">
            <v>94-95</v>
          </cell>
          <cell r="C425">
            <v>844.66666666666663</v>
          </cell>
          <cell r="D425">
            <v>2000</v>
          </cell>
          <cell r="E425">
            <v>2415.3333333333335</v>
          </cell>
          <cell r="F425">
            <v>120.76666666666667</v>
          </cell>
          <cell r="G425">
            <v>17.51774533333333</v>
          </cell>
          <cell r="H425">
            <v>0.72527237096328989</v>
          </cell>
          <cell r="I425" t="str">
            <v xml:space="preserve"> </v>
          </cell>
        </row>
        <row r="426">
          <cell r="B426" t="str">
            <v>95-96</v>
          </cell>
          <cell r="C426">
            <v>844.66666666666663</v>
          </cell>
          <cell r="D426">
            <v>2000</v>
          </cell>
          <cell r="E426">
            <v>2253.1166666666663</v>
          </cell>
          <cell r="F426">
            <v>112.65583333333332</v>
          </cell>
          <cell r="G426">
            <v>13.9</v>
          </cell>
          <cell r="H426">
            <v>0.61692322486629636</v>
          </cell>
        </row>
        <row r="427">
          <cell r="B427" t="str">
            <v>96-97</v>
          </cell>
          <cell r="C427">
            <v>844.66666666666663</v>
          </cell>
          <cell r="D427">
            <v>2200</v>
          </cell>
          <cell r="E427">
            <v>2274.25</v>
          </cell>
          <cell r="F427">
            <v>103.375</v>
          </cell>
          <cell r="G427">
            <v>10.516666666666667</v>
          </cell>
          <cell r="H427">
            <v>0.46242350958191347</v>
          </cell>
        </row>
        <row r="428">
          <cell r="B428" t="str">
            <v>97-98</v>
          </cell>
          <cell r="C428">
            <v>844.66666666666663</v>
          </cell>
          <cell r="D428">
            <v>2200</v>
          </cell>
          <cell r="E428">
            <v>2324.9116666666664</v>
          </cell>
          <cell r="F428">
            <v>105.67780303030301</v>
          </cell>
          <cell r="G428">
            <v>9.3574999999999982</v>
          </cell>
          <cell r="H428">
            <v>0.40248840995392648</v>
          </cell>
        </row>
        <row r="429">
          <cell r="B429" t="str">
            <v>98-99</v>
          </cell>
          <cell r="C429">
            <v>844.66666666666663</v>
          </cell>
          <cell r="D429">
            <v>2300</v>
          </cell>
          <cell r="E429">
            <v>2850.594066666667</v>
          </cell>
          <cell r="F429">
            <v>123.93887246376812</v>
          </cell>
          <cell r="G429">
            <v>9.596543333333333</v>
          </cell>
          <cell r="H429">
            <v>0.33665064575662362</v>
          </cell>
        </row>
        <row r="430">
          <cell r="B430" t="str">
            <v>99-00</v>
          </cell>
          <cell r="D430">
            <v>2440</v>
          </cell>
          <cell r="E430">
            <v>2507.17</v>
          </cell>
          <cell r="F430">
            <v>102.75286885245902</v>
          </cell>
          <cell r="G430">
            <v>5.9</v>
          </cell>
          <cell r="H430">
            <v>0.23532508764862373</v>
          </cell>
        </row>
        <row r="431">
          <cell r="B431" t="str">
            <v>00-01</v>
          </cell>
          <cell r="C431">
            <v>867.5</v>
          </cell>
          <cell r="D431">
            <v>2442</v>
          </cell>
          <cell r="E431">
            <v>1809.98</v>
          </cell>
          <cell r="F431">
            <v>74.118755118755118</v>
          </cell>
          <cell r="G431">
            <v>9.17</v>
          </cell>
          <cell r="H431">
            <v>0.50663543243571751</v>
          </cell>
        </row>
        <row r="432">
          <cell r="A432" t="str">
            <v>Average last 5 years</v>
          </cell>
          <cell r="D432">
            <v>2140</v>
          </cell>
          <cell r="E432">
            <v>2423.6411466666664</v>
          </cell>
          <cell r="F432">
            <v>113.28283509881423</v>
          </cell>
          <cell r="G432">
            <v>12.177691066666664</v>
          </cell>
          <cell r="H432">
            <v>0.50875163222440989</v>
          </cell>
          <cell r="I432" t="str">
            <v xml:space="preserve"> </v>
          </cell>
          <cell r="J432" t="str">
            <v xml:space="preserve"> </v>
          </cell>
          <cell r="K432" t="str">
            <v xml:space="preserve"> </v>
          </cell>
          <cell r="L432" t="str">
            <v xml:space="preserve"> </v>
          </cell>
          <cell r="M432" t="str">
            <v xml:space="preserve"> </v>
          </cell>
          <cell r="N432" t="str">
            <v xml:space="preserve"> </v>
          </cell>
          <cell r="O432" t="str">
            <v xml:space="preserve"> </v>
          </cell>
          <cell r="P432" t="str">
            <v xml:space="preserve"> </v>
          </cell>
          <cell r="Q432" t="str">
            <v xml:space="preserve"> </v>
          </cell>
        </row>
        <row r="433">
          <cell r="A433" t="str">
            <v>M.P.TOTAL</v>
          </cell>
          <cell r="B433" t="str">
            <v>88-89</v>
          </cell>
          <cell r="C433">
            <v>3077.1666666666665</v>
          </cell>
          <cell r="D433">
            <v>13250</v>
          </cell>
          <cell r="E433">
            <v>12343.131333333335</v>
          </cell>
          <cell r="F433">
            <v>93.155708176100646</v>
          </cell>
          <cell r="G433">
            <v>0</v>
          </cell>
          <cell r="H433">
            <v>0</v>
          </cell>
        </row>
        <row r="434">
          <cell r="B434" t="str">
            <v>89-90</v>
          </cell>
          <cell r="C434">
            <v>3077.1666666666665</v>
          </cell>
          <cell r="D434">
            <v>13320</v>
          </cell>
          <cell r="E434">
            <v>12645.461666666666</v>
          </cell>
          <cell r="F434">
            <v>94.935898398398393</v>
          </cell>
          <cell r="G434">
            <v>1158.0333333333333</v>
          </cell>
          <cell r="H434">
            <v>9.1576991323764769</v>
          </cell>
        </row>
        <row r="435">
          <cell r="B435" t="str">
            <v>90-91</v>
          </cell>
          <cell r="C435">
            <v>2947.1666666666665</v>
          </cell>
          <cell r="D435">
            <v>14155</v>
          </cell>
          <cell r="E435">
            <v>12937.164000000001</v>
          </cell>
          <cell r="F435">
            <v>91.396425291416477</v>
          </cell>
          <cell r="G435">
            <v>1248.7273333333335</v>
          </cell>
          <cell r="H435">
            <v>9.652249390464041</v>
          </cell>
          <cell r="I435" t="str">
            <v xml:space="preserve"> </v>
          </cell>
        </row>
        <row r="436">
          <cell r="B436" t="str">
            <v>91-92</v>
          </cell>
          <cell r="C436">
            <v>3262.1666666666665</v>
          </cell>
          <cell r="D436">
            <v>14606</v>
          </cell>
          <cell r="E436">
            <v>12524.380333333333</v>
          </cell>
          <cell r="F436">
            <v>85.748187959286128</v>
          </cell>
          <cell r="G436">
            <v>1179.9433333333332</v>
          </cell>
          <cell r="H436">
            <v>9.4211713628094067</v>
          </cell>
          <cell r="I436" t="str">
            <v xml:space="preserve"> </v>
          </cell>
        </row>
        <row r="437">
          <cell r="B437" t="str">
            <v>92-93</v>
          </cell>
          <cell r="C437">
            <v>3282.1666666666665</v>
          </cell>
          <cell r="D437">
            <v>14538.333333333334</v>
          </cell>
          <cell r="E437">
            <v>13259.179000000002</v>
          </cell>
          <cell r="F437">
            <v>91.20150636248998</v>
          </cell>
          <cell r="G437">
            <v>1232.616</v>
          </cell>
          <cell r="H437">
            <v>9.296322193101096</v>
          </cell>
          <cell r="I437" t="str">
            <v xml:space="preserve"> </v>
          </cell>
        </row>
        <row r="438">
          <cell r="B438" t="str">
            <v>93-94</v>
          </cell>
          <cell r="C438">
            <v>3482.1666666666665</v>
          </cell>
          <cell r="D438">
            <v>16325</v>
          </cell>
          <cell r="E438">
            <v>14382.00028</v>
          </cell>
          <cell r="F438">
            <v>88.098010903522194</v>
          </cell>
          <cell r="G438">
            <v>1337.7796703333336</v>
          </cell>
          <cell r="H438">
            <v>9.3017636231984095</v>
          </cell>
          <cell r="I438" t="str">
            <v xml:space="preserve"> </v>
          </cell>
        </row>
        <row r="439">
          <cell r="B439" t="str">
            <v>94-95</v>
          </cell>
          <cell r="C439">
            <v>3812.1666666666665</v>
          </cell>
          <cell r="D439">
            <v>16230</v>
          </cell>
          <cell r="E439">
            <v>16597.313333333332</v>
          </cell>
          <cell r="F439">
            <v>102.2631751899774</v>
          </cell>
          <cell r="G439">
            <v>1511.8777453333332</v>
          </cell>
          <cell r="H439">
            <v>9.1091715566816642</v>
          </cell>
          <cell r="I439" t="str">
            <v xml:space="preserve"> </v>
          </cell>
        </row>
        <row r="440">
          <cell r="B440" t="str">
            <v>95-96</v>
          </cell>
          <cell r="C440">
            <v>3812.1666666666665</v>
          </cell>
          <cell r="D440">
            <v>18000</v>
          </cell>
          <cell r="E440">
            <v>17598.816666666666</v>
          </cell>
          <cell r="F440">
            <v>97.771203703703691</v>
          </cell>
          <cell r="G440">
            <v>1592.9199999999998</v>
          </cell>
          <cell r="H440">
            <v>9.0512903803191307</v>
          </cell>
        </row>
        <row r="441">
          <cell r="B441" t="str">
            <v>96-97</v>
          </cell>
          <cell r="C441">
            <v>3812.1666666666665</v>
          </cell>
          <cell r="D441">
            <v>18490</v>
          </cell>
          <cell r="E441">
            <v>18413.75</v>
          </cell>
          <cell r="F441">
            <v>99.587614926987555</v>
          </cell>
          <cell r="G441">
            <v>1593.5166666666669</v>
          </cell>
          <cell r="H441">
            <v>8.653949720543979</v>
          </cell>
        </row>
        <row r="442">
          <cell r="B442" t="str">
            <v>97-98</v>
          </cell>
          <cell r="C442">
            <v>3812.1666666666665</v>
          </cell>
          <cell r="D442">
            <v>18680</v>
          </cell>
          <cell r="E442">
            <v>19442.469666666664</v>
          </cell>
          <cell r="F442">
            <v>104.08174339757315</v>
          </cell>
          <cell r="G442">
            <v>1698.3725000000002</v>
          </cell>
          <cell r="H442">
            <v>8.7353743074718118</v>
          </cell>
        </row>
        <row r="443">
          <cell r="B443" t="str">
            <v>98-99</v>
          </cell>
          <cell r="C443">
            <v>3812.1666666666665</v>
          </cell>
          <cell r="D443">
            <v>19120</v>
          </cell>
          <cell r="E443">
            <v>20551.660066666671</v>
          </cell>
          <cell r="F443">
            <v>107.4877618549512</v>
          </cell>
          <cell r="G443">
            <v>1723.2765433333334</v>
          </cell>
          <cell r="H443">
            <v>8.3850965700253344</v>
          </cell>
        </row>
        <row r="444">
          <cell r="B444" t="str">
            <v>99-00</v>
          </cell>
          <cell r="D444">
            <v>20565</v>
          </cell>
          <cell r="E444">
            <v>21812.7</v>
          </cell>
          <cell r="F444">
            <v>106.1</v>
          </cell>
          <cell r="G444">
            <v>1888.1</v>
          </cell>
          <cell r="H444">
            <v>8.6999999999999993</v>
          </cell>
        </row>
        <row r="445">
          <cell r="B445" t="str">
            <v>00-01</v>
          </cell>
          <cell r="C445">
            <v>4255</v>
          </cell>
          <cell r="D445">
            <v>23512</v>
          </cell>
          <cell r="E445">
            <v>21436.92</v>
          </cell>
          <cell r="F445">
            <v>91.05</v>
          </cell>
          <cell r="G445">
            <v>1918.86</v>
          </cell>
          <cell r="H445">
            <v>8.9499999999999993</v>
          </cell>
        </row>
      </sheetData>
      <sheetData sheetId="5">
        <row r="3">
          <cell r="A3" t="str">
            <v>STATION NAME</v>
          </cell>
        </row>
      </sheetData>
      <sheetData sheetId="6">
        <row r="3">
          <cell r="A3" t="str">
            <v>STATION NAME</v>
          </cell>
        </row>
      </sheetData>
      <sheetData sheetId="7"/>
      <sheetData sheetId="8">
        <row r="3">
          <cell r="A3" t="str">
            <v>STATION NAME</v>
          </cell>
        </row>
      </sheetData>
      <sheetData sheetId="9"/>
      <sheetData sheetId="10">
        <row r="4">
          <cell r="A4">
            <v>0</v>
          </cell>
        </row>
      </sheetData>
      <sheetData sheetId="11"/>
      <sheetData sheetId="12"/>
      <sheetData sheetId="13"/>
      <sheetData sheetId="14"/>
      <sheetData sheetId="15"/>
      <sheetData sheetId="16"/>
      <sheetData sheetId="17"/>
      <sheetData sheetId="18"/>
      <sheetData sheetId="19"/>
      <sheetData sheetId="20"/>
      <sheetData sheetId="21">
        <row r="4">
          <cell r="A4">
            <v>0</v>
          </cell>
        </row>
      </sheetData>
      <sheetData sheetId="22">
        <row r="3">
          <cell r="A3" t="str">
            <v>STATION NAME</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ss of Generation"/>
      <sheetName val="No.of Tube Leakage"/>
      <sheetName val="EB PS"/>
      <sheetName val="400 KV"/>
      <sheetName val="MCRH"/>
      <sheetName val="LONG DURATION OUTAGE"/>
      <sheetName val="TIME DURATION CAUSE ANALYSIS"/>
      <sheetName val="CAUSE ANALYSIS"/>
      <sheetName val="BREAKUP OF OIL"/>
      <sheetName val="PARTIAL LOSS"/>
      <sheetName val="STN WISE EMR"/>
      <sheetName val="agl-pump-sets"/>
      <sheetName val="EG"/>
      <sheetName val="pump-sets(AI)"/>
      <sheetName val="installes-capacity"/>
      <sheetName val="per-capita"/>
      <sheetName val="towns&amp;villages"/>
      <sheetName val="R.Hrs. Since Comm"/>
      <sheetName val="A"/>
      <sheetName val="A2-02-03"/>
      <sheetName val="ATC Loss Red"/>
      <sheetName val="Demand Raised wrt adj targe "/>
      <sheetName val="Sheet1"/>
      <sheetName val="data"/>
      <sheetName val="EDWise"/>
      <sheetName val="DLC"/>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DBForeC"/>
      <sheetName val="Short-Term"/>
      <sheetName val="R15 00-01"/>
      <sheetName val="DBHis"/>
      <sheetName val="Agri"/>
      <sheetName val="Agri-support"/>
      <sheetName val="Base Year"/>
      <sheetName val="Dom"/>
      <sheetName val="Dom-sup."/>
      <sheetName val="Dom-Free"/>
      <sheetName val="Chart1"/>
      <sheetName val="LT_Ind"/>
      <sheetName val="NonDom"/>
      <sheetName val="LT_WW"/>
      <sheetName val="LT_Street"/>
      <sheetName val="HT Ind"/>
      <sheetName val="Coal"/>
      <sheetName val="Steel"/>
      <sheetName val="Traction"/>
      <sheetName val="Licensees"/>
      <sheetName val="HT_WW"/>
      <sheetName val="HT_Agr"/>
      <sheetName val="Villages"/>
      <sheetName val="Captive"/>
      <sheetName val="Market"/>
      <sheetName val="Load"/>
      <sheetName val="Growth Rates"/>
      <sheetName val="Services"/>
      <sheetName val="Serv-Worksheet"/>
      <sheetName val="High Sens."/>
      <sheetName val="Low Sens."/>
      <sheetName val="Graphs"/>
      <sheetName val="MODI MPSEB ASSESS"/>
      <sheetName val="Assump-Sens."/>
      <sheetName val="Stationwise Thermal &amp; Hydel Gen"/>
      <sheetName val="Executive Summary -Thermal"/>
      <sheetName val="TWELVE"/>
      <sheetName val="ATP"/>
      <sheetName val="data"/>
      <sheetName val="BREAKUP OF OIL"/>
      <sheetName val="Demand"/>
      <sheetName val="Salient1"/>
      <sheetName val="A 3.7"/>
      <sheetName val="cls"/>
      <sheetName val="04REL"/>
      <sheetName val="Code"/>
      <sheetName val="PACK (B)"/>
      <sheetName val="Sheet1"/>
      <sheetName val="dpc cost"/>
      <sheetName val="SUMMERY"/>
      <sheetName val="Discom Detai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9">
          <cell r="H9" t="str">
            <v>92-93</v>
          </cell>
          <cell r="I9" t="str">
            <v>93-94</v>
          </cell>
          <cell r="J9" t="str">
            <v>94-95</v>
          </cell>
          <cell r="K9" t="str">
            <v>95-96</v>
          </cell>
          <cell r="L9" t="str">
            <v>96-97</v>
          </cell>
          <cell r="M9" t="str">
            <v>97-98</v>
          </cell>
          <cell r="N9" t="str">
            <v>98-99</v>
          </cell>
          <cell r="O9" t="str">
            <v>99-00</v>
          </cell>
          <cell r="P9" t="str">
            <v>00-01</v>
          </cell>
          <cell r="Q9" t="str">
            <v>Comments</v>
          </cell>
        </row>
        <row r="12">
          <cell r="E12" t="str">
            <v>Actual</v>
          </cell>
          <cell r="H12">
            <v>1146.9464337763561</v>
          </cell>
          <cell r="I12">
            <v>1348.8086210103572</v>
          </cell>
          <cell r="J12">
            <v>1378.8953544924971</v>
          </cell>
          <cell r="K12">
            <v>1514.8534401882121</v>
          </cell>
          <cell r="L12">
            <v>1604.1975852061873</v>
          </cell>
          <cell r="M12">
            <v>1635.3729424049175</v>
          </cell>
          <cell r="N12">
            <v>1759.8646367337187</v>
          </cell>
          <cell r="O12">
            <v>2252.0943689999999</v>
          </cell>
          <cell r="P12">
            <v>2398.1461873885523</v>
          </cell>
        </row>
        <row r="13">
          <cell r="E13" t="str">
            <v>Suppressed</v>
          </cell>
          <cell r="H13">
            <v>65.11538689110921</v>
          </cell>
          <cell r="I13">
            <v>37.988839175032126</v>
          </cell>
          <cell r="J13">
            <v>61.718945381111098</v>
          </cell>
          <cell r="K13">
            <v>92.59736102715533</v>
          </cell>
          <cell r="L13">
            <v>144.18354908010042</v>
          </cell>
          <cell r="M13">
            <v>58.013753112049471</v>
          </cell>
          <cell r="N13">
            <v>60.180182643709031</v>
          </cell>
          <cell r="O13">
            <v>87.996130161098336</v>
          </cell>
          <cell r="P13">
            <v>372.95381261144757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C263"/>
  <sheetViews>
    <sheetView view="pageBreakPreview" zoomScale="36" zoomScaleNormal="55" zoomScaleSheetLayoutView="36" workbookViewId="0">
      <selection activeCell="I8" sqref="I8"/>
    </sheetView>
  </sheetViews>
  <sheetFormatPr defaultRowHeight="13.2"/>
  <cols>
    <col min="1" max="1" width="10.6640625" customWidth="1"/>
    <col min="2" max="2" width="25.5546875" customWidth="1"/>
    <col min="3" max="3" width="17.33203125" customWidth="1"/>
    <col min="4" max="4" width="17" customWidth="1"/>
    <col min="5" max="5" width="21.5546875" customWidth="1"/>
    <col min="6" max="6" width="24" customWidth="1"/>
    <col min="7" max="7" width="24.6640625" customWidth="1"/>
    <col min="8" max="8" width="25.88671875" customWidth="1"/>
    <col min="9" max="9" width="25" customWidth="1"/>
    <col min="10" max="10" width="25.109375" customWidth="1"/>
    <col min="11" max="11" width="21.21875" customWidth="1"/>
    <col min="12" max="12" width="19.44140625" customWidth="1"/>
    <col min="13" max="13" width="22.21875" customWidth="1"/>
    <col min="14" max="14" width="26.77734375" customWidth="1"/>
    <col min="15" max="15" width="24.109375" customWidth="1"/>
    <col min="16" max="16" width="26.5546875" customWidth="1"/>
    <col min="17" max="17" width="25.44140625" customWidth="1"/>
    <col min="18" max="18" width="18.44140625" style="19" customWidth="1"/>
    <col min="19" max="19" width="21.6640625" style="19" customWidth="1"/>
    <col min="20" max="20" width="23.33203125" style="19" customWidth="1"/>
    <col min="21" max="21" width="17.21875" style="19" customWidth="1"/>
    <col min="22" max="22" width="16.6640625" customWidth="1"/>
    <col min="23" max="23" width="27.21875" customWidth="1"/>
    <col min="24" max="24" width="19.5546875" customWidth="1"/>
    <col min="25" max="25" width="10.5546875" bestFit="1" customWidth="1"/>
    <col min="26" max="26" width="25" customWidth="1"/>
    <col min="27" max="27" width="23.21875" customWidth="1"/>
    <col min="28" max="28" width="24.21875" customWidth="1"/>
  </cols>
  <sheetData>
    <row r="1" spans="1:29" s="2" customFormat="1" ht="65.400000000000006" customHeight="1">
      <c r="A1" s="128" t="s">
        <v>0</v>
      </c>
      <c r="B1" s="128"/>
      <c r="C1" s="128"/>
      <c r="D1" s="128"/>
      <c r="E1" s="128"/>
      <c r="F1" s="128"/>
      <c r="G1" s="128"/>
      <c r="H1" s="128"/>
      <c r="I1" s="128"/>
      <c r="J1" s="128"/>
      <c r="K1" s="128"/>
      <c r="L1" s="128"/>
      <c r="M1" s="128"/>
      <c r="N1" s="128"/>
      <c r="O1" s="128"/>
      <c r="P1" s="128"/>
      <c r="Q1" s="128"/>
      <c r="R1" s="128"/>
      <c r="S1" s="128"/>
      <c r="T1" s="128"/>
      <c r="U1" s="128"/>
      <c r="V1" s="128"/>
    </row>
    <row r="2" spans="1:29" s="2" customFormat="1" ht="64.2" customHeight="1">
      <c r="A2" s="129" t="s">
        <v>85</v>
      </c>
      <c r="B2" s="129"/>
      <c r="C2" s="129"/>
      <c r="D2" s="129"/>
      <c r="E2" s="129"/>
      <c r="F2" s="129"/>
      <c r="G2" s="129"/>
      <c r="H2" s="129"/>
      <c r="I2" s="129"/>
      <c r="J2" s="129"/>
      <c r="K2" s="129"/>
      <c r="L2" s="129"/>
      <c r="M2" s="129"/>
      <c r="N2" s="129"/>
      <c r="O2" s="129"/>
      <c r="P2" s="129"/>
      <c r="Q2" s="129"/>
      <c r="R2" s="129"/>
      <c r="S2" s="129"/>
      <c r="T2" s="129"/>
      <c r="U2" s="129"/>
      <c r="V2" s="129"/>
    </row>
    <row r="3" spans="1:29" s="64" customFormat="1" ht="52.2" customHeight="1">
      <c r="A3" s="132" t="s">
        <v>74</v>
      </c>
      <c r="B3" s="132"/>
      <c r="C3" s="132"/>
      <c r="D3" s="132"/>
      <c r="E3" s="132"/>
      <c r="F3" s="132"/>
      <c r="G3" s="132"/>
      <c r="H3" s="132"/>
      <c r="I3" s="132"/>
      <c r="J3" s="132"/>
      <c r="K3" s="132"/>
      <c r="L3" s="132"/>
      <c r="M3" s="132"/>
      <c r="N3" s="132"/>
      <c r="O3" s="132"/>
      <c r="P3" s="132"/>
      <c r="Q3" s="132"/>
      <c r="R3" s="132"/>
      <c r="S3" s="132"/>
      <c r="T3" s="132"/>
      <c r="U3" s="132"/>
      <c r="V3" s="132"/>
    </row>
    <row r="4" spans="1:29" s="4" customFormat="1" ht="56.25" customHeight="1">
      <c r="A4" s="125" t="s">
        <v>1</v>
      </c>
      <c r="B4" s="125" t="s">
        <v>2</v>
      </c>
      <c r="C4" s="125" t="s">
        <v>3</v>
      </c>
      <c r="D4" s="125" t="s">
        <v>4</v>
      </c>
      <c r="E4" s="125" t="s">
        <v>5</v>
      </c>
      <c r="F4" s="125" t="s">
        <v>81</v>
      </c>
      <c r="G4" s="125" t="s">
        <v>6</v>
      </c>
      <c r="H4" s="125"/>
      <c r="I4" s="125"/>
      <c r="J4" s="125" t="s">
        <v>7</v>
      </c>
      <c r="K4" s="125"/>
      <c r="L4" s="125"/>
      <c r="M4" s="125"/>
      <c r="N4" s="122" t="s">
        <v>65</v>
      </c>
      <c r="O4" s="123"/>
      <c r="P4" s="123"/>
      <c r="Q4" s="124"/>
      <c r="R4" s="122" t="s">
        <v>87</v>
      </c>
      <c r="S4" s="123"/>
      <c r="T4" s="123"/>
      <c r="U4" s="123"/>
      <c r="V4" s="124"/>
    </row>
    <row r="5" spans="1:29" s="4" customFormat="1" ht="232.8" customHeight="1">
      <c r="A5" s="125"/>
      <c r="B5" s="125"/>
      <c r="C5" s="125"/>
      <c r="D5" s="125"/>
      <c r="E5" s="125"/>
      <c r="F5" s="125"/>
      <c r="G5" s="5" t="s">
        <v>8</v>
      </c>
      <c r="H5" s="5" t="s">
        <v>9</v>
      </c>
      <c r="I5" s="5" t="s">
        <v>10</v>
      </c>
      <c r="J5" s="5" t="s">
        <v>11</v>
      </c>
      <c r="K5" s="5" t="s">
        <v>12</v>
      </c>
      <c r="L5" s="5" t="s">
        <v>13</v>
      </c>
      <c r="M5" s="5" t="s">
        <v>14</v>
      </c>
      <c r="N5" s="5" t="s">
        <v>64</v>
      </c>
      <c r="O5" s="5" t="s">
        <v>15</v>
      </c>
      <c r="P5" s="5" t="s">
        <v>16</v>
      </c>
      <c r="Q5" s="5" t="s">
        <v>17</v>
      </c>
      <c r="R5" s="5" t="s">
        <v>31</v>
      </c>
      <c r="S5" s="83" t="s">
        <v>57</v>
      </c>
      <c r="T5" s="5" t="s">
        <v>11</v>
      </c>
      <c r="U5" s="5" t="s">
        <v>32</v>
      </c>
      <c r="V5" s="5" t="s">
        <v>33</v>
      </c>
    </row>
    <row r="6" spans="1:29" s="12" customFormat="1" ht="39" customHeight="1">
      <c r="A6" s="45">
        <v>1</v>
      </c>
      <c r="B6" s="45">
        <v>2</v>
      </c>
      <c r="C6" s="45">
        <v>3</v>
      </c>
      <c r="D6" s="45">
        <v>4</v>
      </c>
      <c r="E6" s="45">
        <v>5</v>
      </c>
      <c r="F6" s="45" t="s">
        <v>18</v>
      </c>
      <c r="G6" s="45">
        <v>6</v>
      </c>
      <c r="H6" s="45">
        <v>7</v>
      </c>
      <c r="I6" s="45" t="s">
        <v>19</v>
      </c>
      <c r="J6" s="45" t="s">
        <v>20</v>
      </c>
      <c r="K6" s="45" t="s">
        <v>21</v>
      </c>
      <c r="L6" s="45" t="s">
        <v>22</v>
      </c>
      <c r="M6" s="45" t="s">
        <v>23</v>
      </c>
      <c r="N6" s="45">
        <v>13</v>
      </c>
      <c r="O6" s="45" t="s">
        <v>24</v>
      </c>
      <c r="P6" s="45">
        <v>15</v>
      </c>
      <c r="Q6" s="45">
        <v>16</v>
      </c>
      <c r="R6" s="59">
        <v>17</v>
      </c>
      <c r="S6" s="59">
        <v>18</v>
      </c>
      <c r="T6" s="59">
        <v>19</v>
      </c>
      <c r="U6" s="59" t="s">
        <v>75</v>
      </c>
      <c r="V6" s="59" t="s">
        <v>82</v>
      </c>
    </row>
    <row r="7" spans="1:29" s="2" customFormat="1" ht="114" customHeight="1">
      <c r="A7" s="13">
        <v>1</v>
      </c>
      <c r="B7" s="91" t="s">
        <v>25</v>
      </c>
      <c r="C7" s="90">
        <v>36</v>
      </c>
      <c r="D7" s="90">
        <v>33</v>
      </c>
      <c r="E7" s="84">
        <v>0.22638888888888889</v>
      </c>
      <c r="F7" s="85">
        <f>E7+'[18]Annexure 1'!$F$7</f>
        <v>1.2145833333333333</v>
      </c>
      <c r="G7" s="84">
        <v>13.304166666666667</v>
      </c>
      <c r="H7" s="85">
        <v>5.8866666666666667</v>
      </c>
      <c r="I7" s="85">
        <f>G7+H7</f>
        <v>19.190833333333334</v>
      </c>
      <c r="J7" s="85">
        <f>I7+E7</f>
        <v>19.417222222222222</v>
      </c>
      <c r="K7" s="85">
        <f>J7/C7</f>
        <v>0.53936728395061728</v>
      </c>
      <c r="L7" s="93">
        <f>((C7*W7*30)-I7)*100/(C7*W7*30)</f>
        <v>98.223070987654324</v>
      </c>
      <c r="M7" s="93">
        <f>((C7*W7*30)-J7)*100/(C7*W7*30)</f>
        <v>98.202109053497935</v>
      </c>
      <c r="N7" s="84">
        <f>J7+'[18]Annexure 1'!$N$7</f>
        <v>138.45416666666665</v>
      </c>
      <c r="O7" s="85">
        <f t="shared" ref="O7:O14" si="0">N7/C7</f>
        <v>3.8459490740740736</v>
      </c>
      <c r="P7" s="93">
        <f>((C7*W7*183)-(N7-F7))*100/(C7*W7*183)</f>
        <v>97.916824782432712</v>
      </c>
      <c r="Q7" s="93">
        <f>((C7*W7*183)-N7)*100/(C7*W7*183)</f>
        <v>97.89838848411253</v>
      </c>
      <c r="R7" s="86">
        <v>653</v>
      </c>
      <c r="S7" s="90">
        <v>165467</v>
      </c>
      <c r="T7" s="93">
        <v>466</v>
      </c>
      <c r="U7" s="94">
        <f>R7/D7</f>
        <v>19.787878787878789</v>
      </c>
      <c r="V7" s="94">
        <f t="shared" ref="V7:V14" si="1">T7/D7</f>
        <v>14.121212121212121</v>
      </c>
      <c r="W7" s="1">
        <v>1</v>
      </c>
      <c r="X7" s="2">
        <f>43/Y7</f>
        <v>0.71666666666666667</v>
      </c>
      <c r="Y7" s="2">
        <v>60</v>
      </c>
    </row>
    <row r="8" spans="1:29" s="2" customFormat="1" ht="114" customHeight="1">
      <c r="A8" s="13">
        <v>2</v>
      </c>
      <c r="B8" s="91" t="s">
        <v>26</v>
      </c>
      <c r="C8" s="90">
        <v>11</v>
      </c>
      <c r="D8" s="90">
        <v>11</v>
      </c>
      <c r="E8" s="85">
        <v>5.6944444444444443E-2</v>
      </c>
      <c r="F8" s="85">
        <f>E8+'[18]Annexure 1'!$F$8</f>
        <v>0.46805555555555556</v>
      </c>
      <c r="G8" s="85">
        <v>13.304166666666667</v>
      </c>
      <c r="H8" s="85">
        <v>5.8866666666666667</v>
      </c>
      <c r="I8" s="85">
        <f t="shared" ref="I8:I14" si="2">G8+H8</f>
        <v>19.190833333333334</v>
      </c>
      <c r="J8" s="85">
        <f t="shared" ref="J8:J14" si="3">I8+E8</f>
        <v>19.247777777777777</v>
      </c>
      <c r="K8" s="85">
        <f t="shared" ref="K8:K14" si="4">J8/C8</f>
        <v>1.7497979797979797</v>
      </c>
      <c r="L8" s="93">
        <f>((C8*W8*30)-I8)*100/(C8*W8*30)</f>
        <v>94.184595959595967</v>
      </c>
      <c r="M8" s="93">
        <f t="shared" ref="M8:M14" si="5">((C8*W8*30)-J8)*100/(C8*W8*30)</f>
        <v>94.167340067340064</v>
      </c>
      <c r="N8" s="84">
        <f>J8+'[18]Annexure 1'!$N$8</f>
        <v>58.931111111111115</v>
      </c>
      <c r="O8" s="85">
        <f t="shared" si="0"/>
        <v>5.357373737373738</v>
      </c>
      <c r="P8" s="93">
        <f t="shared" ref="P8:P14" si="6">((C8*W8*183)-(N8-F8))*100/(C8*W8*183)</f>
        <v>97.095725009659446</v>
      </c>
      <c r="Q8" s="93">
        <f t="shared" ref="Q8:Q14" si="7">((C8*W8*183)-N8)*100/(C8*W8*183)</f>
        <v>97.072473367555347</v>
      </c>
      <c r="R8" s="86">
        <v>947</v>
      </c>
      <c r="S8" s="90">
        <v>43297</v>
      </c>
      <c r="T8" s="93">
        <v>461.93299999999999</v>
      </c>
      <c r="U8" s="94">
        <f t="shared" ref="U8:U14" si="8">R8/D8</f>
        <v>86.090909090909093</v>
      </c>
      <c r="V8" s="94">
        <f t="shared" si="1"/>
        <v>41.993909090909092</v>
      </c>
      <c r="W8" s="1">
        <v>1</v>
      </c>
      <c r="X8" s="2">
        <f>31/Y8</f>
        <v>0.51666666666666672</v>
      </c>
      <c r="Y8" s="2">
        <v>60</v>
      </c>
    </row>
    <row r="9" spans="1:29" s="9" customFormat="1" ht="114" customHeight="1">
      <c r="A9" s="13">
        <v>3</v>
      </c>
      <c r="B9" s="91" t="s">
        <v>27</v>
      </c>
      <c r="C9" s="90">
        <v>30</v>
      </c>
      <c r="D9" s="90">
        <v>30</v>
      </c>
      <c r="E9" s="85">
        <v>0.38541666666666669</v>
      </c>
      <c r="F9" s="85">
        <f>E9+'[18]Annexure 1'!$F$9</f>
        <v>2.752361111111111</v>
      </c>
      <c r="G9" s="85">
        <v>13.304166666666667</v>
      </c>
      <c r="H9" s="85">
        <v>5.8866666666666667</v>
      </c>
      <c r="I9" s="85">
        <f t="shared" si="2"/>
        <v>19.190833333333334</v>
      </c>
      <c r="J9" s="85">
        <f t="shared" si="3"/>
        <v>19.576250000000002</v>
      </c>
      <c r="K9" s="85">
        <f t="shared" si="4"/>
        <v>0.65254166666666669</v>
      </c>
      <c r="L9" s="93">
        <f>((C9*W9*30)-I9)*100/(C9*W9*30)</f>
        <v>97.867685185185195</v>
      </c>
      <c r="M9" s="93">
        <f t="shared" si="5"/>
        <v>97.824861111111105</v>
      </c>
      <c r="N9" s="84">
        <f>J9+'[18]Annexure 1'!$N$9</f>
        <v>121.75611111111111</v>
      </c>
      <c r="O9" s="85">
        <f t="shared" si="0"/>
        <v>4.0585370370370368</v>
      </c>
      <c r="P9" s="93">
        <f t="shared" si="6"/>
        <v>97.832354280510017</v>
      </c>
      <c r="Q9" s="93">
        <f t="shared" si="7"/>
        <v>97.782220198340411</v>
      </c>
      <c r="R9" s="86">
        <v>890</v>
      </c>
      <c r="S9" s="90">
        <v>99896</v>
      </c>
      <c r="T9" s="93">
        <v>469.82</v>
      </c>
      <c r="U9" s="94">
        <f t="shared" si="8"/>
        <v>29.666666666666668</v>
      </c>
      <c r="V9" s="94">
        <f t="shared" si="1"/>
        <v>15.660666666666666</v>
      </c>
      <c r="W9" s="1">
        <v>1</v>
      </c>
      <c r="X9" s="9">
        <f>7/Y9</f>
        <v>0.11666666666666667</v>
      </c>
      <c r="Y9" s="65">
        <v>60</v>
      </c>
    </row>
    <row r="10" spans="1:29" s="9" customFormat="1" ht="114" customHeight="1">
      <c r="A10" s="13">
        <v>4</v>
      </c>
      <c r="B10" s="91" t="s">
        <v>34</v>
      </c>
      <c r="C10" s="99">
        <v>704</v>
      </c>
      <c r="D10" s="99">
        <v>645</v>
      </c>
      <c r="E10" s="108">
        <v>18.668055555555554</v>
      </c>
      <c r="F10" s="85">
        <f>E10+'[18]Annexure 1'!$F$10</f>
        <v>103.37386574074074</v>
      </c>
      <c r="G10" s="108">
        <v>88.861805555555563</v>
      </c>
      <c r="H10" s="108">
        <v>117.93333333333334</v>
      </c>
      <c r="I10" s="85">
        <f t="shared" si="2"/>
        <v>206.79513888888891</v>
      </c>
      <c r="J10" s="85">
        <f t="shared" si="3"/>
        <v>225.46319444444447</v>
      </c>
      <c r="K10" s="85">
        <f t="shared" si="4"/>
        <v>0.32026021938131316</v>
      </c>
      <c r="L10" s="93">
        <f t="shared" ref="L10:L14" si="9">((C10*W10*30)-I10)*100/(C10*W10*30)</f>
        <v>99.02085634995791</v>
      </c>
      <c r="M10" s="93">
        <f t="shared" si="5"/>
        <v>98.932465935395626</v>
      </c>
      <c r="N10" s="84">
        <f>J10+'[18]Annexure 1'!$N$10</f>
        <v>1889.8578938518519</v>
      </c>
      <c r="O10" s="85">
        <f t="shared" si="0"/>
        <v>2.6844572355850169</v>
      </c>
      <c r="P10" s="93">
        <f t="shared" si="6"/>
        <v>98.613322755129843</v>
      </c>
      <c r="Q10" s="93">
        <f t="shared" si="7"/>
        <v>98.533083477822402</v>
      </c>
      <c r="R10" s="94">
        <v>7976</v>
      </c>
      <c r="S10" s="99">
        <v>2571795</v>
      </c>
      <c r="T10" s="93">
        <v>5411.12</v>
      </c>
      <c r="U10" s="94">
        <f t="shared" si="8"/>
        <v>12.365891472868217</v>
      </c>
      <c r="V10" s="94">
        <f t="shared" si="1"/>
        <v>8.3893333333333331</v>
      </c>
      <c r="W10" s="1">
        <v>1</v>
      </c>
      <c r="X10" s="9">
        <f>50/60</f>
        <v>0.83333333333333337</v>
      </c>
      <c r="Y10" s="65">
        <v>60</v>
      </c>
      <c r="Z10" s="9">
        <v>2624414</v>
      </c>
      <c r="AA10" s="9">
        <v>2595331</v>
      </c>
      <c r="AB10" s="9">
        <v>2633893</v>
      </c>
    </row>
    <row r="11" spans="1:29" s="9" customFormat="1" ht="114" customHeight="1">
      <c r="A11" s="13">
        <v>5</v>
      </c>
      <c r="B11" s="91" t="s">
        <v>35</v>
      </c>
      <c r="C11" s="99">
        <v>776</v>
      </c>
      <c r="D11" s="99">
        <v>590</v>
      </c>
      <c r="E11" s="85">
        <v>7.0805555555555557</v>
      </c>
      <c r="F11" s="85">
        <f>E11+'[18]Annexure 1'!$F$11</f>
        <v>70.449305555555554</v>
      </c>
      <c r="G11" s="85">
        <v>103.15833333333333</v>
      </c>
      <c r="H11" s="85">
        <v>114.38402777777776</v>
      </c>
      <c r="I11" s="85">
        <f t="shared" si="2"/>
        <v>217.54236111111109</v>
      </c>
      <c r="J11" s="85">
        <f t="shared" si="3"/>
        <v>224.62291666666664</v>
      </c>
      <c r="K11" s="85">
        <f t="shared" si="4"/>
        <v>0.28946252147766321</v>
      </c>
      <c r="L11" s="93">
        <f t="shared" si="9"/>
        <v>99.065539685948835</v>
      </c>
      <c r="M11" s="93">
        <f t="shared" si="5"/>
        <v>99.035124928407797</v>
      </c>
      <c r="N11" s="84">
        <f>J11+'[18]Annexure 1'!$N$11</f>
        <v>1883.1068749999999</v>
      </c>
      <c r="O11" s="85">
        <f t="shared" si="0"/>
        <v>2.4266841172680413</v>
      </c>
      <c r="P11" s="93">
        <f t="shared" si="6"/>
        <v>98.723552497433644</v>
      </c>
      <c r="Q11" s="93">
        <f t="shared" si="7"/>
        <v>98.673943105318017</v>
      </c>
      <c r="R11" s="94">
        <v>8577</v>
      </c>
      <c r="S11" s="99">
        <v>2581022</v>
      </c>
      <c r="T11" s="93">
        <v>5390.95</v>
      </c>
      <c r="U11" s="94">
        <f t="shared" si="8"/>
        <v>14.53728813559322</v>
      </c>
      <c r="V11" s="94">
        <f>T11/D11</f>
        <v>9.1372033898305087</v>
      </c>
      <c r="W11" s="1">
        <v>1</v>
      </c>
      <c r="X11" s="9">
        <f>14/Y11</f>
        <v>0.23333333333333334</v>
      </c>
      <c r="Y11" s="65">
        <v>60</v>
      </c>
    </row>
    <row r="12" spans="1:29" s="2" customFormat="1" ht="114" customHeight="1">
      <c r="A12" s="27">
        <v>5</v>
      </c>
      <c r="B12" s="111" t="s">
        <v>28</v>
      </c>
      <c r="C12" s="92">
        <v>4</v>
      </c>
      <c r="D12" s="92">
        <v>4</v>
      </c>
      <c r="E12" s="95">
        <v>6.8749999999999992E-2</v>
      </c>
      <c r="F12" s="85">
        <f>E12+'[18]Annexure 1'!$F$12</f>
        <v>0.41249999999999998</v>
      </c>
      <c r="G12" s="96">
        <v>0.72083333333333333</v>
      </c>
      <c r="H12" s="96">
        <v>0.72083333333333333</v>
      </c>
      <c r="I12" s="85">
        <f t="shared" si="2"/>
        <v>1.4416666666666667</v>
      </c>
      <c r="J12" s="85">
        <f t="shared" si="3"/>
        <v>1.5104166666666667</v>
      </c>
      <c r="K12" s="85">
        <f t="shared" si="4"/>
        <v>0.37760416666666669</v>
      </c>
      <c r="L12" s="93">
        <f t="shared" si="9"/>
        <v>98.798611111111114</v>
      </c>
      <c r="M12" s="93">
        <f t="shared" si="5"/>
        <v>98.741319444444429</v>
      </c>
      <c r="N12" s="84">
        <f>J12+'[18]Annexure 1'!$N$12</f>
        <v>7.5550347222222216</v>
      </c>
      <c r="O12" s="85">
        <f t="shared" si="0"/>
        <v>1.8887586805555554</v>
      </c>
      <c r="P12" s="93">
        <f t="shared" si="6"/>
        <v>99.024243890406808</v>
      </c>
      <c r="Q12" s="93">
        <f t="shared" si="7"/>
        <v>98.967891431390413</v>
      </c>
      <c r="R12" s="109">
        <v>45</v>
      </c>
      <c r="S12" s="99">
        <v>38682</v>
      </c>
      <c r="T12" s="110">
        <v>36.25</v>
      </c>
      <c r="U12" s="94">
        <f>R12/D12</f>
        <v>11.25</v>
      </c>
      <c r="V12" s="94">
        <f t="shared" si="1"/>
        <v>9.0625</v>
      </c>
      <c r="W12" s="1">
        <v>1</v>
      </c>
      <c r="X12" s="28">
        <f>5/Y12</f>
        <v>8.3333333333333329E-2</v>
      </c>
      <c r="Y12" s="65">
        <v>60</v>
      </c>
      <c r="Z12" s="29"/>
      <c r="AA12" s="30"/>
      <c r="AB12" s="31"/>
      <c r="AC12" s="32"/>
    </row>
    <row r="13" spans="1:29" s="2" customFormat="1" ht="114" customHeight="1">
      <c r="A13" s="27">
        <v>6</v>
      </c>
      <c r="B13" s="111" t="s">
        <v>29</v>
      </c>
      <c r="C13" s="92">
        <v>17</v>
      </c>
      <c r="D13" s="92">
        <v>17</v>
      </c>
      <c r="E13" s="96">
        <v>0.25</v>
      </c>
      <c r="F13" s="85">
        <f>E13+'[18]Annexure 1'!$F$13</f>
        <v>1.0777777777777779</v>
      </c>
      <c r="G13" s="96">
        <v>6.5854166666666671</v>
      </c>
      <c r="H13" s="96">
        <v>25.295138888888889</v>
      </c>
      <c r="I13" s="85">
        <f t="shared" si="2"/>
        <v>31.880555555555556</v>
      </c>
      <c r="J13" s="85">
        <f t="shared" si="3"/>
        <v>32.13055555555556</v>
      </c>
      <c r="K13" s="85">
        <f t="shared" si="4"/>
        <v>1.8900326797385623</v>
      </c>
      <c r="L13" s="93">
        <f t="shared" si="9"/>
        <v>93.748910675381268</v>
      </c>
      <c r="M13" s="93">
        <f t="shared" si="5"/>
        <v>93.699891067538118</v>
      </c>
      <c r="N13" s="84">
        <f>J13+'[18]Annexure 1'!$N$13</f>
        <v>146.67083333333332</v>
      </c>
      <c r="O13" s="85">
        <f t="shared" si="0"/>
        <v>8.6276960784313719</v>
      </c>
      <c r="P13" s="93">
        <f t="shared" si="6"/>
        <v>95.320056073431189</v>
      </c>
      <c r="Q13" s="93">
        <f t="shared" si="7"/>
        <v>95.28541197899925</v>
      </c>
      <c r="R13" s="109">
        <v>672</v>
      </c>
      <c r="S13" s="99">
        <v>64658</v>
      </c>
      <c r="T13" s="110">
        <v>771.13333333333344</v>
      </c>
      <c r="U13" s="94">
        <f t="shared" si="8"/>
        <v>39.529411764705884</v>
      </c>
      <c r="V13" s="94">
        <f t="shared" si="1"/>
        <v>45.360784313725496</v>
      </c>
      <c r="W13" s="1">
        <v>1</v>
      </c>
      <c r="X13" s="28">
        <f>36/Y13</f>
        <v>0.6</v>
      </c>
      <c r="Y13" s="65">
        <v>60</v>
      </c>
      <c r="Z13" s="29"/>
      <c r="AA13" s="30"/>
      <c r="AB13" s="31"/>
      <c r="AC13" s="32"/>
    </row>
    <row r="14" spans="1:29" s="2" customFormat="1" ht="114" customHeight="1">
      <c r="A14" s="27">
        <v>7</v>
      </c>
      <c r="B14" s="111" t="s">
        <v>30</v>
      </c>
      <c r="C14" s="92">
        <v>9</v>
      </c>
      <c r="D14" s="92">
        <v>9</v>
      </c>
      <c r="E14" s="97">
        <v>0.20138888888888887</v>
      </c>
      <c r="F14" s="85">
        <f>E14+'[18]Annexure 1'!$F$14</f>
        <v>5.9520833333333343</v>
      </c>
      <c r="G14" s="96">
        <v>5.5</v>
      </c>
      <c r="H14" s="96">
        <v>3.9652777777777781</v>
      </c>
      <c r="I14" s="85">
        <f t="shared" si="2"/>
        <v>9.4652777777777786</v>
      </c>
      <c r="J14" s="85">
        <f t="shared" si="3"/>
        <v>9.6666666666666679</v>
      </c>
      <c r="K14" s="85">
        <f t="shared" si="4"/>
        <v>1.0740740740740742</v>
      </c>
      <c r="L14" s="93">
        <f t="shared" si="9"/>
        <v>96.494341563786008</v>
      </c>
      <c r="M14" s="93">
        <f t="shared" si="5"/>
        <v>96.419753086419746</v>
      </c>
      <c r="N14" s="84">
        <f>J14+'[18]Annexure 1'!$N$14</f>
        <v>62.581967592592591</v>
      </c>
      <c r="O14" s="85">
        <f t="shared" si="0"/>
        <v>6.95355195473251</v>
      </c>
      <c r="P14" s="93">
        <f t="shared" si="6"/>
        <v>96.561634228338846</v>
      </c>
      <c r="Q14" s="93">
        <f t="shared" si="7"/>
        <v>96.200244833479516</v>
      </c>
      <c r="R14" s="109">
        <v>381</v>
      </c>
      <c r="S14" s="99">
        <v>55868</v>
      </c>
      <c r="T14" s="110">
        <v>232.00000000000003</v>
      </c>
      <c r="U14" s="94">
        <f t="shared" si="8"/>
        <v>42.333333333333336</v>
      </c>
      <c r="V14" s="94">
        <f t="shared" si="1"/>
        <v>25.777777777777782</v>
      </c>
      <c r="W14" s="1">
        <v>1</v>
      </c>
      <c r="X14" s="33">
        <f>22/Y14</f>
        <v>0.36666666666666664</v>
      </c>
      <c r="Y14" s="65">
        <v>60</v>
      </c>
      <c r="Z14" s="29"/>
      <c r="AA14" s="30"/>
      <c r="AB14" s="31"/>
      <c r="AC14" s="32"/>
    </row>
    <row r="15" spans="1:29" s="4" customFormat="1" ht="57" customHeight="1">
      <c r="A15" s="133" t="s">
        <v>77</v>
      </c>
      <c r="B15" s="134"/>
      <c r="C15" s="134"/>
      <c r="D15" s="134"/>
      <c r="E15" s="134"/>
      <c r="F15" s="134"/>
      <c r="G15" s="134"/>
      <c r="H15" s="134"/>
      <c r="I15" s="134"/>
      <c r="J15" s="134"/>
      <c r="K15" s="134"/>
      <c r="L15" s="134"/>
      <c r="M15" s="134"/>
      <c r="N15" s="134"/>
      <c r="O15" s="134"/>
      <c r="P15" s="134"/>
      <c r="Q15" s="134"/>
      <c r="R15" s="134"/>
      <c r="S15" s="134"/>
      <c r="T15" s="134"/>
      <c r="U15" s="134"/>
      <c r="V15" s="135"/>
      <c r="Y15" s="65">
        <v>60</v>
      </c>
    </row>
    <row r="16" spans="1:29" s="4" customFormat="1" ht="84" customHeight="1">
      <c r="A16" s="136" t="s">
        <v>91</v>
      </c>
      <c r="B16" s="136"/>
      <c r="C16" s="136"/>
      <c r="D16" s="136"/>
      <c r="E16" s="136"/>
      <c r="F16" s="136"/>
      <c r="G16" s="136"/>
      <c r="H16" s="136"/>
      <c r="I16" s="136"/>
      <c r="J16" s="136"/>
      <c r="K16" s="136"/>
      <c r="L16" s="136"/>
      <c r="M16" s="136"/>
      <c r="N16" s="136"/>
      <c r="O16" s="136"/>
      <c r="P16" s="136"/>
      <c r="Q16" s="136"/>
      <c r="R16" s="136"/>
      <c r="S16" s="136"/>
      <c r="T16" s="136"/>
      <c r="U16" s="136"/>
      <c r="V16" s="136"/>
      <c r="Y16" s="112"/>
    </row>
    <row r="17" spans="1:25" s="4" customFormat="1" ht="57"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Y17" s="112"/>
    </row>
    <row r="18" spans="1:25" s="4" customFormat="1" ht="57" customHeight="1">
      <c r="A18" s="113"/>
      <c r="B18" s="113"/>
      <c r="C18" s="113"/>
      <c r="D18" s="113"/>
      <c r="E18" s="113"/>
      <c r="F18" s="113"/>
      <c r="G18" s="113"/>
      <c r="H18" s="113"/>
      <c r="I18" s="113"/>
      <c r="J18" s="113"/>
      <c r="K18" s="113"/>
      <c r="L18" s="113"/>
      <c r="M18" s="113"/>
      <c r="N18" s="113"/>
      <c r="O18" s="113"/>
      <c r="P18" s="113"/>
      <c r="Q18" s="113"/>
      <c r="R18" s="113"/>
      <c r="S18" s="113"/>
      <c r="T18" s="113"/>
      <c r="U18" s="113"/>
      <c r="V18" s="113"/>
      <c r="Y18" s="112"/>
    </row>
    <row r="19" spans="1:25" s="80" customFormat="1" ht="157.19999999999999" customHeight="1">
      <c r="A19" s="75" t="s">
        <v>78</v>
      </c>
      <c r="B19" s="75"/>
      <c r="C19" s="75"/>
      <c r="D19" s="75"/>
      <c r="E19" s="75"/>
      <c r="F19" s="75"/>
      <c r="G19" s="76"/>
      <c r="H19" s="130" t="s">
        <v>67</v>
      </c>
      <c r="I19" s="130"/>
      <c r="J19" s="130"/>
      <c r="K19" s="130"/>
      <c r="L19" s="130"/>
      <c r="M19" s="130"/>
      <c r="N19" s="130"/>
      <c r="O19" s="77"/>
      <c r="P19" s="77"/>
      <c r="Q19" s="130" t="s">
        <v>68</v>
      </c>
      <c r="R19" s="130"/>
      <c r="S19" s="130"/>
      <c r="T19" s="130"/>
      <c r="U19" s="130"/>
      <c r="V19" s="130"/>
      <c r="W19" s="78"/>
      <c r="X19" s="78"/>
      <c r="Y19" s="79">
        <v>60</v>
      </c>
    </row>
    <row r="20" spans="1:25" s="9" customFormat="1" ht="58.8" customHeight="1">
      <c r="A20" s="131" t="s">
        <v>79</v>
      </c>
      <c r="B20" s="131"/>
      <c r="C20" s="131"/>
      <c r="D20" s="131"/>
      <c r="E20" s="61"/>
      <c r="F20" s="61"/>
      <c r="G20" s="62"/>
      <c r="H20" s="131" t="s">
        <v>69</v>
      </c>
      <c r="I20" s="131"/>
      <c r="J20" s="131"/>
      <c r="K20" s="131"/>
      <c r="L20" s="131"/>
      <c r="M20" s="131"/>
      <c r="N20" s="131"/>
      <c r="O20" s="63"/>
      <c r="P20" s="63"/>
      <c r="Q20" s="131" t="s">
        <v>70</v>
      </c>
      <c r="R20" s="131"/>
      <c r="S20" s="131"/>
      <c r="T20" s="131"/>
      <c r="U20" s="131"/>
      <c r="V20" s="131"/>
      <c r="W20" s="60"/>
      <c r="X20" s="60"/>
      <c r="Y20" s="65">
        <v>60</v>
      </c>
    </row>
    <row r="21" spans="1:25" s="12" customFormat="1" ht="39" customHeight="1">
      <c r="A21" s="10"/>
      <c r="B21" s="10"/>
      <c r="C21" s="10"/>
      <c r="D21" s="10"/>
      <c r="E21" s="10"/>
      <c r="F21" s="10"/>
      <c r="G21" s="10"/>
      <c r="H21" s="10"/>
      <c r="I21" s="10"/>
      <c r="J21" s="10"/>
      <c r="K21" s="10"/>
      <c r="L21" s="10"/>
      <c r="M21" s="10"/>
      <c r="N21" s="10"/>
      <c r="O21" s="10"/>
      <c r="P21" s="10"/>
      <c r="Q21" s="10"/>
      <c r="R21" s="11"/>
      <c r="S21" s="11"/>
      <c r="T21" s="11"/>
      <c r="U21" s="11"/>
    </row>
    <row r="22" spans="1:25" s="2" customFormat="1" ht="39" customHeight="1">
      <c r="A22" s="13"/>
      <c r="B22" s="13"/>
      <c r="C22" s="13"/>
      <c r="D22" s="13"/>
      <c r="E22" s="14"/>
      <c r="F22" s="14"/>
      <c r="G22" s="15"/>
      <c r="H22" s="14"/>
      <c r="I22" s="14"/>
      <c r="J22" s="14"/>
      <c r="K22" s="14"/>
      <c r="L22" s="16"/>
      <c r="M22" s="16"/>
      <c r="N22" s="15"/>
      <c r="O22" s="14"/>
      <c r="P22" s="16"/>
      <c r="Q22" s="16"/>
      <c r="R22" s="1"/>
      <c r="S22" s="1"/>
      <c r="T22" s="1"/>
      <c r="U22" s="1"/>
      <c r="V22" s="1"/>
      <c r="W22" s="1"/>
    </row>
    <row r="23" spans="1:25" s="2" customFormat="1" ht="39" customHeight="1">
      <c r="A23" s="13"/>
      <c r="B23" s="13"/>
      <c r="C23" s="13"/>
      <c r="D23" s="13"/>
      <c r="E23" s="14"/>
      <c r="F23" s="14"/>
      <c r="G23" s="14"/>
      <c r="H23" s="14"/>
      <c r="I23" s="14"/>
      <c r="J23" s="14"/>
      <c r="K23" s="14"/>
      <c r="L23" s="16"/>
      <c r="M23" s="16"/>
      <c r="N23" s="15"/>
      <c r="O23" s="14"/>
      <c r="P23" s="16"/>
      <c r="Q23" s="16"/>
      <c r="R23" s="1"/>
      <c r="S23" s="1"/>
      <c r="T23" s="1"/>
      <c r="U23" s="1"/>
      <c r="V23" s="1"/>
      <c r="W23" s="1"/>
    </row>
    <row r="24" spans="1:25" s="9" customFormat="1" ht="39" customHeight="1">
      <c r="A24" s="126"/>
      <c r="B24" s="126"/>
      <c r="C24" s="6"/>
      <c r="D24" s="6"/>
      <c r="E24" s="7"/>
      <c r="F24" s="7"/>
      <c r="G24" s="7"/>
      <c r="H24" s="7"/>
      <c r="I24" s="7"/>
      <c r="J24" s="7"/>
      <c r="K24" s="7"/>
      <c r="L24" s="17"/>
      <c r="M24" s="17"/>
      <c r="N24" s="7"/>
      <c r="O24" s="7"/>
      <c r="P24" s="17"/>
      <c r="Q24" s="17"/>
      <c r="R24" s="8"/>
      <c r="S24" s="8"/>
      <c r="T24" s="8"/>
      <c r="U24" s="1"/>
      <c r="V24" s="8"/>
      <c r="W24" s="8"/>
    </row>
    <row r="25" spans="1:25" s="9" customFormat="1" ht="39" customHeight="1">
      <c r="A25" s="126"/>
      <c r="B25" s="126"/>
      <c r="C25" s="6"/>
      <c r="D25" s="6"/>
      <c r="E25" s="7"/>
      <c r="F25" s="7"/>
      <c r="G25" s="7"/>
      <c r="H25" s="7"/>
      <c r="I25" s="7"/>
      <c r="J25" s="7"/>
      <c r="K25" s="7"/>
      <c r="L25" s="17"/>
      <c r="M25" s="17"/>
      <c r="N25" s="7"/>
      <c r="O25" s="7"/>
      <c r="P25" s="17"/>
      <c r="Q25" s="17"/>
      <c r="R25" s="8"/>
      <c r="S25" s="8"/>
      <c r="T25" s="8"/>
      <c r="U25" s="1"/>
      <c r="V25" s="8"/>
      <c r="W25" s="8"/>
    </row>
    <row r="26" spans="1:25" s="9" customFormat="1" ht="39" customHeight="1">
      <c r="A26" s="6"/>
      <c r="B26" s="6"/>
      <c r="C26" s="13"/>
      <c r="D26" s="13"/>
      <c r="E26" s="14"/>
      <c r="F26" s="14"/>
      <c r="G26" s="14"/>
      <c r="H26" s="14"/>
      <c r="I26" s="14"/>
      <c r="J26" s="14"/>
      <c r="K26" s="14"/>
      <c r="L26" s="17"/>
      <c r="M26" s="17"/>
      <c r="N26" s="18"/>
      <c r="O26" s="7"/>
      <c r="P26" s="17"/>
      <c r="Q26" s="17"/>
      <c r="R26" s="8"/>
      <c r="S26" s="8"/>
      <c r="T26" s="8"/>
      <c r="U26" s="1"/>
      <c r="V26" s="8"/>
      <c r="W26" s="8"/>
    </row>
    <row r="27" spans="1:25" s="9" customFormat="1" ht="39" customHeight="1">
      <c r="A27" s="126"/>
      <c r="B27" s="126"/>
      <c r="C27" s="6"/>
      <c r="D27" s="6"/>
      <c r="E27" s="7"/>
      <c r="F27" s="7"/>
      <c r="G27" s="7"/>
      <c r="H27" s="7"/>
      <c r="I27" s="7"/>
      <c r="J27" s="7"/>
      <c r="K27" s="7"/>
      <c r="L27" s="17"/>
      <c r="M27" s="17"/>
      <c r="N27" s="7"/>
      <c r="O27" s="7"/>
      <c r="P27" s="17"/>
      <c r="Q27" s="17"/>
      <c r="R27" s="8"/>
      <c r="S27" s="8"/>
      <c r="T27" s="8"/>
      <c r="U27" s="8"/>
      <c r="V27" s="8"/>
      <c r="W27" s="8"/>
    </row>
    <row r="28" spans="1:25" s="2" customFormat="1" ht="53.25" customHeight="1">
      <c r="A28" s="128"/>
      <c r="B28" s="128"/>
      <c r="C28" s="128"/>
      <c r="D28" s="128"/>
      <c r="E28" s="128"/>
      <c r="F28" s="128"/>
      <c r="G28" s="128"/>
      <c r="H28" s="128"/>
      <c r="I28" s="128"/>
      <c r="J28" s="128"/>
      <c r="K28" s="128"/>
      <c r="L28" s="128"/>
      <c r="M28" s="128"/>
      <c r="N28" s="128"/>
      <c r="O28" s="128"/>
      <c r="P28" s="128"/>
      <c r="Q28" s="128"/>
      <c r="R28" s="1"/>
      <c r="S28" s="1"/>
      <c r="T28" s="1"/>
      <c r="U28" s="1"/>
    </row>
    <row r="29" spans="1:25" s="2" customFormat="1" ht="25.5" customHeight="1">
      <c r="A29" s="127"/>
      <c r="B29" s="127"/>
      <c r="R29" s="1"/>
      <c r="S29" s="1"/>
      <c r="T29" s="1"/>
      <c r="U29" s="1"/>
    </row>
    <row r="30" spans="1:25" s="2" customFormat="1" ht="68.25" customHeight="1">
      <c r="A30" s="128"/>
      <c r="B30" s="128"/>
      <c r="C30" s="128"/>
      <c r="D30" s="128"/>
      <c r="E30" s="128"/>
      <c r="F30" s="128"/>
      <c r="G30" s="128"/>
      <c r="H30" s="128"/>
      <c r="I30" s="128"/>
      <c r="J30" s="128"/>
      <c r="K30" s="128"/>
      <c r="L30" s="128"/>
      <c r="M30" s="128"/>
      <c r="N30" s="128"/>
      <c r="O30" s="128"/>
      <c r="P30" s="128"/>
      <c r="Q30" s="128"/>
      <c r="R30" s="1"/>
      <c r="S30" s="1"/>
      <c r="T30" s="1"/>
      <c r="U30" s="1"/>
    </row>
    <row r="31" spans="1:25" s="4" customFormat="1" ht="56.25" customHeight="1">
      <c r="A31" s="125"/>
      <c r="B31" s="125"/>
      <c r="C31" s="125"/>
      <c r="D31" s="125"/>
      <c r="E31" s="125"/>
      <c r="F31" s="125"/>
      <c r="G31" s="125"/>
      <c r="H31" s="125"/>
      <c r="I31" s="125"/>
      <c r="J31" s="125"/>
      <c r="K31" s="125"/>
      <c r="L31" s="125"/>
      <c r="M31" s="125"/>
      <c r="N31" s="5"/>
      <c r="O31" s="5"/>
      <c r="P31" s="5"/>
      <c r="Q31" s="5"/>
      <c r="R31" s="3"/>
      <c r="S31" s="3"/>
      <c r="T31" s="3"/>
      <c r="U31" s="3"/>
    </row>
    <row r="32" spans="1:25" s="4" customFormat="1" ht="209.25" customHeight="1">
      <c r="A32" s="125"/>
      <c r="B32" s="125"/>
      <c r="C32" s="125"/>
      <c r="D32" s="125"/>
      <c r="E32" s="125"/>
      <c r="F32" s="125"/>
      <c r="G32" s="5"/>
      <c r="H32" s="5"/>
      <c r="I32" s="5"/>
      <c r="J32" s="5"/>
      <c r="K32" s="5"/>
      <c r="L32" s="5"/>
      <c r="M32" s="5"/>
      <c r="N32" s="5"/>
      <c r="O32" s="5"/>
      <c r="P32" s="5"/>
      <c r="Q32" s="5"/>
      <c r="R32" s="3"/>
      <c r="S32" s="3"/>
      <c r="T32" s="3"/>
      <c r="U32" s="3"/>
    </row>
    <row r="33" spans="1:23" s="9" customFormat="1" ht="39" customHeight="1">
      <c r="A33" s="126"/>
      <c r="B33" s="126"/>
      <c r="C33" s="6"/>
      <c r="D33" s="6"/>
      <c r="E33" s="7"/>
      <c r="F33" s="7"/>
      <c r="G33" s="7"/>
      <c r="H33" s="7"/>
      <c r="I33" s="6"/>
      <c r="J33" s="6"/>
      <c r="K33" s="6"/>
      <c r="L33" s="6"/>
      <c r="M33" s="6"/>
      <c r="N33" s="6"/>
      <c r="O33" s="6"/>
      <c r="P33" s="6"/>
      <c r="Q33" s="6"/>
      <c r="R33" s="8"/>
      <c r="S33" s="8"/>
      <c r="T33" s="8"/>
      <c r="U33" s="8"/>
    </row>
    <row r="34" spans="1:23" s="12" customFormat="1" ht="39" customHeight="1">
      <c r="A34" s="10"/>
      <c r="B34" s="10"/>
      <c r="C34" s="10"/>
      <c r="D34" s="10"/>
      <c r="E34" s="10"/>
      <c r="F34" s="10"/>
      <c r="G34" s="10"/>
      <c r="H34" s="10"/>
      <c r="I34" s="10"/>
      <c r="J34" s="10"/>
      <c r="K34" s="10"/>
      <c r="L34" s="10"/>
      <c r="M34" s="10"/>
      <c r="N34" s="10"/>
      <c r="O34" s="10"/>
      <c r="P34" s="10"/>
      <c r="Q34" s="10"/>
      <c r="R34" s="11"/>
      <c r="S34" s="11"/>
      <c r="T34" s="11"/>
      <c r="U34" s="11"/>
    </row>
    <row r="35" spans="1:23" s="2" customFormat="1" ht="39" customHeight="1">
      <c r="A35" s="13"/>
      <c r="B35" s="13"/>
      <c r="C35" s="13"/>
      <c r="D35" s="13"/>
      <c r="E35" s="14"/>
      <c r="F35" s="14"/>
      <c r="G35" s="15"/>
      <c r="H35" s="14"/>
      <c r="I35" s="14"/>
      <c r="J35" s="14"/>
      <c r="K35" s="14"/>
      <c r="L35" s="16"/>
      <c r="M35" s="16"/>
      <c r="N35" s="14"/>
      <c r="O35" s="14"/>
      <c r="P35" s="16"/>
      <c r="Q35" s="16"/>
      <c r="R35" s="1"/>
      <c r="S35" s="1"/>
      <c r="T35" s="1"/>
      <c r="U35" s="1"/>
      <c r="V35" s="1"/>
      <c r="W35" s="1"/>
    </row>
    <row r="36" spans="1:23" s="2" customFormat="1" ht="39" customHeight="1">
      <c r="A36" s="13"/>
      <c r="B36" s="13"/>
      <c r="C36" s="13"/>
      <c r="D36" s="13"/>
      <c r="E36" s="14"/>
      <c r="F36" s="14"/>
      <c r="G36" s="14"/>
      <c r="H36" s="14"/>
      <c r="I36" s="14"/>
      <c r="J36" s="14"/>
      <c r="K36" s="14"/>
      <c r="L36" s="16"/>
      <c r="M36" s="16"/>
      <c r="N36" s="14"/>
      <c r="O36" s="14"/>
      <c r="P36" s="16"/>
      <c r="Q36" s="16"/>
      <c r="R36" s="1"/>
      <c r="S36" s="1"/>
      <c r="T36" s="1"/>
      <c r="U36" s="1"/>
      <c r="V36" s="1"/>
      <c r="W36" s="1"/>
    </row>
    <row r="37" spans="1:23" s="9" customFormat="1" ht="39" customHeight="1">
      <c r="A37" s="126"/>
      <c r="B37" s="126"/>
      <c r="C37" s="6"/>
      <c r="D37" s="6"/>
      <c r="E37" s="7"/>
      <c r="F37" s="7"/>
      <c r="G37" s="7"/>
      <c r="H37" s="7"/>
      <c r="I37" s="7"/>
      <c r="J37" s="7"/>
      <c r="K37" s="7"/>
      <c r="L37" s="17"/>
      <c r="M37" s="17"/>
      <c r="N37" s="7"/>
      <c r="O37" s="7"/>
      <c r="P37" s="17"/>
      <c r="Q37" s="17"/>
      <c r="R37" s="8"/>
      <c r="S37" s="8"/>
      <c r="T37" s="8"/>
      <c r="U37" s="8"/>
      <c r="V37" s="8"/>
      <c r="W37" s="8"/>
    </row>
    <row r="38" spans="1:23" s="9" customFormat="1" ht="39" customHeight="1">
      <c r="A38" s="126"/>
      <c r="B38" s="126"/>
      <c r="C38" s="6"/>
      <c r="D38" s="6"/>
      <c r="E38" s="7"/>
      <c r="F38" s="7"/>
      <c r="G38" s="7"/>
      <c r="H38" s="7"/>
      <c r="I38" s="7"/>
      <c r="J38" s="7"/>
      <c r="K38" s="7"/>
      <c r="L38" s="17"/>
      <c r="M38" s="17"/>
      <c r="N38" s="7"/>
      <c r="O38" s="7"/>
      <c r="P38" s="17"/>
      <c r="Q38" s="17"/>
      <c r="R38" s="8"/>
      <c r="S38" s="8"/>
      <c r="T38" s="8"/>
      <c r="U38" s="8"/>
      <c r="V38" s="8"/>
      <c r="W38" s="8"/>
    </row>
    <row r="39" spans="1:23" s="9" customFormat="1" ht="39" customHeight="1">
      <c r="A39" s="6"/>
      <c r="B39" s="6"/>
      <c r="C39" s="13"/>
      <c r="D39" s="13"/>
      <c r="E39" s="14"/>
      <c r="F39" s="14"/>
      <c r="G39" s="14"/>
      <c r="H39" s="14"/>
      <c r="I39" s="14"/>
      <c r="J39" s="14"/>
      <c r="K39" s="14"/>
      <c r="L39" s="16"/>
      <c r="M39" s="16"/>
      <c r="N39" s="14"/>
      <c r="O39" s="14"/>
      <c r="P39" s="16"/>
      <c r="Q39" s="16"/>
      <c r="R39" s="8"/>
      <c r="S39" s="8"/>
      <c r="T39" s="8"/>
      <c r="U39" s="8"/>
      <c r="V39" s="8"/>
      <c r="W39" s="8"/>
    </row>
    <row r="40" spans="1:23" s="9" customFormat="1" ht="39" customHeight="1">
      <c r="A40" s="126"/>
      <c r="B40" s="126"/>
      <c r="C40" s="6"/>
      <c r="D40" s="6"/>
      <c r="E40" s="7"/>
      <c r="F40" s="7"/>
      <c r="G40" s="7"/>
      <c r="H40" s="7"/>
      <c r="I40" s="7"/>
      <c r="J40" s="7"/>
      <c r="K40" s="7"/>
      <c r="L40" s="17"/>
      <c r="M40" s="17"/>
      <c r="N40" s="7"/>
      <c r="O40" s="7"/>
      <c r="P40" s="17"/>
      <c r="Q40" s="17"/>
      <c r="R40" s="8"/>
      <c r="S40" s="8"/>
      <c r="T40" s="8"/>
      <c r="U40" s="8"/>
      <c r="V40" s="8"/>
      <c r="W40" s="8"/>
    </row>
    <row r="41" spans="1:23" s="2" customFormat="1" ht="53.25" customHeight="1">
      <c r="A41" s="128"/>
      <c r="B41" s="128"/>
      <c r="C41" s="128"/>
      <c r="D41" s="128"/>
      <c r="E41" s="128"/>
      <c r="F41" s="128"/>
      <c r="G41" s="128"/>
      <c r="H41" s="128"/>
      <c r="I41" s="128"/>
      <c r="J41" s="128"/>
      <c r="K41" s="128"/>
      <c r="L41" s="128"/>
      <c r="M41" s="128"/>
      <c r="N41" s="128"/>
      <c r="O41" s="128"/>
      <c r="P41" s="128"/>
      <c r="Q41" s="128"/>
      <c r="R41" s="1"/>
      <c r="S41" s="1"/>
      <c r="T41" s="1"/>
      <c r="U41" s="1"/>
    </row>
    <row r="42" spans="1:23" s="2" customFormat="1" ht="25.5" customHeight="1">
      <c r="A42" s="127"/>
      <c r="B42" s="127"/>
      <c r="R42" s="1"/>
      <c r="S42" s="1"/>
      <c r="T42" s="1"/>
      <c r="U42" s="1"/>
    </row>
    <row r="43" spans="1:23" s="2" customFormat="1" ht="68.25" customHeight="1">
      <c r="A43" s="128"/>
      <c r="B43" s="128"/>
      <c r="C43" s="128"/>
      <c r="D43" s="128"/>
      <c r="E43" s="128"/>
      <c r="F43" s="128"/>
      <c r="G43" s="128"/>
      <c r="H43" s="128"/>
      <c r="I43" s="128"/>
      <c r="J43" s="128"/>
      <c r="K43" s="128"/>
      <c r="L43" s="128"/>
      <c r="M43" s="128"/>
      <c r="N43" s="128"/>
      <c r="O43" s="128"/>
      <c r="P43" s="128"/>
      <c r="Q43" s="128"/>
      <c r="R43" s="1"/>
      <c r="S43" s="1"/>
      <c r="T43" s="1"/>
      <c r="U43" s="1"/>
    </row>
    <row r="44" spans="1:23" s="4" customFormat="1" ht="56.25" customHeight="1">
      <c r="A44" s="125"/>
      <c r="B44" s="125"/>
      <c r="C44" s="125"/>
      <c r="D44" s="125"/>
      <c r="E44" s="125"/>
      <c r="F44" s="125"/>
      <c r="G44" s="125"/>
      <c r="H44" s="125"/>
      <c r="I44" s="125"/>
      <c r="J44" s="125"/>
      <c r="K44" s="125"/>
      <c r="L44" s="125"/>
      <c r="M44" s="125"/>
      <c r="N44" s="5"/>
      <c r="O44" s="5"/>
      <c r="P44" s="5"/>
      <c r="Q44" s="5"/>
      <c r="R44" s="3"/>
      <c r="S44" s="3"/>
      <c r="T44" s="3"/>
      <c r="U44" s="3"/>
    </row>
    <row r="45" spans="1:23" s="4" customFormat="1" ht="209.25" customHeight="1">
      <c r="A45" s="125"/>
      <c r="B45" s="125"/>
      <c r="C45" s="125"/>
      <c r="D45" s="125"/>
      <c r="E45" s="125"/>
      <c r="F45" s="125"/>
      <c r="G45" s="5"/>
      <c r="H45" s="5"/>
      <c r="I45" s="5"/>
      <c r="J45" s="5"/>
      <c r="K45" s="5"/>
      <c r="L45" s="5"/>
      <c r="M45" s="5"/>
      <c r="N45" s="5"/>
      <c r="O45" s="5"/>
      <c r="P45" s="5"/>
      <c r="Q45" s="5"/>
      <c r="R45" s="3"/>
      <c r="S45" s="3"/>
      <c r="T45" s="3"/>
      <c r="U45" s="3"/>
    </row>
    <row r="46" spans="1:23" s="9" customFormat="1" ht="39" customHeight="1">
      <c r="A46" s="126"/>
      <c r="B46" s="126"/>
      <c r="C46" s="6"/>
      <c r="D46" s="6"/>
      <c r="E46" s="7"/>
      <c r="F46" s="7"/>
      <c r="G46" s="7"/>
      <c r="H46" s="7"/>
      <c r="I46" s="6"/>
      <c r="J46" s="6"/>
      <c r="K46" s="6"/>
      <c r="L46" s="6"/>
      <c r="M46" s="6"/>
      <c r="N46" s="6"/>
      <c r="O46" s="6"/>
      <c r="P46" s="6"/>
      <c r="Q46" s="6"/>
      <c r="R46" s="8"/>
      <c r="S46" s="8"/>
      <c r="T46" s="8"/>
      <c r="U46" s="8"/>
    </row>
    <row r="47" spans="1:23" s="12" customFormat="1" ht="39" customHeight="1">
      <c r="A47" s="10"/>
      <c r="B47" s="10"/>
      <c r="C47" s="10"/>
      <c r="D47" s="10"/>
      <c r="E47" s="10"/>
      <c r="F47" s="10"/>
      <c r="G47" s="10"/>
      <c r="H47" s="10"/>
      <c r="I47" s="10"/>
      <c r="J47" s="10"/>
      <c r="K47" s="10"/>
      <c r="L47" s="10"/>
      <c r="M47" s="10"/>
      <c r="N47" s="10"/>
      <c r="O47" s="10"/>
      <c r="P47" s="10"/>
      <c r="Q47" s="10"/>
      <c r="R47" s="11"/>
      <c r="S47" s="11"/>
      <c r="T47" s="11"/>
      <c r="U47" s="11"/>
    </row>
    <row r="48" spans="1:23" s="2" customFormat="1" ht="39" customHeight="1">
      <c r="A48" s="13"/>
      <c r="B48" s="13"/>
      <c r="C48" s="13"/>
      <c r="D48" s="13"/>
      <c r="E48" s="14"/>
      <c r="F48" s="14"/>
      <c r="G48" s="15"/>
      <c r="H48" s="14"/>
      <c r="I48" s="14"/>
      <c r="J48" s="14"/>
      <c r="K48" s="14"/>
      <c r="L48" s="16"/>
      <c r="M48" s="16"/>
      <c r="N48" s="14"/>
      <c r="O48" s="14"/>
      <c r="P48" s="16"/>
      <c r="Q48" s="16"/>
      <c r="R48" s="1"/>
      <c r="S48" s="1"/>
      <c r="T48" s="1"/>
      <c r="U48" s="1"/>
      <c r="V48" s="1"/>
      <c r="W48" s="1"/>
    </row>
    <row r="49" spans="1:23" s="2" customFormat="1" ht="39" customHeight="1">
      <c r="A49" s="13"/>
      <c r="B49" s="13"/>
      <c r="C49" s="13"/>
      <c r="D49" s="13"/>
      <c r="E49" s="14"/>
      <c r="F49" s="14"/>
      <c r="G49" s="14"/>
      <c r="H49" s="14"/>
      <c r="I49" s="14"/>
      <c r="J49" s="14"/>
      <c r="K49" s="14"/>
      <c r="L49" s="16"/>
      <c r="M49" s="16"/>
      <c r="N49" s="14"/>
      <c r="O49" s="14"/>
      <c r="P49" s="16"/>
      <c r="Q49" s="16"/>
      <c r="R49" s="1"/>
      <c r="S49" s="1"/>
      <c r="T49" s="1"/>
      <c r="U49" s="1"/>
      <c r="V49" s="1"/>
      <c r="W49" s="1"/>
    </row>
    <row r="50" spans="1:23" s="9" customFormat="1" ht="39" customHeight="1">
      <c r="A50" s="126"/>
      <c r="B50" s="126"/>
      <c r="C50" s="6"/>
      <c r="D50" s="6"/>
      <c r="E50" s="7"/>
      <c r="F50" s="7"/>
      <c r="G50" s="7"/>
      <c r="H50" s="7"/>
      <c r="I50" s="7"/>
      <c r="J50" s="7"/>
      <c r="K50" s="7"/>
      <c r="L50" s="17"/>
      <c r="M50" s="17"/>
      <c r="N50" s="7"/>
      <c r="O50" s="7"/>
      <c r="P50" s="17"/>
      <c r="Q50" s="17"/>
      <c r="R50" s="8"/>
      <c r="S50" s="8"/>
      <c r="T50" s="8"/>
      <c r="U50" s="8"/>
      <c r="V50" s="8"/>
      <c r="W50" s="8"/>
    </row>
    <row r="51" spans="1:23" s="9" customFormat="1" ht="39" customHeight="1">
      <c r="A51" s="126"/>
      <c r="B51" s="126"/>
      <c r="C51" s="6"/>
      <c r="D51" s="6"/>
      <c r="E51" s="7"/>
      <c r="F51" s="7"/>
      <c r="G51" s="7"/>
      <c r="H51" s="7"/>
      <c r="I51" s="7"/>
      <c r="J51" s="7"/>
      <c r="K51" s="7"/>
      <c r="L51" s="17"/>
      <c r="M51" s="17"/>
      <c r="N51" s="7"/>
      <c r="O51" s="7"/>
      <c r="P51" s="17"/>
      <c r="Q51" s="17"/>
      <c r="R51" s="8"/>
      <c r="S51" s="8"/>
      <c r="T51" s="8"/>
      <c r="U51" s="8"/>
      <c r="V51" s="8"/>
      <c r="W51" s="8"/>
    </row>
    <row r="52" spans="1:23" s="9" customFormat="1" ht="39" customHeight="1">
      <c r="A52" s="6"/>
      <c r="B52" s="6"/>
      <c r="C52" s="13"/>
      <c r="D52" s="13"/>
      <c r="E52" s="14"/>
      <c r="F52" s="14"/>
      <c r="G52" s="14"/>
      <c r="H52" s="14"/>
      <c r="I52" s="14"/>
      <c r="J52" s="14"/>
      <c r="K52" s="14"/>
      <c r="L52" s="16"/>
      <c r="M52" s="16"/>
      <c r="N52" s="14"/>
      <c r="O52" s="14"/>
      <c r="P52" s="16"/>
      <c r="Q52" s="16"/>
      <c r="R52" s="8"/>
      <c r="S52" s="8"/>
      <c r="T52" s="8"/>
      <c r="U52" s="8"/>
      <c r="V52" s="8"/>
      <c r="W52" s="8"/>
    </row>
    <row r="53" spans="1:23" s="9" customFormat="1" ht="39" customHeight="1">
      <c r="A53" s="126"/>
      <c r="B53" s="126"/>
      <c r="C53" s="6"/>
      <c r="D53" s="6"/>
      <c r="E53" s="7"/>
      <c r="F53" s="7"/>
      <c r="G53" s="7"/>
      <c r="H53" s="7"/>
      <c r="I53" s="7"/>
      <c r="J53" s="7"/>
      <c r="K53" s="7"/>
      <c r="L53" s="17"/>
      <c r="M53" s="17"/>
      <c r="N53" s="7"/>
      <c r="O53" s="7"/>
      <c r="P53" s="17"/>
      <c r="Q53" s="17"/>
      <c r="R53" s="8"/>
      <c r="S53" s="8"/>
      <c r="T53" s="8"/>
      <c r="U53" s="8"/>
      <c r="V53" s="8"/>
      <c r="W53" s="8"/>
    </row>
    <row r="54" spans="1:23" s="2" customFormat="1" ht="53.25" customHeight="1">
      <c r="A54" s="128"/>
      <c r="B54" s="128"/>
      <c r="C54" s="128"/>
      <c r="D54" s="128"/>
      <c r="E54" s="128"/>
      <c r="F54" s="128"/>
      <c r="G54" s="128"/>
      <c r="H54" s="128"/>
      <c r="I54" s="128"/>
      <c r="J54" s="128"/>
      <c r="K54" s="128"/>
      <c r="L54" s="128"/>
      <c r="M54" s="128"/>
      <c r="N54" s="128"/>
      <c r="O54" s="128"/>
      <c r="P54" s="128"/>
      <c r="Q54" s="128"/>
      <c r="R54" s="1"/>
      <c r="S54" s="1"/>
      <c r="T54" s="1"/>
      <c r="U54" s="1"/>
    </row>
    <row r="55" spans="1:23" s="2" customFormat="1" ht="25.5" customHeight="1">
      <c r="A55" s="127"/>
      <c r="B55" s="127"/>
      <c r="R55" s="1"/>
      <c r="S55" s="1"/>
      <c r="T55" s="1"/>
      <c r="U55" s="1"/>
    </row>
    <row r="56" spans="1:23" s="2" customFormat="1" ht="68.25" customHeight="1">
      <c r="A56" s="128"/>
      <c r="B56" s="128"/>
      <c r="C56" s="128"/>
      <c r="D56" s="128"/>
      <c r="E56" s="128"/>
      <c r="F56" s="128"/>
      <c r="G56" s="128"/>
      <c r="H56" s="128"/>
      <c r="I56" s="128"/>
      <c r="J56" s="128"/>
      <c r="K56" s="128"/>
      <c r="L56" s="128"/>
      <c r="M56" s="128"/>
      <c r="N56" s="128"/>
      <c r="O56" s="128"/>
      <c r="P56" s="128"/>
      <c r="Q56" s="128"/>
      <c r="R56" s="1"/>
      <c r="S56" s="1"/>
      <c r="T56" s="1"/>
      <c r="U56" s="1"/>
    </row>
    <row r="57" spans="1:23" s="4" customFormat="1" ht="56.25" customHeight="1">
      <c r="A57" s="125"/>
      <c r="B57" s="125"/>
      <c r="C57" s="125"/>
      <c r="D57" s="125"/>
      <c r="E57" s="125"/>
      <c r="F57" s="125"/>
      <c r="G57" s="125"/>
      <c r="H57" s="125"/>
      <c r="I57" s="125"/>
      <c r="J57" s="125"/>
      <c r="K57" s="125"/>
      <c r="L57" s="125"/>
      <c r="M57" s="125"/>
      <c r="N57" s="5"/>
      <c r="O57" s="5"/>
      <c r="P57" s="5"/>
      <c r="Q57" s="5"/>
      <c r="R57" s="3"/>
      <c r="S57" s="3"/>
      <c r="T57" s="3"/>
      <c r="U57" s="3"/>
    </row>
    <row r="58" spans="1:23" s="4" customFormat="1" ht="209.25" customHeight="1">
      <c r="A58" s="125"/>
      <c r="B58" s="125"/>
      <c r="C58" s="125"/>
      <c r="D58" s="125"/>
      <c r="E58" s="125"/>
      <c r="F58" s="125"/>
      <c r="G58" s="5"/>
      <c r="H58" s="5"/>
      <c r="I58" s="5"/>
      <c r="J58" s="5"/>
      <c r="K58" s="5"/>
      <c r="L58" s="5"/>
      <c r="M58" s="5"/>
      <c r="N58" s="5"/>
      <c r="O58" s="5"/>
      <c r="P58" s="5"/>
      <c r="Q58" s="5"/>
      <c r="R58" s="3"/>
      <c r="S58" s="3"/>
      <c r="T58" s="3"/>
      <c r="U58" s="3"/>
    </row>
    <row r="59" spans="1:23" s="9" customFormat="1" ht="39" customHeight="1">
      <c r="A59" s="126"/>
      <c r="B59" s="126"/>
      <c r="C59" s="6"/>
      <c r="D59" s="6"/>
      <c r="E59" s="7"/>
      <c r="F59" s="7"/>
      <c r="G59" s="7"/>
      <c r="H59" s="7"/>
      <c r="I59" s="6"/>
      <c r="J59" s="6"/>
      <c r="K59" s="6"/>
      <c r="L59" s="6"/>
      <c r="M59" s="6"/>
      <c r="N59" s="6"/>
      <c r="O59" s="6"/>
      <c r="P59" s="6"/>
      <c r="Q59" s="6"/>
      <c r="R59" s="8"/>
      <c r="S59" s="8"/>
      <c r="T59" s="8"/>
      <c r="U59" s="8"/>
    </row>
    <row r="60" spans="1:23" s="2" customFormat="1" ht="39" customHeight="1">
      <c r="A60" s="13"/>
      <c r="B60" s="13"/>
      <c r="C60" s="13"/>
      <c r="D60" s="13"/>
      <c r="E60" s="13"/>
      <c r="F60" s="13"/>
      <c r="G60" s="13"/>
      <c r="H60" s="13"/>
      <c r="I60" s="13"/>
      <c r="J60" s="13"/>
      <c r="K60" s="13"/>
      <c r="L60" s="13"/>
      <c r="M60" s="13"/>
      <c r="N60" s="13"/>
      <c r="O60" s="13"/>
      <c r="P60" s="13"/>
      <c r="Q60" s="13"/>
      <c r="R60" s="1"/>
      <c r="S60" s="1"/>
      <c r="T60" s="1"/>
      <c r="U60" s="1"/>
    </row>
    <row r="61" spans="1:23" s="2" customFormat="1" ht="39" customHeight="1">
      <c r="A61" s="13"/>
      <c r="B61" s="13"/>
      <c r="C61" s="13"/>
      <c r="D61" s="13"/>
      <c r="E61" s="14"/>
      <c r="F61" s="14"/>
      <c r="G61" s="15"/>
      <c r="H61" s="14"/>
      <c r="I61" s="14"/>
      <c r="J61" s="14"/>
      <c r="K61" s="14"/>
      <c r="L61" s="16"/>
      <c r="M61" s="16"/>
      <c r="N61" s="14"/>
      <c r="O61" s="14"/>
      <c r="P61" s="16"/>
      <c r="Q61" s="16"/>
      <c r="R61" s="1"/>
      <c r="S61" s="1"/>
      <c r="T61" s="1"/>
      <c r="U61" s="1"/>
      <c r="V61" s="1"/>
      <c r="W61" s="1"/>
    </row>
    <row r="62" spans="1:23" s="2" customFormat="1" ht="39" customHeight="1">
      <c r="A62" s="13"/>
      <c r="B62" s="13"/>
      <c r="C62" s="13"/>
      <c r="D62" s="13"/>
      <c r="E62" s="14"/>
      <c r="F62" s="14"/>
      <c r="G62" s="14"/>
      <c r="H62" s="14"/>
      <c r="I62" s="14"/>
      <c r="J62" s="14"/>
      <c r="K62" s="14"/>
      <c r="L62" s="16"/>
      <c r="M62" s="16"/>
      <c r="N62" s="14"/>
      <c r="O62" s="14"/>
      <c r="P62" s="16"/>
      <c r="Q62" s="16"/>
      <c r="R62" s="1"/>
      <c r="S62" s="1"/>
      <c r="T62" s="1"/>
      <c r="U62" s="1"/>
      <c r="V62" s="1"/>
      <c r="W62" s="1"/>
    </row>
    <row r="63" spans="1:23" s="9" customFormat="1" ht="39" customHeight="1">
      <c r="A63" s="126"/>
      <c r="B63" s="126"/>
      <c r="C63" s="6"/>
      <c r="D63" s="6"/>
      <c r="E63" s="7"/>
      <c r="F63" s="7"/>
      <c r="G63" s="7"/>
      <c r="H63" s="7"/>
      <c r="I63" s="7"/>
      <c r="J63" s="7"/>
      <c r="K63" s="7"/>
      <c r="L63" s="17"/>
      <c r="M63" s="17"/>
      <c r="N63" s="7"/>
      <c r="O63" s="7"/>
      <c r="P63" s="17"/>
      <c r="Q63" s="17"/>
      <c r="R63" s="8"/>
      <c r="S63" s="8"/>
      <c r="T63" s="8"/>
      <c r="U63" s="8"/>
      <c r="V63" s="8"/>
      <c r="W63" s="8"/>
    </row>
    <row r="64" spans="1:23" s="9" customFormat="1" ht="39" customHeight="1">
      <c r="A64" s="126"/>
      <c r="B64" s="126"/>
      <c r="C64" s="6"/>
      <c r="D64" s="6"/>
      <c r="E64" s="7"/>
      <c r="F64" s="7"/>
      <c r="G64" s="7"/>
      <c r="H64" s="7"/>
      <c r="I64" s="7"/>
      <c r="J64" s="7"/>
      <c r="K64" s="7"/>
      <c r="L64" s="17"/>
      <c r="M64" s="17"/>
      <c r="N64" s="7"/>
      <c r="O64" s="7"/>
      <c r="P64" s="17"/>
      <c r="Q64" s="17"/>
      <c r="R64" s="8"/>
      <c r="S64" s="8"/>
      <c r="T64" s="8"/>
      <c r="U64" s="8"/>
      <c r="V64" s="8"/>
      <c r="W64" s="8"/>
    </row>
    <row r="65" spans="1:23" s="9" customFormat="1" ht="39" customHeight="1">
      <c r="A65" s="6"/>
      <c r="B65" s="6"/>
      <c r="C65" s="13"/>
      <c r="D65" s="13"/>
      <c r="E65" s="14"/>
      <c r="F65" s="14"/>
      <c r="G65" s="14"/>
      <c r="H65" s="14"/>
      <c r="I65" s="14"/>
      <c r="J65" s="14"/>
      <c r="K65" s="14"/>
      <c r="L65" s="16"/>
      <c r="M65" s="16"/>
      <c r="N65" s="14"/>
      <c r="O65" s="14"/>
      <c r="P65" s="16"/>
      <c r="Q65" s="16"/>
      <c r="R65" s="8"/>
      <c r="S65" s="8"/>
      <c r="T65" s="8"/>
      <c r="U65" s="8"/>
      <c r="V65" s="8"/>
      <c r="W65" s="8"/>
    </row>
    <row r="66" spans="1:23" s="9" customFormat="1" ht="39" customHeight="1">
      <c r="A66" s="126"/>
      <c r="B66" s="126"/>
      <c r="C66" s="6"/>
      <c r="D66" s="6"/>
      <c r="E66" s="7"/>
      <c r="F66" s="7"/>
      <c r="G66" s="7"/>
      <c r="H66" s="7"/>
      <c r="I66" s="7"/>
      <c r="J66" s="7"/>
      <c r="K66" s="7"/>
      <c r="L66" s="17"/>
      <c r="M66" s="17"/>
      <c r="N66" s="7"/>
      <c r="O66" s="7"/>
      <c r="P66" s="17"/>
      <c r="Q66" s="17"/>
      <c r="R66" s="8"/>
      <c r="S66" s="8"/>
      <c r="T66" s="8"/>
      <c r="U66" s="8"/>
      <c r="V66" s="8"/>
      <c r="W66" s="8"/>
    </row>
    <row r="67" spans="1:23" s="2" customFormat="1" ht="53.25" customHeight="1">
      <c r="A67" s="128"/>
      <c r="B67" s="128"/>
      <c r="C67" s="128"/>
      <c r="D67" s="128"/>
      <c r="E67" s="128"/>
      <c r="F67" s="128"/>
      <c r="G67" s="128"/>
      <c r="H67" s="128"/>
      <c r="I67" s="128"/>
      <c r="J67" s="128"/>
      <c r="K67" s="128"/>
      <c r="L67" s="128"/>
      <c r="M67" s="128"/>
      <c r="N67" s="128"/>
      <c r="O67" s="128"/>
      <c r="P67" s="128"/>
      <c r="Q67" s="128"/>
      <c r="R67" s="1"/>
      <c r="S67" s="1"/>
      <c r="T67" s="1"/>
      <c r="U67" s="1"/>
    </row>
    <row r="68" spans="1:23" s="2" customFormat="1" ht="25.5" customHeight="1">
      <c r="A68" s="127"/>
      <c r="B68" s="127"/>
      <c r="R68" s="1"/>
      <c r="S68" s="1"/>
      <c r="T68" s="1"/>
      <c r="U68" s="1"/>
    </row>
    <row r="69" spans="1:23" s="2" customFormat="1" ht="68.25" customHeight="1">
      <c r="A69" s="128"/>
      <c r="B69" s="128"/>
      <c r="C69" s="128"/>
      <c r="D69" s="128"/>
      <c r="E69" s="128"/>
      <c r="F69" s="128"/>
      <c r="G69" s="128"/>
      <c r="H69" s="128"/>
      <c r="I69" s="128"/>
      <c r="J69" s="128"/>
      <c r="K69" s="128"/>
      <c r="L69" s="128"/>
      <c r="M69" s="128"/>
      <c r="N69" s="128"/>
      <c r="O69" s="128"/>
      <c r="P69" s="128"/>
      <c r="Q69" s="128"/>
      <c r="R69" s="1"/>
      <c r="S69" s="1"/>
      <c r="T69" s="1"/>
      <c r="U69" s="1"/>
    </row>
    <row r="70" spans="1:23" s="4" customFormat="1" ht="56.25" customHeight="1">
      <c r="A70" s="125"/>
      <c r="B70" s="125"/>
      <c r="C70" s="125"/>
      <c r="D70" s="125"/>
      <c r="E70" s="125"/>
      <c r="F70" s="125"/>
      <c r="G70" s="125"/>
      <c r="H70" s="125"/>
      <c r="I70" s="125"/>
      <c r="J70" s="125"/>
      <c r="K70" s="125"/>
      <c r="L70" s="125"/>
      <c r="M70" s="125"/>
      <c r="N70" s="5"/>
      <c r="O70" s="5"/>
      <c r="P70" s="5"/>
      <c r="Q70" s="5"/>
      <c r="R70" s="3"/>
      <c r="S70" s="3"/>
      <c r="T70" s="3"/>
      <c r="U70" s="3"/>
    </row>
    <row r="71" spans="1:23" s="4" customFormat="1" ht="209.25" customHeight="1">
      <c r="A71" s="125"/>
      <c r="B71" s="125"/>
      <c r="C71" s="125"/>
      <c r="D71" s="125"/>
      <c r="E71" s="125"/>
      <c r="F71" s="125"/>
      <c r="G71" s="5"/>
      <c r="H71" s="5"/>
      <c r="I71" s="5"/>
      <c r="J71" s="5"/>
      <c r="K71" s="5"/>
      <c r="L71" s="5"/>
      <c r="M71" s="5"/>
      <c r="N71" s="5"/>
      <c r="O71" s="5"/>
      <c r="P71" s="5"/>
      <c r="Q71" s="5"/>
      <c r="R71" s="3"/>
      <c r="S71" s="3"/>
      <c r="T71" s="3"/>
      <c r="U71" s="3"/>
    </row>
    <row r="72" spans="1:23" s="9" customFormat="1" ht="39" customHeight="1">
      <c r="A72" s="126"/>
      <c r="B72" s="126"/>
      <c r="C72" s="6"/>
      <c r="D72" s="6"/>
      <c r="E72" s="7"/>
      <c r="F72" s="7"/>
      <c r="G72" s="7"/>
      <c r="H72" s="7"/>
      <c r="I72" s="6"/>
      <c r="J72" s="6"/>
      <c r="K72" s="6"/>
      <c r="L72" s="6"/>
      <c r="M72" s="6"/>
      <c r="N72" s="6"/>
      <c r="O72" s="6"/>
      <c r="P72" s="6"/>
      <c r="Q72" s="6"/>
      <c r="R72" s="8"/>
      <c r="S72" s="8"/>
      <c r="T72" s="8"/>
      <c r="U72" s="8"/>
    </row>
    <row r="73" spans="1:23" s="2" customFormat="1" ht="39" customHeight="1">
      <c r="A73" s="13"/>
      <c r="B73" s="13"/>
      <c r="C73" s="13"/>
      <c r="D73" s="13"/>
      <c r="E73" s="13"/>
      <c r="F73" s="13"/>
      <c r="G73" s="13"/>
      <c r="H73" s="13"/>
      <c r="I73" s="13"/>
      <c r="J73" s="13"/>
      <c r="K73" s="13"/>
      <c r="L73" s="13"/>
      <c r="M73" s="13"/>
      <c r="N73" s="13"/>
      <c r="O73" s="13"/>
      <c r="P73" s="13"/>
      <c r="Q73" s="13"/>
      <c r="R73" s="1"/>
      <c r="S73" s="1"/>
      <c r="T73" s="1"/>
      <c r="U73" s="1"/>
    </row>
    <row r="74" spans="1:23" s="2" customFormat="1" ht="39" customHeight="1">
      <c r="A74" s="13"/>
      <c r="B74" s="13"/>
      <c r="C74" s="13"/>
      <c r="D74" s="13"/>
      <c r="E74" s="14"/>
      <c r="F74" s="14"/>
      <c r="G74" s="14"/>
      <c r="H74" s="14"/>
      <c r="I74" s="14"/>
      <c r="J74" s="14"/>
      <c r="K74" s="14"/>
      <c r="L74" s="16"/>
      <c r="M74" s="16"/>
      <c r="N74" s="14"/>
      <c r="O74" s="14"/>
      <c r="P74" s="16"/>
      <c r="Q74" s="16"/>
      <c r="R74" s="1"/>
      <c r="S74" s="1"/>
      <c r="T74" s="1"/>
      <c r="U74" s="1"/>
      <c r="V74" s="1"/>
      <c r="W74" s="1"/>
    </row>
    <row r="75" spans="1:23" s="2" customFormat="1" ht="39" customHeight="1">
      <c r="A75" s="13"/>
      <c r="B75" s="13"/>
      <c r="C75" s="13"/>
      <c r="D75" s="13"/>
      <c r="E75" s="14"/>
      <c r="F75" s="14"/>
      <c r="G75" s="14"/>
      <c r="H75" s="14"/>
      <c r="I75" s="14"/>
      <c r="J75" s="14"/>
      <c r="K75" s="14"/>
      <c r="L75" s="16"/>
      <c r="M75" s="16"/>
      <c r="N75" s="14"/>
      <c r="O75" s="14"/>
      <c r="P75" s="16"/>
      <c r="Q75" s="16"/>
      <c r="R75" s="1"/>
      <c r="S75" s="1"/>
      <c r="T75" s="1"/>
      <c r="U75" s="1"/>
      <c r="V75" s="1"/>
      <c r="W75" s="1"/>
    </row>
    <row r="76" spans="1:23" s="9" customFormat="1" ht="39" customHeight="1">
      <c r="A76" s="126"/>
      <c r="B76" s="126"/>
      <c r="C76" s="6"/>
      <c r="D76" s="6"/>
      <c r="E76" s="7"/>
      <c r="F76" s="7"/>
      <c r="G76" s="7"/>
      <c r="H76" s="7"/>
      <c r="I76" s="7"/>
      <c r="J76" s="7"/>
      <c r="K76" s="7"/>
      <c r="L76" s="17"/>
      <c r="M76" s="17"/>
      <c r="N76" s="7"/>
      <c r="O76" s="7"/>
      <c r="P76" s="17"/>
      <c r="Q76" s="17"/>
      <c r="R76" s="8"/>
      <c r="S76" s="8"/>
      <c r="T76" s="8"/>
      <c r="U76" s="8"/>
      <c r="V76" s="8"/>
      <c r="W76" s="8"/>
    </row>
    <row r="77" spans="1:23" s="9" customFormat="1" ht="39" customHeight="1">
      <c r="A77" s="126"/>
      <c r="B77" s="126"/>
      <c r="C77" s="6"/>
      <c r="D77" s="6"/>
      <c r="E77" s="7"/>
      <c r="F77" s="7"/>
      <c r="G77" s="7"/>
      <c r="H77" s="7"/>
      <c r="I77" s="7"/>
      <c r="J77" s="7"/>
      <c r="K77" s="7"/>
      <c r="L77" s="17"/>
      <c r="M77" s="17"/>
      <c r="N77" s="7"/>
      <c r="O77" s="7"/>
      <c r="P77" s="17"/>
      <c r="Q77" s="17"/>
      <c r="R77" s="8"/>
      <c r="S77" s="8"/>
      <c r="T77" s="8"/>
      <c r="U77" s="8"/>
      <c r="V77" s="8"/>
      <c r="W77" s="8"/>
    </row>
    <row r="78" spans="1:23" s="9" customFormat="1" ht="39" customHeight="1">
      <c r="A78" s="6"/>
      <c r="B78" s="6"/>
      <c r="C78" s="13"/>
      <c r="D78" s="13"/>
      <c r="E78" s="14"/>
      <c r="F78" s="14"/>
      <c r="G78" s="14"/>
      <c r="H78" s="14"/>
      <c r="I78" s="14"/>
      <c r="J78" s="14"/>
      <c r="K78" s="14"/>
      <c r="L78" s="16"/>
      <c r="M78" s="16"/>
      <c r="N78" s="14"/>
      <c r="O78" s="14"/>
      <c r="P78" s="16"/>
      <c r="Q78" s="16"/>
      <c r="R78" s="8"/>
      <c r="S78" s="8"/>
      <c r="T78" s="8"/>
      <c r="U78" s="8"/>
      <c r="V78" s="8"/>
      <c r="W78" s="8"/>
    </row>
    <row r="79" spans="1:23" s="9" customFormat="1" ht="39" customHeight="1">
      <c r="A79" s="126"/>
      <c r="B79" s="126"/>
      <c r="C79" s="6"/>
      <c r="D79" s="6"/>
      <c r="E79" s="7"/>
      <c r="F79" s="7"/>
      <c r="G79" s="7"/>
      <c r="H79" s="7"/>
      <c r="I79" s="7"/>
      <c r="J79" s="7"/>
      <c r="K79" s="7"/>
      <c r="L79" s="17"/>
      <c r="M79" s="17"/>
      <c r="N79" s="7"/>
      <c r="O79" s="7"/>
      <c r="P79" s="17"/>
      <c r="Q79" s="17"/>
      <c r="R79" s="8"/>
      <c r="S79" s="8"/>
      <c r="T79" s="8"/>
      <c r="U79" s="8"/>
      <c r="V79" s="8"/>
      <c r="W79" s="8"/>
    </row>
    <row r="80" spans="1:23" s="2" customFormat="1" ht="53.25" customHeight="1">
      <c r="A80" s="128"/>
      <c r="B80" s="128"/>
      <c r="C80" s="128"/>
      <c r="D80" s="128"/>
      <c r="E80" s="128"/>
      <c r="F80" s="128"/>
      <c r="G80" s="128"/>
      <c r="H80" s="128"/>
      <c r="I80" s="128"/>
      <c r="J80" s="128"/>
      <c r="K80" s="128"/>
      <c r="L80" s="128"/>
      <c r="M80" s="128"/>
      <c r="N80" s="128"/>
      <c r="O80" s="128"/>
      <c r="P80" s="128"/>
      <c r="Q80" s="128"/>
      <c r="R80" s="1"/>
      <c r="S80" s="1"/>
      <c r="T80" s="1"/>
      <c r="U80" s="1"/>
      <c r="V80" s="1"/>
      <c r="W80" s="1"/>
    </row>
    <row r="81" spans="1:21" s="2" customFormat="1" ht="25.5" customHeight="1">
      <c r="A81" s="127"/>
      <c r="B81" s="127"/>
      <c r="R81" s="1"/>
      <c r="S81" s="1"/>
      <c r="T81" s="1"/>
      <c r="U81" s="1"/>
    </row>
    <row r="82" spans="1:21" s="2" customFormat="1" ht="34.5" customHeight="1">
      <c r="A82" s="128"/>
      <c r="B82" s="128"/>
      <c r="C82" s="128"/>
      <c r="D82" s="128"/>
      <c r="E82" s="128"/>
      <c r="F82" s="128"/>
      <c r="G82" s="128"/>
      <c r="H82" s="128"/>
      <c r="I82" s="128"/>
      <c r="J82" s="128"/>
      <c r="K82" s="128"/>
      <c r="L82" s="128"/>
      <c r="M82" s="128"/>
      <c r="N82" s="128"/>
      <c r="O82" s="128"/>
      <c r="P82" s="128"/>
      <c r="Q82" s="128"/>
      <c r="R82" s="1"/>
      <c r="S82" s="1"/>
      <c r="T82" s="1"/>
      <c r="U82" s="1"/>
    </row>
    <row r="83" spans="1:21" s="4" customFormat="1" ht="56.25" customHeight="1">
      <c r="A83" s="125"/>
      <c r="B83" s="125"/>
      <c r="C83" s="125"/>
      <c r="D83" s="125"/>
      <c r="E83" s="125"/>
      <c r="F83" s="125"/>
      <c r="G83" s="125"/>
      <c r="H83" s="125"/>
      <c r="I83" s="125"/>
      <c r="J83" s="125"/>
      <c r="K83" s="125"/>
      <c r="L83" s="125"/>
      <c r="M83" s="125"/>
      <c r="N83" s="5"/>
      <c r="O83" s="5"/>
      <c r="P83" s="5"/>
      <c r="Q83" s="5"/>
      <c r="R83" s="3"/>
      <c r="S83" s="3"/>
      <c r="T83" s="3"/>
      <c r="U83" s="3"/>
    </row>
    <row r="84" spans="1:21" s="4" customFormat="1" ht="272.25" customHeight="1">
      <c r="A84" s="125"/>
      <c r="B84" s="125"/>
      <c r="C84" s="125"/>
      <c r="D84" s="125"/>
      <c r="E84" s="125"/>
      <c r="F84" s="125"/>
      <c r="G84" s="5"/>
      <c r="H84" s="5"/>
      <c r="I84" s="5"/>
      <c r="J84" s="5"/>
      <c r="K84" s="5"/>
      <c r="L84" s="5"/>
      <c r="M84" s="5"/>
      <c r="N84" s="5"/>
      <c r="O84" s="5"/>
      <c r="P84" s="5"/>
      <c r="Q84" s="5"/>
      <c r="R84" s="3"/>
      <c r="S84" s="3"/>
      <c r="T84" s="3"/>
      <c r="U84" s="3"/>
    </row>
    <row r="85" spans="1:21" s="9" customFormat="1" ht="39" customHeight="1">
      <c r="A85" s="126"/>
      <c r="B85" s="126"/>
      <c r="C85" s="6"/>
      <c r="D85" s="6"/>
      <c r="E85" s="7"/>
      <c r="F85" s="7"/>
      <c r="G85" s="7"/>
      <c r="H85" s="7"/>
      <c r="I85" s="6"/>
      <c r="J85" s="6"/>
      <c r="K85" s="6"/>
      <c r="L85" s="6"/>
      <c r="M85" s="6"/>
      <c r="N85" s="6"/>
      <c r="O85" s="6"/>
      <c r="P85" s="6"/>
      <c r="Q85" s="6"/>
      <c r="R85" s="8"/>
      <c r="S85" s="8"/>
      <c r="T85" s="8"/>
      <c r="U85" s="8"/>
    </row>
    <row r="86" spans="1:21" s="2" customFormat="1" ht="39" customHeight="1">
      <c r="A86" s="13"/>
      <c r="B86" s="13"/>
      <c r="C86" s="13"/>
      <c r="D86" s="13"/>
      <c r="E86" s="13"/>
      <c r="F86" s="13"/>
      <c r="G86" s="13"/>
      <c r="H86" s="13"/>
      <c r="I86" s="13"/>
      <c r="J86" s="13"/>
      <c r="K86" s="13"/>
      <c r="L86" s="13"/>
      <c r="M86" s="13"/>
      <c r="N86" s="13"/>
      <c r="O86" s="13"/>
      <c r="P86" s="13"/>
      <c r="Q86" s="13"/>
      <c r="R86" s="1"/>
      <c r="S86" s="1"/>
      <c r="T86" s="1"/>
      <c r="U86" s="1"/>
    </row>
    <row r="87" spans="1:21" s="2" customFormat="1" ht="39" customHeight="1">
      <c r="A87" s="13"/>
      <c r="B87" s="13"/>
      <c r="C87" s="13"/>
      <c r="D87" s="13"/>
      <c r="E87" s="14"/>
      <c r="F87" s="14"/>
      <c r="G87" s="14"/>
      <c r="H87" s="14"/>
      <c r="I87" s="14"/>
      <c r="J87" s="14"/>
      <c r="K87" s="14"/>
      <c r="L87" s="16"/>
      <c r="M87" s="16"/>
      <c r="N87" s="14"/>
      <c r="O87" s="14"/>
      <c r="P87" s="16"/>
      <c r="Q87" s="16"/>
      <c r="R87" s="1"/>
      <c r="S87" s="1"/>
      <c r="T87" s="1"/>
      <c r="U87" s="1"/>
    </row>
    <row r="88" spans="1:21" s="2" customFormat="1" ht="39" customHeight="1">
      <c r="A88" s="13"/>
      <c r="B88" s="13"/>
      <c r="C88" s="13"/>
      <c r="D88" s="13"/>
      <c r="E88" s="14"/>
      <c r="F88" s="14"/>
      <c r="G88" s="14"/>
      <c r="H88" s="14"/>
      <c r="I88" s="14"/>
      <c r="J88" s="14"/>
      <c r="K88" s="14"/>
      <c r="L88" s="16"/>
      <c r="M88" s="16"/>
      <c r="N88" s="14"/>
      <c r="O88" s="14"/>
      <c r="P88" s="16"/>
      <c r="Q88" s="16"/>
      <c r="R88" s="1"/>
      <c r="S88" s="1"/>
      <c r="T88" s="1"/>
      <c r="U88" s="1"/>
    </row>
    <row r="89" spans="1:21" s="9" customFormat="1" ht="39" customHeight="1">
      <c r="A89" s="126"/>
      <c r="B89" s="126"/>
      <c r="C89" s="6"/>
      <c r="D89" s="6"/>
      <c r="E89" s="7"/>
      <c r="F89" s="7"/>
      <c r="G89" s="7"/>
      <c r="H89" s="7"/>
      <c r="I89" s="7"/>
      <c r="J89" s="7"/>
      <c r="K89" s="7"/>
      <c r="L89" s="17"/>
      <c r="M89" s="17"/>
      <c r="N89" s="7"/>
      <c r="O89" s="7"/>
      <c r="P89" s="17"/>
      <c r="Q89" s="17"/>
      <c r="R89" s="8"/>
      <c r="S89" s="8"/>
      <c r="T89" s="8"/>
      <c r="U89" s="8"/>
    </row>
    <row r="90" spans="1:21" s="9" customFormat="1" ht="39" customHeight="1">
      <c r="A90" s="126"/>
      <c r="B90" s="126"/>
      <c r="C90" s="6"/>
      <c r="D90" s="6"/>
      <c r="E90" s="7"/>
      <c r="F90" s="7"/>
      <c r="G90" s="7"/>
      <c r="H90" s="7"/>
      <c r="I90" s="7"/>
      <c r="J90" s="7"/>
      <c r="K90" s="7"/>
      <c r="L90" s="17"/>
      <c r="M90" s="17"/>
      <c r="N90" s="7"/>
      <c r="O90" s="7"/>
      <c r="P90" s="17"/>
      <c r="Q90" s="17"/>
      <c r="R90" s="8"/>
      <c r="S90" s="8"/>
      <c r="T90" s="8"/>
      <c r="U90" s="8"/>
    </row>
    <row r="91" spans="1:21" s="9" customFormat="1" ht="39" customHeight="1">
      <c r="A91" s="6"/>
      <c r="B91" s="6"/>
      <c r="C91" s="6"/>
      <c r="D91" s="6"/>
      <c r="E91" s="7"/>
      <c r="F91" s="7"/>
      <c r="G91" s="7"/>
      <c r="H91" s="7"/>
      <c r="I91" s="7"/>
      <c r="J91" s="7"/>
      <c r="K91" s="7"/>
      <c r="L91" s="17"/>
      <c r="M91" s="17"/>
      <c r="N91" s="7"/>
      <c r="O91" s="7"/>
      <c r="P91" s="17"/>
      <c r="Q91" s="17"/>
      <c r="R91" s="8"/>
      <c r="S91" s="8"/>
      <c r="T91" s="8"/>
      <c r="U91" s="8"/>
    </row>
    <row r="92" spans="1:21" s="9" customFormat="1" ht="39" customHeight="1">
      <c r="A92" s="126"/>
      <c r="B92" s="126"/>
      <c r="C92" s="6"/>
      <c r="D92" s="6"/>
      <c r="E92" s="7"/>
      <c r="F92" s="7"/>
      <c r="G92" s="7"/>
      <c r="H92" s="7"/>
      <c r="I92" s="7"/>
      <c r="J92" s="7"/>
      <c r="K92" s="7"/>
      <c r="L92" s="17"/>
      <c r="M92" s="17"/>
      <c r="N92" s="7"/>
      <c r="O92" s="7"/>
      <c r="P92" s="17"/>
      <c r="Q92" s="17"/>
      <c r="R92" s="8"/>
      <c r="S92" s="8"/>
      <c r="T92" s="8"/>
      <c r="U92" s="8"/>
    </row>
    <row r="93" spans="1:21" s="2" customFormat="1" ht="53.25" customHeight="1">
      <c r="A93" s="128"/>
      <c r="B93" s="128"/>
      <c r="C93" s="128"/>
      <c r="D93" s="128"/>
      <c r="E93" s="128"/>
      <c r="F93" s="128"/>
      <c r="G93" s="128"/>
      <c r="H93" s="128"/>
      <c r="I93" s="128"/>
      <c r="J93" s="128"/>
      <c r="K93" s="128"/>
      <c r="L93" s="128"/>
      <c r="M93" s="128"/>
      <c r="N93" s="128"/>
      <c r="O93" s="128"/>
      <c r="P93" s="128"/>
      <c r="Q93" s="128"/>
      <c r="R93" s="1"/>
      <c r="S93" s="1"/>
      <c r="T93" s="1"/>
      <c r="U93" s="1"/>
    </row>
    <row r="94" spans="1:21" s="2" customFormat="1" ht="25.5" customHeight="1">
      <c r="A94" s="127"/>
      <c r="B94" s="127"/>
      <c r="R94" s="1"/>
      <c r="S94" s="1"/>
      <c r="T94" s="1"/>
      <c r="U94" s="1"/>
    </row>
    <row r="95" spans="1:21" s="2" customFormat="1" ht="34.5" customHeight="1">
      <c r="A95" s="128"/>
      <c r="B95" s="128"/>
      <c r="C95" s="128"/>
      <c r="D95" s="128"/>
      <c r="E95" s="128"/>
      <c r="F95" s="128"/>
      <c r="G95" s="128"/>
      <c r="H95" s="128"/>
      <c r="I95" s="128"/>
      <c r="J95" s="128"/>
      <c r="K95" s="128"/>
      <c r="L95" s="128"/>
      <c r="M95" s="128"/>
      <c r="N95" s="128"/>
      <c r="O95" s="128"/>
      <c r="P95" s="128"/>
      <c r="Q95" s="128"/>
      <c r="R95" s="1"/>
      <c r="S95" s="1"/>
      <c r="T95" s="1"/>
      <c r="U95" s="1"/>
    </row>
    <row r="96" spans="1:21" s="4" customFormat="1" ht="56.25" customHeight="1">
      <c r="A96" s="125"/>
      <c r="B96" s="125"/>
      <c r="C96" s="125"/>
      <c r="D96" s="125"/>
      <c r="E96" s="125"/>
      <c r="F96" s="125"/>
      <c r="G96" s="125"/>
      <c r="H96" s="125"/>
      <c r="I96" s="125"/>
      <c r="J96" s="125"/>
      <c r="K96" s="125"/>
      <c r="L96" s="125"/>
      <c r="M96" s="125"/>
      <c r="N96" s="5"/>
      <c r="O96" s="5"/>
      <c r="P96" s="5"/>
      <c r="Q96" s="5"/>
      <c r="R96" s="3"/>
      <c r="S96" s="3"/>
      <c r="T96" s="3"/>
      <c r="U96" s="3"/>
    </row>
    <row r="97" spans="1:21" s="4" customFormat="1" ht="272.25" customHeight="1">
      <c r="A97" s="125"/>
      <c r="B97" s="125"/>
      <c r="C97" s="125"/>
      <c r="D97" s="125"/>
      <c r="E97" s="125"/>
      <c r="F97" s="125"/>
      <c r="G97" s="5"/>
      <c r="H97" s="5"/>
      <c r="I97" s="5"/>
      <c r="J97" s="5"/>
      <c r="K97" s="5"/>
      <c r="L97" s="5"/>
      <c r="M97" s="5"/>
      <c r="N97" s="5"/>
      <c r="O97" s="5"/>
      <c r="P97" s="5"/>
      <c r="Q97" s="5"/>
      <c r="R97" s="3"/>
      <c r="S97" s="3"/>
      <c r="T97" s="3"/>
      <c r="U97" s="3"/>
    </row>
    <row r="98" spans="1:21" s="9" customFormat="1" ht="38.25" customHeight="1">
      <c r="A98" s="126"/>
      <c r="B98" s="126"/>
      <c r="C98" s="6"/>
      <c r="D98" s="6"/>
      <c r="E98" s="7"/>
      <c r="F98" s="7"/>
      <c r="G98" s="7"/>
      <c r="H98" s="7"/>
      <c r="I98" s="6"/>
      <c r="J98" s="6"/>
      <c r="K98" s="6"/>
      <c r="L98" s="6"/>
      <c r="M98" s="6"/>
      <c r="N98" s="6"/>
      <c r="O98" s="6"/>
      <c r="P98" s="6"/>
      <c r="Q98" s="6"/>
      <c r="R98" s="8"/>
      <c r="S98" s="8"/>
      <c r="T98" s="8"/>
      <c r="U98" s="8"/>
    </row>
    <row r="99" spans="1:21" s="2" customFormat="1" ht="38.25" customHeight="1">
      <c r="A99" s="13"/>
      <c r="B99" s="13"/>
      <c r="C99" s="13"/>
      <c r="D99" s="13"/>
      <c r="E99" s="13"/>
      <c r="F99" s="13"/>
      <c r="G99" s="13"/>
      <c r="H99" s="13"/>
      <c r="I99" s="13"/>
      <c r="J99" s="13"/>
      <c r="K99" s="13"/>
      <c r="L99" s="13"/>
      <c r="M99" s="13"/>
      <c r="N99" s="13"/>
      <c r="O99" s="13"/>
      <c r="P99" s="13"/>
      <c r="Q99" s="13"/>
      <c r="R99" s="1"/>
      <c r="S99" s="1"/>
      <c r="T99" s="1"/>
      <c r="U99" s="1"/>
    </row>
    <row r="100" spans="1:21" s="2" customFormat="1" ht="38.25" customHeight="1">
      <c r="A100" s="13"/>
      <c r="B100" s="13"/>
      <c r="C100" s="13"/>
      <c r="D100" s="13"/>
      <c r="E100" s="14"/>
      <c r="F100" s="14"/>
      <c r="G100" s="14"/>
      <c r="H100" s="14"/>
      <c r="I100" s="14"/>
      <c r="J100" s="14"/>
      <c r="K100" s="14"/>
      <c r="L100" s="16"/>
      <c r="M100" s="16"/>
      <c r="N100" s="14"/>
      <c r="O100" s="14"/>
      <c r="P100" s="16"/>
      <c r="Q100" s="16"/>
      <c r="R100" s="1"/>
      <c r="S100" s="1"/>
      <c r="T100" s="1"/>
      <c r="U100" s="1"/>
    </row>
    <row r="101" spans="1:21" s="2" customFormat="1" ht="38.25" customHeight="1">
      <c r="A101" s="13"/>
      <c r="B101" s="13"/>
      <c r="C101" s="13"/>
      <c r="D101" s="13"/>
      <c r="E101" s="14"/>
      <c r="F101" s="14"/>
      <c r="G101" s="14"/>
      <c r="H101" s="14"/>
      <c r="I101" s="14"/>
      <c r="J101" s="14"/>
      <c r="K101" s="14"/>
      <c r="L101" s="16"/>
      <c r="M101" s="16"/>
      <c r="N101" s="14"/>
      <c r="O101" s="14"/>
      <c r="P101" s="16"/>
      <c r="Q101" s="16"/>
      <c r="R101" s="1"/>
      <c r="S101" s="1"/>
      <c r="T101" s="1"/>
      <c r="U101" s="1"/>
    </row>
    <row r="102" spans="1:21" s="9" customFormat="1" ht="38.25" customHeight="1">
      <c r="A102" s="126"/>
      <c r="B102" s="126"/>
      <c r="C102" s="6"/>
      <c r="D102" s="6"/>
      <c r="E102" s="7"/>
      <c r="F102" s="7"/>
      <c r="G102" s="7"/>
      <c r="H102" s="7"/>
      <c r="I102" s="7"/>
      <c r="J102" s="7"/>
      <c r="K102" s="7"/>
      <c r="L102" s="17"/>
      <c r="M102" s="17"/>
      <c r="N102" s="7"/>
      <c r="O102" s="7"/>
      <c r="P102" s="17"/>
      <c r="Q102" s="17"/>
      <c r="R102" s="8"/>
      <c r="S102" s="8"/>
      <c r="T102" s="8"/>
      <c r="U102" s="8"/>
    </row>
    <row r="103" spans="1:21" s="9" customFormat="1" ht="38.25" customHeight="1">
      <c r="A103" s="126"/>
      <c r="B103" s="126"/>
      <c r="C103" s="6"/>
      <c r="D103" s="6"/>
      <c r="E103" s="7"/>
      <c r="F103" s="7"/>
      <c r="G103" s="7"/>
      <c r="H103" s="7"/>
      <c r="I103" s="7"/>
      <c r="J103" s="7"/>
      <c r="K103" s="7"/>
      <c r="L103" s="17"/>
      <c r="M103" s="17"/>
      <c r="N103" s="7"/>
      <c r="O103" s="7"/>
      <c r="P103" s="17"/>
      <c r="Q103" s="17"/>
      <c r="R103" s="8"/>
      <c r="S103" s="8"/>
      <c r="T103" s="8"/>
      <c r="U103" s="8"/>
    </row>
    <row r="104" spans="1:21" s="9" customFormat="1" ht="38.25" customHeight="1">
      <c r="A104" s="6"/>
      <c r="B104" s="6"/>
      <c r="C104" s="6"/>
      <c r="D104" s="6"/>
      <c r="E104" s="7"/>
      <c r="F104" s="7"/>
      <c r="G104" s="7"/>
      <c r="H104" s="7"/>
      <c r="I104" s="7"/>
      <c r="J104" s="7"/>
      <c r="K104" s="7"/>
      <c r="L104" s="17"/>
      <c r="M104" s="17"/>
      <c r="N104" s="7"/>
      <c r="O104" s="7"/>
      <c r="P104" s="17"/>
      <c r="Q104" s="17"/>
      <c r="R104" s="8"/>
      <c r="S104" s="8"/>
      <c r="T104" s="8"/>
      <c r="U104" s="8"/>
    </row>
    <row r="105" spans="1:21" s="9" customFormat="1" ht="38.25" customHeight="1">
      <c r="A105" s="126"/>
      <c r="B105" s="126"/>
      <c r="C105" s="6"/>
      <c r="D105" s="6"/>
      <c r="E105" s="7"/>
      <c r="F105" s="7"/>
      <c r="G105" s="7"/>
      <c r="H105" s="7"/>
      <c r="I105" s="7"/>
      <c r="J105" s="7"/>
      <c r="K105" s="7"/>
      <c r="L105" s="17"/>
      <c r="M105" s="17"/>
      <c r="N105" s="7"/>
      <c r="O105" s="7"/>
      <c r="P105" s="17"/>
      <c r="Q105" s="17"/>
      <c r="R105" s="8"/>
      <c r="S105" s="8"/>
      <c r="T105" s="8"/>
      <c r="U105" s="8"/>
    </row>
    <row r="106" spans="1:21" ht="22.5" customHeight="1"/>
    <row r="107" spans="1:21" ht="45" customHeight="1">
      <c r="A107" s="121"/>
      <c r="B107" s="121"/>
      <c r="C107" s="121"/>
      <c r="D107" s="121"/>
      <c r="E107" s="121"/>
      <c r="F107" s="121"/>
      <c r="G107" s="121"/>
      <c r="H107" s="121"/>
      <c r="I107" s="121"/>
      <c r="J107" s="121"/>
      <c r="K107" s="121"/>
      <c r="L107" s="121"/>
      <c r="M107" s="121"/>
      <c r="N107" s="121"/>
      <c r="O107" s="121"/>
      <c r="P107" s="121"/>
      <c r="Q107" s="121"/>
    </row>
    <row r="108" spans="1:21" ht="28.5" customHeight="1">
      <c r="A108" s="121"/>
      <c r="B108" s="121"/>
      <c r="C108" s="121"/>
      <c r="D108" s="121"/>
      <c r="E108" s="121"/>
      <c r="F108" s="121"/>
      <c r="G108" s="121"/>
      <c r="H108" s="121"/>
      <c r="I108" s="121"/>
      <c r="J108" s="121"/>
      <c r="K108" s="121"/>
      <c r="L108" s="121"/>
      <c r="M108" s="121"/>
      <c r="N108" s="121"/>
      <c r="O108" s="121"/>
      <c r="P108" s="121"/>
      <c r="Q108" s="121"/>
    </row>
    <row r="109" spans="1:21" ht="42.75" customHeight="1">
      <c r="A109" s="121"/>
      <c r="B109" s="121"/>
      <c r="C109" s="121"/>
      <c r="D109" s="121"/>
      <c r="E109" s="121"/>
      <c r="F109" s="121"/>
      <c r="G109" s="121"/>
      <c r="H109" s="121"/>
      <c r="I109" s="121"/>
      <c r="J109" s="121"/>
      <c r="K109" s="121"/>
      <c r="L109" s="121"/>
      <c r="M109" s="121"/>
      <c r="N109" s="121"/>
      <c r="O109" s="121"/>
      <c r="P109" s="121"/>
      <c r="Q109" s="121"/>
    </row>
    <row r="110" spans="1:21" s="2" customFormat="1" ht="53.25" customHeight="1">
      <c r="A110" s="128"/>
      <c r="B110" s="128"/>
      <c r="C110" s="128"/>
      <c r="D110" s="128"/>
      <c r="E110" s="128"/>
      <c r="F110" s="128"/>
      <c r="G110" s="128"/>
      <c r="H110" s="128"/>
      <c r="I110" s="128"/>
      <c r="J110" s="128"/>
      <c r="K110" s="128"/>
      <c r="L110" s="128"/>
      <c r="M110" s="128"/>
      <c r="N110" s="128"/>
      <c r="O110" s="128"/>
      <c r="P110" s="128"/>
      <c r="Q110" s="128"/>
      <c r="R110" s="1"/>
      <c r="S110" s="1"/>
      <c r="T110" s="1"/>
      <c r="U110" s="1"/>
    </row>
    <row r="111" spans="1:21" s="2" customFormat="1" ht="25.5" customHeight="1">
      <c r="A111" s="127"/>
      <c r="B111" s="127"/>
      <c r="R111" s="1"/>
      <c r="S111" s="1"/>
      <c r="T111" s="1"/>
      <c r="U111" s="1"/>
    </row>
    <row r="112" spans="1:21" s="2" customFormat="1" ht="34.5" customHeight="1">
      <c r="A112" s="128"/>
      <c r="B112" s="128"/>
      <c r="C112" s="128"/>
      <c r="D112" s="128"/>
      <c r="E112" s="128"/>
      <c r="F112" s="128"/>
      <c r="G112" s="128"/>
      <c r="H112" s="128"/>
      <c r="I112" s="128"/>
      <c r="J112" s="128"/>
      <c r="K112" s="128"/>
      <c r="L112" s="128"/>
      <c r="M112" s="128"/>
      <c r="N112" s="128"/>
      <c r="O112" s="128"/>
      <c r="P112" s="128"/>
      <c r="Q112" s="128"/>
      <c r="R112" s="1"/>
      <c r="S112" s="1"/>
      <c r="T112" s="1"/>
      <c r="U112" s="1"/>
    </row>
    <row r="113" spans="1:21" s="4" customFormat="1" ht="56.25" customHeight="1">
      <c r="A113" s="125"/>
      <c r="B113" s="125"/>
      <c r="C113" s="125"/>
      <c r="D113" s="125"/>
      <c r="E113" s="125"/>
      <c r="F113" s="125"/>
      <c r="G113" s="125"/>
      <c r="H113" s="125"/>
      <c r="I113" s="125"/>
      <c r="J113" s="125"/>
      <c r="K113" s="125"/>
      <c r="L113" s="125"/>
      <c r="M113" s="125"/>
      <c r="N113" s="5"/>
      <c r="O113" s="5"/>
      <c r="P113" s="5"/>
      <c r="Q113" s="5"/>
      <c r="R113" s="3"/>
      <c r="S113" s="3"/>
      <c r="T113" s="3"/>
      <c r="U113" s="3"/>
    </row>
    <row r="114" spans="1:21" s="4" customFormat="1" ht="272.25" customHeight="1">
      <c r="A114" s="125"/>
      <c r="B114" s="125"/>
      <c r="C114" s="125"/>
      <c r="D114" s="125"/>
      <c r="E114" s="125"/>
      <c r="F114" s="125"/>
      <c r="G114" s="5"/>
      <c r="H114" s="5"/>
      <c r="I114" s="5"/>
      <c r="J114" s="5"/>
      <c r="K114" s="5"/>
      <c r="L114" s="5"/>
      <c r="M114" s="5"/>
      <c r="N114" s="5"/>
      <c r="O114" s="5"/>
      <c r="P114" s="5"/>
      <c r="Q114" s="5"/>
      <c r="R114" s="3"/>
      <c r="S114" s="3"/>
      <c r="T114" s="3"/>
      <c r="U114" s="3"/>
    </row>
    <row r="115" spans="1:21" s="9" customFormat="1" ht="38.25" customHeight="1">
      <c r="A115" s="126"/>
      <c r="B115" s="126"/>
      <c r="C115" s="6"/>
      <c r="D115" s="6"/>
      <c r="E115" s="7"/>
      <c r="F115" s="7"/>
      <c r="G115" s="7"/>
      <c r="H115" s="7"/>
      <c r="I115" s="6"/>
      <c r="J115" s="6"/>
      <c r="K115" s="6"/>
      <c r="L115" s="6"/>
      <c r="M115" s="6"/>
      <c r="N115" s="6"/>
      <c r="O115" s="6"/>
      <c r="P115" s="6"/>
      <c r="Q115" s="6"/>
      <c r="R115" s="8"/>
      <c r="S115" s="8"/>
      <c r="T115" s="8"/>
      <c r="U115" s="8"/>
    </row>
    <row r="116" spans="1:21" s="2" customFormat="1" ht="38.25" customHeight="1">
      <c r="A116" s="13"/>
      <c r="B116" s="13"/>
      <c r="C116" s="13"/>
      <c r="D116" s="13"/>
      <c r="E116" s="13"/>
      <c r="F116" s="13"/>
      <c r="G116" s="13"/>
      <c r="H116" s="13"/>
      <c r="I116" s="13"/>
      <c r="J116" s="13"/>
      <c r="K116" s="13"/>
      <c r="L116" s="13"/>
      <c r="M116" s="13"/>
      <c r="N116" s="13"/>
      <c r="O116" s="13"/>
      <c r="P116" s="13"/>
      <c r="Q116" s="13"/>
      <c r="R116" s="1"/>
      <c r="S116" s="1"/>
      <c r="T116" s="1"/>
      <c r="U116" s="1"/>
    </row>
    <row r="117" spans="1:21" s="2" customFormat="1" ht="38.25" customHeight="1">
      <c r="A117" s="13"/>
      <c r="B117" s="13"/>
      <c r="C117" s="13"/>
      <c r="D117" s="13"/>
      <c r="E117" s="14"/>
      <c r="F117" s="14"/>
      <c r="G117" s="14"/>
      <c r="H117" s="14"/>
      <c r="I117" s="14"/>
      <c r="J117" s="14"/>
      <c r="K117" s="14"/>
      <c r="L117" s="16"/>
      <c r="M117" s="16"/>
      <c r="N117" s="14"/>
      <c r="O117" s="14"/>
      <c r="P117" s="16"/>
      <c r="Q117" s="16"/>
      <c r="R117" s="1"/>
      <c r="S117" s="1"/>
      <c r="T117" s="1"/>
      <c r="U117" s="1"/>
    </row>
    <row r="118" spans="1:21" s="2" customFormat="1" ht="38.25" customHeight="1">
      <c r="A118" s="13"/>
      <c r="B118" s="13"/>
      <c r="C118" s="13"/>
      <c r="D118" s="13"/>
      <c r="E118" s="14"/>
      <c r="F118" s="14"/>
      <c r="G118" s="14"/>
      <c r="H118" s="14"/>
      <c r="I118" s="14"/>
      <c r="J118" s="14"/>
      <c r="K118" s="14"/>
      <c r="L118" s="16"/>
      <c r="M118" s="16"/>
      <c r="N118" s="14"/>
      <c r="O118" s="14"/>
      <c r="P118" s="16"/>
      <c r="Q118" s="16"/>
      <c r="R118" s="1"/>
      <c r="S118" s="1"/>
      <c r="T118" s="1"/>
      <c r="U118" s="1"/>
    </row>
    <row r="119" spans="1:21" s="9" customFormat="1" ht="38.25" customHeight="1">
      <c r="A119" s="126"/>
      <c r="B119" s="126"/>
      <c r="C119" s="6"/>
      <c r="D119" s="6"/>
      <c r="E119" s="7"/>
      <c r="F119" s="7"/>
      <c r="G119" s="7"/>
      <c r="H119" s="7"/>
      <c r="I119" s="7"/>
      <c r="J119" s="7"/>
      <c r="K119" s="7"/>
      <c r="L119" s="17"/>
      <c r="M119" s="17"/>
      <c r="N119" s="7"/>
      <c r="O119" s="7"/>
      <c r="P119" s="17"/>
      <c r="Q119" s="17"/>
      <c r="R119" s="8"/>
      <c r="S119" s="8"/>
      <c r="T119" s="8"/>
      <c r="U119" s="8"/>
    </row>
    <row r="120" spans="1:21" s="9" customFormat="1" ht="38.25" customHeight="1">
      <c r="A120" s="126"/>
      <c r="B120" s="126"/>
      <c r="C120" s="6"/>
      <c r="D120" s="6"/>
      <c r="E120" s="7"/>
      <c r="F120" s="7"/>
      <c r="G120" s="7"/>
      <c r="H120" s="7"/>
      <c r="I120" s="7"/>
      <c r="J120" s="7"/>
      <c r="K120" s="7"/>
      <c r="L120" s="17"/>
      <c r="M120" s="17"/>
      <c r="N120" s="7"/>
      <c r="O120" s="7"/>
      <c r="P120" s="17"/>
      <c r="Q120" s="17"/>
      <c r="R120" s="8"/>
      <c r="S120" s="8"/>
      <c r="T120" s="8"/>
      <c r="U120" s="8"/>
    </row>
    <row r="121" spans="1:21" s="9" customFormat="1" ht="38.25" customHeight="1">
      <c r="A121" s="6"/>
      <c r="B121" s="6"/>
      <c r="C121" s="6"/>
      <c r="D121" s="6"/>
      <c r="E121" s="7"/>
      <c r="F121" s="7"/>
      <c r="G121" s="7"/>
      <c r="H121" s="7"/>
      <c r="I121" s="7"/>
      <c r="J121" s="7"/>
      <c r="K121" s="7"/>
      <c r="L121" s="17"/>
      <c r="M121" s="17"/>
      <c r="N121" s="7"/>
      <c r="O121" s="7"/>
      <c r="P121" s="17"/>
      <c r="Q121" s="17"/>
      <c r="R121" s="8"/>
      <c r="S121" s="8"/>
      <c r="T121" s="8"/>
      <c r="U121" s="8"/>
    </row>
    <row r="122" spans="1:21" s="9" customFormat="1" ht="38.25" customHeight="1">
      <c r="A122" s="126"/>
      <c r="B122" s="126"/>
      <c r="C122" s="6"/>
      <c r="D122" s="6"/>
      <c r="E122" s="7"/>
      <c r="F122" s="7"/>
      <c r="G122" s="7"/>
      <c r="H122" s="7"/>
      <c r="I122" s="7"/>
      <c r="J122" s="7"/>
      <c r="K122" s="7"/>
      <c r="L122" s="17"/>
      <c r="M122" s="17"/>
      <c r="N122" s="7"/>
      <c r="O122" s="7"/>
      <c r="P122" s="17"/>
      <c r="Q122" s="17"/>
      <c r="R122" s="8"/>
      <c r="S122" s="8"/>
      <c r="T122" s="8"/>
      <c r="U122" s="8"/>
    </row>
    <row r="123" spans="1:21" ht="22.5" customHeight="1"/>
    <row r="124" spans="1:21" ht="45" customHeight="1">
      <c r="A124" s="121"/>
      <c r="B124" s="121"/>
      <c r="C124" s="121"/>
      <c r="D124" s="121"/>
      <c r="E124" s="121"/>
      <c r="F124" s="121"/>
      <c r="G124" s="121"/>
      <c r="H124" s="121"/>
      <c r="I124" s="121"/>
      <c r="J124" s="121"/>
      <c r="K124" s="121"/>
      <c r="L124" s="121"/>
      <c r="M124" s="121"/>
      <c r="N124" s="121"/>
      <c r="O124" s="121"/>
      <c r="P124" s="121"/>
      <c r="Q124" s="121"/>
    </row>
    <row r="125" spans="1:21" ht="28.5" customHeight="1">
      <c r="A125" s="121"/>
      <c r="B125" s="121"/>
      <c r="C125" s="121"/>
      <c r="D125" s="121"/>
      <c r="E125" s="121"/>
      <c r="F125" s="121"/>
      <c r="G125" s="121"/>
      <c r="H125" s="121"/>
      <c r="I125" s="121"/>
      <c r="J125" s="121"/>
      <c r="K125" s="121"/>
      <c r="L125" s="121"/>
      <c r="M125" s="121"/>
      <c r="N125" s="121"/>
      <c r="O125" s="121"/>
      <c r="P125" s="121"/>
      <c r="Q125" s="121"/>
    </row>
    <row r="126" spans="1:21" ht="42.75" customHeight="1">
      <c r="A126" s="121"/>
      <c r="B126" s="121"/>
      <c r="C126" s="121"/>
      <c r="D126" s="121"/>
      <c r="E126" s="121"/>
      <c r="F126" s="121"/>
      <c r="G126" s="121"/>
      <c r="H126" s="121"/>
      <c r="I126" s="121"/>
      <c r="J126" s="121"/>
      <c r="K126" s="121"/>
      <c r="L126" s="121"/>
      <c r="M126" s="121"/>
      <c r="N126" s="121"/>
      <c r="O126" s="121"/>
      <c r="P126" s="121"/>
      <c r="Q126" s="121"/>
    </row>
    <row r="127" spans="1:21" s="2" customFormat="1" ht="53.25" customHeight="1">
      <c r="A127" s="128"/>
      <c r="B127" s="128"/>
      <c r="C127" s="128"/>
      <c r="D127" s="128"/>
      <c r="E127" s="128"/>
      <c r="F127" s="128"/>
      <c r="G127" s="128"/>
      <c r="H127" s="128"/>
      <c r="I127" s="128"/>
      <c r="J127" s="128"/>
      <c r="K127" s="128"/>
      <c r="L127" s="128"/>
      <c r="M127" s="128"/>
      <c r="N127" s="128"/>
      <c r="O127" s="128"/>
      <c r="P127" s="128"/>
      <c r="Q127" s="128"/>
      <c r="R127" s="1"/>
      <c r="S127" s="1"/>
      <c r="T127" s="1"/>
      <c r="U127" s="1"/>
    </row>
    <row r="128" spans="1:21" s="2" customFormat="1" ht="25.5" customHeight="1">
      <c r="A128" s="127"/>
      <c r="B128" s="127"/>
      <c r="R128" s="1"/>
      <c r="S128" s="1"/>
      <c r="T128" s="1"/>
      <c r="U128" s="1"/>
    </row>
    <row r="129" spans="1:21" s="2" customFormat="1" ht="34.5" customHeight="1">
      <c r="A129" s="128"/>
      <c r="B129" s="128"/>
      <c r="C129" s="128"/>
      <c r="D129" s="128"/>
      <c r="E129" s="128"/>
      <c r="F129" s="128"/>
      <c r="G129" s="128"/>
      <c r="H129" s="128"/>
      <c r="I129" s="128"/>
      <c r="J129" s="128"/>
      <c r="K129" s="128"/>
      <c r="L129" s="128"/>
      <c r="M129" s="128"/>
      <c r="N129" s="128"/>
      <c r="O129" s="128"/>
      <c r="P129" s="128"/>
      <c r="Q129" s="128"/>
      <c r="R129" s="1"/>
      <c r="S129" s="1"/>
      <c r="T129" s="1"/>
      <c r="U129" s="1"/>
    </row>
    <row r="130" spans="1:21" s="4" customFormat="1" ht="56.25" customHeight="1">
      <c r="A130" s="125"/>
      <c r="B130" s="125"/>
      <c r="C130" s="125"/>
      <c r="D130" s="125"/>
      <c r="E130" s="125"/>
      <c r="F130" s="125"/>
      <c r="G130" s="125"/>
      <c r="H130" s="125"/>
      <c r="I130" s="125"/>
      <c r="J130" s="125"/>
      <c r="K130" s="125"/>
      <c r="L130" s="125"/>
      <c r="M130" s="125"/>
      <c r="N130" s="5"/>
      <c r="O130" s="5"/>
      <c r="P130" s="5"/>
      <c r="Q130" s="5"/>
      <c r="R130" s="3"/>
      <c r="S130" s="3"/>
      <c r="T130" s="3"/>
      <c r="U130" s="3"/>
    </row>
    <row r="131" spans="1:21" s="4" customFormat="1" ht="272.25" customHeight="1">
      <c r="A131" s="125"/>
      <c r="B131" s="125"/>
      <c r="C131" s="125"/>
      <c r="D131" s="125"/>
      <c r="E131" s="125"/>
      <c r="F131" s="125"/>
      <c r="G131" s="5"/>
      <c r="H131" s="5"/>
      <c r="I131" s="5"/>
      <c r="J131" s="5"/>
      <c r="K131" s="5"/>
      <c r="L131" s="5"/>
      <c r="M131" s="5"/>
      <c r="N131" s="5"/>
      <c r="O131" s="5"/>
      <c r="P131" s="5"/>
      <c r="Q131" s="5"/>
      <c r="R131" s="3"/>
      <c r="S131" s="3"/>
      <c r="T131" s="3"/>
      <c r="U131" s="3"/>
    </row>
    <row r="132" spans="1:21" s="9" customFormat="1" ht="38.25" customHeight="1">
      <c r="A132" s="126"/>
      <c r="B132" s="126"/>
      <c r="C132" s="6"/>
      <c r="D132" s="6"/>
      <c r="E132" s="7"/>
      <c r="F132" s="7"/>
      <c r="G132" s="7"/>
      <c r="H132" s="7"/>
      <c r="I132" s="6"/>
      <c r="J132" s="6"/>
      <c r="K132" s="6"/>
      <c r="L132" s="6"/>
      <c r="M132" s="6"/>
      <c r="N132" s="6"/>
      <c r="O132" s="6"/>
      <c r="P132" s="6"/>
      <c r="Q132" s="6"/>
      <c r="R132" s="8"/>
      <c r="S132" s="8"/>
      <c r="T132" s="8"/>
      <c r="U132" s="8"/>
    </row>
    <row r="133" spans="1:21" s="2" customFormat="1" ht="38.25" customHeight="1">
      <c r="A133" s="13"/>
      <c r="B133" s="13"/>
      <c r="C133" s="13"/>
      <c r="D133" s="13"/>
      <c r="E133" s="13"/>
      <c r="F133" s="13"/>
      <c r="G133" s="13"/>
      <c r="H133" s="13"/>
      <c r="I133" s="13"/>
      <c r="J133" s="13"/>
      <c r="K133" s="13"/>
      <c r="L133" s="13"/>
      <c r="M133" s="13"/>
      <c r="N133" s="13"/>
      <c r="O133" s="13"/>
      <c r="P133" s="13"/>
      <c r="Q133" s="13"/>
      <c r="R133" s="1"/>
      <c r="S133" s="1"/>
      <c r="T133" s="1"/>
      <c r="U133" s="1"/>
    </row>
    <row r="134" spans="1:21" s="2" customFormat="1" ht="38.25" customHeight="1">
      <c r="A134" s="13"/>
      <c r="B134" s="13"/>
      <c r="C134" s="13"/>
      <c r="D134" s="13"/>
      <c r="E134" s="14"/>
      <c r="F134" s="14"/>
      <c r="G134" s="14"/>
      <c r="H134" s="14"/>
      <c r="I134" s="14"/>
      <c r="J134" s="14"/>
      <c r="K134" s="14"/>
      <c r="L134" s="16"/>
      <c r="M134" s="16"/>
      <c r="N134" s="14"/>
      <c r="O134" s="14"/>
      <c r="P134" s="16"/>
      <c r="Q134" s="16"/>
      <c r="R134" s="1"/>
      <c r="S134" s="1"/>
      <c r="T134" s="1"/>
      <c r="U134" s="1"/>
    </row>
    <row r="135" spans="1:21" s="2" customFormat="1" ht="38.25" customHeight="1">
      <c r="A135" s="13"/>
      <c r="B135" s="13"/>
      <c r="C135" s="13"/>
      <c r="D135" s="13"/>
      <c r="E135" s="14"/>
      <c r="F135" s="14"/>
      <c r="G135" s="14"/>
      <c r="H135" s="14"/>
      <c r="I135" s="14"/>
      <c r="J135" s="14"/>
      <c r="K135" s="14"/>
      <c r="L135" s="16"/>
      <c r="M135" s="16"/>
      <c r="N135" s="14"/>
      <c r="O135" s="14"/>
      <c r="P135" s="16"/>
      <c r="Q135" s="16"/>
      <c r="R135" s="1"/>
      <c r="S135" s="1"/>
      <c r="T135" s="1"/>
      <c r="U135" s="1"/>
    </row>
    <row r="136" spans="1:21" s="9" customFormat="1" ht="38.25" customHeight="1">
      <c r="A136" s="126"/>
      <c r="B136" s="126"/>
      <c r="C136" s="6"/>
      <c r="D136" s="6"/>
      <c r="E136" s="7"/>
      <c r="F136" s="7"/>
      <c r="G136" s="7"/>
      <c r="H136" s="7"/>
      <c r="I136" s="7"/>
      <c r="J136" s="7"/>
      <c r="K136" s="7"/>
      <c r="L136" s="17"/>
      <c r="M136" s="17"/>
      <c r="N136" s="7"/>
      <c r="O136" s="7"/>
      <c r="P136" s="17"/>
      <c r="Q136" s="17"/>
      <c r="R136" s="8"/>
      <c r="S136" s="8"/>
      <c r="T136" s="8"/>
      <c r="U136" s="8"/>
    </row>
    <row r="137" spans="1:21" s="9" customFormat="1" ht="38.25" customHeight="1">
      <c r="A137" s="126"/>
      <c r="B137" s="126"/>
      <c r="C137" s="6"/>
      <c r="D137" s="6"/>
      <c r="E137" s="7"/>
      <c r="F137" s="7"/>
      <c r="G137" s="7"/>
      <c r="H137" s="7"/>
      <c r="I137" s="7"/>
      <c r="J137" s="7"/>
      <c r="K137" s="7"/>
      <c r="L137" s="17"/>
      <c r="M137" s="17"/>
      <c r="N137" s="7"/>
      <c r="O137" s="7"/>
      <c r="P137" s="17"/>
      <c r="Q137" s="17"/>
      <c r="R137" s="8"/>
      <c r="S137" s="8"/>
      <c r="T137" s="8"/>
      <c r="U137" s="8"/>
    </row>
    <row r="138" spans="1:21" s="9" customFormat="1" ht="38.25" customHeight="1">
      <c r="A138" s="6"/>
      <c r="B138" s="6"/>
      <c r="C138" s="6"/>
      <c r="D138" s="6"/>
      <c r="E138" s="7"/>
      <c r="F138" s="7"/>
      <c r="G138" s="7"/>
      <c r="H138" s="7"/>
      <c r="I138" s="7"/>
      <c r="J138" s="7"/>
      <c r="K138" s="7"/>
      <c r="L138" s="17"/>
      <c r="M138" s="17"/>
      <c r="N138" s="7"/>
      <c r="O138" s="7"/>
      <c r="P138" s="17"/>
      <c r="Q138" s="17"/>
      <c r="R138" s="8"/>
      <c r="S138" s="8"/>
      <c r="T138" s="8"/>
      <c r="U138" s="8"/>
    </row>
    <row r="139" spans="1:21" s="9" customFormat="1" ht="38.25" customHeight="1">
      <c r="A139" s="126"/>
      <c r="B139" s="126"/>
      <c r="C139" s="6"/>
      <c r="D139" s="6"/>
      <c r="E139" s="7"/>
      <c r="F139" s="7"/>
      <c r="G139" s="7"/>
      <c r="H139" s="7"/>
      <c r="I139" s="7"/>
      <c r="J139" s="7"/>
      <c r="K139" s="7"/>
      <c r="L139" s="17"/>
      <c r="M139" s="17"/>
      <c r="N139" s="7"/>
      <c r="O139" s="7"/>
      <c r="P139" s="17"/>
      <c r="Q139" s="17"/>
      <c r="R139" s="8"/>
      <c r="S139" s="8"/>
      <c r="T139" s="8"/>
      <c r="U139" s="8"/>
    </row>
    <row r="140" spans="1:21" ht="22.5" customHeight="1"/>
    <row r="141" spans="1:21" ht="45" customHeight="1">
      <c r="A141" s="121"/>
      <c r="B141" s="121"/>
      <c r="C141" s="121"/>
      <c r="D141" s="121"/>
      <c r="E141" s="121"/>
      <c r="F141" s="121"/>
      <c r="G141" s="121"/>
      <c r="H141" s="121"/>
      <c r="I141" s="121"/>
      <c r="J141" s="121"/>
      <c r="K141" s="121"/>
      <c r="L141" s="121"/>
      <c r="M141" s="121"/>
      <c r="N141" s="121"/>
      <c r="O141" s="121"/>
      <c r="P141" s="121"/>
      <c r="Q141" s="121"/>
    </row>
    <row r="142" spans="1:21" ht="28.5" customHeight="1">
      <c r="A142" s="121"/>
      <c r="B142" s="121"/>
      <c r="C142" s="121"/>
      <c r="D142" s="121"/>
      <c r="E142" s="121"/>
      <c r="F142" s="121"/>
      <c r="G142" s="121"/>
      <c r="H142" s="121"/>
      <c r="I142" s="121"/>
      <c r="J142" s="121"/>
      <c r="K142" s="121"/>
      <c r="L142" s="121"/>
      <c r="M142" s="121"/>
      <c r="N142" s="121"/>
      <c r="O142" s="121"/>
      <c r="P142" s="121"/>
      <c r="Q142" s="121"/>
    </row>
    <row r="143" spans="1:21" ht="42.75" customHeight="1">
      <c r="A143" s="121"/>
      <c r="B143" s="121"/>
      <c r="C143" s="121"/>
      <c r="D143" s="121"/>
      <c r="E143" s="121"/>
      <c r="F143" s="121"/>
      <c r="G143" s="121"/>
      <c r="H143" s="121"/>
      <c r="I143" s="121"/>
      <c r="J143" s="121"/>
      <c r="K143" s="121"/>
      <c r="L143" s="121"/>
      <c r="M143" s="121"/>
      <c r="N143" s="121"/>
      <c r="O143" s="121"/>
      <c r="P143" s="121"/>
      <c r="Q143" s="121"/>
    </row>
    <row r="144" spans="1:21" s="2" customFormat="1" ht="53.25" customHeight="1">
      <c r="A144" s="128"/>
      <c r="B144" s="128"/>
      <c r="C144" s="128"/>
      <c r="D144" s="128"/>
      <c r="E144" s="128"/>
      <c r="F144" s="128"/>
      <c r="G144" s="128"/>
      <c r="H144" s="128"/>
      <c r="I144" s="128"/>
      <c r="J144" s="128"/>
      <c r="K144" s="128"/>
      <c r="L144" s="128"/>
      <c r="M144" s="128"/>
      <c r="N144" s="128"/>
      <c r="O144" s="128"/>
      <c r="P144" s="128"/>
      <c r="Q144" s="128"/>
      <c r="R144" s="1"/>
      <c r="S144" s="1"/>
      <c r="T144" s="1"/>
      <c r="U144" s="1"/>
    </row>
    <row r="145" spans="1:21" s="2" customFormat="1" ht="25.5" customHeight="1">
      <c r="A145" s="127"/>
      <c r="B145" s="127"/>
      <c r="R145" s="1"/>
      <c r="S145" s="1"/>
      <c r="T145" s="1"/>
      <c r="U145" s="1"/>
    </row>
    <row r="146" spans="1:21" s="2" customFormat="1" ht="34.5" customHeight="1">
      <c r="A146" s="128"/>
      <c r="B146" s="128"/>
      <c r="C146" s="128"/>
      <c r="D146" s="128"/>
      <c r="E146" s="128"/>
      <c r="F146" s="128"/>
      <c r="G146" s="128"/>
      <c r="H146" s="128"/>
      <c r="I146" s="128"/>
      <c r="J146" s="128"/>
      <c r="K146" s="128"/>
      <c r="L146" s="128"/>
      <c r="M146" s="128"/>
      <c r="N146" s="128"/>
      <c r="O146" s="128"/>
      <c r="P146" s="128"/>
      <c r="Q146" s="128"/>
      <c r="R146" s="1"/>
      <c r="S146" s="1"/>
      <c r="T146" s="1"/>
      <c r="U146" s="1"/>
    </row>
    <row r="147" spans="1:21" s="4" customFormat="1" ht="56.25" customHeight="1">
      <c r="A147" s="125"/>
      <c r="B147" s="125"/>
      <c r="C147" s="125"/>
      <c r="D147" s="125"/>
      <c r="E147" s="125"/>
      <c r="F147" s="125"/>
      <c r="G147" s="125"/>
      <c r="H147" s="125"/>
      <c r="I147" s="125"/>
      <c r="J147" s="125"/>
      <c r="K147" s="125"/>
      <c r="L147" s="125"/>
      <c r="M147" s="125"/>
      <c r="N147" s="5"/>
      <c r="O147" s="5"/>
      <c r="P147" s="5"/>
      <c r="Q147" s="5"/>
      <c r="R147" s="3"/>
      <c r="S147" s="3"/>
      <c r="T147" s="3"/>
      <c r="U147" s="3"/>
    </row>
    <row r="148" spans="1:21" s="4" customFormat="1" ht="272.25" customHeight="1">
      <c r="A148" s="125"/>
      <c r="B148" s="125"/>
      <c r="C148" s="125"/>
      <c r="D148" s="125"/>
      <c r="E148" s="125"/>
      <c r="F148" s="125"/>
      <c r="G148" s="5"/>
      <c r="H148" s="5"/>
      <c r="I148" s="5"/>
      <c r="J148" s="5"/>
      <c r="K148" s="5"/>
      <c r="L148" s="5"/>
      <c r="M148" s="5"/>
      <c r="N148" s="5"/>
      <c r="O148" s="5"/>
      <c r="P148" s="5"/>
      <c r="Q148" s="5"/>
      <c r="R148" s="3"/>
      <c r="S148" s="3"/>
      <c r="T148" s="3"/>
      <c r="U148" s="3"/>
    </row>
    <row r="149" spans="1:21" s="9" customFormat="1" ht="38.25" customHeight="1">
      <c r="A149" s="126"/>
      <c r="B149" s="126"/>
      <c r="C149" s="6"/>
      <c r="D149" s="6"/>
      <c r="E149" s="7"/>
      <c r="F149" s="7"/>
      <c r="G149" s="7"/>
      <c r="H149" s="7"/>
      <c r="I149" s="6"/>
      <c r="J149" s="6"/>
      <c r="K149" s="6"/>
      <c r="L149" s="6"/>
      <c r="M149" s="6"/>
      <c r="N149" s="6"/>
      <c r="O149" s="6"/>
      <c r="P149" s="6"/>
      <c r="Q149" s="6"/>
      <c r="R149" s="8"/>
      <c r="S149" s="8"/>
      <c r="T149" s="8"/>
      <c r="U149" s="8"/>
    </row>
    <row r="150" spans="1:21" s="2" customFormat="1" ht="38.25" customHeight="1">
      <c r="A150" s="13"/>
      <c r="B150" s="13"/>
      <c r="C150" s="13"/>
      <c r="D150" s="13"/>
      <c r="E150" s="13"/>
      <c r="F150" s="13"/>
      <c r="G150" s="13"/>
      <c r="H150" s="13"/>
      <c r="I150" s="13"/>
      <c r="J150" s="13"/>
      <c r="K150" s="13"/>
      <c r="L150" s="13"/>
      <c r="M150" s="13"/>
      <c r="N150" s="13"/>
      <c r="O150" s="13"/>
      <c r="P150" s="13"/>
      <c r="Q150" s="13"/>
      <c r="R150" s="1"/>
      <c r="S150" s="1"/>
      <c r="T150" s="1"/>
      <c r="U150" s="1"/>
    </row>
    <row r="151" spans="1:21" s="2" customFormat="1" ht="38.25" customHeight="1">
      <c r="A151" s="13"/>
      <c r="B151" s="13"/>
      <c r="C151" s="13"/>
      <c r="D151" s="13"/>
      <c r="E151" s="14"/>
      <c r="F151" s="14"/>
      <c r="G151" s="14"/>
      <c r="H151" s="14"/>
      <c r="I151" s="14"/>
      <c r="J151" s="14"/>
      <c r="K151" s="14"/>
      <c r="L151" s="16"/>
      <c r="M151" s="16"/>
      <c r="N151" s="14"/>
      <c r="O151" s="14"/>
      <c r="P151" s="16"/>
      <c r="Q151" s="16"/>
      <c r="R151" s="1"/>
      <c r="S151" s="1"/>
      <c r="T151" s="1"/>
      <c r="U151" s="1"/>
    </row>
    <row r="152" spans="1:21" s="2" customFormat="1" ht="38.25" customHeight="1">
      <c r="A152" s="13"/>
      <c r="B152" s="13"/>
      <c r="C152" s="13"/>
      <c r="D152" s="13"/>
      <c r="E152" s="14"/>
      <c r="F152" s="14"/>
      <c r="G152" s="14"/>
      <c r="H152" s="14"/>
      <c r="I152" s="14"/>
      <c r="J152" s="14"/>
      <c r="K152" s="14"/>
      <c r="L152" s="16"/>
      <c r="M152" s="16"/>
      <c r="N152" s="14"/>
      <c r="O152" s="14"/>
      <c r="P152" s="16"/>
      <c r="Q152" s="16"/>
      <c r="R152" s="1"/>
      <c r="S152" s="1"/>
      <c r="T152" s="1"/>
      <c r="U152" s="1"/>
    </row>
    <row r="153" spans="1:21" s="9" customFormat="1" ht="38.25" customHeight="1">
      <c r="A153" s="126"/>
      <c r="B153" s="126"/>
      <c r="C153" s="6"/>
      <c r="D153" s="6"/>
      <c r="E153" s="7"/>
      <c r="F153" s="7"/>
      <c r="G153" s="7"/>
      <c r="H153" s="7"/>
      <c r="I153" s="7"/>
      <c r="J153" s="7"/>
      <c r="K153" s="7"/>
      <c r="L153" s="17"/>
      <c r="M153" s="17"/>
      <c r="N153" s="7"/>
      <c r="O153" s="7"/>
      <c r="P153" s="17"/>
      <c r="Q153" s="17"/>
      <c r="R153" s="8"/>
      <c r="S153" s="8"/>
      <c r="T153" s="8"/>
      <c r="U153" s="8"/>
    </row>
    <row r="154" spans="1:21" s="9" customFormat="1" ht="38.25" customHeight="1">
      <c r="A154" s="126"/>
      <c r="B154" s="126"/>
      <c r="C154" s="6"/>
      <c r="D154" s="6"/>
      <c r="E154" s="7"/>
      <c r="F154" s="7"/>
      <c r="G154" s="7"/>
      <c r="H154" s="7"/>
      <c r="I154" s="7"/>
      <c r="J154" s="7"/>
      <c r="K154" s="7"/>
      <c r="L154" s="17"/>
      <c r="M154" s="17"/>
      <c r="N154" s="7"/>
      <c r="O154" s="7"/>
      <c r="P154" s="17"/>
      <c r="Q154" s="17"/>
      <c r="R154" s="8"/>
      <c r="S154" s="8"/>
      <c r="T154" s="8"/>
      <c r="U154" s="8"/>
    </row>
    <row r="155" spans="1:21" s="9" customFormat="1" ht="38.25" customHeight="1">
      <c r="A155" s="6"/>
      <c r="B155" s="6"/>
      <c r="C155" s="6"/>
      <c r="D155" s="6"/>
      <c r="E155" s="7"/>
      <c r="F155" s="7"/>
      <c r="G155" s="7"/>
      <c r="H155" s="7"/>
      <c r="I155" s="7"/>
      <c r="J155" s="7"/>
      <c r="K155" s="7"/>
      <c r="L155" s="17"/>
      <c r="M155" s="17"/>
      <c r="N155" s="7"/>
      <c r="O155" s="7"/>
      <c r="P155" s="17"/>
      <c r="Q155" s="17"/>
      <c r="R155" s="8"/>
      <c r="S155" s="8"/>
      <c r="T155" s="8"/>
      <c r="U155" s="8"/>
    </row>
    <row r="156" spans="1:21" s="9" customFormat="1" ht="38.25" customHeight="1">
      <c r="A156" s="126"/>
      <c r="B156" s="126"/>
      <c r="C156" s="6"/>
      <c r="D156" s="6"/>
      <c r="E156" s="7"/>
      <c r="F156" s="7"/>
      <c r="G156" s="7"/>
      <c r="H156" s="7"/>
      <c r="I156" s="7"/>
      <c r="J156" s="7"/>
      <c r="K156" s="7"/>
      <c r="L156" s="17"/>
      <c r="M156" s="17"/>
      <c r="N156" s="7"/>
      <c r="O156" s="7"/>
      <c r="P156" s="17"/>
      <c r="Q156" s="17"/>
      <c r="R156" s="8"/>
      <c r="S156" s="8"/>
      <c r="T156" s="8"/>
      <c r="U156" s="8"/>
    </row>
    <row r="157" spans="1:21" ht="22.5" customHeight="1"/>
    <row r="158" spans="1:21" ht="45" customHeight="1">
      <c r="A158" s="121"/>
      <c r="B158" s="121"/>
      <c r="C158" s="121"/>
      <c r="D158" s="121"/>
      <c r="E158" s="121"/>
      <c r="F158" s="121"/>
      <c r="G158" s="121"/>
      <c r="H158" s="121"/>
      <c r="I158" s="121"/>
      <c r="J158" s="121"/>
      <c r="K158" s="121"/>
      <c r="L158" s="121"/>
      <c r="M158" s="121"/>
      <c r="N158" s="121"/>
      <c r="O158" s="121"/>
      <c r="P158" s="121"/>
      <c r="Q158" s="121"/>
    </row>
    <row r="159" spans="1:21" ht="28.5" customHeight="1">
      <c r="A159" s="121"/>
      <c r="B159" s="121"/>
      <c r="C159" s="121"/>
      <c r="D159" s="121"/>
      <c r="E159" s="121"/>
      <c r="F159" s="121"/>
      <c r="G159" s="121"/>
      <c r="H159" s="121"/>
      <c r="I159" s="121"/>
      <c r="J159" s="121"/>
      <c r="K159" s="121"/>
      <c r="L159" s="121"/>
      <c r="M159" s="121"/>
      <c r="N159" s="121"/>
      <c r="O159" s="121"/>
      <c r="P159" s="121"/>
      <c r="Q159" s="121"/>
    </row>
    <row r="160" spans="1:21" ht="42.75" customHeight="1">
      <c r="A160" s="121"/>
      <c r="B160" s="121"/>
      <c r="C160" s="121"/>
      <c r="D160" s="121"/>
      <c r="E160" s="121"/>
      <c r="F160" s="121"/>
      <c r="G160" s="121"/>
      <c r="H160" s="121"/>
      <c r="I160" s="121"/>
      <c r="J160" s="121"/>
      <c r="K160" s="121"/>
      <c r="L160" s="121"/>
      <c r="M160" s="121"/>
      <c r="N160" s="121"/>
      <c r="O160" s="121"/>
      <c r="P160" s="121"/>
      <c r="Q160" s="121"/>
    </row>
    <row r="161" spans="1:21" s="2" customFormat="1" ht="53.25" customHeight="1">
      <c r="A161" s="128"/>
      <c r="B161" s="128"/>
      <c r="C161" s="128"/>
      <c r="D161" s="128"/>
      <c r="E161" s="128"/>
      <c r="F161" s="128"/>
      <c r="G161" s="128"/>
      <c r="H161" s="128"/>
      <c r="I161" s="128"/>
      <c r="J161" s="128"/>
      <c r="K161" s="128"/>
      <c r="L161" s="128"/>
      <c r="M161" s="128"/>
      <c r="N161" s="128"/>
      <c r="O161" s="128"/>
      <c r="P161" s="128"/>
      <c r="Q161" s="128"/>
      <c r="R161" s="1"/>
      <c r="S161" s="1"/>
      <c r="T161" s="1"/>
      <c r="U161" s="1"/>
    </row>
    <row r="162" spans="1:21" s="2" customFormat="1" ht="25.5" customHeight="1">
      <c r="A162" s="127"/>
      <c r="B162" s="127"/>
      <c r="R162" s="1"/>
      <c r="S162" s="1"/>
      <c r="T162" s="1"/>
      <c r="U162" s="1"/>
    </row>
    <row r="163" spans="1:21" s="2" customFormat="1" ht="34.5" customHeight="1">
      <c r="A163" s="128"/>
      <c r="B163" s="128"/>
      <c r="C163" s="128"/>
      <c r="D163" s="128"/>
      <c r="E163" s="128"/>
      <c r="F163" s="128"/>
      <c r="G163" s="128"/>
      <c r="H163" s="128"/>
      <c r="I163" s="128"/>
      <c r="J163" s="128"/>
      <c r="K163" s="128"/>
      <c r="L163" s="128"/>
      <c r="M163" s="128"/>
      <c r="N163" s="128"/>
      <c r="O163" s="128"/>
      <c r="P163" s="128"/>
      <c r="Q163" s="128"/>
      <c r="R163" s="1"/>
      <c r="S163" s="1"/>
      <c r="T163" s="1"/>
      <c r="U163" s="1"/>
    </row>
    <row r="164" spans="1:21" s="4" customFormat="1" ht="56.25" customHeight="1">
      <c r="A164" s="125"/>
      <c r="B164" s="125"/>
      <c r="C164" s="125"/>
      <c r="D164" s="125"/>
      <c r="E164" s="125"/>
      <c r="F164" s="125"/>
      <c r="G164" s="125"/>
      <c r="H164" s="125"/>
      <c r="I164" s="125"/>
      <c r="J164" s="125"/>
      <c r="K164" s="125"/>
      <c r="L164" s="125"/>
      <c r="M164" s="125"/>
      <c r="N164" s="5"/>
      <c r="O164" s="5"/>
      <c r="P164" s="5"/>
      <c r="Q164" s="5"/>
      <c r="R164" s="3"/>
      <c r="S164" s="3"/>
      <c r="T164" s="3"/>
      <c r="U164" s="3"/>
    </row>
    <row r="165" spans="1:21" s="4" customFormat="1" ht="272.25" customHeight="1">
      <c r="A165" s="125"/>
      <c r="B165" s="125"/>
      <c r="C165" s="125"/>
      <c r="D165" s="125"/>
      <c r="E165" s="125"/>
      <c r="F165" s="125"/>
      <c r="G165" s="5"/>
      <c r="H165" s="5"/>
      <c r="I165" s="5"/>
      <c r="J165" s="5"/>
      <c r="K165" s="5"/>
      <c r="L165" s="5"/>
      <c r="M165" s="5"/>
      <c r="N165" s="5"/>
      <c r="O165" s="5"/>
      <c r="P165" s="5"/>
      <c r="Q165" s="5"/>
      <c r="R165" s="3"/>
      <c r="S165" s="3"/>
      <c r="T165" s="3"/>
      <c r="U165" s="3"/>
    </row>
    <row r="166" spans="1:21" s="9" customFormat="1" ht="38.25" customHeight="1">
      <c r="A166" s="126"/>
      <c r="B166" s="126"/>
      <c r="C166" s="6"/>
      <c r="D166" s="6"/>
      <c r="E166" s="7"/>
      <c r="F166" s="7"/>
      <c r="G166" s="7"/>
      <c r="H166" s="7"/>
      <c r="I166" s="6"/>
      <c r="J166" s="6"/>
      <c r="K166" s="6"/>
      <c r="L166" s="6"/>
      <c r="M166" s="6"/>
      <c r="N166" s="6"/>
      <c r="O166" s="6"/>
      <c r="P166" s="6"/>
      <c r="Q166" s="6"/>
      <c r="R166" s="8"/>
      <c r="S166" s="8"/>
      <c r="T166" s="8"/>
      <c r="U166" s="8"/>
    </row>
    <row r="167" spans="1:21" s="2" customFormat="1" ht="38.25" customHeight="1">
      <c r="A167" s="13"/>
      <c r="B167" s="13"/>
      <c r="C167" s="13"/>
      <c r="D167" s="13"/>
      <c r="E167" s="13"/>
      <c r="F167" s="13"/>
      <c r="G167" s="13"/>
      <c r="H167" s="13"/>
      <c r="I167" s="13"/>
      <c r="J167" s="13"/>
      <c r="K167" s="13"/>
      <c r="L167" s="13"/>
      <c r="M167" s="13"/>
      <c r="N167" s="13"/>
      <c r="O167" s="13"/>
      <c r="P167" s="13"/>
      <c r="Q167" s="13"/>
      <c r="R167" s="1"/>
      <c r="S167" s="1"/>
      <c r="T167" s="1"/>
      <c r="U167" s="1"/>
    </row>
    <row r="168" spans="1:21" s="2" customFormat="1" ht="38.25" customHeight="1">
      <c r="A168" s="13"/>
      <c r="B168" s="13"/>
      <c r="C168" s="13"/>
      <c r="D168" s="13"/>
      <c r="E168" s="14"/>
      <c r="F168" s="14"/>
      <c r="G168" s="14"/>
      <c r="H168" s="14"/>
      <c r="I168" s="14"/>
      <c r="J168" s="14"/>
      <c r="K168" s="14"/>
      <c r="L168" s="16"/>
      <c r="M168" s="16"/>
      <c r="N168" s="14"/>
      <c r="O168" s="14"/>
      <c r="P168" s="16"/>
      <c r="Q168" s="16"/>
      <c r="R168" s="1"/>
      <c r="S168" s="1"/>
      <c r="T168" s="1"/>
      <c r="U168" s="1"/>
    </row>
    <row r="169" spans="1:21" s="2" customFormat="1" ht="38.25" customHeight="1">
      <c r="A169" s="13"/>
      <c r="B169" s="13"/>
      <c r="C169" s="13"/>
      <c r="D169" s="13"/>
      <c r="E169" s="14"/>
      <c r="F169" s="14"/>
      <c r="G169" s="14"/>
      <c r="H169" s="14"/>
      <c r="I169" s="14"/>
      <c r="J169" s="14"/>
      <c r="K169" s="14"/>
      <c r="L169" s="16"/>
      <c r="M169" s="16"/>
      <c r="N169" s="14"/>
      <c r="O169" s="14"/>
      <c r="P169" s="16"/>
      <c r="Q169" s="16"/>
      <c r="R169" s="1"/>
      <c r="S169" s="1"/>
      <c r="T169" s="1"/>
      <c r="U169" s="1"/>
    </row>
    <row r="170" spans="1:21" s="9" customFormat="1" ht="38.25" customHeight="1">
      <c r="A170" s="126"/>
      <c r="B170" s="126"/>
      <c r="C170" s="6"/>
      <c r="D170" s="6"/>
      <c r="E170" s="7"/>
      <c r="F170" s="7"/>
      <c r="G170" s="7"/>
      <c r="H170" s="7"/>
      <c r="I170" s="7"/>
      <c r="J170" s="7"/>
      <c r="K170" s="7"/>
      <c r="L170" s="17"/>
      <c r="M170" s="17"/>
      <c r="N170" s="7"/>
      <c r="O170" s="7"/>
      <c r="P170" s="17"/>
      <c r="Q170" s="17"/>
      <c r="R170" s="8"/>
      <c r="S170" s="8"/>
      <c r="T170" s="8"/>
      <c r="U170" s="8"/>
    </row>
    <row r="171" spans="1:21" s="9" customFormat="1" ht="38.25" customHeight="1">
      <c r="A171" s="126"/>
      <c r="B171" s="126"/>
      <c r="C171" s="6"/>
      <c r="D171" s="6"/>
      <c r="E171" s="7"/>
      <c r="F171" s="7"/>
      <c r="G171" s="7"/>
      <c r="H171" s="7"/>
      <c r="I171" s="7"/>
      <c r="J171" s="7"/>
      <c r="K171" s="7"/>
      <c r="L171" s="17"/>
      <c r="M171" s="17"/>
      <c r="N171" s="7"/>
      <c r="O171" s="7"/>
      <c r="P171" s="17"/>
      <c r="Q171" s="17"/>
      <c r="R171" s="8"/>
      <c r="S171" s="8"/>
      <c r="T171" s="8"/>
      <c r="U171" s="8"/>
    </row>
    <row r="172" spans="1:21" s="9" customFormat="1" ht="38.25" customHeight="1">
      <c r="A172" s="6"/>
      <c r="B172" s="6"/>
      <c r="C172" s="6"/>
      <c r="D172" s="6"/>
      <c r="E172" s="7"/>
      <c r="F172" s="7"/>
      <c r="G172" s="7"/>
      <c r="H172" s="7"/>
      <c r="I172" s="7"/>
      <c r="J172" s="7"/>
      <c r="K172" s="7"/>
      <c r="L172" s="17"/>
      <c r="M172" s="17"/>
      <c r="N172" s="7"/>
      <c r="O172" s="7"/>
      <c r="P172" s="17"/>
      <c r="Q172" s="17"/>
      <c r="R172" s="8"/>
      <c r="S172" s="8"/>
      <c r="T172" s="8"/>
      <c r="U172" s="8"/>
    </row>
    <row r="173" spans="1:21" s="9" customFormat="1" ht="38.25" customHeight="1">
      <c r="A173" s="126"/>
      <c r="B173" s="126"/>
      <c r="C173" s="6"/>
      <c r="D173" s="6"/>
      <c r="E173" s="7"/>
      <c r="F173" s="7"/>
      <c r="G173" s="7"/>
      <c r="H173" s="7"/>
      <c r="I173" s="7"/>
      <c r="J173" s="7"/>
      <c r="K173" s="7"/>
      <c r="L173" s="17"/>
      <c r="M173" s="17"/>
      <c r="N173" s="7"/>
      <c r="O173" s="7"/>
      <c r="P173" s="17"/>
      <c r="Q173" s="17"/>
      <c r="R173" s="8"/>
      <c r="S173" s="8"/>
      <c r="T173" s="8"/>
      <c r="U173" s="8"/>
    </row>
    <row r="174" spans="1:21" ht="22.5" customHeight="1"/>
    <row r="175" spans="1:21" ht="45" customHeight="1">
      <c r="A175" s="121"/>
      <c r="B175" s="121"/>
      <c r="C175" s="121"/>
      <c r="D175" s="121"/>
      <c r="E175" s="121"/>
      <c r="F175" s="121"/>
      <c r="G175" s="121"/>
      <c r="H175" s="121"/>
      <c r="I175" s="121"/>
      <c r="J175" s="121"/>
      <c r="K175" s="121"/>
      <c r="L175" s="121"/>
      <c r="M175" s="121"/>
      <c r="N175" s="121"/>
      <c r="O175" s="121"/>
      <c r="P175" s="121"/>
      <c r="Q175" s="121"/>
    </row>
    <row r="176" spans="1:21" ht="28.5" customHeight="1">
      <c r="A176" s="121"/>
      <c r="B176" s="121"/>
      <c r="C176" s="121"/>
      <c r="D176" s="121"/>
      <c r="E176" s="121"/>
      <c r="F176" s="121"/>
      <c r="G176" s="121"/>
      <c r="H176" s="121"/>
      <c r="I176" s="121"/>
      <c r="J176" s="121"/>
      <c r="K176" s="121"/>
      <c r="L176" s="121"/>
      <c r="M176" s="121"/>
      <c r="N176" s="121"/>
      <c r="O176" s="121"/>
      <c r="P176" s="121"/>
      <c r="Q176" s="121"/>
    </row>
    <row r="177" spans="1:21" ht="42.75" customHeight="1">
      <c r="A177" s="121"/>
      <c r="B177" s="121"/>
      <c r="C177" s="121"/>
      <c r="D177" s="121"/>
      <c r="E177" s="121"/>
      <c r="F177" s="121"/>
      <c r="G177" s="121"/>
      <c r="H177" s="121"/>
      <c r="I177" s="121"/>
      <c r="J177" s="121"/>
      <c r="K177" s="121"/>
      <c r="L177" s="121"/>
      <c r="M177" s="121"/>
      <c r="N177" s="121"/>
      <c r="O177" s="121"/>
      <c r="P177" s="121"/>
      <c r="Q177" s="121"/>
    </row>
    <row r="179" spans="1:21" s="2" customFormat="1" ht="53.25" customHeight="1">
      <c r="A179" s="128"/>
      <c r="B179" s="128"/>
      <c r="C179" s="128"/>
      <c r="D179" s="128"/>
      <c r="E179" s="128"/>
      <c r="F179" s="128"/>
      <c r="G179" s="128"/>
      <c r="H179" s="128"/>
      <c r="I179" s="128"/>
      <c r="J179" s="128"/>
      <c r="K179" s="128"/>
      <c r="L179" s="128"/>
      <c r="M179" s="128"/>
      <c r="N179" s="128"/>
      <c r="O179" s="128"/>
      <c r="P179" s="128"/>
      <c r="Q179" s="128"/>
      <c r="R179" s="1"/>
      <c r="S179" s="1"/>
      <c r="T179" s="1"/>
      <c r="U179" s="1"/>
    </row>
    <row r="180" spans="1:21" s="2" customFormat="1" ht="25.5" customHeight="1">
      <c r="A180" s="127"/>
      <c r="B180" s="127"/>
      <c r="R180" s="1"/>
      <c r="S180" s="1"/>
      <c r="T180" s="1"/>
      <c r="U180" s="1"/>
    </row>
    <row r="181" spans="1:21" s="2" customFormat="1" ht="34.5" customHeight="1">
      <c r="A181" s="128"/>
      <c r="B181" s="128"/>
      <c r="C181" s="128"/>
      <c r="D181" s="128"/>
      <c r="E181" s="128"/>
      <c r="F181" s="128"/>
      <c r="G181" s="128"/>
      <c r="H181" s="128"/>
      <c r="I181" s="128"/>
      <c r="J181" s="128"/>
      <c r="K181" s="128"/>
      <c r="L181" s="128"/>
      <c r="M181" s="128"/>
      <c r="N181" s="128"/>
      <c r="O181" s="128"/>
      <c r="P181" s="128"/>
      <c r="Q181" s="128"/>
      <c r="R181" s="1"/>
      <c r="S181" s="1"/>
      <c r="T181" s="1"/>
      <c r="U181" s="1"/>
    </row>
    <row r="182" spans="1:21" s="4" customFormat="1" ht="56.25" customHeight="1">
      <c r="A182" s="125"/>
      <c r="B182" s="125"/>
      <c r="C182" s="125"/>
      <c r="D182" s="125"/>
      <c r="E182" s="125"/>
      <c r="F182" s="125"/>
      <c r="G182" s="125"/>
      <c r="H182" s="125"/>
      <c r="I182" s="125"/>
      <c r="J182" s="125"/>
      <c r="K182" s="125"/>
      <c r="L182" s="125"/>
      <c r="M182" s="125"/>
      <c r="N182" s="5"/>
      <c r="O182" s="5"/>
      <c r="P182" s="5"/>
      <c r="Q182" s="5"/>
      <c r="R182" s="3"/>
      <c r="S182" s="3"/>
      <c r="T182" s="3"/>
      <c r="U182" s="3"/>
    </row>
    <row r="183" spans="1:21" s="4" customFormat="1" ht="272.25" customHeight="1">
      <c r="A183" s="125"/>
      <c r="B183" s="125"/>
      <c r="C183" s="125"/>
      <c r="D183" s="125"/>
      <c r="E183" s="125"/>
      <c r="F183" s="125"/>
      <c r="G183" s="5"/>
      <c r="H183" s="5"/>
      <c r="I183" s="5"/>
      <c r="J183" s="5"/>
      <c r="K183" s="5"/>
      <c r="L183" s="5"/>
      <c r="M183" s="5"/>
      <c r="N183" s="5"/>
      <c r="O183" s="5"/>
      <c r="P183" s="5"/>
      <c r="Q183" s="5"/>
      <c r="R183" s="3"/>
      <c r="S183" s="3"/>
      <c r="T183" s="3"/>
      <c r="U183" s="3"/>
    </row>
    <row r="184" spans="1:21" s="9" customFormat="1" ht="38.25" customHeight="1">
      <c r="A184" s="126"/>
      <c r="B184" s="126"/>
      <c r="C184" s="6"/>
      <c r="D184" s="6"/>
      <c r="E184" s="7"/>
      <c r="F184" s="7"/>
      <c r="G184" s="7"/>
      <c r="H184" s="7"/>
      <c r="I184" s="6"/>
      <c r="J184" s="6"/>
      <c r="K184" s="6"/>
      <c r="L184" s="6"/>
      <c r="M184" s="6"/>
      <c r="N184" s="6"/>
      <c r="O184" s="6"/>
      <c r="P184" s="6"/>
      <c r="Q184" s="6"/>
      <c r="R184" s="8"/>
      <c r="S184" s="8"/>
      <c r="T184" s="8"/>
      <c r="U184" s="8"/>
    </row>
    <row r="185" spans="1:21" s="2" customFormat="1" ht="38.25" customHeight="1">
      <c r="A185" s="13"/>
      <c r="B185" s="13"/>
      <c r="C185" s="13"/>
      <c r="D185" s="13"/>
      <c r="E185" s="13"/>
      <c r="F185" s="13"/>
      <c r="G185" s="13"/>
      <c r="H185" s="13"/>
      <c r="I185" s="13"/>
      <c r="J185" s="13"/>
      <c r="K185" s="13"/>
      <c r="L185" s="13"/>
      <c r="M185" s="13"/>
      <c r="N185" s="13"/>
      <c r="O185" s="13"/>
      <c r="P185" s="13"/>
      <c r="Q185" s="13"/>
      <c r="R185" s="1"/>
      <c r="S185" s="1"/>
      <c r="T185" s="1"/>
      <c r="U185" s="1"/>
    </row>
    <row r="186" spans="1:21" s="2" customFormat="1" ht="38.25" customHeight="1">
      <c r="A186" s="13"/>
      <c r="B186" s="13"/>
      <c r="C186" s="13"/>
      <c r="D186" s="13"/>
      <c r="E186" s="14"/>
      <c r="F186" s="14"/>
      <c r="G186" s="14"/>
      <c r="H186" s="14"/>
      <c r="I186" s="14"/>
      <c r="J186" s="14"/>
      <c r="K186" s="14"/>
      <c r="L186" s="16"/>
      <c r="M186" s="16"/>
      <c r="N186" s="14"/>
      <c r="O186" s="14"/>
      <c r="P186" s="16"/>
      <c r="Q186" s="16"/>
      <c r="R186" s="1"/>
      <c r="S186" s="1"/>
      <c r="T186" s="1"/>
      <c r="U186" s="1"/>
    </row>
    <row r="187" spans="1:21" s="2" customFormat="1" ht="38.25" customHeight="1">
      <c r="A187" s="13"/>
      <c r="B187" s="13"/>
      <c r="C187" s="13"/>
      <c r="D187" s="13"/>
      <c r="E187" s="14"/>
      <c r="F187" s="14"/>
      <c r="G187" s="14"/>
      <c r="H187" s="14"/>
      <c r="I187" s="14"/>
      <c r="J187" s="14"/>
      <c r="K187" s="14"/>
      <c r="L187" s="16"/>
      <c r="M187" s="16"/>
      <c r="N187" s="14"/>
      <c r="O187" s="14"/>
      <c r="P187" s="16"/>
      <c r="Q187" s="16"/>
      <c r="R187" s="1"/>
      <c r="S187" s="1"/>
      <c r="T187" s="1"/>
      <c r="U187" s="1"/>
    </row>
    <row r="188" spans="1:21" s="9" customFormat="1" ht="38.25" customHeight="1">
      <c r="A188" s="126"/>
      <c r="B188" s="126"/>
      <c r="C188" s="6"/>
      <c r="D188" s="6"/>
      <c r="E188" s="7"/>
      <c r="F188" s="7"/>
      <c r="G188" s="7"/>
      <c r="H188" s="7"/>
      <c r="I188" s="7"/>
      <c r="J188" s="7"/>
      <c r="K188" s="7"/>
      <c r="L188" s="17"/>
      <c r="M188" s="17"/>
      <c r="N188" s="7"/>
      <c r="O188" s="7"/>
      <c r="P188" s="17"/>
      <c r="Q188" s="17"/>
      <c r="R188" s="8"/>
      <c r="S188" s="8"/>
      <c r="T188" s="8"/>
      <c r="U188" s="8"/>
    </row>
    <row r="189" spans="1:21" s="9" customFormat="1" ht="38.25" customHeight="1">
      <c r="A189" s="126"/>
      <c r="B189" s="126"/>
      <c r="C189" s="6"/>
      <c r="D189" s="6"/>
      <c r="E189" s="7"/>
      <c r="F189" s="7"/>
      <c r="G189" s="7"/>
      <c r="H189" s="7"/>
      <c r="I189" s="7"/>
      <c r="J189" s="7"/>
      <c r="K189" s="7"/>
      <c r="L189" s="17"/>
      <c r="M189" s="17"/>
      <c r="N189" s="7"/>
      <c r="O189" s="7"/>
      <c r="P189" s="17"/>
      <c r="Q189" s="17"/>
      <c r="R189" s="8"/>
      <c r="S189" s="8"/>
      <c r="T189" s="8"/>
      <c r="U189" s="8"/>
    </row>
    <row r="190" spans="1:21" s="9" customFormat="1" ht="38.25" customHeight="1">
      <c r="A190" s="6"/>
      <c r="B190" s="6"/>
      <c r="C190" s="6"/>
      <c r="D190" s="6"/>
      <c r="E190" s="7"/>
      <c r="F190" s="7"/>
      <c r="G190" s="7"/>
      <c r="H190" s="7"/>
      <c r="I190" s="7"/>
      <c r="J190" s="7"/>
      <c r="K190" s="7"/>
      <c r="L190" s="17"/>
      <c r="M190" s="17"/>
      <c r="N190" s="7"/>
      <c r="O190" s="7"/>
      <c r="P190" s="17"/>
      <c r="Q190" s="17"/>
      <c r="R190" s="8"/>
      <c r="S190" s="8"/>
      <c r="T190" s="8"/>
      <c r="U190" s="8"/>
    </row>
    <row r="191" spans="1:21" s="9" customFormat="1" ht="38.25" customHeight="1">
      <c r="A191" s="126"/>
      <c r="B191" s="126"/>
      <c r="C191" s="6"/>
      <c r="D191" s="6"/>
      <c r="E191" s="7"/>
      <c r="F191" s="7"/>
      <c r="G191" s="7"/>
      <c r="H191" s="7"/>
      <c r="I191" s="7"/>
      <c r="J191" s="7"/>
      <c r="K191" s="7"/>
      <c r="L191" s="17"/>
      <c r="M191" s="17"/>
      <c r="N191" s="7"/>
      <c r="O191" s="7"/>
      <c r="P191" s="17"/>
      <c r="Q191" s="17"/>
      <c r="R191" s="8"/>
      <c r="S191" s="8"/>
      <c r="T191" s="8"/>
      <c r="U191" s="8"/>
    </row>
    <row r="192" spans="1:21" ht="22.5" customHeight="1"/>
    <row r="193" spans="1:21" ht="45" customHeight="1">
      <c r="A193" s="121"/>
      <c r="B193" s="121"/>
      <c r="C193" s="121"/>
      <c r="D193" s="121"/>
      <c r="E193" s="121"/>
      <c r="F193" s="121"/>
      <c r="G193" s="121"/>
      <c r="H193" s="121"/>
      <c r="I193" s="121"/>
      <c r="J193" s="121"/>
      <c r="K193" s="121"/>
      <c r="L193" s="121"/>
      <c r="M193" s="121"/>
      <c r="N193" s="121"/>
      <c r="O193" s="121"/>
      <c r="P193" s="121"/>
      <c r="Q193" s="121"/>
    </row>
    <row r="194" spans="1:21" ht="28.5" customHeight="1">
      <c r="A194" s="121"/>
      <c r="B194" s="121"/>
      <c r="C194" s="121"/>
      <c r="D194" s="121"/>
      <c r="E194" s="121"/>
      <c r="F194" s="121"/>
      <c r="G194" s="121"/>
      <c r="H194" s="121"/>
      <c r="I194" s="121"/>
      <c r="J194" s="121"/>
      <c r="K194" s="121"/>
      <c r="L194" s="121"/>
      <c r="M194" s="121"/>
      <c r="N194" s="121"/>
      <c r="O194" s="121"/>
      <c r="P194" s="121"/>
      <c r="Q194" s="121"/>
    </row>
    <row r="195" spans="1:21" ht="42.75" customHeight="1">
      <c r="A195" s="121"/>
      <c r="B195" s="121"/>
      <c r="C195" s="121"/>
      <c r="D195" s="121"/>
      <c r="E195" s="121"/>
      <c r="F195" s="121"/>
      <c r="G195" s="121"/>
      <c r="H195" s="121"/>
      <c r="I195" s="121"/>
      <c r="J195" s="121"/>
      <c r="K195" s="121"/>
      <c r="L195" s="121"/>
      <c r="M195" s="121"/>
      <c r="N195" s="121"/>
      <c r="O195" s="121"/>
      <c r="P195" s="121"/>
      <c r="Q195" s="121"/>
    </row>
    <row r="196" spans="1:21" s="2" customFormat="1" ht="53.25" customHeight="1">
      <c r="A196" s="128"/>
      <c r="B196" s="128"/>
      <c r="C196" s="128"/>
      <c r="D196" s="128"/>
      <c r="E196" s="128"/>
      <c r="F196" s="128"/>
      <c r="G196" s="128"/>
      <c r="H196" s="128"/>
      <c r="I196" s="128"/>
      <c r="J196" s="128"/>
      <c r="K196" s="128"/>
      <c r="L196" s="128"/>
      <c r="M196" s="128"/>
      <c r="N196" s="128"/>
      <c r="O196" s="128"/>
      <c r="P196" s="128"/>
      <c r="Q196" s="128"/>
      <c r="R196" s="1"/>
      <c r="S196" s="1"/>
      <c r="T196" s="1"/>
      <c r="U196" s="1"/>
    </row>
    <row r="197" spans="1:21" s="2" customFormat="1" ht="25.5" customHeight="1">
      <c r="A197" s="127"/>
      <c r="B197" s="127"/>
      <c r="R197" s="1"/>
      <c r="S197" s="1"/>
      <c r="T197" s="1"/>
      <c r="U197" s="1"/>
    </row>
    <row r="198" spans="1:21" s="2" customFormat="1" ht="34.5" customHeight="1">
      <c r="A198" s="128"/>
      <c r="B198" s="128"/>
      <c r="C198" s="128"/>
      <c r="D198" s="128"/>
      <c r="E198" s="128"/>
      <c r="F198" s="128"/>
      <c r="G198" s="128"/>
      <c r="H198" s="128"/>
      <c r="I198" s="128"/>
      <c r="J198" s="128"/>
      <c r="K198" s="128"/>
      <c r="L198" s="128"/>
      <c r="M198" s="128"/>
      <c r="N198" s="128"/>
      <c r="O198" s="128"/>
      <c r="P198" s="128"/>
      <c r="Q198" s="128"/>
      <c r="R198" s="1"/>
      <c r="S198" s="1"/>
      <c r="T198" s="1"/>
      <c r="U198" s="1"/>
    </row>
    <row r="199" spans="1:21" s="4" customFormat="1" ht="56.25" customHeight="1">
      <c r="A199" s="125"/>
      <c r="B199" s="125"/>
      <c r="C199" s="125"/>
      <c r="D199" s="125"/>
      <c r="E199" s="125"/>
      <c r="F199" s="125"/>
      <c r="G199" s="125"/>
      <c r="H199" s="125"/>
      <c r="I199" s="125"/>
      <c r="J199" s="125"/>
      <c r="K199" s="125"/>
      <c r="L199" s="125"/>
      <c r="M199" s="125"/>
      <c r="N199" s="5"/>
      <c r="O199" s="5"/>
      <c r="P199" s="5"/>
      <c r="Q199" s="5"/>
      <c r="R199" s="3"/>
      <c r="S199" s="3"/>
      <c r="T199" s="3"/>
      <c r="U199" s="3"/>
    </row>
    <row r="200" spans="1:21" s="4" customFormat="1" ht="272.25" customHeight="1">
      <c r="A200" s="125"/>
      <c r="B200" s="125"/>
      <c r="C200" s="125"/>
      <c r="D200" s="125"/>
      <c r="E200" s="125"/>
      <c r="F200" s="125"/>
      <c r="G200" s="5"/>
      <c r="H200" s="5"/>
      <c r="I200" s="5"/>
      <c r="J200" s="5"/>
      <c r="K200" s="5"/>
      <c r="L200" s="5"/>
      <c r="M200" s="5"/>
      <c r="N200" s="5"/>
      <c r="O200" s="5"/>
      <c r="P200" s="5"/>
      <c r="Q200" s="5"/>
      <c r="R200" s="3"/>
      <c r="S200" s="3"/>
      <c r="T200" s="3"/>
      <c r="U200" s="3"/>
    </row>
    <row r="201" spans="1:21" s="9" customFormat="1" ht="38.25" customHeight="1">
      <c r="A201" s="126"/>
      <c r="B201" s="126"/>
      <c r="C201" s="6"/>
      <c r="D201" s="6"/>
      <c r="E201" s="7"/>
      <c r="F201" s="7"/>
      <c r="G201" s="7"/>
      <c r="H201" s="7"/>
      <c r="I201" s="6"/>
      <c r="J201" s="6"/>
      <c r="K201" s="6"/>
      <c r="L201" s="6"/>
      <c r="M201" s="6"/>
      <c r="N201" s="6"/>
      <c r="O201" s="6"/>
      <c r="P201" s="6"/>
      <c r="Q201" s="6"/>
      <c r="R201" s="8"/>
      <c r="S201" s="8"/>
      <c r="T201" s="8"/>
      <c r="U201" s="8"/>
    </row>
    <row r="202" spans="1:21" s="2" customFormat="1" ht="38.25" customHeight="1">
      <c r="A202" s="13"/>
      <c r="B202" s="13"/>
      <c r="C202" s="13"/>
      <c r="D202" s="13"/>
      <c r="E202" s="13"/>
      <c r="F202" s="13"/>
      <c r="G202" s="13"/>
      <c r="H202" s="13"/>
      <c r="I202" s="13"/>
      <c r="J202" s="13"/>
      <c r="K202" s="13"/>
      <c r="L202" s="13"/>
      <c r="M202" s="13"/>
      <c r="N202" s="13"/>
      <c r="O202" s="13"/>
      <c r="P202" s="13"/>
      <c r="Q202" s="13"/>
      <c r="R202" s="1"/>
      <c r="S202" s="1"/>
      <c r="T202" s="1"/>
      <c r="U202" s="1"/>
    </row>
    <row r="203" spans="1:21" s="2" customFormat="1" ht="38.25" customHeight="1">
      <c r="A203" s="13"/>
      <c r="B203" s="13"/>
      <c r="C203" s="13"/>
      <c r="D203" s="13"/>
      <c r="E203" s="14"/>
      <c r="F203" s="14"/>
      <c r="G203" s="14"/>
      <c r="H203" s="14"/>
      <c r="I203" s="14"/>
      <c r="J203" s="14"/>
      <c r="K203" s="14"/>
      <c r="L203" s="16"/>
      <c r="M203" s="16"/>
      <c r="N203" s="14"/>
      <c r="O203" s="14"/>
      <c r="P203" s="16"/>
      <c r="Q203" s="16"/>
      <c r="R203" s="1"/>
      <c r="S203" s="1"/>
      <c r="T203" s="1"/>
      <c r="U203" s="1"/>
    </row>
    <row r="204" spans="1:21" s="2" customFormat="1" ht="38.25" customHeight="1">
      <c r="A204" s="13"/>
      <c r="B204" s="13"/>
      <c r="C204" s="13"/>
      <c r="D204" s="13"/>
      <c r="E204" s="14"/>
      <c r="F204" s="14"/>
      <c r="G204" s="14"/>
      <c r="H204" s="14"/>
      <c r="I204" s="14"/>
      <c r="J204" s="14"/>
      <c r="K204" s="14"/>
      <c r="L204" s="16"/>
      <c r="M204" s="16"/>
      <c r="N204" s="14"/>
      <c r="O204" s="14"/>
      <c r="P204" s="16"/>
      <c r="Q204" s="16"/>
      <c r="R204" s="1"/>
      <c r="S204" s="1"/>
      <c r="T204" s="1"/>
      <c r="U204" s="1"/>
    </row>
    <row r="205" spans="1:21" s="9" customFormat="1" ht="38.25" customHeight="1">
      <c r="A205" s="126"/>
      <c r="B205" s="126"/>
      <c r="C205" s="6"/>
      <c r="D205" s="6"/>
      <c r="E205" s="7"/>
      <c r="F205" s="7"/>
      <c r="G205" s="7"/>
      <c r="H205" s="7"/>
      <c r="I205" s="7"/>
      <c r="J205" s="7"/>
      <c r="K205" s="7"/>
      <c r="L205" s="17"/>
      <c r="M205" s="17"/>
      <c r="N205" s="7"/>
      <c r="O205" s="7"/>
      <c r="P205" s="17"/>
      <c r="Q205" s="17"/>
      <c r="R205" s="8"/>
      <c r="S205" s="8"/>
      <c r="T205" s="8"/>
      <c r="U205" s="8"/>
    </row>
    <row r="206" spans="1:21" s="9" customFormat="1" ht="38.25" customHeight="1">
      <c r="A206" s="126"/>
      <c r="B206" s="126"/>
      <c r="C206" s="6"/>
      <c r="D206" s="6"/>
      <c r="E206" s="7"/>
      <c r="F206" s="7"/>
      <c r="G206" s="7"/>
      <c r="H206" s="7"/>
      <c r="I206" s="7"/>
      <c r="J206" s="7"/>
      <c r="K206" s="7"/>
      <c r="L206" s="17"/>
      <c r="M206" s="17"/>
      <c r="N206" s="7"/>
      <c r="O206" s="7"/>
      <c r="P206" s="17"/>
      <c r="Q206" s="17"/>
      <c r="R206" s="8"/>
      <c r="S206" s="8"/>
      <c r="T206" s="8"/>
      <c r="U206" s="8"/>
    </row>
    <row r="207" spans="1:21" s="9" customFormat="1" ht="38.25" customHeight="1">
      <c r="A207" s="6"/>
      <c r="B207" s="6"/>
      <c r="C207" s="6"/>
      <c r="D207" s="6"/>
      <c r="E207" s="7"/>
      <c r="F207" s="7"/>
      <c r="G207" s="7"/>
      <c r="H207" s="7"/>
      <c r="I207" s="7"/>
      <c r="J207" s="7"/>
      <c r="K207" s="7"/>
      <c r="L207" s="17"/>
      <c r="M207" s="17"/>
      <c r="N207" s="7"/>
      <c r="O207" s="7"/>
      <c r="P207" s="17"/>
      <c r="Q207" s="17"/>
      <c r="R207" s="8"/>
      <c r="S207" s="8"/>
      <c r="T207" s="8"/>
      <c r="U207" s="8"/>
    </row>
    <row r="208" spans="1:21" s="9" customFormat="1" ht="38.25" customHeight="1">
      <c r="A208" s="126"/>
      <c r="B208" s="126"/>
      <c r="C208" s="6"/>
      <c r="D208" s="6"/>
      <c r="E208" s="7"/>
      <c r="F208" s="7"/>
      <c r="G208" s="7"/>
      <c r="H208" s="7"/>
      <c r="I208" s="7"/>
      <c r="J208" s="7"/>
      <c r="K208" s="7"/>
      <c r="L208" s="17"/>
      <c r="M208" s="17"/>
      <c r="N208" s="7"/>
      <c r="O208" s="7"/>
      <c r="P208" s="17"/>
      <c r="Q208" s="17"/>
      <c r="R208" s="8"/>
      <c r="S208" s="8"/>
      <c r="T208" s="8"/>
      <c r="U208" s="8"/>
    </row>
    <row r="209" spans="1:21" ht="22.5" customHeight="1"/>
    <row r="210" spans="1:21" ht="45" customHeight="1">
      <c r="A210" s="121"/>
      <c r="B210" s="121"/>
      <c r="C210" s="121"/>
      <c r="D210" s="121"/>
      <c r="E210" s="121"/>
      <c r="F210" s="121"/>
      <c r="G210" s="121"/>
      <c r="H210" s="121"/>
      <c r="I210" s="121"/>
      <c r="J210" s="121"/>
      <c r="K210" s="121"/>
      <c r="L210" s="121"/>
      <c r="M210" s="121"/>
      <c r="N210" s="121"/>
      <c r="O210" s="121"/>
      <c r="P210" s="121"/>
      <c r="Q210" s="121"/>
    </row>
    <row r="211" spans="1:21" ht="28.5" customHeight="1">
      <c r="A211" s="121"/>
      <c r="B211" s="121"/>
      <c r="C211" s="121"/>
      <c r="D211" s="121"/>
      <c r="E211" s="121"/>
      <c r="F211" s="121"/>
      <c r="G211" s="121"/>
      <c r="H211" s="121"/>
      <c r="I211" s="121"/>
      <c r="J211" s="121"/>
      <c r="K211" s="121"/>
      <c r="L211" s="121"/>
      <c r="M211" s="121"/>
      <c r="N211" s="121"/>
      <c r="O211" s="121"/>
      <c r="P211" s="121"/>
      <c r="Q211" s="121"/>
    </row>
    <row r="212" spans="1:21" ht="42.75" customHeight="1">
      <c r="A212" s="121"/>
      <c r="B212" s="121"/>
      <c r="C212" s="121"/>
      <c r="D212" s="121"/>
      <c r="E212" s="121"/>
      <c r="F212" s="121"/>
      <c r="G212" s="121"/>
      <c r="H212" s="121"/>
      <c r="I212" s="121"/>
      <c r="J212" s="121"/>
      <c r="K212" s="121"/>
      <c r="L212" s="121"/>
      <c r="M212" s="121"/>
      <c r="N212" s="121"/>
      <c r="O212" s="121"/>
      <c r="P212" s="121"/>
      <c r="Q212" s="121"/>
    </row>
    <row r="213" spans="1:21" s="2" customFormat="1" ht="53.25" customHeight="1">
      <c r="A213" s="128"/>
      <c r="B213" s="128"/>
      <c r="C213" s="128"/>
      <c r="D213" s="128"/>
      <c r="E213" s="128"/>
      <c r="F213" s="128"/>
      <c r="G213" s="128"/>
      <c r="H213" s="128"/>
      <c r="I213" s="128"/>
      <c r="J213" s="128"/>
      <c r="K213" s="128"/>
      <c r="L213" s="128"/>
      <c r="M213" s="128"/>
      <c r="N213" s="128"/>
      <c r="O213" s="128"/>
      <c r="P213" s="128"/>
      <c r="Q213" s="128"/>
      <c r="R213" s="1"/>
      <c r="S213" s="1"/>
      <c r="T213" s="1"/>
      <c r="U213" s="1"/>
    </row>
    <row r="214" spans="1:21" s="2" customFormat="1" ht="25.5" customHeight="1">
      <c r="A214" s="127"/>
      <c r="B214" s="127"/>
      <c r="R214" s="1"/>
      <c r="S214" s="1"/>
      <c r="T214" s="1"/>
      <c r="U214" s="1"/>
    </row>
    <row r="215" spans="1:21" s="2" customFormat="1" ht="34.5" customHeight="1">
      <c r="A215" s="128"/>
      <c r="B215" s="128"/>
      <c r="C215" s="128"/>
      <c r="D215" s="128"/>
      <c r="E215" s="128"/>
      <c r="F215" s="128"/>
      <c r="G215" s="128"/>
      <c r="H215" s="128"/>
      <c r="I215" s="128"/>
      <c r="J215" s="128"/>
      <c r="K215" s="128"/>
      <c r="L215" s="128"/>
      <c r="M215" s="128"/>
      <c r="N215" s="128"/>
      <c r="O215" s="128"/>
      <c r="P215" s="128"/>
      <c r="Q215" s="128"/>
      <c r="R215" s="1"/>
      <c r="S215" s="1"/>
      <c r="T215" s="1"/>
      <c r="U215" s="1"/>
    </row>
    <row r="216" spans="1:21" s="4" customFormat="1" ht="56.25" customHeight="1">
      <c r="A216" s="125"/>
      <c r="B216" s="125"/>
      <c r="C216" s="125"/>
      <c r="D216" s="125"/>
      <c r="E216" s="125"/>
      <c r="F216" s="125"/>
      <c r="G216" s="125"/>
      <c r="H216" s="125"/>
      <c r="I216" s="125"/>
      <c r="J216" s="125"/>
      <c r="K216" s="125"/>
      <c r="L216" s="125"/>
      <c r="M216" s="125"/>
      <c r="N216" s="5"/>
      <c r="O216" s="5"/>
      <c r="P216" s="5"/>
      <c r="Q216" s="5"/>
      <c r="R216" s="3"/>
      <c r="S216" s="3"/>
      <c r="T216" s="3"/>
      <c r="U216" s="3"/>
    </row>
    <row r="217" spans="1:21" s="4" customFormat="1" ht="272.25" customHeight="1">
      <c r="A217" s="125"/>
      <c r="B217" s="125"/>
      <c r="C217" s="125"/>
      <c r="D217" s="125"/>
      <c r="E217" s="125"/>
      <c r="F217" s="125"/>
      <c r="G217" s="5"/>
      <c r="H217" s="5"/>
      <c r="I217" s="5"/>
      <c r="J217" s="5"/>
      <c r="K217" s="5"/>
      <c r="L217" s="5"/>
      <c r="M217" s="5"/>
      <c r="N217" s="5"/>
      <c r="O217" s="5"/>
      <c r="P217" s="5"/>
      <c r="Q217" s="5"/>
      <c r="R217" s="3"/>
      <c r="S217" s="3"/>
      <c r="T217" s="3"/>
      <c r="U217" s="3"/>
    </row>
    <row r="218" spans="1:21" s="9" customFormat="1" ht="38.25" customHeight="1">
      <c r="A218" s="126"/>
      <c r="B218" s="126"/>
      <c r="C218" s="6"/>
      <c r="D218" s="6"/>
      <c r="E218" s="7"/>
      <c r="F218" s="7"/>
      <c r="G218" s="7"/>
      <c r="H218" s="7"/>
      <c r="I218" s="6"/>
      <c r="J218" s="6"/>
      <c r="K218" s="6"/>
      <c r="L218" s="6"/>
      <c r="M218" s="6"/>
      <c r="N218" s="6"/>
      <c r="O218" s="6"/>
      <c r="P218" s="6"/>
      <c r="Q218" s="6"/>
      <c r="R218" s="8"/>
      <c r="S218" s="8"/>
      <c r="T218" s="8"/>
      <c r="U218" s="8"/>
    </row>
    <row r="219" spans="1:21" s="2" customFormat="1" ht="38.25" customHeight="1">
      <c r="A219" s="13"/>
      <c r="B219" s="13"/>
      <c r="C219" s="13"/>
      <c r="D219" s="13"/>
      <c r="E219" s="13"/>
      <c r="F219" s="13"/>
      <c r="G219" s="13"/>
      <c r="H219" s="13"/>
      <c r="I219" s="13"/>
      <c r="J219" s="13"/>
      <c r="K219" s="13"/>
      <c r="L219" s="13"/>
      <c r="M219" s="13"/>
      <c r="N219" s="13"/>
      <c r="O219" s="13"/>
      <c r="P219" s="13"/>
      <c r="Q219" s="13"/>
      <c r="R219" s="1"/>
      <c r="S219" s="1"/>
      <c r="T219" s="1"/>
      <c r="U219" s="1"/>
    </row>
    <row r="220" spans="1:21" s="2" customFormat="1" ht="38.25" customHeight="1">
      <c r="A220" s="13"/>
      <c r="B220" s="13"/>
      <c r="C220" s="13"/>
      <c r="D220" s="13"/>
      <c r="E220" s="14"/>
      <c r="F220" s="14"/>
      <c r="G220" s="14"/>
      <c r="H220" s="14"/>
      <c r="I220" s="14"/>
      <c r="J220" s="14"/>
      <c r="K220" s="14"/>
      <c r="L220" s="16"/>
      <c r="M220" s="16"/>
      <c r="N220" s="14"/>
      <c r="O220" s="14"/>
      <c r="P220" s="16"/>
      <c r="Q220" s="16"/>
      <c r="R220" s="1"/>
      <c r="S220" s="1"/>
      <c r="T220" s="1"/>
      <c r="U220" s="1"/>
    </row>
    <row r="221" spans="1:21" s="2" customFormat="1" ht="38.25" customHeight="1">
      <c r="A221" s="13"/>
      <c r="B221" s="13"/>
      <c r="C221" s="13"/>
      <c r="D221" s="13"/>
      <c r="E221" s="14"/>
      <c r="F221" s="14"/>
      <c r="G221" s="14"/>
      <c r="H221" s="14"/>
      <c r="I221" s="14"/>
      <c r="J221" s="14"/>
      <c r="K221" s="14"/>
      <c r="L221" s="16"/>
      <c r="M221" s="16"/>
      <c r="N221" s="14"/>
      <c r="O221" s="14"/>
      <c r="P221" s="16"/>
      <c r="Q221" s="16"/>
      <c r="R221" s="1"/>
      <c r="S221" s="1"/>
      <c r="T221" s="1"/>
      <c r="U221" s="1"/>
    </row>
    <row r="222" spans="1:21" s="9" customFormat="1" ht="38.25" customHeight="1">
      <c r="A222" s="126"/>
      <c r="B222" s="126"/>
      <c r="C222" s="6"/>
      <c r="D222" s="6"/>
      <c r="E222" s="7"/>
      <c r="F222" s="7"/>
      <c r="G222" s="7"/>
      <c r="H222" s="7"/>
      <c r="I222" s="7"/>
      <c r="J222" s="7"/>
      <c r="K222" s="7"/>
      <c r="L222" s="17"/>
      <c r="M222" s="17"/>
      <c r="N222" s="7"/>
      <c r="O222" s="7"/>
      <c r="P222" s="17"/>
      <c r="Q222" s="17"/>
      <c r="R222" s="8"/>
      <c r="S222" s="8"/>
      <c r="T222" s="8"/>
      <c r="U222" s="8"/>
    </row>
    <row r="223" spans="1:21" s="9" customFormat="1" ht="38.25" customHeight="1">
      <c r="A223" s="126"/>
      <c r="B223" s="126"/>
      <c r="C223" s="6"/>
      <c r="D223" s="6"/>
      <c r="E223" s="7"/>
      <c r="F223" s="7"/>
      <c r="G223" s="7"/>
      <c r="H223" s="7"/>
      <c r="I223" s="7"/>
      <c r="J223" s="7"/>
      <c r="K223" s="7"/>
      <c r="L223" s="17"/>
      <c r="M223" s="17"/>
      <c r="N223" s="7"/>
      <c r="O223" s="7"/>
      <c r="P223" s="17"/>
      <c r="Q223" s="17"/>
      <c r="R223" s="8"/>
      <c r="S223" s="8"/>
      <c r="T223" s="8"/>
      <c r="U223" s="8"/>
    </row>
    <row r="224" spans="1:21" s="9" customFormat="1" ht="38.25" customHeight="1">
      <c r="A224" s="6"/>
      <c r="B224" s="6"/>
      <c r="C224" s="6"/>
      <c r="D224" s="6"/>
      <c r="E224" s="7"/>
      <c r="F224" s="7"/>
      <c r="G224" s="7"/>
      <c r="H224" s="7"/>
      <c r="I224" s="7"/>
      <c r="J224" s="7"/>
      <c r="K224" s="7"/>
      <c r="L224" s="17"/>
      <c r="M224" s="17"/>
      <c r="N224" s="7"/>
      <c r="O224" s="7"/>
      <c r="P224" s="17"/>
      <c r="Q224" s="17"/>
      <c r="R224" s="8"/>
      <c r="S224" s="8"/>
      <c r="T224" s="8"/>
      <c r="U224" s="8"/>
    </row>
    <row r="225" spans="1:21" s="9" customFormat="1" ht="38.25" customHeight="1">
      <c r="A225" s="126"/>
      <c r="B225" s="126"/>
      <c r="C225" s="6"/>
      <c r="D225" s="6"/>
      <c r="E225" s="7"/>
      <c r="F225" s="7"/>
      <c r="G225" s="7"/>
      <c r="H225" s="7"/>
      <c r="I225" s="7"/>
      <c r="J225" s="7"/>
      <c r="K225" s="7"/>
      <c r="L225" s="17"/>
      <c r="M225" s="17"/>
      <c r="N225" s="7"/>
      <c r="O225" s="7"/>
      <c r="P225" s="17"/>
      <c r="Q225" s="17"/>
      <c r="R225" s="8"/>
      <c r="S225" s="8"/>
      <c r="T225" s="8"/>
      <c r="U225" s="8"/>
    </row>
    <row r="226" spans="1:21" ht="22.5" customHeight="1"/>
    <row r="227" spans="1:21" ht="45" customHeight="1">
      <c r="A227" s="121"/>
      <c r="B227" s="121"/>
      <c r="C227" s="121"/>
      <c r="D227" s="121"/>
      <c r="E227" s="121"/>
      <c r="F227" s="121"/>
      <c r="G227" s="121"/>
      <c r="H227" s="121"/>
      <c r="I227" s="121"/>
      <c r="J227" s="121"/>
      <c r="K227" s="121"/>
      <c r="L227" s="121"/>
      <c r="M227" s="121"/>
      <c r="N227" s="121"/>
      <c r="O227" s="121"/>
      <c r="P227" s="121"/>
      <c r="Q227" s="121"/>
    </row>
    <row r="228" spans="1:21" ht="28.5" customHeight="1">
      <c r="A228" s="121"/>
      <c r="B228" s="121"/>
      <c r="C228" s="121"/>
      <c r="D228" s="121"/>
      <c r="E228" s="121"/>
      <c r="F228" s="121"/>
      <c r="G228" s="121"/>
      <c r="H228" s="121"/>
      <c r="I228" s="121"/>
      <c r="J228" s="121"/>
      <c r="K228" s="121"/>
      <c r="L228" s="121"/>
      <c r="M228" s="121"/>
      <c r="N228" s="121"/>
      <c r="O228" s="121"/>
      <c r="P228" s="121"/>
      <c r="Q228" s="121"/>
    </row>
    <row r="229" spans="1:21" ht="42.75" customHeight="1">
      <c r="A229" s="121"/>
      <c r="B229" s="121"/>
      <c r="C229" s="121"/>
      <c r="D229" s="121"/>
      <c r="E229" s="121"/>
      <c r="F229" s="121"/>
      <c r="G229" s="121"/>
      <c r="H229" s="121"/>
      <c r="I229" s="121"/>
      <c r="J229" s="121"/>
      <c r="K229" s="121"/>
      <c r="L229" s="121"/>
      <c r="M229" s="121"/>
      <c r="N229" s="121"/>
      <c r="O229" s="121"/>
      <c r="P229" s="121"/>
      <c r="Q229" s="121"/>
    </row>
    <row r="230" spans="1:21" s="2" customFormat="1" ht="53.25" customHeight="1">
      <c r="A230" s="128"/>
      <c r="B230" s="128"/>
      <c r="C230" s="128"/>
      <c r="D230" s="128"/>
      <c r="E230" s="128"/>
      <c r="F230" s="128"/>
      <c r="G230" s="128"/>
      <c r="H230" s="128"/>
      <c r="I230" s="128"/>
      <c r="J230" s="128"/>
      <c r="K230" s="128"/>
      <c r="L230" s="128"/>
      <c r="M230" s="128"/>
      <c r="N230" s="128"/>
      <c r="O230" s="128"/>
      <c r="P230" s="128"/>
      <c r="Q230" s="128"/>
      <c r="R230" s="1"/>
      <c r="S230" s="1"/>
      <c r="T230" s="1"/>
      <c r="U230" s="1"/>
    </row>
    <row r="231" spans="1:21" s="2" customFormat="1" ht="25.5" customHeight="1">
      <c r="A231" s="127"/>
      <c r="B231" s="127"/>
      <c r="R231" s="1"/>
      <c r="S231" s="1"/>
      <c r="T231" s="1"/>
      <c r="U231" s="1"/>
    </row>
    <row r="232" spans="1:21" s="2" customFormat="1" ht="34.5" customHeight="1">
      <c r="A232" s="128"/>
      <c r="B232" s="128"/>
      <c r="C232" s="128"/>
      <c r="D232" s="128"/>
      <c r="E232" s="128"/>
      <c r="F232" s="128"/>
      <c r="G232" s="128"/>
      <c r="H232" s="128"/>
      <c r="I232" s="128"/>
      <c r="J232" s="128"/>
      <c r="K232" s="128"/>
      <c r="L232" s="128"/>
      <c r="M232" s="128"/>
      <c r="N232" s="128"/>
      <c r="O232" s="128"/>
      <c r="P232" s="128"/>
      <c r="Q232" s="128"/>
      <c r="R232" s="1"/>
      <c r="S232" s="1"/>
      <c r="T232" s="1"/>
      <c r="U232" s="1"/>
    </row>
    <row r="233" spans="1:21" s="4" customFormat="1" ht="56.25" customHeight="1">
      <c r="A233" s="125"/>
      <c r="B233" s="125"/>
      <c r="C233" s="125"/>
      <c r="D233" s="125"/>
      <c r="E233" s="125"/>
      <c r="F233" s="125"/>
      <c r="G233" s="125"/>
      <c r="H233" s="125"/>
      <c r="I233" s="125"/>
      <c r="J233" s="125"/>
      <c r="K233" s="125"/>
      <c r="L233" s="125"/>
      <c r="M233" s="125"/>
      <c r="N233" s="5"/>
      <c r="O233" s="5"/>
      <c r="P233" s="5"/>
      <c r="Q233" s="5"/>
      <c r="R233" s="3"/>
      <c r="S233" s="3"/>
      <c r="T233" s="3"/>
      <c r="U233" s="3"/>
    </row>
    <row r="234" spans="1:21" s="4" customFormat="1" ht="272.25" customHeight="1">
      <c r="A234" s="125"/>
      <c r="B234" s="125"/>
      <c r="C234" s="125"/>
      <c r="D234" s="125"/>
      <c r="E234" s="125"/>
      <c r="F234" s="125"/>
      <c r="G234" s="5"/>
      <c r="H234" s="5"/>
      <c r="I234" s="5"/>
      <c r="J234" s="5"/>
      <c r="K234" s="5"/>
      <c r="L234" s="5"/>
      <c r="M234" s="5"/>
      <c r="N234" s="5"/>
      <c r="O234" s="5"/>
      <c r="P234" s="5"/>
      <c r="Q234" s="5"/>
      <c r="R234" s="3"/>
      <c r="S234" s="3"/>
      <c r="T234" s="3"/>
      <c r="U234" s="3"/>
    </row>
    <row r="235" spans="1:21" s="9" customFormat="1" ht="38.25" customHeight="1">
      <c r="A235" s="126"/>
      <c r="B235" s="126"/>
      <c r="C235" s="6"/>
      <c r="D235" s="6"/>
      <c r="E235" s="7"/>
      <c r="F235" s="7"/>
      <c r="G235" s="7"/>
      <c r="H235" s="7"/>
      <c r="I235" s="6"/>
      <c r="J235" s="6"/>
      <c r="K235" s="6"/>
      <c r="L235" s="6"/>
      <c r="M235" s="6"/>
      <c r="N235" s="6"/>
      <c r="O235" s="6"/>
      <c r="P235" s="6"/>
      <c r="Q235" s="6"/>
      <c r="R235" s="8"/>
      <c r="S235" s="8"/>
      <c r="T235" s="8"/>
      <c r="U235" s="8"/>
    </row>
    <row r="236" spans="1:21" s="2" customFormat="1" ht="38.25" customHeight="1">
      <c r="A236" s="13"/>
      <c r="B236" s="13"/>
      <c r="C236" s="13"/>
      <c r="D236" s="13"/>
      <c r="E236" s="13"/>
      <c r="F236" s="13"/>
      <c r="G236" s="13"/>
      <c r="H236" s="13"/>
      <c r="I236" s="13"/>
      <c r="J236" s="13"/>
      <c r="K236" s="13"/>
      <c r="L236" s="13"/>
      <c r="M236" s="13"/>
      <c r="N236" s="13"/>
      <c r="O236" s="13"/>
      <c r="P236" s="13"/>
      <c r="Q236" s="13"/>
      <c r="R236" s="1"/>
      <c r="S236" s="1"/>
      <c r="T236" s="1"/>
      <c r="U236" s="1"/>
    </row>
    <row r="237" spans="1:21" s="2" customFormat="1" ht="38.25" customHeight="1">
      <c r="A237" s="13"/>
      <c r="B237" s="13"/>
      <c r="C237" s="13"/>
      <c r="D237" s="13"/>
      <c r="E237" s="14"/>
      <c r="F237" s="14"/>
      <c r="G237" s="14"/>
      <c r="H237" s="14"/>
      <c r="I237" s="14"/>
      <c r="J237" s="14"/>
      <c r="K237" s="14"/>
      <c r="L237" s="16"/>
      <c r="M237" s="16"/>
      <c r="N237" s="14"/>
      <c r="O237" s="14"/>
      <c r="P237" s="16"/>
      <c r="Q237" s="16"/>
      <c r="R237" s="1"/>
      <c r="S237" s="1"/>
      <c r="T237" s="1"/>
      <c r="U237" s="1"/>
    </row>
    <row r="238" spans="1:21" s="2" customFormat="1" ht="38.25" customHeight="1">
      <c r="A238" s="13"/>
      <c r="B238" s="13"/>
      <c r="C238" s="13"/>
      <c r="D238" s="13"/>
      <c r="E238" s="14"/>
      <c r="F238" s="14"/>
      <c r="G238" s="14"/>
      <c r="H238" s="14"/>
      <c r="I238" s="14"/>
      <c r="J238" s="14"/>
      <c r="K238" s="14"/>
      <c r="L238" s="16"/>
      <c r="M238" s="16"/>
      <c r="N238" s="14"/>
      <c r="O238" s="14"/>
      <c r="P238" s="16"/>
      <c r="Q238" s="16"/>
      <c r="R238" s="1"/>
      <c r="S238" s="1"/>
      <c r="T238" s="1"/>
      <c r="U238" s="1"/>
    </row>
    <row r="239" spans="1:21" s="9" customFormat="1" ht="38.25" customHeight="1">
      <c r="A239" s="126"/>
      <c r="B239" s="126"/>
      <c r="C239" s="6"/>
      <c r="D239" s="6"/>
      <c r="E239" s="7"/>
      <c r="F239" s="7"/>
      <c r="G239" s="7"/>
      <c r="H239" s="7"/>
      <c r="I239" s="7"/>
      <c r="J239" s="7"/>
      <c r="K239" s="7"/>
      <c r="L239" s="17"/>
      <c r="M239" s="17"/>
      <c r="N239" s="7"/>
      <c r="O239" s="7"/>
      <c r="P239" s="17"/>
      <c r="Q239" s="17"/>
      <c r="R239" s="8"/>
      <c r="S239" s="8"/>
      <c r="T239" s="8"/>
      <c r="U239" s="8"/>
    </row>
    <row r="240" spans="1:21" s="9" customFormat="1" ht="38.25" customHeight="1">
      <c r="A240" s="126"/>
      <c r="B240" s="126"/>
      <c r="C240" s="6"/>
      <c r="D240" s="6"/>
      <c r="E240" s="7"/>
      <c r="F240" s="7"/>
      <c r="G240" s="7"/>
      <c r="H240" s="7"/>
      <c r="I240" s="7"/>
      <c r="J240" s="7"/>
      <c r="K240" s="7"/>
      <c r="L240" s="17"/>
      <c r="M240" s="17"/>
      <c r="N240" s="7"/>
      <c r="O240" s="7"/>
      <c r="P240" s="17"/>
      <c r="Q240" s="17"/>
      <c r="R240" s="8"/>
      <c r="S240" s="8"/>
      <c r="T240" s="8"/>
      <c r="U240" s="8"/>
    </row>
    <row r="241" spans="1:21" s="9" customFormat="1" ht="38.25" customHeight="1">
      <c r="A241" s="6"/>
      <c r="B241" s="6"/>
      <c r="C241" s="6"/>
      <c r="D241" s="6"/>
      <c r="E241" s="7"/>
      <c r="F241" s="7"/>
      <c r="G241" s="7"/>
      <c r="H241" s="7"/>
      <c r="I241" s="7"/>
      <c r="J241" s="7"/>
      <c r="K241" s="7"/>
      <c r="L241" s="17"/>
      <c r="M241" s="17"/>
      <c r="N241" s="7"/>
      <c r="O241" s="7"/>
      <c r="P241" s="17"/>
      <c r="Q241" s="17"/>
      <c r="R241" s="8"/>
      <c r="S241" s="8"/>
      <c r="T241" s="8"/>
      <c r="U241" s="8"/>
    </row>
    <row r="242" spans="1:21" s="9" customFormat="1" ht="38.25" customHeight="1">
      <c r="A242" s="126"/>
      <c r="B242" s="126"/>
      <c r="C242" s="6"/>
      <c r="D242" s="6"/>
      <c r="E242" s="7"/>
      <c r="F242" s="7"/>
      <c r="G242" s="7"/>
      <c r="H242" s="7"/>
      <c r="I242" s="7"/>
      <c r="J242" s="7"/>
      <c r="K242" s="7"/>
      <c r="L242" s="17"/>
      <c r="M242" s="17"/>
      <c r="N242" s="7"/>
      <c r="O242" s="7"/>
      <c r="P242" s="17"/>
      <c r="Q242" s="17"/>
      <c r="R242" s="8"/>
      <c r="S242" s="8"/>
      <c r="T242" s="8"/>
      <c r="U242" s="8"/>
    </row>
    <row r="243" spans="1:21" ht="22.5" customHeight="1"/>
    <row r="244" spans="1:21" ht="45" customHeight="1">
      <c r="A244" s="121"/>
      <c r="B244" s="121"/>
      <c r="C244" s="121"/>
      <c r="D244" s="121"/>
      <c r="E244" s="121"/>
      <c r="F244" s="121"/>
      <c r="G244" s="121"/>
      <c r="H244" s="121"/>
      <c r="I244" s="121"/>
      <c r="J244" s="121"/>
      <c r="K244" s="121"/>
      <c r="L244" s="121"/>
      <c r="M244" s="121"/>
      <c r="N244" s="121"/>
      <c r="O244" s="121"/>
      <c r="P244" s="121"/>
      <c r="Q244" s="121"/>
    </row>
    <row r="245" spans="1:21" ht="28.5" customHeight="1">
      <c r="A245" s="121"/>
      <c r="B245" s="121"/>
      <c r="C245" s="121"/>
      <c r="D245" s="121"/>
      <c r="E245" s="121"/>
      <c r="F245" s="121"/>
      <c r="G245" s="121"/>
      <c r="H245" s="121"/>
      <c r="I245" s="121"/>
      <c r="J245" s="121"/>
      <c r="K245" s="121"/>
      <c r="L245" s="121"/>
      <c r="M245" s="121"/>
      <c r="N245" s="121"/>
      <c r="O245" s="121"/>
      <c r="P245" s="121"/>
      <c r="Q245" s="121"/>
    </row>
    <row r="246" spans="1:21" ht="42.75" customHeight="1">
      <c r="A246" s="121"/>
      <c r="B246" s="121"/>
      <c r="C246" s="121"/>
      <c r="D246" s="121"/>
      <c r="E246" s="121"/>
      <c r="F246" s="121"/>
      <c r="G246" s="121"/>
      <c r="H246" s="121"/>
      <c r="I246" s="121"/>
      <c r="J246" s="121"/>
      <c r="K246" s="121"/>
      <c r="L246" s="121"/>
      <c r="M246" s="121"/>
      <c r="N246" s="121"/>
      <c r="O246" s="121"/>
      <c r="P246" s="121"/>
      <c r="Q246" s="121"/>
    </row>
    <row r="247" spans="1:21" s="2" customFormat="1" ht="53.25" customHeight="1">
      <c r="A247" s="128"/>
      <c r="B247" s="128"/>
      <c r="C247" s="128"/>
      <c r="D247" s="128"/>
      <c r="E247" s="128"/>
      <c r="F247" s="128"/>
      <c r="G247" s="128"/>
      <c r="H247" s="128"/>
      <c r="I247" s="128"/>
      <c r="J247" s="128"/>
      <c r="K247" s="128"/>
      <c r="L247" s="128"/>
      <c r="M247" s="128"/>
      <c r="N247" s="128"/>
      <c r="O247" s="128"/>
      <c r="P247" s="128"/>
      <c r="Q247" s="128"/>
      <c r="R247" s="1"/>
      <c r="S247" s="1"/>
      <c r="T247" s="1"/>
      <c r="U247" s="1"/>
    </row>
    <row r="248" spans="1:21" s="2" customFormat="1" ht="25.5" customHeight="1">
      <c r="A248" s="127"/>
      <c r="B248" s="127"/>
      <c r="R248" s="1"/>
      <c r="S248" s="1"/>
      <c r="T248" s="1"/>
      <c r="U248" s="1"/>
    </row>
    <row r="249" spans="1:21" s="2" customFormat="1" ht="34.5" customHeight="1">
      <c r="A249" s="128"/>
      <c r="B249" s="128"/>
      <c r="C249" s="128"/>
      <c r="D249" s="128"/>
      <c r="E249" s="128"/>
      <c r="F249" s="128"/>
      <c r="G249" s="128"/>
      <c r="H249" s="128"/>
      <c r="I249" s="128"/>
      <c r="J249" s="128"/>
      <c r="K249" s="128"/>
      <c r="L249" s="128"/>
      <c r="M249" s="128"/>
      <c r="N249" s="128"/>
      <c r="O249" s="128"/>
      <c r="P249" s="128"/>
      <c r="Q249" s="128"/>
      <c r="R249" s="1"/>
      <c r="S249" s="1"/>
      <c r="T249" s="1"/>
      <c r="U249" s="1"/>
    </row>
    <row r="250" spans="1:21" s="4" customFormat="1" ht="56.25" customHeight="1">
      <c r="A250" s="125"/>
      <c r="B250" s="125"/>
      <c r="C250" s="125"/>
      <c r="D250" s="125"/>
      <c r="E250" s="125"/>
      <c r="F250" s="125"/>
      <c r="G250" s="125"/>
      <c r="H250" s="125"/>
      <c r="I250" s="125"/>
      <c r="J250" s="125"/>
      <c r="K250" s="125"/>
      <c r="L250" s="125"/>
      <c r="M250" s="125"/>
      <c r="N250" s="5"/>
      <c r="O250" s="5"/>
      <c r="P250" s="5"/>
      <c r="Q250" s="5"/>
      <c r="R250" s="3"/>
      <c r="S250" s="3"/>
      <c r="T250" s="3"/>
      <c r="U250" s="3"/>
    </row>
    <row r="251" spans="1:21" s="4" customFormat="1" ht="272.25" customHeight="1">
      <c r="A251" s="125"/>
      <c r="B251" s="125"/>
      <c r="C251" s="125"/>
      <c r="D251" s="125"/>
      <c r="E251" s="125"/>
      <c r="F251" s="125"/>
      <c r="G251" s="5"/>
      <c r="H251" s="5"/>
      <c r="I251" s="5"/>
      <c r="J251" s="5"/>
      <c r="K251" s="5"/>
      <c r="L251" s="5"/>
      <c r="M251" s="5"/>
      <c r="N251" s="5"/>
      <c r="O251" s="5"/>
      <c r="P251" s="5"/>
      <c r="Q251" s="5"/>
      <c r="R251" s="3"/>
      <c r="S251" s="3"/>
      <c r="T251" s="3"/>
      <c r="U251" s="3"/>
    </row>
    <row r="252" spans="1:21" s="9" customFormat="1" ht="38.25" customHeight="1">
      <c r="A252" s="126"/>
      <c r="B252" s="126"/>
      <c r="C252" s="6"/>
      <c r="D252" s="6"/>
      <c r="E252" s="7"/>
      <c r="F252" s="7"/>
      <c r="G252" s="7"/>
      <c r="H252" s="7"/>
      <c r="I252" s="6"/>
      <c r="J252" s="6"/>
      <c r="K252" s="6"/>
      <c r="L252" s="6"/>
      <c r="M252" s="6"/>
      <c r="N252" s="6"/>
      <c r="O252" s="6"/>
      <c r="P252" s="6"/>
      <c r="Q252" s="6"/>
      <c r="R252" s="8"/>
      <c r="S252" s="8"/>
      <c r="T252" s="8"/>
      <c r="U252" s="8"/>
    </row>
    <row r="253" spans="1:21" s="2" customFormat="1" ht="38.25" customHeight="1">
      <c r="A253" s="13"/>
      <c r="B253" s="13"/>
      <c r="C253" s="13"/>
      <c r="D253" s="13"/>
      <c r="E253" s="13"/>
      <c r="F253" s="13"/>
      <c r="G253" s="13"/>
      <c r="H253" s="13"/>
      <c r="I253" s="13"/>
      <c r="J253" s="13"/>
      <c r="K253" s="13"/>
      <c r="L253" s="13"/>
      <c r="M253" s="13"/>
      <c r="N253" s="13"/>
      <c r="O253" s="13"/>
      <c r="P253" s="13"/>
      <c r="Q253" s="13"/>
      <c r="R253" s="1"/>
      <c r="S253" s="1"/>
      <c r="T253" s="1"/>
      <c r="U253" s="1"/>
    </row>
    <row r="254" spans="1:21" s="2" customFormat="1" ht="38.25" customHeight="1">
      <c r="A254" s="13"/>
      <c r="B254" s="13"/>
      <c r="C254" s="13"/>
      <c r="D254" s="13"/>
      <c r="E254" s="14"/>
      <c r="F254" s="14"/>
      <c r="G254" s="14"/>
      <c r="H254" s="14"/>
      <c r="I254" s="14"/>
      <c r="J254" s="14"/>
      <c r="K254" s="14"/>
      <c r="L254" s="16"/>
      <c r="M254" s="16"/>
      <c r="N254" s="14"/>
      <c r="O254" s="14"/>
      <c r="P254" s="16"/>
      <c r="Q254" s="16"/>
      <c r="R254" s="1"/>
      <c r="S254" s="1"/>
      <c r="T254" s="1"/>
      <c r="U254" s="1"/>
    </row>
    <row r="255" spans="1:21" s="2" customFormat="1" ht="38.25" customHeight="1">
      <c r="A255" s="13"/>
      <c r="B255" s="13"/>
      <c r="C255" s="13"/>
      <c r="D255" s="13"/>
      <c r="E255" s="14"/>
      <c r="F255" s="14"/>
      <c r="G255" s="14"/>
      <c r="H255" s="14"/>
      <c r="I255" s="14"/>
      <c r="J255" s="14"/>
      <c r="K255" s="14"/>
      <c r="L255" s="16"/>
      <c r="M255" s="16"/>
      <c r="N255" s="14"/>
      <c r="O255" s="14"/>
      <c r="P255" s="16"/>
      <c r="Q255" s="16"/>
      <c r="R255" s="1"/>
      <c r="S255" s="1"/>
      <c r="T255" s="1"/>
      <c r="U255" s="1"/>
    </row>
    <row r="256" spans="1:21" s="9" customFormat="1" ht="38.25" customHeight="1">
      <c r="A256" s="126"/>
      <c r="B256" s="126"/>
      <c r="C256" s="6"/>
      <c r="D256" s="6"/>
      <c r="E256" s="7"/>
      <c r="F256" s="7"/>
      <c r="G256" s="7"/>
      <c r="H256" s="7"/>
      <c r="I256" s="7"/>
      <c r="J256" s="7"/>
      <c r="K256" s="7"/>
      <c r="L256" s="17"/>
      <c r="M256" s="17"/>
      <c r="N256" s="7"/>
      <c r="O256" s="7"/>
      <c r="P256" s="17"/>
      <c r="Q256" s="17"/>
      <c r="R256" s="8"/>
      <c r="S256" s="8"/>
      <c r="T256" s="8"/>
      <c r="U256" s="8"/>
    </row>
    <row r="257" spans="1:21" s="9" customFormat="1" ht="38.25" customHeight="1">
      <c r="A257" s="126"/>
      <c r="B257" s="126"/>
      <c r="C257" s="6"/>
      <c r="D257" s="6"/>
      <c r="E257" s="7"/>
      <c r="F257" s="7"/>
      <c r="G257" s="7"/>
      <c r="H257" s="7"/>
      <c r="I257" s="7"/>
      <c r="J257" s="7"/>
      <c r="K257" s="7"/>
      <c r="L257" s="17"/>
      <c r="M257" s="17"/>
      <c r="N257" s="7"/>
      <c r="O257" s="7"/>
      <c r="P257" s="17"/>
      <c r="Q257" s="17"/>
      <c r="R257" s="8"/>
      <c r="S257" s="8"/>
      <c r="T257" s="8"/>
      <c r="U257" s="8"/>
    </row>
    <row r="258" spans="1:21" s="9" customFormat="1" ht="38.25" customHeight="1">
      <c r="A258" s="6"/>
      <c r="B258" s="6"/>
      <c r="C258" s="6"/>
      <c r="D258" s="6"/>
      <c r="E258" s="7"/>
      <c r="F258" s="7"/>
      <c r="G258" s="7"/>
      <c r="H258" s="7"/>
      <c r="I258" s="7"/>
      <c r="J258" s="7"/>
      <c r="K258" s="7"/>
      <c r="L258" s="17"/>
      <c r="M258" s="17"/>
      <c r="N258" s="7"/>
      <c r="O258" s="7"/>
      <c r="P258" s="17"/>
      <c r="Q258" s="17"/>
      <c r="R258" s="8"/>
      <c r="S258" s="8"/>
      <c r="T258" s="8"/>
      <c r="U258" s="8"/>
    </row>
    <row r="259" spans="1:21" s="9" customFormat="1" ht="38.25" customHeight="1">
      <c r="A259" s="126"/>
      <c r="B259" s="126"/>
      <c r="C259" s="6"/>
      <c r="D259" s="6"/>
      <c r="E259" s="7"/>
      <c r="F259" s="7"/>
      <c r="G259" s="7"/>
      <c r="H259" s="7"/>
      <c r="I259" s="7"/>
      <c r="J259" s="7"/>
      <c r="K259" s="7"/>
      <c r="L259" s="17"/>
      <c r="M259" s="17"/>
      <c r="N259" s="7"/>
      <c r="O259" s="7"/>
      <c r="P259" s="17"/>
      <c r="Q259" s="17"/>
      <c r="R259" s="8"/>
      <c r="S259" s="8"/>
      <c r="T259" s="8"/>
      <c r="U259" s="8"/>
    </row>
    <row r="260" spans="1:21" ht="22.5" customHeight="1"/>
    <row r="261" spans="1:21" ht="45" customHeight="1">
      <c r="A261" s="121"/>
      <c r="B261" s="121"/>
      <c r="C261" s="121"/>
      <c r="D261" s="121"/>
      <c r="E261" s="121"/>
      <c r="F261" s="121"/>
      <c r="G261" s="121"/>
      <c r="H261" s="121"/>
      <c r="I261" s="121"/>
      <c r="J261" s="121"/>
      <c r="K261" s="121"/>
      <c r="L261" s="121"/>
      <c r="M261" s="121"/>
      <c r="N261" s="121"/>
      <c r="O261" s="121"/>
      <c r="P261" s="121"/>
      <c r="Q261" s="121"/>
    </row>
    <row r="262" spans="1:21" ht="28.5" customHeight="1">
      <c r="A262" s="121"/>
      <c r="B262" s="121"/>
      <c r="C262" s="121"/>
      <c r="D262" s="121"/>
      <c r="E262" s="121"/>
      <c r="F262" s="121"/>
      <c r="G262" s="121"/>
      <c r="H262" s="121"/>
      <c r="I262" s="121"/>
      <c r="J262" s="121"/>
      <c r="K262" s="121"/>
      <c r="L262" s="121"/>
      <c r="M262" s="121"/>
      <c r="N262" s="121"/>
      <c r="O262" s="121"/>
      <c r="P262" s="121"/>
      <c r="Q262" s="121"/>
    </row>
    <row r="263" spans="1:21" ht="42.75" customHeight="1">
      <c r="A263" s="121"/>
      <c r="B263" s="121"/>
      <c r="C263" s="121"/>
      <c r="D263" s="121"/>
      <c r="E263" s="121"/>
      <c r="F263" s="121"/>
      <c r="G263" s="121"/>
      <c r="H263" s="121"/>
      <c r="I263" s="121"/>
      <c r="J263" s="121"/>
      <c r="K263" s="121"/>
      <c r="L263" s="121"/>
      <c r="M263" s="121"/>
      <c r="N263" s="121"/>
      <c r="O263" s="121"/>
      <c r="P263" s="121"/>
      <c r="Q263" s="121"/>
    </row>
  </sheetData>
  <mergeCells count="279">
    <mergeCell ref="A1:V1"/>
    <mergeCell ref="A2:V2"/>
    <mergeCell ref="A24:B24"/>
    <mergeCell ref="A25:B25"/>
    <mergeCell ref="A27:B27"/>
    <mergeCell ref="A28:Q28"/>
    <mergeCell ref="A29:B29"/>
    <mergeCell ref="F4:F5"/>
    <mergeCell ref="G4:I4"/>
    <mergeCell ref="J4:M4"/>
    <mergeCell ref="N4:Q4"/>
    <mergeCell ref="A4:A5"/>
    <mergeCell ref="B4:B5"/>
    <mergeCell ref="C4:C5"/>
    <mergeCell ref="D4:D5"/>
    <mergeCell ref="E4:E5"/>
    <mergeCell ref="H19:N19"/>
    <mergeCell ref="H20:N20"/>
    <mergeCell ref="A20:D20"/>
    <mergeCell ref="Q19:V19"/>
    <mergeCell ref="Q20:V20"/>
    <mergeCell ref="A3:V3"/>
    <mergeCell ref="A15:V15"/>
    <mergeCell ref="A16:V16"/>
    <mergeCell ref="J31:M31"/>
    <mergeCell ref="A33:B33"/>
    <mergeCell ref="A37:B37"/>
    <mergeCell ref="A38:B38"/>
    <mergeCell ref="A40:B40"/>
    <mergeCell ref="A41:Q41"/>
    <mergeCell ref="A30:Q30"/>
    <mergeCell ref="A31:A32"/>
    <mergeCell ref="B31:B32"/>
    <mergeCell ref="C31:C32"/>
    <mergeCell ref="D31:D32"/>
    <mergeCell ref="E31:E32"/>
    <mergeCell ref="F31:F32"/>
    <mergeCell ref="G31:I31"/>
    <mergeCell ref="G44:I44"/>
    <mergeCell ref="J44:M44"/>
    <mergeCell ref="A46:B46"/>
    <mergeCell ref="A50:B50"/>
    <mergeCell ref="A51:B51"/>
    <mergeCell ref="A53:B53"/>
    <mergeCell ref="A42:B42"/>
    <mergeCell ref="A43:Q43"/>
    <mergeCell ref="A44:A45"/>
    <mergeCell ref="B44:B45"/>
    <mergeCell ref="C44:C45"/>
    <mergeCell ref="D44:D45"/>
    <mergeCell ref="E44:E45"/>
    <mergeCell ref="F44:F45"/>
    <mergeCell ref="F57:F58"/>
    <mergeCell ref="G57:I57"/>
    <mergeCell ref="J57:M57"/>
    <mergeCell ref="A59:B59"/>
    <mergeCell ref="A63:B63"/>
    <mergeCell ref="A64:B64"/>
    <mergeCell ref="A54:Q54"/>
    <mergeCell ref="A55:B55"/>
    <mergeCell ref="A56:Q56"/>
    <mergeCell ref="A57:A58"/>
    <mergeCell ref="B57:B58"/>
    <mergeCell ref="C57:C58"/>
    <mergeCell ref="D57:D58"/>
    <mergeCell ref="E57:E58"/>
    <mergeCell ref="E70:E71"/>
    <mergeCell ref="F70:F71"/>
    <mergeCell ref="G70:I70"/>
    <mergeCell ref="J70:M70"/>
    <mergeCell ref="A72:B72"/>
    <mergeCell ref="A76:B76"/>
    <mergeCell ref="A66:B66"/>
    <mergeCell ref="A67:Q67"/>
    <mergeCell ref="A68:B68"/>
    <mergeCell ref="A69:Q69"/>
    <mergeCell ref="A70:A71"/>
    <mergeCell ref="B70:B71"/>
    <mergeCell ref="C70:C71"/>
    <mergeCell ref="D70:D71"/>
    <mergeCell ref="A77:B77"/>
    <mergeCell ref="A79:B79"/>
    <mergeCell ref="A80:Q80"/>
    <mergeCell ref="A81:B81"/>
    <mergeCell ref="A82:Q82"/>
    <mergeCell ref="A83:A84"/>
    <mergeCell ref="B83:B84"/>
    <mergeCell ref="C83:C84"/>
    <mergeCell ref="D83:D84"/>
    <mergeCell ref="A89:B89"/>
    <mergeCell ref="A90:B90"/>
    <mergeCell ref="A92:B92"/>
    <mergeCell ref="A93:Q93"/>
    <mergeCell ref="A94:B94"/>
    <mergeCell ref="A95:Q95"/>
    <mergeCell ref="E83:E84"/>
    <mergeCell ref="F83:F84"/>
    <mergeCell ref="G83:I83"/>
    <mergeCell ref="J83:M83"/>
    <mergeCell ref="A85:B85"/>
    <mergeCell ref="E96:E97"/>
    <mergeCell ref="F96:F97"/>
    <mergeCell ref="G96:I96"/>
    <mergeCell ref="J96:M96"/>
    <mergeCell ref="A98:B98"/>
    <mergeCell ref="A102:B102"/>
    <mergeCell ref="A96:A97"/>
    <mergeCell ref="B96:B97"/>
    <mergeCell ref="C96:C97"/>
    <mergeCell ref="D96:D97"/>
    <mergeCell ref="A111:B111"/>
    <mergeCell ref="A112:Q112"/>
    <mergeCell ref="A113:A114"/>
    <mergeCell ref="B113:B114"/>
    <mergeCell ref="C113:C114"/>
    <mergeCell ref="D113:D114"/>
    <mergeCell ref="E113:E114"/>
    <mergeCell ref="F113:F114"/>
    <mergeCell ref="A103:B103"/>
    <mergeCell ref="A105:B105"/>
    <mergeCell ref="A107:Q107"/>
    <mergeCell ref="A108:Q108"/>
    <mergeCell ref="A109:Q109"/>
    <mergeCell ref="A110:Q110"/>
    <mergeCell ref="A124:Q124"/>
    <mergeCell ref="A125:Q125"/>
    <mergeCell ref="A126:Q126"/>
    <mergeCell ref="A127:Q127"/>
    <mergeCell ref="A128:B128"/>
    <mergeCell ref="A129:Q129"/>
    <mergeCell ref="G113:I113"/>
    <mergeCell ref="J113:M113"/>
    <mergeCell ref="A115:B115"/>
    <mergeCell ref="A119:B119"/>
    <mergeCell ref="A120:B120"/>
    <mergeCell ref="A122:B122"/>
    <mergeCell ref="E130:E131"/>
    <mergeCell ref="F130:F131"/>
    <mergeCell ref="G130:I130"/>
    <mergeCell ref="J130:M130"/>
    <mergeCell ref="A132:B132"/>
    <mergeCell ref="A136:B136"/>
    <mergeCell ref="A130:A131"/>
    <mergeCell ref="B130:B131"/>
    <mergeCell ref="C130:C131"/>
    <mergeCell ref="D130:D131"/>
    <mergeCell ref="A145:B145"/>
    <mergeCell ref="A146:Q146"/>
    <mergeCell ref="A147:A148"/>
    <mergeCell ref="B147:B148"/>
    <mergeCell ref="C147:C148"/>
    <mergeCell ref="D147:D148"/>
    <mergeCell ref="E147:E148"/>
    <mergeCell ref="F147:F148"/>
    <mergeCell ref="A137:B137"/>
    <mergeCell ref="A139:B139"/>
    <mergeCell ref="A141:Q141"/>
    <mergeCell ref="A142:Q142"/>
    <mergeCell ref="A143:Q143"/>
    <mergeCell ref="A144:Q144"/>
    <mergeCell ref="A158:Q158"/>
    <mergeCell ref="A159:Q159"/>
    <mergeCell ref="A160:Q160"/>
    <mergeCell ref="A161:Q161"/>
    <mergeCell ref="A162:B162"/>
    <mergeCell ref="A163:Q163"/>
    <mergeCell ref="G147:I147"/>
    <mergeCell ref="J147:M147"/>
    <mergeCell ref="A149:B149"/>
    <mergeCell ref="A153:B153"/>
    <mergeCell ref="A154:B154"/>
    <mergeCell ref="A156:B156"/>
    <mergeCell ref="E164:E165"/>
    <mergeCell ref="F164:F165"/>
    <mergeCell ref="G164:I164"/>
    <mergeCell ref="J164:M164"/>
    <mergeCell ref="A166:B166"/>
    <mergeCell ref="A170:B170"/>
    <mergeCell ref="A164:A165"/>
    <mergeCell ref="B164:B165"/>
    <mergeCell ref="C164:C165"/>
    <mergeCell ref="D164:D165"/>
    <mergeCell ref="A180:B180"/>
    <mergeCell ref="A181:Q181"/>
    <mergeCell ref="A182:A183"/>
    <mergeCell ref="B182:B183"/>
    <mergeCell ref="C182:C183"/>
    <mergeCell ref="D182:D183"/>
    <mergeCell ref="E182:E183"/>
    <mergeCell ref="F182:F183"/>
    <mergeCell ref="A171:B171"/>
    <mergeCell ref="A173:B173"/>
    <mergeCell ref="A175:Q175"/>
    <mergeCell ref="A176:Q176"/>
    <mergeCell ref="A177:Q177"/>
    <mergeCell ref="A179:Q179"/>
    <mergeCell ref="A193:Q193"/>
    <mergeCell ref="A194:Q194"/>
    <mergeCell ref="A195:Q195"/>
    <mergeCell ref="A196:Q196"/>
    <mergeCell ref="A197:B197"/>
    <mergeCell ref="A198:Q198"/>
    <mergeCell ref="G182:I182"/>
    <mergeCell ref="J182:M182"/>
    <mergeCell ref="A184:B184"/>
    <mergeCell ref="A188:B188"/>
    <mergeCell ref="A189:B189"/>
    <mergeCell ref="A191:B191"/>
    <mergeCell ref="E199:E200"/>
    <mergeCell ref="F199:F200"/>
    <mergeCell ref="G199:I199"/>
    <mergeCell ref="J199:M199"/>
    <mergeCell ref="A201:B201"/>
    <mergeCell ref="A205:B205"/>
    <mergeCell ref="A199:A200"/>
    <mergeCell ref="B199:B200"/>
    <mergeCell ref="C199:C200"/>
    <mergeCell ref="D199:D200"/>
    <mergeCell ref="A214:B214"/>
    <mergeCell ref="A215:Q215"/>
    <mergeCell ref="A216:A217"/>
    <mergeCell ref="B216:B217"/>
    <mergeCell ref="C216:C217"/>
    <mergeCell ref="D216:D217"/>
    <mergeCell ref="E216:E217"/>
    <mergeCell ref="F216:F217"/>
    <mergeCell ref="A206:B206"/>
    <mergeCell ref="A208:B208"/>
    <mergeCell ref="A210:Q210"/>
    <mergeCell ref="A211:Q211"/>
    <mergeCell ref="A212:Q212"/>
    <mergeCell ref="A213:Q213"/>
    <mergeCell ref="A227:Q227"/>
    <mergeCell ref="A228:Q228"/>
    <mergeCell ref="A229:Q229"/>
    <mergeCell ref="A230:Q230"/>
    <mergeCell ref="A231:B231"/>
    <mergeCell ref="A232:Q232"/>
    <mergeCell ref="G216:I216"/>
    <mergeCell ref="J216:M216"/>
    <mergeCell ref="A218:B218"/>
    <mergeCell ref="A222:B222"/>
    <mergeCell ref="A223:B223"/>
    <mergeCell ref="A225:B225"/>
    <mergeCell ref="A247:Q247"/>
    <mergeCell ref="E233:E234"/>
    <mergeCell ref="F233:F234"/>
    <mergeCell ref="G233:I233"/>
    <mergeCell ref="J233:M233"/>
    <mergeCell ref="A235:B235"/>
    <mergeCell ref="A239:B239"/>
    <mergeCell ref="A233:A234"/>
    <mergeCell ref="B233:B234"/>
    <mergeCell ref="C233:C234"/>
    <mergeCell ref="D233:D234"/>
    <mergeCell ref="A17:V17"/>
    <mergeCell ref="A261:Q261"/>
    <mergeCell ref="A262:Q262"/>
    <mergeCell ref="A263:Q263"/>
    <mergeCell ref="R4:V4"/>
    <mergeCell ref="G250:I250"/>
    <mergeCell ref="J250:M250"/>
    <mergeCell ref="A252:B252"/>
    <mergeCell ref="A256:B256"/>
    <mergeCell ref="A257:B257"/>
    <mergeCell ref="A259:B259"/>
    <mergeCell ref="A248:B248"/>
    <mergeCell ref="A249:Q249"/>
    <mergeCell ref="A250:A251"/>
    <mergeCell ref="B250:B251"/>
    <mergeCell ref="C250:C251"/>
    <mergeCell ref="D250:D251"/>
    <mergeCell ref="E250:E251"/>
    <mergeCell ref="F250:F251"/>
    <mergeCell ref="A240:B240"/>
    <mergeCell ref="A242:B242"/>
    <mergeCell ref="A244:Q244"/>
    <mergeCell ref="A245:Q245"/>
    <mergeCell ref="A246:Q246"/>
  </mergeCells>
  <printOptions horizontalCentered="1"/>
  <pageMargins left="0" right="0" top="0.27559055118110237" bottom="0" header="0" footer="0"/>
  <pageSetup paperSize="9" scale="3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260"/>
  <sheetViews>
    <sheetView view="pageBreakPreview" zoomScale="41" zoomScaleNormal="55" zoomScaleSheetLayoutView="41" workbookViewId="0">
      <selection activeCell="Q7" sqref="Q7"/>
    </sheetView>
  </sheetViews>
  <sheetFormatPr defaultRowHeight="13.2"/>
  <cols>
    <col min="1" max="1" width="12" customWidth="1"/>
    <col min="2" max="2" width="33.33203125" customWidth="1"/>
    <col min="3" max="3" width="13.77734375" customWidth="1"/>
    <col min="4" max="4" width="17.6640625" customWidth="1"/>
    <col min="5" max="5" width="21.77734375" customWidth="1"/>
    <col min="6" max="6" width="24.88671875" customWidth="1"/>
    <col min="7" max="7" width="25.44140625" customWidth="1"/>
    <col min="8" max="8" width="26.44140625" customWidth="1"/>
    <col min="9" max="9" width="26.21875" customWidth="1"/>
    <col min="10" max="10" width="25" customWidth="1"/>
    <col min="11" max="11" width="23.44140625" customWidth="1"/>
    <col min="12" max="12" width="18.33203125" customWidth="1"/>
    <col min="13" max="13" width="22.33203125" customWidth="1"/>
    <col min="14" max="14" width="27.33203125" customWidth="1"/>
    <col min="15" max="15" width="24.77734375" customWidth="1"/>
    <col min="16" max="16" width="24" customWidth="1"/>
    <col min="17" max="17" width="24.44140625" customWidth="1"/>
    <col min="18" max="18" width="17.21875" style="19" customWidth="1"/>
    <col min="19" max="19" width="21.6640625" style="19" customWidth="1"/>
    <col min="20" max="20" width="18.44140625" style="19" customWidth="1"/>
    <col min="21" max="21" width="16.21875" style="19" customWidth="1"/>
    <col min="22" max="22" width="16.21875" customWidth="1"/>
    <col min="23" max="23" width="26.88671875" customWidth="1"/>
    <col min="25" max="25" width="15.77734375" bestFit="1" customWidth="1"/>
    <col min="28" max="28" width="31.109375" customWidth="1"/>
    <col min="29" max="29" width="14.5546875" customWidth="1"/>
    <col min="30" max="30" width="13.21875" customWidth="1"/>
    <col min="31" max="32" width="13.44140625" customWidth="1"/>
    <col min="33" max="33" width="11.88671875" customWidth="1"/>
    <col min="34" max="34" width="11.5546875" customWidth="1"/>
    <col min="35" max="35" width="11.109375" customWidth="1"/>
  </cols>
  <sheetData>
    <row r="1" spans="1:34" s="2" customFormat="1" ht="73.2" customHeight="1">
      <c r="A1" s="139" t="s">
        <v>0</v>
      </c>
      <c r="B1" s="139"/>
      <c r="C1" s="139"/>
      <c r="D1" s="139"/>
      <c r="E1" s="139"/>
      <c r="F1" s="139"/>
      <c r="G1" s="139"/>
      <c r="H1" s="139"/>
      <c r="I1" s="139"/>
      <c r="J1" s="139"/>
      <c r="K1" s="139"/>
      <c r="L1" s="139"/>
      <c r="M1" s="139"/>
      <c r="N1" s="139"/>
      <c r="O1" s="139"/>
      <c r="P1" s="139"/>
      <c r="Q1" s="139"/>
      <c r="R1" s="139"/>
      <c r="S1" s="139"/>
      <c r="T1" s="139"/>
      <c r="U1" s="139"/>
      <c r="V1" s="139"/>
    </row>
    <row r="2" spans="1:34" s="2" customFormat="1" ht="67.2" customHeight="1">
      <c r="A2" s="129" t="s">
        <v>86</v>
      </c>
      <c r="B2" s="129"/>
      <c r="C2" s="129"/>
      <c r="D2" s="129"/>
      <c r="E2" s="129"/>
      <c r="F2" s="129"/>
      <c r="G2" s="129"/>
      <c r="H2" s="129"/>
      <c r="I2" s="129"/>
      <c r="J2" s="129"/>
      <c r="K2" s="129"/>
      <c r="L2" s="129"/>
      <c r="M2" s="129"/>
      <c r="N2" s="129"/>
      <c r="O2" s="129"/>
      <c r="P2" s="129"/>
      <c r="Q2" s="129"/>
      <c r="R2" s="129"/>
      <c r="S2" s="129"/>
      <c r="T2" s="129"/>
      <c r="U2" s="129"/>
      <c r="V2" s="129"/>
    </row>
    <row r="3" spans="1:34" s="64" customFormat="1" ht="54" customHeight="1">
      <c r="A3" s="132" t="s">
        <v>72</v>
      </c>
      <c r="B3" s="132"/>
      <c r="C3" s="132"/>
      <c r="D3" s="132"/>
      <c r="E3" s="132"/>
      <c r="F3" s="132"/>
      <c r="G3" s="132"/>
      <c r="H3" s="132"/>
      <c r="I3" s="132"/>
      <c r="J3" s="132"/>
      <c r="K3" s="132"/>
      <c r="L3" s="132"/>
      <c r="M3" s="132"/>
      <c r="N3" s="132"/>
      <c r="O3" s="132"/>
      <c r="P3" s="132"/>
      <c r="Q3" s="132"/>
      <c r="R3" s="132"/>
      <c r="S3" s="132"/>
      <c r="T3" s="132"/>
      <c r="U3" s="132"/>
      <c r="V3" s="132"/>
    </row>
    <row r="4" spans="1:34" s="4" customFormat="1" ht="48.6" customHeight="1">
      <c r="A4" s="125" t="s">
        <v>1</v>
      </c>
      <c r="B4" s="125" t="s">
        <v>76</v>
      </c>
      <c r="C4" s="125" t="s">
        <v>3</v>
      </c>
      <c r="D4" s="125" t="s">
        <v>4</v>
      </c>
      <c r="E4" s="125" t="s">
        <v>5</v>
      </c>
      <c r="F4" s="125" t="s">
        <v>92</v>
      </c>
      <c r="G4" s="125" t="s">
        <v>6</v>
      </c>
      <c r="H4" s="125"/>
      <c r="I4" s="125"/>
      <c r="J4" s="125" t="s">
        <v>7</v>
      </c>
      <c r="K4" s="125"/>
      <c r="L4" s="125"/>
      <c r="M4" s="125"/>
      <c r="N4" s="125" t="s">
        <v>65</v>
      </c>
      <c r="O4" s="125"/>
      <c r="P4" s="125"/>
      <c r="Q4" s="125"/>
      <c r="R4" s="125" t="s">
        <v>87</v>
      </c>
      <c r="S4" s="125"/>
      <c r="T4" s="125"/>
      <c r="U4" s="125"/>
      <c r="V4" s="125"/>
    </row>
    <row r="5" spans="1:34" s="4" customFormat="1" ht="243" customHeight="1">
      <c r="A5" s="125"/>
      <c r="B5" s="125"/>
      <c r="C5" s="125"/>
      <c r="D5" s="125"/>
      <c r="E5" s="125"/>
      <c r="F5" s="125"/>
      <c r="G5" s="115" t="s">
        <v>8</v>
      </c>
      <c r="H5" s="115" t="s">
        <v>9</v>
      </c>
      <c r="I5" s="115" t="s">
        <v>10</v>
      </c>
      <c r="J5" s="115" t="s">
        <v>11</v>
      </c>
      <c r="K5" s="115" t="s">
        <v>12</v>
      </c>
      <c r="L5" s="115" t="s">
        <v>13</v>
      </c>
      <c r="M5" s="115" t="s">
        <v>14</v>
      </c>
      <c r="N5" s="115" t="s">
        <v>64</v>
      </c>
      <c r="O5" s="115" t="s">
        <v>15</v>
      </c>
      <c r="P5" s="115" t="s">
        <v>16</v>
      </c>
      <c r="Q5" s="115" t="s">
        <v>17</v>
      </c>
      <c r="R5" s="115" t="s">
        <v>31</v>
      </c>
      <c r="S5" s="115" t="s">
        <v>57</v>
      </c>
      <c r="T5" s="115" t="s">
        <v>11</v>
      </c>
      <c r="U5" s="115" t="s">
        <v>32</v>
      </c>
      <c r="V5" s="115" t="s">
        <v>33</v>
      </c>
    </row>
    <row r="6" spans="1:34" s="12" customFormat="1" ht="39" customHeight="1">
      <c r="A6" s="45">
        <v>1</v>
      </c>
      <c r="B6" s="45">
        <v>2</v>
      </c>
      <c r="C6" s="45">
        <v>3</v>
      </c>
      <c r="D6" s="45">
        <v>4</v>
      </c>
      <c r="E6" s="45">
        <v>5</v>
      </c>
      <c r="F6" s="45" t="s">
        <v>18</v>
      </c>
      <c r="G6" s="45">
        <v>6</v>
      </c>
      <c r="H6" s="45">
        <v>7</v>
      </c>
      <c r="I6" s="45" t="s">
        <v>19</v>
      </c>
      <c r="J6" s="45" t="s">
        <v>20</v>
      </c>
      <c r="K6" s="45" t="s">
        <v>21</v>
      </c>
      <c r="L6" s="45" t="s">
        <v>22</v>
      </c>
      <c r="M6" s="45" t="s">
        <v>23</v>
      </c>
      <c r="N6" s="45">
        <v>13</v>
      </c>
      <c r="O6" s="45" t="s">
        <v>24</v>
      </c>
      <c r="P6" s="45">
        <v>15</v>
      </c>
      <c r="Q6" s="45">
        <v>16</v>
      </c>
      <c r="R6" s="59">
        <v>17</v>
      </c>
      <c r="S6" s="59">
        <v>18</v>
      </c>
      <c r="T6" s="59">
        <v>19</v>
      </c>
      <c r="U6" s="59" t="s">
        <v>75</v>
      </c>
      <c r="V6" s="59" t="s">
        <v>82</v>
      </c>
    </row>
    <row r="7" spans="1:34" s="2" customFormat="1" ht="45" customHeight="1">
      <c r="A7" s="13">
        <v>1</v>
      </c>
      <c r="B7" s="35" t="s">
        <v>36</v>
      </c>
      <c r="C7" s="13">
        <v>1</v>
      </c>
      <c r="D7" s="13">
        <v>1</v>
      </c>
      <c r="E7" s="85">
        <v>7.2916666666666671E-2</v>
      </c>
      <c r="F7" s="85">
        <f>E7+'[18]Annexure II'!$F$7</f>
        <v>1.2465277777777777</v>
      </c>
      <c r="G7" s="84">
        <v>0.97291666666666676</v>
      </c>
      <c r="H7" s="85">
        <v>0.4770833333333333</v>
      </c>
      <c r="I7" s="85">
        <f>G7+H7</f>
        <v>1.4500000000000002</v>
      </c>
      <c r="J7" s="85">
        <f>I7+E7</f>
        <v>1.5229166666666669</v>
      </c>
      <c r="K7" s="100">
        <f>J7/C7</f>
        <v>1.5229166666666669</v>
      </c>
      <c r="L7" s="93">
        <f>((C7*W7*30)-I7)*100/(C7*W7*30)</f>
        <v>95.166666666666671</v>
      </c>
      <c r="M7" s="93">
        <f>((C7*W7*30)-J7)*100/(C7*W7*30)</f>
        <v>94.923611111111114</v>
      </c>
      <c r="N7" s="84">
        <f>J7+'[18]Annexure II'!$N$7</f>
        <v>6.4631944444444462</v>
      </c>
      <c r="O7" s="85">
        <f t="shared" ref="O7:O34" si="0">N7/D7</f>
        <v>6.4631944444444462</v>
      </c>
      <c r="P7" s="93">
        <f>((C7*W7*183)-(N7-F7))*100/(C7*W7*183)</f>
        <v>97.149362477231321</v>
      </c>
      <c r="Q7" s="93">
        <f>((C7*W7*183)-N7)*100/(C7*W7*183)</f>
        <v>96.468199757134173</v>
      </c>
      <c r="R7" s="86">
        <v>68</v>
      </c>
      <c r="S7" s="86">
        <v>7889</v>
      </c>
      <c r="T7" s="93">
        <v>36.549999999999997</v>
      </c>
      <c r="U7" s="94">
        <f t="shared" ref="U7:U34" si="1">R7/D7</f>
        <v>68</v>
      </c>
      <c r="V7" s="94">
        <f t="shared" ref="V7:V34" si="2">T7/D7</f>
        <v>36.549999999999997</v>
      </c>
      <c r="W7" s="1">
        <v>1</v>
      </c>
      <c r="Y7" s="2">
        <f>33/60</f>
        <v>0.55000000000000004</v>
      </c>
      <c r="AB7" s="1">
        <v>6.1236111111111109</v>
      </c>
      <c r="AC7" s="13">
        <v>1</v>
      </c>
      <c r="AD7" s="13">
        <v>1</v>
      </c>
      <c r="AE7" s="13">
        <v>1</v>
      </c>
      <c r="AF7" s="13">
        <v>1</v>
      </c>
      <c r="AG7" s="13">
        <v>1</v>
      </c>
      <c r="AH7" s="13">
        <v>1</v>
      </c>
    </row>
    <row r="8" spans="1:34" s="2" customFormat="1" ht="45" customHeight="1">
      <c r="A8" s="13">
        <v>2</v>
      </c>
      <c r="B8" s="35" t="s">
        <v>37</v>
      </c>
      <c r="C8" s="13">
        <v>1</v>
      </c>
      <c r="D8" s="13">
        <v>1</v>
      </c>
      <c r="E8" s="85">
        <v>0.13541666666666666</v>
      </c>
      <c r="F8" s="85">
        <f>E8+'[18]Annexure II'!$F$8</f>
        <v>2.479166666666667</v>
      </c>
      <c r="G8" s="85">
        <v>0.83333333333333337</v>
      </c>
      <c r="H8" s="85">
        <v>6.8749999999999992E-2</v>
      </c>
      <c r="I8" s="85">
        <f>G8+H8</f>
        <v>0.90208333333333335</v>
      </c>
      <c r="J8" s="85">
        <f t="shared" ref="J8:J34" si="3">I8+E8</f>
        <v>1.0375000000000001</v>
      </c>
      <c r="K8" s="100">
        <f t="shared" ref="K8:K34" si="4">J8/C8</f>
        <v>1.0375000000000001</v>
      </c>
      <c r="L8" s="93">
        <f t="shared" ref="L8:L34" si="5">((C8*W8*30)-I8)*100/(C8*W8*30)</f>
        <v>96.993055555555557</v>
      </c>
      <c r="M8" s="93">
        <f t="shared" ref="M8:M34" si="6">((C8*W8*30)-J8)*100/(C8*W8*30)</f>
        <v>96.541666666666671</v>
      </c>
      <c r="N8" s="84">
        <f>J8+'[18]Annexure II'!$N$8</f>
        <v>9.0645833333333332</v>
      </c>
      <c r="O8" s="85">
        <f t="shared" si="0"/>
        <v>9.0645833333333332</v>
      </c>
      <c r="P8" s="93">
        <f t="shared" ref="P8:P34" si="7">((C8*W8*183)-(N8-F8))*100/(C8*W8*183)</f>
        <v>96.401411657559194</v>
      </c>
      <c r="Q8" s="93">
        <f t="shared" ref="Q8:Q34" si="8">((C8*W8*183)-N8)*100/(C8*W8*183)</f>
        <v>95.046675774134798</v>
      </c>
      <c r="R8" s="86">
        <v>93</v>
      </c>
      <c r="S8" s="86">
        <v>8270</v>
      </c>
      <c r="T8" s="93">
        <v>24.09</v>
      </c>
      <c r="U8" s="94">
        <f t="shared" si="1"/>
        <v>93</v>
      </c>
      <c r="V8" s="94">
        <f t="shared" si="2"/>
        <v>24.09</v>
      </c>
      <c r="W8" s="1">
        <v>1</v>
      </c>
      <c r="Y8" s="56">
        <f>23/60</f>
        <v>0.38333333333333336</v>
      </c>
      <c r="AB8" s="57">
        <v>11.904583333333333</v>
      </c>
      <c r="AC8" s="13">
        <v>1</v>
      </c>
      <c r="AD8" s="13">
        <v>1</v>
      </c>
      <c r="AE8" s="13">
        <v>1</v>
      </c>
      <c r="AF8" s="13">
        <v>1</v>
      </c>
      <c r="AG8" s="13">
        <v>1</v>
      </c>
      <c r="AH8" s="13">
        <v>1</v>
      </c>
    </row>
    <row r="9" spans="1:34" s="9" customFormat="1" ht="45" customHeight="1">
      <c r="A9" s="13">
        <v>3</v>
      </c>
      <c r="B9" s="35" t="s">
        <v>38</v>
      </c>
      <c r="C9" s="13">
        <v>11</v>
      </c>
      <c r="D9" s="13">
        <v>11</v>
      </c>
      <c r="E9" s="85">
        <v>6.25E-2</v>
      </c>
      <c r="F9" s="85">
        <f>E9+'[18]Annexure II'!$F$9</f>
        <v>0.5625</v>
      </c>
      <c r="G9" s="85">
        <v>2.3840277777777779</v>
      </c>
      <c r="H9" s="85">
        <v>0.5625</v>
      </c>
      <c r="I9" s="85">
        <f t="shared" ref="I9:I34" si="9">G9+H9</f>
        <v>2.9465277777777779</v>
      </c>
      <c r="J9" s="85">
        <f t="shared" si="3"/>
        <v>3.0090277777777779</v>
      </c>
      <c r="K9" s="100">
        <f t="shared" si="4"/>
        <v>0.27354797979797979</v>
      </c>
      <c r="L9" s="93">
        <f t="shared" si="5"/>
        <v>99.107112794612789</v>
      </c>
      <c r="M9" s="93">
        <f t="shared" si="6"/>
        <v>99.088173400673398</v>
      </c>
      <c r="N9" s="84">
        <f>J9+'[18]Annexure II'!$N$9</f>
        <v>39.917361111111106</v>
      </c>
      <c r="O9" s="85">
        <f t="shared" si="0"/>
        <v>3.6288510101010094</v>
      </c>
      <c r="P9" s="93">
        <f t="shared" si="7"/>
        <v>98.044964674063024</v>
      </c>
      <c r="Q9" s="93">
        <f t="shared" si="8"/>
        <v>98.017021305955723</v>
      </c>
      <c r="R9" s="86">
        <v>278</v>
      </c>
      <c r="S9" s="90">
        <v>43199</v>
      </c>
      <c r="T9" s="93">
        <v>72.22</v>
      </c>
      <c r="U9" s="94">
        <f t="shared" si="1"/>
        <v>25.272727272727273</v>
      </c>
      <c r="V9" s="94">
        <f t="shared" si="2"/>
        <v>6.5654545454545454</v>
      </c>
      <c r="W9" s="1">
        <v>1</v>
      </c>
      <c r="Y9" s="56">
        <f>19/60</f>
        <v>0.31666666666666665</v>
      </c>
      <c r="AB9" s="58">
        <v>7.0604166666666668</v>
      </c>
      <c r="AC9" s="13">
        <v>11</v>
      </c>
      <c r="AD9" s="13">
        <v>11</v>
      </c>
      <c r="AE9" s="13">
        <v>11</v>
      </c>
      <c r="AF9" s="13">
        <v>11</v>
      </c>
      <c r="AG9" s="13">
        <v>11</v>
      </c>
      <c r="AH9" s="13">
        <v>11</v>
      </c>
    </row>
    <row r="10" spans="1:34" s="9" customFormat="1" ht="45" customHeight="1">
      <c r="A10" s="13">
        <v>4</v>
      </c>
      <c r="B10" s="35" t="s">
        <v>59</v>
      </c>
      <c r="C10" s="13">
        <v>1</v>
      </c>
      <c r="D10" s="13">
        <v>1</v>
      </c>
      <c r="E10" s="85">
        <v>3.125E-2</v>
      </c>
      <c r="F10" s="85">
        <f>E10+'[18]Annexure II'!$F$10</f>
        <v>0.3298611111111111</v>
      </c>
      <c r="G10" s="85">
        <v>0.38541666666666669</v>
      </c>
      <c r="H10" s="85">
        <v>5.5555555555555552E-2</v>
      </c>
      <c r="I10" s="85">
        <f t="shared" si="9"/>
        <v>0.44097222222222221</v>
      </c>
      <c r="J10" s="85">
        <f t="shared" si="3"/>
        <v>0.47222222222222221</v>
      </c>
      <c r="K10" s="100">
        <f t="shared" si="4"/>
        <v>0.47222222222222221</v>
      </c>
      <c r="L10" s="93">
        <f t="shared" si="5"/>
        <v>98.530092592592595</v>
      </c>
      <c r="M10" s="93">
        <f t="shared" si="6"/>
        <v>98.425925925925924</v>
      </c>
      <c r="N10" s="84">
        <f>J10+'[18]Annexure II'!$N$10</f>
        <v>6.0381944444444446</v>
      </c>
      <c r="O10" s="85">
        <f t="shared" si="0"/>
        <v>6.0381944444444446</v>
      </c>
      <c r="P10" s="93">
        <f t="shared" si="7"/>
        <v>96.880692167577394</v>
      </c>
      <c r="Q10" s="93">
        <f t="shared" si="8"/>
        <v>96.700440194292653</v>
      </c>
      <c r="R10" s="86">
        <v>40</v>
      </c>
      <c r="S10" s="90">
        <v>9316</v>
      </c>
      <c r="T10" s="93">
        <v>11.33</v>
      </c>
      <c r="U10" s="94">
        <f t="shared" si="1"/>
        <v>40</v>
      </c>
      <c r="V10" s="94">
        <f t="shared" si="2"/>
        <v>11.33</v>
      </c>
      <c r="W10" s="1">
        <v>1</v>
      </c>
      <c r="Y10" s="56">
        <f>15/60</f>
        <v>0.25</v>
      </c>
      <c r="AC10" s="13">
        <v>2</v>
      </c>
      <c r="AD10" s="13">
        <v>2</v>
      </c>
      <c r="AE10" s="13">
        <v>2</v>
      </c>
      <c r="AF10" s="13">
        <v>2</v>
      </c>
      <c r="AG10" s="13">
        <v>2</v>
      </c>
      <c r="AH10" s="13">
        <v>2</v>
      </c>
    </row>
    <row r="11" spans="1:34" s="9" customFormat="1" ht="45" customHeight="1">
      <c r="A11" s="13">
        <v>5</v>
      </c>
      <c r="B11" s="37" t="s">
        <v>89</v>
      </c>
      <c r="C11" s="13">
        <v>1</v>
      </c>
      <c r="D11" s="13">
        <v>1</v>
      </c>
      <c r="E11" s="85">
        <v>2.0833333333333332E-2</v>
      </c>
      <c r="F11" s="85">
        <f>E11</f>
        <v>2.0833333333333332E-2</v>
      </c>
      <c r="G11" s="85">
        <v>0.30208333333333331</v>
      </c>
      <c r="H11" s="85">
        <v>6.9444444444444434E-2</v>
      </c>
      <c r="I11" s="85">
        <f t="shared" si="9"/>
        <v>0.37152777777777773</v>
      </c>
      <c r="J11" s="85">
        <f t="shared" si="3"/>
        <v>0.39236111111111105</v>
      </c>
      <c r="K11" s="100">
        <f t="shared" ref="K11" si="10">J11/C11</f>
        <v>0.39236111111111105</v>
      </c>
      <c r="L11" s="93">
        <f>((C11*W11*30)-I11)*100/(C11*W11*30)</f>
        <v>98.761574074074076</v>
      </c>
      <c r="M11" s="93">
        <f t="shared" ref="M11" si="11">((C11*W11*30)-J11)*100/(C11*W11*30)</f>
        <v>98.692129629629633</v>
      </c>
      <c r="N11" s="84">
        <f>J11</f>
        <v>0.39236111111111105</v>
      </c>
      <c r="O11" s="85">
        <f t="shared" ref="O11" si="12">N11/D11</f>
        <v>0.39236111111111105</v>
      </c>
      <c r="P11" s="93">
        <f t="shared" si="7"/>
        <v>99.796979356405586</v>
      </c>
      <c r="Q11" s="93">
        <f t="shared" si="8"/>
        <v>99.785595021250742</v>
      </c>
      <c r="R11" s="86">
        <v>47</v>
      </c>
      <c r="S11" s="90">
        <v>4810</v>
      </c>
      <c r="T11" s="93">
        <v>9.42</v>
      </c>
      <c r="U11" s="94">
        <f t="shared" si="1"/>
        <v>47</v>
      </c>
      <c r="V11" s="94">
        <f t="shared" si="2"/>
        <v>9.42</v>
      </c>
      <c r="W11" s="1">
        <v>1</v>
      </c>
      <c r="Y11" s="119"/>
      <c r="AC11" s="13"/>
      <c r="AD11" s="13"/>
      <c r="AE11" s="13"/>
      <c r="AF11" s="13"/>
      <c r="AG11" s="13"/>
      <c r="AH11" s="13"/>
    </row>
    <row r="12" spans="1:34" s="9" customFormat="1" ht="45" customHeight="1">
      <c r="A12" s="13">
        <v>6</v>
      </c>
      <c r="B12" s="37" t="s">
        <v>66</v>
      </c>
      <c r="C12" s="13">
        <v>4</v>
      </c>
      <c r="D12" s="13">
        <v>4</v>
      </c>
      <c r="E12" s="85">
        <v>3.8194444444444441E-2</v>
      </c>
      <c r="F12" s="85">
        <f>E12+'[18]Annexure II'!$F$11</f>
        <v>0.19097222222222221</v>
      </c>
      <c r="G12" s="85">
        <v>0.52430555555555547</v>
      </c>
      <c r="H12" s="85">
        <v>1.3541666666666665</v>
      </c>
      <c r="I12" s="85">
        <f t="shared" si="9"/>
        <v>1.8784722222222219</v>
      </c>
      <c r="J12" s="85">
        <f t="shared" si="3"/>
        <v>1.9166666666666663</v>
      </c>
      <c r="K12" s="100">
        <f t="shared" si="4"/>
        <v>0.47916666666666657</v>
      </c>
      <c r="L12" s="93">
        <f t="shared" si="5"/>
        <v>98.434606481481481</v>
      </c>
      <c r="M12" s="93">
        <f t="shared" si="6"/>
        <v>98.402777777777771</v>
      </c>
      <c r="N12" s="84">
        <f>J12+'[18]Annexure II'!$N$11</f>
        <v>13.788194444444445</v>
      </c>
      <c r="O12" s="85">
        <f t="shared" si="0"/>
        <v>3.4470486111111112</v>
      </c>
      <c r="P12" s="93">
        <f t="shared" si="7"/>
        <v>98.142455980570745</v>
      </c>
      <c r="Q12" s="93">
        <f t="shared" si="8"/>
        <v>98.116366879174251</v>
      </c>
      <c r="R12" s="86">
        <v>60</v>
      </c>
      <c r="S12" s="90">
        <v>14910</v>
      </c>
      <c r="T12" s="93">
        <v>11.5</v>
      </c>
      <c r="U12" s="94">
        <f t="shared" si="1"/>
        <v>15</v>
      </c>
      <c r="V12" s="94">
        <f t="shared" si="2"/>
        <v>2.875</v>
      </c>
      <c r="W12" s="1">
        <v>1</v>
      </c>
      <c r="Y12" s="56">
        <f>10/60</f>
        <v>0.16666666666666666</v>
      </c>
      <c r="AB12" s="8">
        <f>AB7+J18</f>
        <v>15.940277777777776</v>
      </c>
      <c r="AC12" s="13">
        <v>4</v>
      </c>
      <c r="AD12" s="13">
        <v>4</v>
      </c>
      <c r="AE12" s="13">
        <v>4</v>
      </c>
      <c r="AF12" s="13">
        <v>4</v>
      </c>
      <c r="AG12" s="13">
        <v>4</v>
      </c>
      <c r="AH12" s="13">
        <v>4</v>
      </c>
    </row>
    <row r="13" spans="1:34" s="2" customFormat="1" ht="45" customHeight="1">
      <c r="A13" s="13">
        <v>7</v>
      </c>
      <c r="B13" s="35" t="s">
        <v>61</v>
      </c>
      <c r="C13" s="13">
        <v>1</v>
      </c>
      <c r="D13" s="13">
        <v>1</v>
      </c>
      <c r="E13" s="95">
        <v>3.8194444444444441E-2</v>
      </c>
      <c r="F13" s="85">
        <f>E13+'[18]Annexure II'!$F$12</f>
        <v>0.37499999999999994</v>
      </c>
      <c r="G13" s="96">
        <v>0.76736111111111116</v>
      </c>
      <c r="H13" s="96">
        <v>0.56944444444444442</v>
      </c>
      <c r="I13" s="85">
        <f t="shared" si="9"/>
        <v>1.3368055555555556</v>
      </c>
      <c r="J13" s="85">
        <f t="shared" si="3"/>
        <v>1.375</v>
      </c>
      <c r="K13" s="100">
        <f t="shared" si="4"/>
        <v>1.375</v>
      </c>
      <c r="L13" s="93">
        <f t="shared" si="5"/>
        <v>95.543981481481481</v>
      </c>
      <c r="M13" s="93">
        <f t="shared" si="6"/>
        <v>95.416666666666671</v>
      </c>
      <c r="N13" s="84">
        <f>J13+'[18]Annexure II'!$N$12</f>
        <v>7.7409722222222221</v>
      </c>
      <c r="O13" s="85">
        <f t="shared" si="0"/>
        <v>7.7409722222222221</v>
      </c>
      <c r="P13" s="93">
        <f t="shared" si="7"/>
        <v>95.974878567091679</v>
      </c>
      <c r="Q13" s="93">
        <f t="shared" si="8"/>
        <v>95.769960534304801</v>
      </c>
      <c r="R13" s="86">
        <v>95</v>
      </c>
      <c r="S13" s="86">
        <v>4798</v>
      </c>
      <c r="T13" s="93">
        <v>33</v>
      </c>
      <c r="U13" s="94">
        <f t="shared" si="1"/>
        <v>95</v>
      </c>
      <c r="V13" s="94">
        <f t="shared" si="2"/>
        <v>33</v>
      </c>
      <c r="W13" s="1">
        <v>1</v>
      </c>
      <c r="X13" s="28"/>
      <c r="Y13" s="56">
        <f>31/60</f>
        <v>0.51666666666666672</v>
      </c>
      <c r="Z13" s="29"/>
      <c r="AA13" s="30"/>
      <c r="AB13" s="8">
        <f>AB8+J19</f>
        <v>28.973333333333336</v>
      </c>
      <c r="AC13" s="13">
        <v>1</v>
      </c>
      <c r="AD13" s="13">
        <v>1</v>
      </c>
      <c r="AE13" s="13">
        <v>1</v>
      </c>
      <c r="AF13" s="13">
        <v>1</v>
      </c>
      <c r="AG13" s="13">
        <v>1</v>
      </c>
      <c r="AH13" s="13">
        <v>1</v>
      </c>
    </row>
    <row r="14" spans="1:34" s="2" customFormat="1" ht="45" customHeight="1">
      <c r="A14" s="13">
        <v>8</v>
      </c>
      <c r="B14" s="35" t="s">
        <v>60</v>
      </c>
      <c r="C14" s="13">
        <v>2</v>
      </c>
      <c r="D14" s="13">
        <v>2</v>
      </c>
      <c r="E14" s="96">
        <v>7.2916666666666671E-2</v>
      </c>
      <c r="F14" s="85">
        <f>E14+'[18]Annexure II'!$F$13</f>
        <v>0.52847222222222223</v>
      </c>
      <c r="G14" s="96">
        <v>1.4756944444444444</v>
      </c>
      <c r="H14" s="96">
        <v>1.1861111111111111</v>
      </c>
      <c r="I14" s="85">
        <f t="shared" si="9"/>
        <v>2.6618055555555555</v>
      </c>
      <c r="J14" s="85">
        <f t="shared" si="3"/>
        <v>2.7347222222222221</v>
      </c>
      <c r="K14" s="100">
        <f t="shared" si="4"/>
        <v>1.367361111111111</v>
      </c>
      <c r="L14" s="93">
        <f t="shared" si="5"/>
        <v>95.563657407407405</v>
      </c>
      <c r="M14" s="93">
        <f t="shared" si="6"/>
        <v>95.442129629629619</v>
      </c>
      <c r="N14" s="84">
        <f>J14+'[18]Annexure II'!$N$13</f>
        <v>15.397916666666665</v>
      </c>
      <c r="O14" s="85">
        <f t="shared" si="0"/>
        <v>7.6989583333333327</v>
      </c>
      <c r="P14" s="93">
        <f t="shared" si="7"/>
        <v>95.937310261080754</v>
      </c>
      <c r="Q14" s="93">
        <f t="shared" si="8"/>
        <v>95.792918943533707</v>
      </c>
      <c r="R14" s="86">
        <v>171</v>
      </c>
      <c r="S14" s="86">
        <v>11838</v>
      </c>
      <c r="T14" s="93">
        <v>65.63</v>
      </c>
      <c r="U14" s="94">
        <f t="shared" si="1"/>
        <v>85.5</v>
      </c>
      <c r="V14" s="94">
        <f t="shared" si="2"/>
        <v>32.814999999999998</v>
      </c>
      <c r="W14" s="1">
        <v>1</v>
      </c>
      <c r="X14" s="28"/>
      <c r="Y14" s="56">
        <f>5/60</f>
        <v>8.3333333333333329E-2</v>
      </c>
      <c r="Z14" s="29"/>
      <c r="AA14" s="30"/>
      <c r="AB14" s="8">
        <f>AB9+J20</f>
        <v>19.201666666666668</v>
      </c>
      <c r="AC14" s="13">
        <v>2</v>
      </c>
      <c r="AD14" s="13">
        <v>2</v>
      </c>
      <c r="AE14" s="13">
        <v>2</v>
      </c>
      <c r="AF14" s="13">
        <v>2</v>
      </c>
      <c r="AG14" s="13">
        <v>2</v>
      </c>
      <c r="AH14" s="13">
        <v>2</v>
      </c>
    </row>
    <row r="15" spans="1:34" s="2" customFormat="1" ht="45" customHeight="1">
      <c r="A15" s="13">
        <v>9</v>
      </c>
      <c r="B15" s="35" t="s">
        <v>39</v>
      </c>
      <c r="C15" s="13">
        <v>3</v>
      </c>
      <c r="D15" s="13">
        <v>3</v>
      </c>
      <c r="E15" s="97">
        <v>0.3923611111111111</v>
      </c>
      <c r="F15" s="85">
        <f>E15+'[18]Annexure II'!$F$14</f>
        <v>1.4924768518518519</v>
      </c>
      <c r="G15" s="96">
        <v>1.1180555555555556</v>
      </c>
      <c r="H15" s="96">
        <v>1.3027777777777778</v>
      </c>
      <c r="I15" s="85">
        <f t="shared" si="9"/>
        <v>2.4208333333333334</v>
      </c>
      <c r="J15" s="85">
        <f t="shared" si="3"/>
        <v>2.8131944444444446</v>
      </c>
      <c r="K15" s="100">
        <f t="shared" si="4"/>
        <v>0.93773148148148155</v>
      </c>
      <c r="L15" s="93">
        <f t="shared" si="5"/>
        <v>97.310185185185176</v>
      </c>
      <c r="M15" s="93">
        <f t="shared" si="6"/>
        <v>96.874228395061721</v>
      </c>
      <c r="N15" s="84">
        <f>J15+'[18]Annexure II'!$N$14</f>
        <v>13.875115740740743</v>
      </c>
      <c r="O15" s="85">
        <f t="shared" si="0"/>
        <v>4.6250385802469145</v>
      </c>
      <c r="P15" s="93">
        <f t="shared" si="7"/>
        <v>97.744510220603118</v>
      </c>
      <c r="Q15" s="93">
        <f t="shared" si="8"/>
        <v>97.472656513526275</v>
      </c>
      <c r="R15" s="86">
        <v>186</v>
      </c>
      <c r="S15" s="86">
        <v>3646</v>
      </c>
      <c r="T15" s="93">
        <v>67.52</v>
      </c>
      <c r="U15" s="94">
        <f t="shared" si="1"/>
        <v>62</v>
      </c>
      <c r="V15" s="94">
        <f t="shared" si="2"/>
        <v>22.506666666666664</v>
      </c>
      <c r="W15" s="1">
        <v>1</v>
      </c>
      <c r="X15" s="33"/>
      <c r="Y15" s="56">
        <f>7/60</f>
        <v>0.11666666666666667</v>
      </c>
      <c r="Z15" s="29"/>
      <c r="AA15" s="30"/>
      <c r="AB15" s="8"/>
      <c r="AC15" s="13">
        <v>3</v>
      </c>
      <c r="AD15" s="13">
        <v>3</v>
      </c>
      <c r="AE15" s="13">
        <v>3</v>
      </c>
      <c r="AF15" s="13">
        <v>3</v>
      </c>
      <c r="AG15" s="13">
        <v>3</v>
      </c>
      <c r="AH15" s="13">
        <v>3</v>
      </c>
    </row>
    <row r="16" spans="1:34" s="4" customFormat="1" ht="45" customHeight="1">
      <c r="A16" s="13">
        <v>10</v>
      </c>
      <c r="B16" s="35" t="s">
        <v>62</v>
      </c>
      <c r="C16" s="13">
        <v>7</v>
      </c>
      <c r="D16" s="13">
        <v>7</v>
      </c>
      <c r="E16" s="97">
        <v>0.40625</v>
      </c>
      <c r="F16" s="85">
        <f>E16+'[18]Annexure II'!$F$15</f>
        <v>1.5486816406249999</v>
      </c>
      <c r="G16" s="97">
        <v>14.191666666666668</v>
      </c>
      <c r="H16" s="97">
        <v>8.3041666666666671</v>
      </c>
      <c r="I16" s="85">
        <f t="shared" si="9"/>
        <v>22.495833333333337</v>
      </c>
      <c r="J16" s="85">
        <f t="shared" si="3"/>
        <v>22.902083333333337</v>
      </c>
      <c r="K16" s="100">
        <f t="shared" si="4"/>
        <v>3.271726190476191</v>
      </c>
      <c r="L16" s="93">
        <f t="shared" si="5"/>
        <v>89.287698412698418</v>
      </c>
      <c r="M16" s="93">
        <f t="shared" si="6"/>
        <v>89.094246031746039</v>
      </c>
      <c r="N16" s="84">
        <f>J16+'[18]Annexure II'!$N$15</f>
        <v>53.305626085069449</v>
      </c>
      <c r="O16" s="85">
        <f t="shared" si="0"/>
        <v>7.6150894407242067</v>
      </c>
      <c r="P16" s="93">
        <f t="shared" si="7"/>
        <v>95.959645242432131</v>
      </c>
      <c r="Q16" s="93">
        <f t="shared" si="8"/>
        <v>95.838748939494977</v>
      </c>
      <c r="R16" s="86">
        <v>376</v>
      </c>
      <c r="S16" s="86">
        <v>18473</v>
      </c>
      <c r="T16" s="93">
        <v>549.65</v>
      </c>
      <c r="U16" s="94">
        <f t="shared" si="1"/>
        <v>53.714285714285715</v>
      </c>
      <c r="V16" s="94">
        <f t="shared" si="2"/>
        <v>78.521428571428572</v>
      </c>
      <c r="W16" s="1">
        <v>1</v>
      </c>
      <c r="Y16" s="56">
        <f>46/60</f>
        <v>0.76666666666666672</v>
      </c>
      <c r="AC16" s="13">
        <v>5</v>
      </c>
      <c r="AD16" s="13">
        <v>5</v>
      </c>
      <c r="AE16" s="13">
        <v>5</v>
      </c>
      <c r="AF16" s="13">
        <v>5</v>
      </c>
      <c r="AG16" s="13">
        <v>5</v>
      </c>
      <c r="AH16" s="13">
        <v>5</v>
      </c>
    </row>
    <row r="17" spans="1:34" s="4" customFormat="1" ht="45" customHeight="1">
      <c r="A17" s="13">
        <v>11</v>
      </c>
      <c r="B17" s="37" t="s">
        <v>63</v>
      </c>
      <c r="C17" s="13">
        <v>1</v>
      </c>
      <c r="D17" s="13">
        <v>1</v>
      </c>
      <c r="E17" s="97">
        <v>0.26855468749999994</v>
      </c>
      <c r="F17" s="85">
        <f>E17+'[18]Annexure II'!$F$16</f>
        <v>0.94555121527777763</v>
      </c>
      <c r="G17" s="97">
        <v>0.42152777777777778</v>
      </c>
      <c r="H17" s="97">
        <v>0.82430555555555562</v>
      </c>
      <c r="I17" s="85">
        <f t="shared" si="9"/>
        <v>1.2458333333333333</v>
      </c>
      <c r="J17" s="85">
        <f t="shared" si="3"/>
        <v>1.5143880208333333</v>
      </c>
      <c r="K17" s="100">
        <f t="shared" si="4"/>
        <v>1.5143880208333333</v>
      </c>
      <c r="L17" s="93">
        <f t="shared" si="5"/>
        <v>95.847222222222214</v>
      </c>
      <c r="M17" s="93">
        <f t="shared" si="6"/>
        <v>94.952039930555557</v>
      </c>
      <c r="N17" s="84">
        <f>J17+'[18]Annexure II'!$N$16</f>
        <v>6.5288845486111109</v>
      </c>
      <c r="O17" s="85">
        <f t="shared" si="0"/>
        <v>6.5288845486111109</v>
      </c>
      <c r="P17" s="93">
        <f t="shared" si="7"/>
        <v>96.948998178506358</v>
      </c>
      <c r="Q17" s="93">
        <f t="shared" si="8"/>
        <v>96.432303525349127</v>
      </c>
      <c r="R17" s="86">
        <v>89</v>
      </c>
      <c r="S17" s="86">
        <v>1002</v>
      </c>
      <c r="T17" s="93">
        <v>36.33</v>
      </c>
      <c r="U17" s="94">
        <f t="shared" si="1"/>
        <v>89</v>
      </c>
      <c r="V17" s="94">
        <f t="shared" si="2"/>
        <v>36.33</v>
      </c>
      <c r="W17" s="1">
        <v>1</v>
      </c>
      <c r="Y17" s="56">
        <f>32/60</f>
        <v>0.53333333333333333</v>
      </c>
      <c r="AC17" s="13">
        <v>1</v>
      </c>
      <c r="AD17" s="13">
        <v>1</v>
      </c>
      <c r="AE17" s="13">
        <v>1</v>
      </c>
      <c r="AF17" s="13">
        <v>1</v>
      </c>
      <c r="AG17" s="13">
        <v>1</v>
      </c>
      <c r="AH17" s="13">
        <v>1</v>
      </c>
    </row>
    <row r="18" spans="1:34" s="71" customFormat="1" ht="45" customHeight="1">
      <c r="A18" s="13">
        <v>12</v>
      </c>
      <c r="B18" s="68" t="s">
        <v>27</v>
      </c>
      <c r="C18" s="67">
        <v>6</v>
      </c>
      <c r="D18" s="67">
        <v>6</v>
      </c>
      <c r="E18" s="101">
        <v>0.9</v>
      </c>
      <c r="F18" s="85">
        <f>E18+'[18]Annexure II'!$F$17</f>
        <v>4.1081944444444449</v>
      </c>
      <c r="G18" s="101">
        <v>6.25</v>
      </c>
      <c r="H18" s="101">
        <v>2.6666666666666665</v>
      </c>
      <c r="I18" s="102">
        <f t="shared" si="9"/>
        <v>8.9166666666666661</v>
      </c>
      <c r="J18" s="102">
        <f t="shared" si="3"/>
        <v>9.8166666666666664</v>
      </c>
      <c r="K18" s="103">
        <f t="shared" si="4"/>
        <v>1.6361111111111111</v>
      </c>
      <c r="L18" s="93">
        <f t="shared" si="5"/>
        <v>95.046296296296305</v>
      </c>
      <c r="M18" s="93">
        <f t="shared" si="6"/>
        <v>94.546296296296291</v>
      </c>
      <c r="N18" s="84">
        <f>J18+'[18]Annexure II'!$N$17</f>
        <v>54.735972222222216</v>
      </c>
      <c r="O18" s="102">
        <f t="shared" si="0"/>
        <v>9.1226620370370366</v>
      </c>
      <c r="P18" s="93">
        <f t="shared" si="7"/>
        <v>95.389091277069411</v>
      </c>
      <c r="Q18" s="93">
        <f t="shared" si="8"/>
        <v>95.014938777575395</v>
      </c>
      <c r="R18" s="90">
        <v>397</v>
      </c>
      <c r="S18" s="90">
        <v>36534</v>
      </c>
      <c r="T18" s="104">
        <v>235.6</v>
      </c>
      <c r="U18" s="99">
        <f t="shared" si="1"/>
        <v>66.166666666666671</v>
      </c>
      <c r="V18" s="99">
        <f t="shared" si="2"/>
        <v>39.266666666666666</v>
      </c>
      <c r="W18" s="70">
        <v>1</v>
      </c>
      <c r="Y18" s="72">
        <f>3/60</f>
        <v>0.05</v>
      </c>
      <c r="AG18" s="13">
        <v>6</v>
      </c>
      <c r="AH18" s="13">
        <v>6</v>
      </c>
    </row>
    <row r="19" spans="1:34" s="73" customFormat="1" ht="45" customHeight="1">
      <c r="A19" s="13">
        <v>13</v>
      </c>
      <c r="B19" s="68" t="s">
        <v>40</v>
      </c>
      <c r="C19" s="67">
        <v>11</v>
      </c>
      <c r="D19" s="67">
        <v>11</v>
      </c>
      <c r="E19" s="101">
        <v>1.1520833333333333</v>
      </c>
      <c r="F19" s="85">
        <f>E19+'[18]Annexure II'!$F$18</f>
        <v>5.591388888888889</v>
      </c>
      <c r="G19" s="101">
        <v>9.2083333333333339</v>
      </c>
      <c r="H19" s="101">
        <v>6.708333333333333</v>
      </c>
      <c r="I19" s="102">
        <f t="shared" si="9"/>
        <v>15.916666666666668</v>
      </c>
      <c r="J19" s="102">
        <f t="shared" si="3"/>
        <v>17.068750000000001</v>
      </c>
      <c r="K19" s="103">
        <f t="shared" si="4"/>
        <v>1.5517045454545455</v>
      </c>
      <c r="L19" s="93">
        <f t="shared" si="5"/>
        <v>95.176767676767668</v>
      </c>
      <c r="M19" s="93">
        <f t="shared" si="6"/>
        <v>94.827651515151501</v>
      </c>
      <c r="N19" s="84">
        <f>J19+'[18]Annexure II'!$N$18</f>
        <v>107.1859722222222</v>
      </c>
      <c r="O19" s="102">
        <f t="shared" si="0"/>
        <v>9.7441792929292905</v>
      </c>
      <c r="P19" s="93">
        <f t="shared" si="7"/>
        <v>94.953075840370929</v>
      </c>
      <c r="Q19" s="93">
        <f t="shared" si="8"/>
        <v>94.675311861787279</v>
      </c>
      <c r="R19" s="90">
        <v>766</v>
      </c>
      <c r="S19" s="90">
        <v>33646</v>
      </c>
      <c r="T19" s="104">
        <v>409.65</v>
      </c>
      <c r="U19" s="99">
        <f t="shared" si="1"/>
        <v>69.63636363636364</v>
      </c>
      <c r="V19" s="99">
        <f t="shared" si="2"/>
        <v>37.240909090909092</v>
      </c>
      <c r="W19" s="70">
        <v>1</v>
      </c>
      <c r="Y19" s="66">
        <f>27/60</f>
        <v>0.45</v>
      </c>
      <c r="AG19" s="13">
        <v>11</v>
      </c>
      <c r="AH19" s="13">
        <v>11</v>
      </c>
    </row>
    <row r="20" spans="1:34" s="74" customFormat="1" ht="45" customHeight="1">
      <c r="A20" s="13">
        <v>14</v>
      </c>
      <c r="B20" s="68" t="s">
        <v>41</v>
      </c>
      <c r="C20" s="67">
        <v>8</v>
      </c>
      <c r="D20" s="67">
        <v>8</v>
      </c>
      <c r="E20" s="101">
        <v>1.5162499999999999</v>
      </c>
      <c r="F20" s="85">
        <f>E20+'[18]Annexure II'!$F$19</f>
        <v>7.9316666666666666</v>
      </c>
      <c r="G20" s="101">
        <v>8.9166666666666679</v>
      </c>
      <c r="H20" s="101">
        <v>1.7083333333333333</v>
      </c>
      <c r="I20" s="102">
        <f t="shared" si="9"/>
        <v>10.625000000000002</v>
      </c>
      <c r="J20" s="102">
        <f t="shared" si="3"/>
        <v>12.141250000000001</v>
      </c>
      <c r="K20" s="103">
        <f t="shared" si="4"/>
        <v>1.5176562500000002</v>
      </c>
      <c r="L20" s="93">
        <f t="shared" si="5"/>
        <v>95.572916666666671</v>
      </c>
      <c r="M20" s="93">
        <f t="shared" si="6"/>
        <v>94.941145833333337</v>
      </c>
      <c r="N20" s="84">
        <f>J20+'[18]Annexure II'!$N$19</f>
        <v>78.397083333333327</v>
      </c>
      <c r="O20" s="102">
        <f t="shared" si="0"/>
        <v>9.7996354166666659</v>
      </c>
      <c r="P20" s="93">
        <f t="shared" si="7"/>
        <v>95.186788479052836</v>
      </c>
      <c r="Q20" s="93">
        <f t="shared" si="8"/>
        <v>94.645007969034623</v>
      </c>
      <c r="R20" s="90">
        <v>491</v>
      </c>
      <c r="S20" s="90">
        <v>53736</v>
      </c>
      <c r="T20" s="104">
        <v>291.02999999999997</v>
      </c>
      <c r="U20" s="99">
        <f t="shared" si="1"/>
        <v>61.375</v>
      </c>
      <c r="V20" s="99">
        <f t="shared" si="2"/>
        <v>36.378749999999997</v>
      </c>
      <c r="W20" s="70">
        <v>1</v>
      </c>
      <c r="Y20" s="66">
        <f>0/60</f>
        <v>0</v>
      </c>
      <c r="AG20" s="13">
        <v>8</v>
      </c>
      <c r="AH20" s="13">
        <v>8</v>
      </c>
    </row>
    <row r="21" spans="1:34" s="2" customFormat="1" ht="45" customHeight="1">
      <c r="A21" s="13">
        <v>15</v>
      </c>
      <c r="B21" s="38" t="s">
        <v>42</v>
      </c>
      <c r="C21" s="13">
        <v>4</v>
      </c>
      <c r="D21" s="13">
        <v>4</v>
      </c>
      <c r="E21" s="85">
        <v>0.4548611111111111</v>
      </c>
      <c r="F21" s="85">
        <f>E21+'[18]Annexure II'!$F$20</f>
        <v>2.3541666666666665</v>
      </c>
      <c r="G21" s="85">
        <v>2.4201388888888888</v>
      </c>
      <c r="H21" s="85">
        <v>2.5416666666666665</v>
      </c>
      <c r="I21" s="85">
        <f t="shared" si="9"/>
        <v>4.9618055555555554</v>
      </c>
      <c r="J21" s="85">
        <f>I21+E21</f>
        <v>5.4166666666666661</v>
      </c>
      <c r="K21" s="100">
        <f t="shared" si="4"/>
        <v>1.3541666666666665</v>
      </c>
      <c r="L21" s="93">
        <f t="shared" si="5"/>
        <v>95.865162037037024</v>
      </c>
      <c r="M21" s="93">
        <f t="shared" si="6"/>
        <v>95.4861111111111</v>
      </c>
      <c r="N21" s="84">
        <f>J21+'[18]Annexure II'!$N$20</f>
        <v>36.982638888888886</v>
      </c>
      <c r="O21" s="85">
        <f t="shared" si="0"/>
        <v>9.2456597222222214</v>
      </c>
      <c r="P21" s="93">
        <f t="shared" si="7"/>
        <v>95.269334395871283</v>
      </c>
      <c r="Q21" s="93">
        <f t="shared" si="8"/>
        <v>94.947726927747411</v>
      </c>
      <c r="R21" s="86">
        <v>239</v>
      </c>
      <c r="S21" s="86">
        <v>12320</v>
      </c>
      <c r="T21" s="93">
        <v>130</v>
      </c>
      <c r="U21" s="94">
        <f t="shared" si="1"/>
        <v>59.75</v>
      </c>
      <c r="V21" s="94">
        <f t="shared" si="2"/>
        <v>32.5</v>
      </c>
      <c r="W21" s="1">
        <v>1</v>
      </c>
      <c r="X21" s="52">
        <v>52.75</v>
      </c>
      <c r="Y21" s="72">
        <f>15/60</f>
        <v>0.25</v>
      </c>
      <c r="AC21" s="2">
        <v>4</v>
      </c>
      <c r="AD21" s="2">
        <v>4</v>
      </c>
      <c r="AE21" s="13">
        <v>4</v>
      </c>
      <c r="AF21" s="13">
        <v>4</v>
      </c>
      <c r="AG21" s="13">
        <v>4</v>
      </c>
      <c r="AH21" s="13">
        <v>4</v>
      </c>
    </row>
    <row r="22" spans="1:34" s="9" customFormat="1" ht="45" customHeight="1">
      <c r="A22" s="13">
        <v>16</v>
      </c>
      <c r="B22" s="38" t="s">
        <v>43</v>
      </c>
      <c r="C22" s="13">
        <v>30</v>
      </c>
      <c r="D22" s="13">
        <v>30</v>
      </c>
      <c r="E22" s="85">
        <v>4.0972222222222222E-2</v>
      </c>
      <c r="F22" s="85">
        <f>E22+'[18]Annexure II'!$F$21</f>
        <v>0.54167824074074067</v>
      </c>
      <c r="G22" s="85">
        <v>19.896527777777777</v>
      </c>
      <c r="H22" s="85">
        <v>7.9756944444444438</v>
      </c>
      <c r="I22" s="85">
        <f t="shared" si="9"/>
        <v>27.87222222222222</v>
      </c>
      <c r="J22" s="85">
        <f t="shared" si="3"/>
        <v>27.913194444444443</v>
      </c>
      <c r="K22" s="100">
        <f t="shared" si="4"/>
        <v>0.93043981481481475</v>
      </c>
      <c r="L22" s="93">
        <f t="shared" si="5"/>
        <v>96.903086419753095</v>
      </c>
      <c r="M22" s="93">
        <f t="shared" si="6"/>
        <v>96.898533950617278</v>
      </c>
      <c r="N22" s="84">
        <f>J22+'[18]Annexure II'!$N$21</f>
        <v>217.90628472222221</v>
      </c>
      <c r="O22" s="85">
        <f t="shared" si="0"/>
        <v>7.263542824074074</v>
      </c>
      <c r="P22" s="93">
        <f t="shared" si="7"/>
        <v>96.040717550428397</v>
      </c>
      <c r="Q22" s="93">
        <f t="shared" si="8"/>
        <v>96.030850915806511</v>
      </c>
      <c r="R22" s="86">
        <v>1459</v>
      </c>
      <c r="S22" s="86">
        <v>99066</v>
      </c>
      <c r="T22" s="93">
        <v>669.91666666666663</v>
      </c>
      <c r="U22" s="94">
        <f t="shared" si="1"/>
        <v>48.633333333333333</v>
      </c>
      <c r="V22" s="94">
        <f t="shared" si="2"/>
        <v>22.330555555555556</v>
      </c>
      <c r="W22" s="1">
        <v>1</v>
      </c>
      <c r="X22" s="53">
        <v>47.866666666666667</v>
      </c>
      <c r="Y22" s="66">
        <f>53/60</f>
        <v>0.8833333333333333</v>
      </c>
      <c r="AC22" s="2">
        <v>30</v>
      </c>
      <c r="AD22" s="2">
        <v>30</v>
      </c>
      <c r="AE22" s="13">
        <v>30</v>
      </c>
      <c r="AF22" s="13">
        <v>30</v>
      </c>
      <c r="AG22" s="13">
        <v>30</v>
      </c>
      <c r="AH22" s="13">
        <v>30</v>
      </c>
    </row>
    <row r="23" spans="1:34" s="9" customFormat="1" ht="45" customHeight="1">
      <c r="A23" s="13">
        <v>17</v>
      </c>
      <c r="B23" s="38" t="s">
        <v>44</v>
      </c>
      <c r="C23" s="13">
        <v>11</v>
      </c>
      <c r="D23" s="13">
        <v>11</v>
      </c>
      <c r="E23" s="85">
        <v>2.9826388888888888</v>
      </c>
      <c r="F23" s="85">
        <f>E23+'[18]Annexure II'!$F$22</f>
        <v>7.0277893518518528</v>
      </c>
      <c r="G23" s="85">
        <v>6.0652777777777773</v>
      </c>
      <c r="H23" s="85">
        <v>3.84375</v>
      </c>
      <c r="I23" s="85">
        <f t="shared" si="9"/>
        <v>9.9090277777777764</v>
      </c>
      <c r="J23" s="85">
        <f t="shared" si="3"/>
        <v>12.891666666666666</v>
      </c>
      <c r="K23" s="100">
        <f t="shared" si="4"/>
        <v>1.1719696969696969</v>
      </c>
      <c r="L23" s="93">
        <f t="shared" si="5"/>
        <v>96.997264309764304</v>
      </c>
      <c r="M23" s="93">
        <f t="shared" si="6"/>
        <v>96.093434343434353</v>
      </c>
      <c r="N23" s="84">
        <f>J23+'[18]Annexure II'!$N$22</f>
        <v>63.202118055555559</v>
      </c>
      <c r="O23" s="85">
        <f t="shared" si="0"/>
        <v>5.7456470959595967</v>
      </c>
      <c r="P23" s="93">
        <f t="shared" si="7"/>
        <v>97.209422319736532</v>
      </c>
      <c r="Q23" s="93">
        <f t="shared" si="8"/>
        <v>96.860302133355404</v>
      </c>
      <c r="R23" s="86">
        <v>412</v>
      </c>
      <c r="S23" s="86">
        <v>40470</v>
      </c>
      <c r="T23" s="93">
        <v>309.39999999999998</v>
      </c>
      <c r="U23" s="94">
        <f t="shared" si="1"/>
        <v>37.454545454545453</v>
      </c>
      <c r="V23" s="94">
        <f t="shared" si="2"/>
        <v>28.127272727272725</v>
      </c>
      <c r="W23" s="1">
        <v>1</v>
      </c>
      <c r="X23" s="53">
        <v>33.363636363636367</v>
      </c>
      <c r="Y23" s="66">
        <f>13/60</f>
        <v>0.21666666666666667</v>
      </c>
      <c r="AC23" s="9">
        <v>11</v>
      </c>
      <c r="AD23" s="9">
        <v>11</v>
      </c>
      <c r="AE23" s="13">
        <v>11</v>
      </c>
      <c r="AF23" s="13">
        <v>11</v>
      </c>
      <c r="AG23" s="13">
        <v>11</v>
      </c>
      <c r="AH23" s="13">
        <v>11</v>
      </c>
    </row>
    <row r="24" spans="1:34" s="9" customFormat="1" ht="45" customHeight="1">
      <c r="A24" s="13">
        <v>18</v>
      </c>
      <c r="B24" s="38" t="s">
        <v>45</v>
      </c>
      <c r="C24" s="13">
        <v>16</v>
      </c>
      <c r="D24" s="13">
        <v>16</v>
      </c>
      <c r="E24" s="85">
        <v>6.5972222222222224E-2</v>
      </c>
      <c r="F24" s="85">
        <f>E24+'[18]Annexure II'!$F$23</f>
        <v>1.1729282407407409</v>
      </c>
      <c r="G24" s="85">
        <v>10.972222222222221</v>
      </c>
      <c r="H24" s="85">
        <v>6.6805555555555562</v>
      </c>
      <c r="I24" s="85">
        <f t="shared" si="9"/>
        <v>17.652777777777779</v>
      </c>
      <c r="J24" s="85">
        <f t="shared" si="3"/>
        <v>17.71875</v>
      </c>
      <c r="K24" s="100">
        <f t="shared" si="4"/>
        <v>1.107421875</v>
      </c>
      <c r="L24" s="93">
        <f t="shared" si="5"/>
        <v>96.322337962962976</v>
      </c>
      <c r="M24" s="93">
        <f t="shared" si="6"/>
        <v>96.30859375</v>
      </c>
      <c r="N24" s="84">
        <f>J24+'[18]Annexure II'!$N$23</f>
        <v>111.38336805555556</v>
      </c>
      <c r="O24" s="85">
        <f t="shared" si="0"/>
        <v>6.9614605034722228</v>
      </c>
      <c r="P24" s="93">
        <f t="shared" si="7"/>
        <v>96.235982246761793</v>
      </c>
      <c r="Q24" s="93">
        <f t="shared" si="8"/>
        <v>96.19592322214632</v>
      </c>
      <c r="R24" s="86">
        <v>510</v>
      </c>
      <c r="S24" s="86">
        <v>35925</v>
      </c>
      <c r="T24" s="93">
        <v>425.25</v>
      </c>
      <c r="U24" s="94">
        <f t="shared" si="1"/>
        <v>31.875</v>
      </c>
      <c r="V24" s="94">
        <f t="shared" si="2"/>
        <v>26.578125</v>
      </c>
      <c r="W24" s="1">
        <v>1</v>
      </c>
      <c r="X24" s="53">
        <v>28.8</v>
      </c>
      <c r="Y24" s="72">
        <f>40/60</f>
        <v>0.66666666666666663</v>
      </c>
      <c r="AC24" s="9">
        <v>15</v>
      </c>
      <c r="AD24" s="9">
        <v>15</v>
      </c>
      <c r="AE24" s="13">
        <v>15</v>
      </c>
      <c r="AF24" s="13">
        <v>15</v>
      </c>
      <c r="AG24" s="13">
        <v>15</v>
      </c>
      <c r="AH24" s="13">
        <v>15</v>
      </c>
    </row>
    <row r="25" spans="1:34" s="9" customFormat="1" ht="45" customHeight="1">
      <c r="A25" s="13">
        <v>19</v>
      </c>
      <c r="B25" s="38" t="s">
        <v>46</v>
      </c>
      <c r="C25" s="13">
        <v>60</v>
      </c>
      <c r="D25" s="13">
        <v>60</v>
      </c>
      <c r="E25" s="85">
        <v>2.822222222222222</v>
      </c>
      <c r="F25" s="85">
        <f>E25+'[18]Annexure II'!$F$24</f>
        <v>23.538194444444446</v>
      </c>
      <c r="G25" s="85">
        <v>60.958333333333336</v>
      </c>
      <c r="H25" s="85">
        <v>76.10555555555554</v>
      </c>
      <c r="I25" s="85">
        <f t="shared" si="9"/>
        <v>137.06388888888887</v>
      </c>
      <c r="J25" s="85">
        <f t="shared" si="3"/>
        <v>139.88611111111109</v>
      </c>
      <c r="K25" s="100">
        <f t="shared" si="4"/>
        <v>2.3314351851851849</v>
      </c>
      <c r="L25" s="93">
        <f t="shared" si="5"/>
        <v>92.385339506172841</v>
      </c>
      <c r="M25" s="93">
        <f t="shared" si="6"/>
        <v>92.228549382716039</v>
      </c>
      <c r="N25" s="84">
        <f>J25+'[18]Annexure II'!$N$24</f>
        <v>1590.4562037037037</v>
      </c>
      <c r="O25" s="85">
        <f t="shared" si="0"/>
        <v>26.507603395061729</v>
      </c>
      <c r="P25" s="93">
        <f t="shared" si="7"/>
        <v>85.729344177966667</v>
      </c>
      <c r="Q25" s="93">
        <f t="shared" si="8"/>
        <v>85.514970822370643</v>
      </c>
      <c r="R25" s="86">
        <v>3281</v>
      </c>
      <c r="S25" s="86">
        <v>66640</v>
      </c>
      <c r="T25" s="93">
        <v>3357.2666666666664</v>
      </c>
      <c r="U25" s="94">
        <f t="shared" si="1"/>
        <v>54.68333333333333</v>
      </c>
      <c r="V25" s="94">
        <f t="shared" si="2"/>
        <v>55.954444444444441</v>
      </c>
      <c r="W25" s="1">
        <v>1</v>
      </c>
      <c r="X25" s="53">
        <v>1.6833333333333333</v>
      </c>
      <c r="Y25" s="66">
        <f>21/60</f>
        <v>0.35</v>
      </c>
      <c r="AC25" s="9">
        <v>60</v>
      </c>
      <c r="AD25" s="9">
        <v>60</v>
      </c>
      <c r="AE25" s="13">
        <v>60</v>
      </c>
      <c r="AF25" s="13">
        <v>60</v>
      </c>
      <c r="AG25" s="13">
        <v>60</v>
      </c>
      <c r="AH25" s="13">
        <v>60</v>
      </c>
    </row>
    <row r="26" spans="1:34" s="2" customFormat="1" ht="45" customHeight="1">
      <c r="A26" s="13">
        <v>20</v>
      </c>
      <c r="B26" s="38" t="s">
        <v>47</v>
      </c>
      <c r="C26" s="13">
        <v>61</v>
      </c>
      <c r="D26" s="13">
        <v>61</v>
      </c>
      <c r="E26" s="85">
        <v>8.1743055555555504</v>
      </c>
      <c r="F26" s="85">
        <f>E26+'[18]Annexure II'!$F$25</f>
        <v>23.409027777777773</v>
      </c>
      <c r="G26" s="85">
        <v>31.086805555555561</v>
      </c>
      <c r="H26" s="85">
        <v>26.670138888888886</v>
      </c>
      <c r="I26" s="85">
        <f t="shared" si="9"/>
        <v>57.756944444444443</v>
      </c>
      <c r="J26" s="85">
        <f t="shared" si="3"/>
        <v>65.931249999999991</v>
      </c>
      <c r="K26" s="100">
        <f t="shared" si="4"/>
        <v>1.0808401639344261</v>
      </c>
      <c r="L26" s="93">
        <f t="shared" si="5"/>
        <v>96.843882817243482</v>
      </c>
      <c r="M26" s="93">
        <f t="shared" si="6"/>
        <v>96.397199453551906</v>
      </c>
      <c r="N26" s="84">
        <f>J26+'[18]Annexure II'!$N$25</f>
        <v>442.3210648148148</v>
      </c>
      <c r="O26" s="85">
        <f t="shared" si="0"/>
        <v>7.2511649969641772</v>
      </c>
      <c r="P26" s="93">
        <f t="shared" si="7"/>
        <v>96.247316697688476</v>
      </c>
      <c r="Q26" s="93">
        <f t="shared" si="8"/>
        <v>96.037614755757289</v>
      </c>
      <c r="R26" s="86">
        <v>2511</v>
      </c>
      <c r="S26" s="86">
        <v>66443</v>
      </c>
      <c r="T26" s="93">
        <v>1582.35</v>
      </c>
      <c r="U26" s="94">
        <f t="shared" si="1"/>
        <v>41.16393442622951</v>
      </c>
      <c r="V26" s="94">
        <f t="shared" si="2"/>
        <v>25.940163934426227</v>
      </c>
      <c r="W26" s="1">
        <v>1</v>
      </c>
      <c r="X26" s="52">
        <v>1.2622950819672132</v>
      </c>
      <c r="Y26" s="66">
        <f>24/60</f>
        <v>0.4</v>
      </c>
      <c r="AC26" s="32">
        <v>61</v>
      </c>
      <c r="AD26" s="2">
        <v>61</v>
      </c>
      <c r="AE26" s="13">
        <v>61</v>
      </c>
      <c r="AF26" s="13">
        <v>61</v>
      </c>
      <c r="AG26" s="13">
        <v>61</v>
      </c>
      <c r="AH26" s="13">
        <v>61</v>
      </c>
    </row>
    <row r="27" spans="1:34" s="2" customFormat="1" ht="45" customHeight="1">
      <c r="A27" s="13">
        <v>21</v>
      </c>
      <c r="B27" s="38" t="s">
        <v>48</v>
      </c>
      <c r="C27" s="13">
        <v>67</v>
      </c>
      <c r="D27" s="13">
        <v>67</v>
      </c>
      <c r="E27" s="85">
        <v>0.50486111111111109</v>
      </c>
      <c r="F27" s="85">
        <f>E27+'[18]Annexure II'!$F$26</f>
        <v>4.0687499999999988</v>
      </c>
      <c r="G27" s="85">
        <v>23.111805555555556</v>
      </c>
      <c r="H27" s="85">
        <v>17.673611111111111</v>
      </c>
      <c r="I27" s="85">
        <f t="shared" si="9"/>
        <v>40.785416666666663</v>
      </c>
      <c r="J27" s="85">
        <f t="shared" si="3"/>
        <v>41.290277777777774</v>
      </c>
      <c r="K27" s="100">
        <f t="shared" si="4"/>
        <v>0.61627280265339957</v>
      </c>
      <c r="L27" s="93">
        <f t="shared" si="5"/>
        <v>97.970874792703157</v>
      </c>
      <c r="M27" s="93">
        <f t="shared" si="6"/>
        <v>97.945757324488667</v>
      </c>
      <c r="N27" s="84">
        <f>J27+'[18]Annexure II'!$N$26</f>
        <v>360.04986111111106</v>
      </c>
      <c r="O27" s="85">
        <f t="shared" si="0"/>
        <v>5.3738785240464333</v>
      </c>
      <c r="P27" s="93">
        <f t="shared" si="7"/>
        <v>97.096638845843657</v>
      </c>
      <c r="Q27" s="93">
        <f t="shared" si="8"/>
        <v>97.063454358444574</v>
      </c>
      <c r="R27" s="86">
        <v>2057</v>
      </c>
      <c r="S27" s="86">
        <v>139043</v>
      </c>
      <c r="T27" s="93">
        <v>990.96666666666658</v>
      </c>
      <c r="U27" s="94">
        <f t="shared" si="1"/>
        <v>30.701492537313431</v>
      </c>
      <c r="V27" s="94">
        <f t="shared" si="2"/>
        <v>14.79054726368159</v>
      </c>
      <c r="W27" s="1">
        <v>1</v>
      </c>
      <c r="X27" s="52">
        <v>0.93939393939393945</v>
      </c>
      <c r="Y27" s="72">
        <f>41/60</f>
        <v>0.68333333333333335</v>
      </c>
      <c r="AC27" s="32">
        <v>66</v>
      </c>
      <c r="AD27" s="2">
        <v>66</v>
      </c>
      <c r="AE27" s="13">
        <v>66</v>
      </c>
      <c r="AF27" s="13">
        <v>66</v>
      </c>
      <c r="AG27" s="13">
        <v>66</v>
      </c>
      <c r="AH27" s="13">
        <v>66</v>
      </c>
    </row>
    <row r="28" spans="1:34" s="2" customFormat="1" ht="45" customHeight="1">
      <c r="A28" s="13">
        <v>22</v>
      </c>
      <c r="B28" s="38" t="s">
        <v>49</v>
      </c>
      <c r="C28" s="13">
        <v>54</v>
      </c>
      <c r="D28" s="13">
        <v>54</v>
      </c>
      <c r="E28" s="85">
        <v>0.46249999999999997</v>
      </c>
      <c r="F28" s="85">
        <f>E28+'[18]Annexure II'!$F$27</f>
        <v>15.234722222222226</v>
      </c>
      <c r="G28" s="85">
        <v>27.196527777777781</v>
      </c>
      <c r="H28" s="85">
        <v>66.542361111111092</v>
      </c>
      <c r="I28" s="85">
        <f t="shared" si="9"/>
        <v>93.73888888888888</v>
      </c>
      <c r="J28" s="85">
        <f t="shared" si="3"/>
        <v>94.201388888888886</v>
      </c>
      <c r="K28" s="100">
        <f t="shared" si="4"/>
        <v>1.7444701646090535</v>
      </c>
      <c r="L28" s="93">
        <f t="shared" si="5"/>
        <v>94.21364883401921</v>
      </c>
      <c r="M28" s="93">
        <f t="shared" si="6"/>
        <v>94.185099451303145</v>
      </c>
      <c r="N28" s="84">
        <f>J28+'[18]Annexure II'!$N$27</f>
        <v>495.44166666666661</v>
      </c>
      <c r="O28" s="85">
        <f t="shared" si="0"/>
        <v>9.1748456790123445</v>
      </c>
      <c r="P28" s="93">
        <f t="shared" si="7"/>
        <v>95.140589511794744</v>
      </c>
      <c r="Q28" s="93">
        <f t="shared" si="8"/>
        <v>94.986423126222775</v>
      </c>
      <c r="R28" s="86">
        <v>1536</v>
      </c>
      <c r="S28" s="86">
        <v>64472</v>
      </c>
      <c r="T28" s="93">
        <v>2260.833333333333</v>
      </c>
      <c r="U28" s="94">
        <f t="shared" si="1"/>
        <v>28.444444444444443</v>
      </c>
      <c r="V28" s="94">
        <f t="shared" si="2"/>
        <v>41.867283950617278</v>
      </c>
      <c r="W28" s="1">
        <v>1</v>
      </c>
      <c r="X28" s="52">
        <v>2.4150943396226414</v>
      </c>
      <c r="Y28" s="66">
        <f>25/60</f>
        <v>0.41666666666666669</v>
      </c>
      <c r="AC28" s="32">
        <v>54</v>
      </c>
      <c r="AD28" s="2">
        <v>54</v>
      </c>
      <c r="AE28" s="13">
        <v>53</v>
      </c>
      <c r="AF28" s="13">
        <v>53</v>
      </c>
      <c r="AG28" s="13">
        <v>53</v>
      </c>
      <c r="AH28" s="13">
        <v>53</v>
      </c>
    </row>
    <row r="29" spans="1:34" s="4" customFormat="1" ht="45" customHeight="1">
      <c r="A29" s="13">
        <v>23</v>
      </c>
      <c r="B29" s="46" t="s">
        <v>50</v>
      </c>
      <c r="C29" s="47">
        <v>20</v>
      </c>
      <c r="D29" s="47">
        <v>20</v>
      </c>
      <c r="E29" s="105">
        <v>0.63611111111111118</v>
      </c>
      <c r="F29" s="85">
        <f>E29+'[18]Annexure II'!$F$28</f>
        <v>20.249305555555562</v>
      </c>
      <c r="G29" s="105">
        <v>20.106944444444444</v>
      </c>
      <c r="H29" s="105">
        <v>13.702083333333334</v>
      </c>
      <c r="I29" s="85">
        <f t="shared" si="9"/>
        <v>33.809027777777779</v>
      </c>
      <c r="J29" s="85">
        <f t="shared" si="3"/>
        <v>34.445138888888891</v>
      </c>
      <c r="K29" s="100">
        <f t="shared" si="4"/>
        <v>1.7222569444444447</v>
      </c>
      <c r="L29" s="93">
        <f t="shared" si="5"/>
        <v>94.365162037037038</v>
      </c>
      <c r="M29" s="93">
        <f t="shared" si="6"/>
        <v>94.259143518518513</v>
      </c>
      <c r="N29" s="84">
        <f>J29+'[18]Annexure II'!$N$28</f>
        <v>184.08541666666667</v>
      </c>
      <c r="O29" s="85">
        <f t="shared" si="0"/>
        <v>9.2042708333333341</v>
      </c>
      <c r="P29" s="93">
        <f t="shared" si="7"/>
        <v>95.523603521554335</v>
      </c>
      <c r="Q29" s="93">
        <f t="shared" si="8"/>
        <v>94.970343806921676</v>
      </c>
      <c r="R29" s="106">
        <v>1268</v>
      </c>
      <c r="S29" s="106">
        <v>36282</v>
      </c>
      <c r="T29" s="93">
        <v>826.68333333333339</v>
      </c>
      <c r="U29" s="94">
        <f t="shared" si="1"/>
        <v>63.4</v>
      </c>
      <c r="V29" s="94">
        <f t="shared" si="2"/>
        <v>41.334166666666668</v>
      </c>
      <c r="W29" s="1">
        <v>1</v>
      </c>
      <c r="X29" s="54">
        <v>0</v>
      </c>
      <c r="Y29" s="66">
        <f>14/60</f>
        <v>0.23333333333333334</v>
      </c>
      <c r="AC29" s="4">
        <v>20</v>
      </c>
      <c r="AD29" s="4">
        <v>20</v>
      </c>
      <c r="AE29" s="47">
        <v>20</v>
      </c>
      <c r="AF29" s="47">
        <v>20</v>
      </c>
      <c r="AG29" s="47">
        <v>20</v>
      </c>
      <c r="AH29" s="47">
        <v>20</v>
      </c>
    </row>
    <row r="30" spans="1:34" s="4" customFormat="1" ht="45" customHeight="1">
      <c r="A30" s="13">
        <v>24</v>
      </c>
      <c r="B30" s="46" t="s">
        <v>51</v>
      </c>
      <c r="C30" s="47">
        <v>11</v>
      </c>
      <c r="D30" s="47">
        <v>11</v>
      </c>
      <c r="E30" s="105">
        <v>0.56180555555555556</v>
      </c>
      <c r="F30" s="85">
        <f>E30+'[18]Annexure II'!$F$29</f>
        <v>10.888888888888889</v>
      </c>
      <c r="G30" s="105">
        <v>6.2</v>
      </c>
      <c r="H30" s="105">
        <v>7.5368055555555555</v>
      </c>
      <c r="I30" s="85">
        <f t="shared" si="9"/>
        <v>13.736805555555556</v>
      </c>
      <c r="J30" s="85">
        <f t="shared" si="3"/>
        <v>14.298611111111111</v>
      </c>
      <c r="K30" s="100">
        <f t="shared" si="4"/>
        <v>1.2998737373737372</v>
      </c>
      <c r="L30" s="93">
        <f t="shared" si="5"/>
        <v>95.83733164983164</v>
      </c>
      <c r="M30" s="93">
        <f t="shared" si="6"/>
        <v>95.667087542087543</v>
      </c>
      <c r="N30" s="84">
        <f>J30+'[18]Annexure II'!$N$29</f>
        <v>112.9673611111111</v>
      </c>
      <c r="O30" s="85">
        <f t="shared" si="0"/>
        <v>10.2697601010101</v>
      </c>
      <c r="P30" s="93">
        <f t="shared" si="7"/>
        <v>94.929037644201586</v>
      </c>
      <c r="Q30" s="93">
        <f t="shared" si="8"/>
        <v>94.38810923442071</v>
      </c>
      <c r="R30" s="107">
        <v>198</v>
      </c>
      <c r="S30" s="106">
        <v>26660</v>
      </c>
      <c r="T30" s="93">
        <v>343.16666666666663</v>
      </c>
      <c r="U30" s="94">
        <f t="shared" si="1"/>
        <v>18</v>
      </c>
      <c r="V30" s="94">
        <f t="shared" si="2"/>
        <v>31.196969696969692</v>
      </c>
      <c r="W30" s="1">
        <v>1</v>
      </c>
      <c r="X30" s="54">
        <v>29.333333333333332</v>
      </c>
      <c r="Y30" s="72">
        <f>41/60</f>
        <v>0.68333333333333335</v>
      </c>
      <c r="AC30" s="4">
        <v>12</v>
      </c>
      <c r="AD30" s="4">
        <v>12</v>
      </c>
      <c r="AE30" s="47">
        <v>12</v>
      </c>
      <c r="AF30" s="47">
        <v>12</v>
      </c>
      <c r="AG30" s="47">
        <v>12</v>
      </c>
      <c r="AH30" s="47">
        <v>12</v>
      </c>
    </row>
    <row r="31" spans="1:34" s="9" customFormat="1" ht="45" customHeight="1">
      <c r="A31" s="13">
        <v>25</v>
      </c>
      <c r="B31" s="38" t="s">
        <v>52</v>
      </c>
      <c r="C31" s="13">
        <v>127</v>
      </c>
      <c r="D31" s="13">
        <v>127</v>
      </c>
      <c r="E31" s="85">
        <v>1.5729166666666667</v>
      </c>
      <c r="F31" s="85">
        <f>E31+'[18]Annexure II'!$F$30</f>
        <v>112.46458333333324</v>
      </c>
      <c r="G31" s="85">
        <v>78.49444444444444</v>
      </c>
      <c r="H31" s="85">
        <v>36.204861111111107</v>
      </c>
      <c r="I31" s="85">
        <f t="shared" si="9"/>
        <v>114.69930555555555</v>
      </c>
      <c r="J31" s="85">
        <f t="shared" si="3"/>
        <v>116.27222222222223</v>
      </c>
      <c r="K31" s="100">
        <f t="shared" si="4"/>
        <v>0.91552930883639549</v>
      </c>
      <c r="L31" s="93">
        <f t="shared" si="5"/>
        <v>96.989519539224261</v>
      </c>
      <c r="M31" s="93">
        <f t="shared" si="6"/>
        <v>96.948235637212008</v>
      </c>
      <c r="N31" s="84">
        <f>J31+'[18]Annexure II'!$N$30</f>
        <v>1138.0756944444443</v>
      </c>
      <c r="O31" s="85">
        <f t="shared" si="0"/>
        <v>8.9612259405074344</v>
      </c>
      <c r="P31" s="93">
        <f t="shared" si="7"/>
        <v>95.587061180194013</v>
      </c>
      <c r="Q31" s="93">
        <f t="shared" si="8"/>
        <v>95.103155223766421</v>
      </c>
      <c r="R31" s="86">
        <v>2329</v>
      </c>
      <c r="S31" s="86">
        <v>239663</v>
      </c>
      <c r="T31" s="93">
        <v>2790.5333333333333</v>
      </c>
      <c r="U31" s="94">
        <f t="shared" si="1"/>
        <v>18.338582677165356</v>
      </c>
      <c r="V31" s="94">
        <f t="shared" si="2"/>
        <v>21.972703412073489</v>
      </c>
      <c r="W31" s="1">
        <v>1</v>
      </c>
      <c r="X31" s="53">
        <v>38.110236220472444</v>
      </c>
      <c r="Y31" s="66">
        <f>56/60</f>
        <v>0.93333333333333335</v>
      </c>
      <c r="AC31" s="71">
        <v>127</v>
      </c>
      <c r="AD31" s="71">
        <v>127</v>
      </c>
      <c r="AE31" s="13">
        <v>127</v>
      </c>
      <c r="AF31" s="13">
        <v>127</v>
      </c>
      <c r="AG31" s="13">
        <v>127</v>
      </c>
      <c r="AH31" s="13">
        <v>127</v>
      </c>
    </row>
    <row r="32" spans="1:34" s="12" customFormat="1" ht="45" customHeight="1">
      <c r="A32" s="13">
        <v>26</v>
      </c>
      <c r="B32" s="38" t="s">
        <v>28</v>
      </c>
      <c r="C32" s="13">
        <v>35</v>
      </c>
      <c r="D32" s="13">
        <v>35</v>
      </c>
      <c r="E32" s="85">
        <v>0.51111111111111118</v>
      </c>
      <c r="F32" s="85">
        <f>E32+'[18]Annexure II'!$F$31</f>
        <v>3.9034722222222218</v>
      </c>
      <c r="G32" s="85">
        <v>46.21875</v>
      </c>
      <c r="H32" s="85">
        <v>7.5444444444444443</v>
      </c>
      <c r="I32" s="85">
        <f t="shared" si="9"/>
        <v>53.763194444444444</v>
      </c>
      <c r="J32" s="85">
        <f t="shared" si="3"/>
        <v>54.274305555555557</v>
      </c>
      <c r="K32" s="100">
        <f t="shared" si="4"/>
        <v>1.5506944444444446</v>
      </c>
      <c r="L32" s="93">
        <f t="shared" si="5"/>
        <v>94.879695767195756</v>
      </c>
      <c r="M32" s="93">
        <f t="shared" si="6"/>
        <v>94.831018518518533</v>
      </c>
      <c r="N32" s="84">
        <f>J32+'[18]Annexure II'!$N$31</f>
        <v>233.83958333333334</v>
      </c>
      <c r="O32" s="85">
        <f t="shared" si="0"/>
        <v>6.6811309523809523</v>
      </c>
      <c r="P32" s="93">
        <f t="shared" si="7"/>
        <v>96.410052910052912</v>
      </c>
      <c r="Q32" s="93">
        <f t="shared" si="8"/>
        <v>96.349108769190735</v>
      </c>
      <c r="R32" s="86">
        <v>543</v>
      </c>
      <c r="S32" s="86">
        <v>5667</v>
      </c>
      <c r="T32" s="93">
        <v>1302.5833333333335</v>
      </c>
      <c r="U32" s="94">
        <f t="shared" si="1"/>
        <v>15.514285714285714</v>
      </c>
      <c r="V32" s="94">
        <f t="shared" si="2"/>
        <v>37.216666666666669</v>
      </c>
      <c r="W32" s="1">
        <v>1</v>
      </c>
      <c r="X32" s="55">
        <v>28.828571428571429</v>
      </c>
      <c r="Y32" s="66">
        <f>37/60</f>
        <v>0.6166666666666667</v>
      </c>
      <c r="AC32" s="73">
        <v>35</v>
      </c>
      <c r="AD32" s="73">
        <v>35</v>
      </c>
      <c r="AE32" s="13">
        <v>35</v>
      </c>
      <c r="AF32" s="13">
        <v>35</v>
      </c>
      <c r="AG32" s="13">
        <v>35</v>
      </c>
      <c r="AH32" s="13">
        <v>35</v>
      </c>
    </row>
    <row r="33" spans="1:34" s="2" customFormat="1" ht="45" customHeight="1">
      <c r="A33" s="13">
        <v>27</v>
      </c>
      <c r="B33" s="38" t="s">
        <v>53</v>
      </c>
      <c r="C33" s="13">
        <v>7</v>
      </c>
      <c r="D33" s="13">
        <v>7</v>
      </c>
      <c r="E33" s="85">
        <v>0.17708333333333334</v>
      </c>
      <c r="F33" s="85">
        <f>E33+'[18]Annexure II'!$F$32</f>
        <v>2.4368055555555559</v>
      </c>
      <c r="G33" s="84">
        <v>0.91319444444444453</v>
      </c>
      <c r="H33" s="85">
        <v>0.9194444444444444</v>
      </c>
      <c r="I33" s="85">
        <f t="shared" si="9"/>
        <v>1.8326388888888889</v>
      </c>
      <c r="J33" s="85">
        <f t="shared" si="3"/>
        <v>2.0097222222222224</v>
      </c>
      <c r="K33" s="100">
        <f t="shared" si="4"/>
        <v>0.28710317460317464</v>
      </c>
      <c r="L33" s="93">
        <f t="shared" si="5"/>
        <v>99.127314814814824</v>
      </c>
      <c r="M33" s="93">
        <f t="shared" si="6"/>
        <v>99.042989417989418</v>
      </c>
      <c r="N33" s="84">
        <f>J33+'[18]Annexure II'!$N$32</f>
        <v>70.930555555555557</v>
      </c>
      <c r="O33" s="85">
        <f t="shared" si="0"/>
        <v>10.132936507936508</v>
      </c>
      <c r="P33" s="93">
        <f t="shared" si="7"/>
        <v>94.653103044496476</v>
      </c>
      <c r="Q33" s="93">
        <f t="shared" si="8"/>
        <v>94.4628762251713</v>
      </c>
      <c r="R33" s="86">
        <v>256</v>
      </c>
      <c r="S33" s="86">
        <v>33104</v>
      </c>
      <c r="T33" s="93">
        <v>48.233333333333334</v>
      </c>
      <c r="U33" s="94">
        <f t="shared" si="1"/>
        <v>36.571428571428569</v>
      </c>
      <c r="V33" s="94">
        <f t="shared" si="2"/>
        <v>6.8904761904761909</v>
      </c>
      <c r="W33" s="1">
        <v>1</v>
      </c>
      <c r="X33" s="52">
        <v>94.142857142857139</v>
      </c>
      <c r="Y33" s="72">
        <f>32/60</f>
        <v>0.53333333333333333</v>
      </c>
      <c r="AC33" s="74">
        <v>7</v>
      </c>
      <c r="AD33" s="74">
        <v>7</v>
      </c>
      <c r="AE33" s="13">
        <v>7</v>
      </c>
      <c r="AF33" s="13">
        <v>7</v>
      </c>
      <c r="AG33" s="13">
        <v>7</v>
      </c>
      <c r="AH33" s="13">
        <v>7</v>
      </c>
    </row>
    <row r="34" spans="1:34" s="2" customFormat="1" ht="45" customHeight="1">
      <c r="A34" s="13">
        <v>28</v>
      </c>
      <c r="B34" s="38" t="s">
        <v>54</v>
      </c>
      <c r="C34" s="13">
        <v>22</v>
      </c>
      <c r="D34" s="13">
        <v>22</v>
      </c>
      <c r="E34" s="85">
        <v>0.26041666666666669</v>
      </c>
      <c r="F34" s="85">
        <f>E34+'[18]Annexure II'!$F$33</f>
        <v>2.1527777777777777</v>
      </c>
      <c r="G34" s="85">
        <v>22.833333333333332</v>
      </c>
      <c r="H34" s="85">
        <v>13.113888888888889</v>
      </c>
      <c r="I34" s="85">
        <f t="shared" si="9"/>
        <v>35.947222222222223</v>
      </c>
      <c r="J34" s="85">
        <f t="shared" si="3"/>
        <v>36.207638888888887</v>
      </c>
      <c r="K34" s="100">
        <f t="shared" si="4"/>
        <v>1.6458017676767676</v>
      </c>
      <c r="L34" s="93">
        <f t="shared" si="5"/>
        <v>94.553451178451184</v>
      </c>
      <c r="M34" s="93">
        <f t="shared" si="6"/>
        <v>94.513994107744111</v>
      </c>
      <c r="N34" s="84">
        <f>J34+'[18]Annexure II'!$N$33</f>
        <v>122.60902777777778</v>
      </c>
      <c r="O34" s="85">
        <f t="shared" si="0"/>
        <v>5.5731376262626267</v>
      </c>
      <c r="P34" s="93">
        <f t="shared" si="7"/>
        <v>97.008041480377543</v>
      </c>
      <c r="Q34" s="93">
        <f t="shared" si="8"/>
        <v>96.954569603135184</v>
      </c>
      <c r="R34" s="86">
        <v>2418</v>
      </c>
      <c r="S34" s="86">
        <v>19434</v>
      </c>
      <c r="T34" s="93">
        <v>868.98333333333335</v>
      </c>
      <c r="U34" s="94">
        <f t="shared" si="1"/>
        <v>109.90909090909091</v>
      </c>
      <c r="V34" s="94">
        <f t="shared" si="2"/>
        <v>39.499242424242425</v>
      </c>
      <c r="W34" s="1">
        <v>1</v>
      </c>
      <c r="X34" s="52">
        <v>88.227272727272734</v>
      </c>
      <c r="Y34" s="66">
        <f>47/60</f>
        <v>0.78333333333333333</v>
      </c>
      <c r="AC34" s="2">
        <v>22</v>
      </c>
      <c r="AD34" s="2">
        <v>22</v>
      </c>
      <c r="AE34" s="13">
        <v>22</v>
      </c>
      <c r="AF34" s="13">
        <v>22</v>
      </c>
      <c r="AG34" s="13">
        <v>22</v>
      </c>
      <c r="AH34" s="13">
        <v>22</v>
      </c>
    </row>
    <row r="35" spans="1:34" s="89" customFormat="1" ht="49.2" customHeight="1">
      <c r="A35" s="137" t="s">
        <v>77</v>
      </c>
      <c r="B35" s="138"/>
      <c r="C35" s="138"/>
      <c r="D35" s="138"/>
      <c r="E35" s="138"/>
      <c r="F35" s="138"/>
      <c r="G35" s="138"/>
      <c r="H35" s="138"/>
      <c r="I35" s="138"/>
      <c r="J35" s="138"/>
      <c r="K35" s="138"/>
      <c r="L35" s="138"/>
      <c r="M35" s="138"/>
      <c r="N35" s="138"/>
      <c r="O35" s="138"/>
      <c r="P35" s="138"/>
      <c r="Q35" s="138"/>
      <c r="R35" s="138"/>
      <c r="S35" s="138"/>
      <c r="T35" s="138"/>
      <c r="U35" s="138"/>
      <c r="V35" s="140"/>
      <c r="W35" s="114"/>
    </row>
    <row r="36" spans="1:34" s="71" customFormat="1" ht="87.6" customHeight="1">
      <c r="A36" s="137"/>
      <c r="B36" s="138"/>
      <c r="C36" s="138"/>
      <c r="D36" s="138"/>
      <c r="E36" s="138"/>
      <c r="F36" s="138"/>
      <c r="G36" s="138"/>
      <c r="H36" s="138"/>
      <c r="I36" s="138"/>
      <c r="J36" s="138"/>
      <c r="K36" s="138"/>
      <c r="L36" s="138"/>
      <c r="M36" s="138"/>
      <c r="N36" s="138"/>
      <c r="O36" s="138"/>
      <c r="P36" s="138"/>
      <c r="Q36" s="138"/>
      <c r="R36" s="138"/>
      <c r="S36" s="138"/>
      <c r="T36" s="138"/>
      <c r="U36" s="138"/>
      <c r="V36" s="140"/>
      <c r="W36" s="137"/>
      <c r="X36" s="138"/>
      <c r="Y36" s="138"/>
    </row>
    <row r="37" spans="1:34" s="9" customFormat="1" ht="39" customHeight="1">
      <c r="A37" s="36"/>
      <c r="B37" s="36"/>
      <c r="C37" s="6"/>
      <c r="D37" s="6"/>
      <c r="E37" s="7"/>
      <c r="F37" s="7"/>
      <c r="G37" s="7"/>
      <c r="H37" s="7"/>
      <c r="I37" s="7"/>
      <c r="J37" s="7"/>
      <c r="K37" s="7"/>
      <c r="L37" s="17"/>
      <c r="M37" s="17"/>
      <c r="N37" s="7"/>
      <c r="O37" s="7"/>
      <c r="P37" s="17"/>
      <c r="Q37" s="17"/>
      <c r="R37" s="7"/>
      <c r="S37" s="7"/>
      <c r="T37" s="7"/>
      <c r="U37" s="7"/>
      <c r="V37" s="7"/>
      <c r="W37" s="8"/>
    </row>
    <row r="38" spans="1:34" s="2" customFormat="1" ht="53.25" customHeight="1">
      <c r="A38" s="43"/>
      <c r="B38" s="43"/>
      <c r="C38" s="43"/>
      <c r="D38" s="43"/>
      <c r="E38" s="43"/>
      <c r="F38" s="43"/>
      <c r="G38" s="43"/>
      <c r="H38" s="43"/>
      <c r="I38" s="43"/>
      <c r="J38" s="43"/>
      <c r="K38" s="43"/>
      <c r="L38" s="43"/>
      <c r="M38" s="43"/>
      <c r="N38" s="43"/>
      <c r="O38" s="43"/>
      <c r="P38" s="43"/>
      <c r="Q38" s="43"/>
      <c r="R38" s="14"/>
      <c r="S38" s="14"/>
      <c r="T38" s="14"/>
      <c r="U38" s="14"/>
      <c r="V38" s="13"/>
    </row>
    <row r="39" spans="1:34" s="2" customFormat="1" ht="25.5" customHeight="1">
      <c r="A39" s="35"/>
      <c r="B39" s="35"/>
      <c r="C39" s="13"/>
      <c r="D39" s="13"/>
      <c r="E39" s="13"/>
      <c r="F39" s="13"/>
      <c r="G39" s="13"/>
      <c r="H39" s="13"/>
      <c r="I39" s="13"/>
      <c r="J39" s="13"/>
      <c r="K39" s="13"/>
      <c r="L39" s="13"/>
      <c r="M39" s="13"/>
      <c r="N39" s="13"/>
      <c r="O39" s="13"/>
      <c r="P39" s="13"/>
      <c r="Q39" s="13"/>
      <c r="R39" s="14"/>
      <c r="S39" s="14"/>
      <c r="T39" s="14"/>
      <c r="U39" s="14"/>
      <c r="V39" s="13"/>
    </row>
    <row r="40" spans="1:34" s="2" customFormat="1" ht="68.25" customHeight="1">
      <c r="A40" s="43"/>
      <c r="B40" s="43"/>
      <c r="C40" s="43"/>
      <c r="D40" s="43"/>
      <c r="E40" s="43"/>
      <c r="F40" s="43"/>
      <c r="G40" s="43"/>
      <c r="H40" s="43"/>
      <c r="I40" s="43"/>
      <c r="J40" s="43"/>
      <c r="K40" s="43"/>
      <c r="L40" s="43"/>
      <c r="M40" s="43"/>
      <c r="N40" s="43"/>
      <c r="O40" s="43"/>
      <c r="P40" s="43"/>
      <c r="Q40" s="43"/>
      <c r="R40" s="14"/>
      <c r="S40" s="14"/>
      <c r="T40" s="14"/>
      <c r="U40" s="14"/>
      <c r="V40" s="13"/>
    </row>
    <row r="41" spans="1:34" s="4" customFormat="1" ht="56.25" customHeight="1">
      <c r="A41" s="44"/>
      <c r="B41" s="44"/>
      <c r="C41" s="44"/>
      <c r="D41" s="44"/>
      <c r="E41" s="44"/>
      <c r="F41" s="44"/>
      <c r="G41" s="44"/>
      <c r="H41" s="44"/>
      <c r="I41" s="44"/>
      <c r="J41" s="44"/>
      <c r="K41" s="44"/>
      <c r="L41" s="44"/>
      <c r="M41" s="44"/>
      <c r="N41" s="5"/>
      <c r="O41" s="5"/>
      <c r="P41" s="5"/>
      <c r="Q41" s="5"/>
      <c r="R41" s="40"/>
      <c r="S41" s="40"/>
      <c r="T41" s="40"/>
      <c r="U41" s="40"/>
      <c r="V41" s="5"/>
    </row>
    <row r="42" spans="1:34" s="4" customFormat="1" ht="209.25" customHeight="1">
      <c r="A42" s="44"/>
      <c r="B42" s="44"/>
      <c r="C42" s="44"/>
      <c r="D42" s="44"/>
      <c r="E42" s="44"/>
      <c r="F42" s="44"/>
      <c r="G42" s="5"/>
      <c r="H42" s="5"/>
      <c r="I42" s="5"/>
      <c r="J42" s="5"/>
      <c r="K42" s="5"/>
      <c r="L42" s="5"/>
      <c r="M42" s="5"/>
      <c r="N42" s="5"/>
      <c r="O42" s="5"/>
      <c r="P42" s="5"/>
      <c r="Q42" s="5"/>
      <c r="R42" s="40"/>
      <c r="S42" s="40"/>
      <c r="T42" s="40"/>
      <c r="U42" s="40"/>
      <c r="V42" s="5"/>
    </row>
    <row r="43" spans="1:34" s="9" customFormat="1" ht="39" customHeight="1">
      <c r="A43" s="36"/>
      <c r="B43" s="36"/>
      <c r="C43" s="6"/>
      <c r="D43" s="6"/>
      <c r="E43" s="7"/>
      <c r="F43" s="7"/>
      <c r="G43" s="7"/>
      <c r="H43" s="7"/>
      <c r="I43" s="6"/>
      <c r="J43" s="6"/>
      <c r="K43" s="6"/>
      <c r="L43" s="6"/>
      <c r="M43" s="6"/>
      <c r="N43" s="6"/>
      <c r="O43" s="6"/>
      <c r="P43" s="6"/>
      <c r="Q43" s="6"/>
      <c r="R43" s="7"/>
      <c r="S43" s="7"/>
      <c r="T43" s="7"/>
      <c r="U43" s="7"/>
      <c r="V43" s="6"/>
    </row>
    <row r="44" spans="1:34" s="12" customFormat="1" ht="39" customHeight="1">
      <c r="A44" s="10"/>
      <c r="B44" s="10"/>
      <c r="C44" s="10"/>
      <c r="D44" s="10"/>
      <c r="E44" s="10"/>
      <c r="F44" s="10"/>
      <c r="G44" s="10"/>
      <c r="H44" s="10"/>
      <c r="I44" s="10"/>
      <c r="J44" s="10"/>
      <c r="K44" s="10"/>
      <c r="L44" s="10"/>
      <c r="M44" s="10"/>
      <c r="N44" s="10"/>
      <c r="O44" s="10"/>
      <c r="P44" s="10"/>
      <c r="Q44" s="10"/>
      <c r="R44" s="41"/>
      <c r="S44" s="41"/>
      <c r="T44" s="41"/>
      <c r="U44" s="41"/>
      <c r="V44" s="10"/>
    </row>
    <row r="45" spans="1:34" s="2" customFormat="1" ht="39" customHeight="1">
      <c r="A45" s="13"/>
      <c r="B45" s="13"/>
      <c r="C45" s="13"/>
      <c r="D45" s="13"/>
      <c r="E45" s="14"/>
      <c r="F45" s="14"/>
      <c r="G45" s="15"/>
      <c r="H45" s="14"/>
      <c r="I45" s="14"/>
      <c r="J45" s="14"/>
      <c r="K45" s="14"/>
      <c r="L45" s="16"/>
      <c r="M45" s="16"/>
      <c r="N45" s="14"/>
      <c r="O45" s="14"/>
      <c r="P45" s="16"/>
      <c r="Q45" s="16"/>
      <c r="R45" s="14"/>
      <c r="S45" s="14"/>
      <c r="T45" s="14"/>
      <c r="U45" s="14"/>
      <c r="V45" s="14"/>
      <c r="W45" s="1"/>
    </row>
    <row r="46" spans="1:34" s="2" customFormat="1" ht="39" customHeight="1">
      <c r="A46" s="13"/>
      <c r="B46" s="13"/>
      <c r="C46" s="13"/>
      <c r="D46" s="13"/>
      <c r="E46" s="14"/>
      <c r="F46" s="14"/>
      <c r="G46" s="14"/>
      <c r="H46" s="14"/>
      <c r="I46" s="14"/>
      <c r="J46" s="14"/>
      <c r="K46" s="14"/>
      <c r="L46" s="16"/>
      <c r="M46" s="16"/>
      <c r="N46" s="14"/>
      <c r="O46" s="14"/>
      <c r="P46" s="16"/>
      <c r="Q46" s="16"/>
      <c r="R46" s="14"/>
      <c r="S46" s="14"/>
      <c r="T46" s="14"/>
      <c r="U46" s="14"/>
      <c r="V46" s="14"/>
      <c r="W46" s="1"/>
    </row>
    <row r="47" spans="1:34" s="9" customFormat="1" ht="39" customHeight="1">
      <c r="A47" s="36"/>
      <c r="B47" s="36"/>
      <c r="C47" s="6"/>
      <c r="D47" s="6"/>
      <c r="E47" s="7"/>
      <c r="F47" s="7"/>
      <c r="G47" s="7"/>
      <c r="H47" s="7"/>
      <c r="I47" s="7"/>
      <c r="J47" s="7"/>
      <c r="K47" s="7"/>
      <c r="L47" s="17"/>
      <c r="M47" s="17"/>
      <c r="N47" s="7"/>
      <c r="O47" s="7"/>
      <c r="P47" s="17"/>
      <c r="Q47" s="17"/>
      <c r="R47" s="7"/>
      <c r="S47" s="7"/>
      <c r="T47" s="7"/>
      <c r="U47" s="7"/>
      <c r="V47" s="7"/>
      <c r="W47" s="8"/>
    </row>
    <row r="48" spans="1:34" s="9" customFormat="1" ht="39" customHeight="1">
      <c r="A48" s="36"/>
      <c r="B48" s="36"/>
      <c r="C48" s="6"/>
      <c r="D48" s="6"/>
      <c r="E48" s="7"/>
      <c r="F48" s="7"/>
      <c r="G48" s="7"/>
      <c r="H48" s="7"/>
      <c r="I48" s="7"/>
      <c r="J48" s="7"/>
      <c r="K48" s="7"/>
      <c r="L48" s="17"/>
      <c r="M48" s="17"/>
      <c r="N48" s="7"/>
      <c r="O48" s="7"/>
      <c r="P48" s="17"/>
      <c r="Q48" s="17"/>
      <c r="R48" s="7"/>
      <c r="S48" s="7"/>
      <c r="T48" s="7"/>
      <c r="U48" s="7"/>
      <c r="V48" s="7"/>
      <c r="W48" s="8"/>
    </row>
    <row r="49" spans="1:23" s="9" customFormat="1" ht="39" customHeight="1">
      <c r="A49" s="6"/>
      <c r="B49" s="6"/>
      <c r="C49" s="13"/>
      <c r="D49" s="13"/>
      <c r="E49" s="14"/>
      <c r="F49" s="14"/>
      <c r="G49" s="14"/>
      <c r="H49" s="14"/>
      <c r="I49" s="14"/>
      <c r="J49" s="14"/>
      <c r="K49" s="14"/>
      <c r="L49" s="16"/>
      <c r="M49" s="16"/>
      <c r="N49" s="14"/>
      <c r="O49" s="14"/>
      <c r="P49" s="16"/>
      <c r="Q49" s="16"/>
      <c r="R49" s="7"/>
      <c r="S49" s="7"/>
      <c r="T49" s="7"/>
      <c r="U49" s="7"/>
      <c r="V49" s="7"/>
      <c r="W49" s="8"/>
    </row>
    <row r="50" spans="1:23" s="9" customFormat="1" ht="39" customHeight="1">
      <c r="A50" s="36"/>
      <c r="B50" s="36"/>
      <c r="C50" s="6"/>
      <c r="D50" s="6"/>
      <c r="E50" s="7"/>
      <c r="F50" s="7"/>
      <c r="G50" s="7"/>
      <c r="H50" s="7"/>
      <c r="I50" s="7"/>
      <c r="J50" s="7"/>
      <c r="K50" s="7"/>
      <c r="L50" s="17"/>
      <c r="M50" s="17"/>
      <c r="N50" s="7"/>
      <c r="O50" s="7"/>
      <c r="P50" s="17"/>
      <c r="Q50" s="17"/>
      <c r="R50" s="7"/>
      <c r="S50" s="7"/>
      <c r="T50" s="7"/>
      <c r="U50" s="7"/>
      <c r="V50" s="7"/>
      <c r="W50" s="8"/>
    </row>
    <row r="51" spans="1:23" s="2" customFormat="1" ht="53.25" customHeight="1">
      <c r="A51" s="42"/>
      <c r="B51" s="42"/>
      <c r="C51" s="42"/>
      <c r="D51" s="42"/>
      <c r="E51" s="42"/>
      <c r="F51" s="42"/>
      <c r="G51" s="42"/>
      <c r="H51" s="42"/>
      <c r="I51" s="42"/>
      <c r="J51" s="42"/>
      <c r="K51" s="42"/>
      <c r="L51" s="42"/>
      <c r="M51" s="42"/>
      <c r="N51" s="42"/>
      <c r="O51" s="42"/>
      <c r="P51" s="42"/>
      <c r="Q51" s="42"/>
      <c r="R51" s="1"/>
      <c r="S51" s="1"/>
      <c r="T51" s="1"/>
      <c r="U51" s="1"/>
    </row>
    <row r="52" spans="1:23" s="2" customFormat="1" ht="25.5" customHeight="1">
      <c r="A52" s="21"/>
      <c r="B52" s="21"/>
      <c r="R52" s="1"/>
      <c r="S52" s="1"/>
      <c r="T52" s="1"/>
      <c r="U52" s="1"/>
    </row>
    <row r="53" spans="1:23" s="2" customFormat="1" ht="68.25" customHeight="1">
      <c r="A53" s="20"/>
      <c r="B53" s="20"/>
      <c r="C53" s="20"/>
      <c r="D53" s="20"/>
      <c r="E53" s="20"/>
      <c r="F53" s="20"/>
      <c r="G53" s="20"/>
      <c r="H53" s="20"/>
      <c r="I53" s="20"/>
      <c r="J53" s="20"/>
      <c r="K53" s="20"/>
      <c r="L53" s="20"/>
      <c r="M53" s="20"/>
      <c r="N53" s="20"/>
      <c r="O53" s="20"/>
      <c r="P53" s="20"/>
      <c r="Q53" s="20"/>
      <c r="R53" s="1"/>
      <c r="S53" s="1"/>
      <c r="T53" s="1"/>
      <c r="U53" s="1"/>
    </row>
    <row r="54" spans="1:23" s="4" customFormat="1" ht="56.25" customHeight="1">
      <c r="A54" s="22"/>
      <c r="B54" s="22"/>
      <c r="C54" s="22"/>
      <c r="D54" s="22"/>
      <c r="E54" s="22"/>
      <c r="F54" s="22"/>
      <c r="G54" s="23"/>
      <c r="H54" s="24"/>
      <c r="I54" s="25"/>
      <c r="J54" s="23"/>
      <c r="K54" s="24"/>
      <c r="L54" s="24"/>
      <c r="M54" s="25"/>
      <c r="N54" s="5"/>
      <c r="O54" s="5"/>
      <c r="P54" s="5"/>
      <c r="Q54" s="5"/>
      <c r="R54" s="3"/>
      <c r="S54" s="3"/>
      <c r="T54" s="3"/>
      <c r="U54" s="3"/>
    </row>
    <row r="55" spans="1:23" s="4" customFormat="1" ht="209.25" customHeight="1">
      <c r="A55" s="26"/>
      <c r="B55" s="26"/>
      <c r="C55" s="26"/>
      <c r="D55" s="26"/>
      <c r="E55" s="26"/>
      <c r="F55" s="26"/>
      <c r="G55" s="5"/>
      <c r="H55" s="5"/>
      <c r="I55" s="5"/>
      <c r="J55" s="5"/>
      <c r="K55" s="5"/>
      <c r="L55" s="5"/>
      <c r="M55" s="5"/>
      <c r="N55" s="5"/>
      <c r="O55" s="5"/>
      <c r="P55" s="5"/>
      <c r="Q55" s="5"/>
      <c r="R55" s="3"/>
      <c r="S55" s="3"/>
      <c r="T55" s="3"/>
      <c r="U55" s="3"/>
    </row>
    <row r="56" spans="1:23" s="9" customFormat="1" ht="39" customHeight="1">
      <c r="A56" s="126"/>
      <c r="B56" s="126"/>
      <c r="C56" s="6"/>
      <c r="D56" s="6"/>
      <c r="E56" s="7"/>
      <c r="F56" s="7"/>
      <c r="G56" s="7"/>
      <c r="H56" s="7"/>
      <c r="I56" s="6"/>
      <c r="J56" s="6"/>
      <c r="K56" s="6"/>
      <c r="L56" s="6"/>
      <c r="M56" s="6"/>
      <c r="N56" s="6"/>
      <c r="O56" s="6"/>
      <c r="P56" s="6"/>
      <c r="Q56" s="6"/>
      <c r="R56" s="8"/>
      <c r="S56" s="8"/>
      <c r="T56" s="8"/>
      <c r="U56" s="8"/>
    </row>
    <row r="57" spans="1:23" s="2" customFormat="1" ht="39" customHeight="1">
      <c r="A57" s="13"/>
      <c r="B57" s="13"/>
      <c r="C57" s="13"/>
      <c r="D57" s="13"/>
      <c r="E57" s="13"/>
      <c r="F57" s="13"/>
      <c r="G57" s="13"/>
      <c r="H57" s="13"/>
      <c r="I57" s="13"/>
      <c r="J57" s="13"/>
      <c r="K57" s="13"/>
      <c r="L57" s="13"/>
      <c r="M57" s="13"/>
      <c r="N57" s="13"/>
      <c r="O57" s="13"/>
      <c r="P57" s="13"/>
      <c r="Q57" s="13"/>
      <c r="R57" s="1"/>
      <c r="S57" s="1"/>
      <c r="T57" s="1"/>
      <c r="U57" s="1"/>
    </row>
    <row r="58" spans="1:23" s="2" customFormat="1" ht="39" customHeight="1">
      <c r="A58" s="13"/>
      <c r="B58" s="13"/>
      <c r="C58" s="13"/>
      <c r="D58" s="13"/>
      <c r="E58" s="14"/>
      <c r="F58" s="14"/>
      <c r="G58" s="15"/>
      <c r="H58" s="14"/>
      <c r="I58" s="14"/>
      <c r="J58" s="14"/>
      <c r="K58" s="14"/>
      <c r="L58" s="16"/>
      <c r="M58" s="16"/>
      <c r="N58" s="14"/>
      <c r="O58" s="14"/>
      <c r="P58" s="16"/>
      <c r="Q58" s="16"/>
      <c r="R58" s="1"/>
      <c r="S58" s="1"/>
      <c r="T58" s="1"/>
      <c r="U58" s="1"/>
      <c r="V58" s="1"/>
      <c r="W58" s="1"/>
    </row>
    <row r="59" spans="1:23" s="2" customFormat="1" ht="39" customHeight="1">
      <c r="A59" s="13"/>
      <c r="B59" s="13"/>
      <c r="C59" s="13"/>
      <c r="D59" s="13"/>
      <c r="E59" s="14"/>
      <c r="F59" s="14"/>
      <c r="G59" s="14"/>
      <c r="H59" s="14"/>
      <c r="I59" s="14"/>
      <c r="J59" s="14"/>
      <c r="K59" s="14"/>
      <c r="L59" s="16"/>
      <c r="M59" s="16"/>
      <c r="N59" s="14"/>
      <c r="O59" s="14"/>
      <c r="P59" s="16"/>
      <c r="Q59" s="16"/>
      <c r="R59" s="1"/>
      <c r="S59" s="1"/>
      <c r="T59" s="1"/>
      <c r="U59" s="1"/>
      <c r="V59" s="1"/>
      <c r="W59" s="1"/>
    </row>
    <row r="60" spans="1:23" s="9" customFormat="1" ht="39" customHeight="1">
      <c r="A60" s="126"/>
      <c r="B60" s="126"/>
      <c r="C60" s="6"/>
      <c r="D60" s="6"/>
      <c r="E60" s="7"/>
      <c r="F60" s="7"/>
      <c r="G60" s="7"/>
      <c r="H60" s="7"/>
      <c r="I60" s="7"/>
      <c r="J60" s="7"/>
      <c r="K60" s="7"/>
      <c r="L60" s="17"/>
      <c r="M60" s="17"/>
      <c r="N60" s="7"/>
      <c r="O60" s="7"/>
      <c r="P60" s="17"/>
      <c r="Q60" s="17"/>
      <c r="R60" s="8"/>
      <c r="S60" s="8"/>
      <c r="T60" s="8"/>
      <c r="U60" s="8"/>
      <c r="V60" s="8"/>
      <c r="W60" s="8"/>
    </row>
    <row r="61" spans="1:23" s="9" customFormat="1" ht="39" customHeight="1">
      <c r="A61" s="126"/>
      <c r="B61" s="126"/>
      <c r="C61" s="6"/>
      <c r="D61" s="6"/>
      <c r="E61" s="7"/>
      <c r="F61" s="7"/>
      <c r="G61" s="7"/>
      <c r="H61" s="7"/>
      <c r="I61" s="7"/>
      <c r="J61" s="7"/>
      <c r="K61" s="7"/>
      <c r="L61" s="17"/>
      <c r="M61" s="17"/>
      <c r="N61" s="7"/>
      <c r="O61" s="7"/>
      <c r="P61" s="17"/>
      <c r="Q61" s="17"/>
      <c r="R61" s="8"/>
      <c r="S61" s="8"/>
      <c r="T61" s="8"/>
      <c r="U61" s="8"/>
      <c r="V61" s="8"/>
      <c r="W61" s="8"/>
    </row>
    <row r="62" spans="1:23" s="9" customFormat="1" ht="39" customHeight="1">
      <c r="A62" s="6"/>
      <c r="B62" s="6"/>
      <c r="C62" s="13"/>
      <c r="D62" s="13"/>
      <c r="E62" s="14"/>
      <c r="F62" s="14"/>
      <c r="G62" s="14"/>
      <c r="H62" s="14"/>
      <c r="I62" s="14"/>
      <c r="J62" s="14"/>
      <c r="K62" s="14"/>
      <c r="L62" s="16"/>
      <c r="M62" s="16"/>
      <c r="N62" s="14"/>
      <c r="O62" s="14"/>
      <c r="P62" s="16"/>
      <c r="Q62" s="16"/>
      <c r="R62" s="8"/>
      <c r="S62" s="8"/>
      <c r="T62" s="8"/>
      <c r="U62" s="8"/>
      <c r="V62" s="8"/>
      <c r="W62" s="8"/>
    </row>
    <row r="63" spans="1:23" s="9" customFormat="1" ht="39" customHeight="1">
      <c r="A63" s="126"/>
      <c r="B63" s="126"/>
      <c r="C63" s="6"/>
      <c r="D63" s="6"/>
      <c r="E63" s="7"/>
      <c r="F63" s="7"/>
      <c r="G63" s="7"/>
      <c r="H63" s="7"/>
      <c r="I63" s="7"/>
      <c r="J63" s="7"/>
      <c r="K63" s="7"/>
      <c r="L63" s="17"/>
      <c r="M63" s="17"/>
      <c r="N63" s="7"/>
      <c r="O63" s="7"/>
      <c r="P63" s="17"/>
      <c r="Q63" s="17"/>
      <c r="R63" s="8"/>
      <c r="S63" s="8"/>
      <c r="T63" s="8"/>
      <c r="U63" s="8"/>
      <c r="V63" s="8"/>
      <c r="W63" s="8"/>
    </row>
    <row r="64" spans="1:23" s="2" customFormat="1" ht="53.25" customHeight="1">
      <c r="A64" s="128"/>
      <c r="B64" s="128"/>
      <c r="C64" s="128"/>
      <c r="D64" s="128"/>
      <c r="E64" s="128"/>
      <c r="F64" s="128"/>
      <c r="G64" s="128"/>
      <c r="H64" s="128"/>
      <c r="I64" s="128"/>
      <c r="J64" s="128"/>
      <c r="K64" s="128"/>
      <c r="L64" s="128"/>
      <c r="M64" s="128"/>
      <c r="N64" s="128"/>
      <c r="O64" s="128"/>
      <c r="P64" s="128"/>
      <c r="Q64" s="128"/>
      <c r="R64" s="1"/>
      <c r="S64" s="1"/>
      <c r="T64" s="1"/>
      <c r="U64" s="1"/>
    </row>
    <row r="65" spans="1:23" s="2" customFormat="1" ht="25.5" customHeight="1">
      <c r="A65" s="127"/>
      <c r="B65" s="127"/>
      <c r="R65" s="1"/>
      <c r="S65" s="1"/>
      <c r="T65" s="1"/>
      <c r="U65" s="1"/>
    </row>
    <row r="66" spans="1:23" s="2" customFormat="1" ht="68.25" customHeight="1">
      <c r="A66" s="128"/>
      <c r="B66" s="128"/>
      <c r="C66" s="128"/>
      <c r="D66" s="128"/>
      <c r="E66" s="128"/>
      <c r="F66" s="128"/>
      <c r="G66" s="128"/>
      <c r="H66" s="128"/>
      <c r="I66" s="128"/>
      <c r="J66" s="128"/>
      <c r="K66" s="128"/>
      <c r="L66" s="128"/>
      <c r="M66" s="128"/>
      <c r="N66" s="128"/>
      <c r="O66" s="128"/>
      <c r="P66" s="128"/>
      <c r="Q66" s="128"/>
      <c r="R66" s="1"/>
      <c r="S66" s="1"/>
      <c r="T66" s="1"/>
      <c r="U66" s="1"/>
    </row>
    <row r="67" spans="1:23" s="4" customFormat="1" ht="56.25" customHeight="1">
      <c r="A67" s="125"/>
      <c r="B67" s="125"/>
      <c r="C67" s="125"/>
      <c r="D67" s="125"/>
      <c r="E67" s="125"/>
      <c r="F67" s="125"/>
      <c r="G67" s="125"/>
      <c r="H67" s="125"/>
      <c r="I67" s="125"/>
      <c r="J67" s="125"/>
      <c r="K67" s="125"/>
      <c r="L67" s="125"/>
      <c r="M67" s="125"/>
      <c r="N67" s="5"/>
      <c r="O67" s="5"/>
      <c r="P67" s="5"/>
      <c r="Q67" s="5"/>
      <c r="R67" s="3"/>
      <c r="S67" s="3"/>
      <c r="T67" s="3"/>
      <c r="U67" s="3"/>
    </row>
    <row r="68" spans="1:23" s="4" customFormat="1" ht="209.25" customHeight="1">
      <c r="A68" s="125"/>
      <c r="B68" s="125"/>
      <c r="C68" s="125"/>
      <c r="D68" s="125"/>
      <c r="E68" s="125"/>
      <c r="F68" s="125"/>
      <c r="G68" s="5"/>
      <c r="H68" s="5"/>
      <c r="I68" s="5"/>
      <c r="J68" s="5"/>
      <c r="K68" s="5"/>
      <c r="L68" s="5"/>
      <c r="M68" s="5"/>
      <c r="N68" s="5"/>
      <c r="O68" s="5"/>
      <c r="P68" s="5"/>
      <c r="Q68" s="5"/>
      <c r="R68" s="3"/>
      <c r="S68" s="3"/>
      <c r="T68" s="3"/>
      <c r="U68" s="3"/>
    </row>
    <row r="69" spans="1:23" s="9" customFormat="1" ht="39" customHeight="1">
      <c r="A69" s="126"/>
      <c r="B69" s="126"/>
      <c r="C69" s="6"/>
      <c r="D69" s="6"/>
      <c r="E69" s="7"/>
      <c r="F69" s="7"/>
      <c r="G69" s="7"/>
      <c r="H69" s="7"/>
      <c r="I69" s="6"/>
      <c r="J69" s="6"/>
      <c r="K69" s="6"/>
      <c r="L69" s="6"/>
      <c r="M69" s="6"/>
      <c r="N69" s="6"/>
      <c r="O69" s="6"/>
      <c r="P69" s="6"/>
      <c r="Q69" s="6"/>
      <c r="R69" s="8"/>
      <c r="S69" s="8"/>
      <c r="T69" s="8"/>
      <c r="U69" s="8"/>
    </row>
    <row r="70" spans="1:23" s="2" customFormat="1" ht="39" customHeight="1">
      <c r="A70" s="13"/>
      <c r="B70" s="13"/>
      <c r="C70" s="13"/>
      <c r="D70" s="13"/>
      <c r="E70" s="13"/>
      <c r="F70" s="13"/>
      <c r="G70" s="13"/>
      <c r="H70" s="13"/>
      <c r="I70" s="13"/>
      <c r="J70" s="13"/>
      <c r="K70" s="13"/>
      <c r="L70" s="13"/>
      <c r="M70" s="13"/>
      <c r="N70" s="13"/>
      <c r="O70" s="13"/>
      <c r="P70" s="13"/>
      <c r="Q70" s="13"/>
      <c r="R70" s="1"/>
      <c r="S70" s="1"/>
      <c r="T70" s="1"/>
      <c r="U70" s="1"/>
    </row>
    <row r="71" spans="1:23" s="2" customFormat="1" ht="39" customHeight="1">
      <c r="A71" s="13"/>
      <c r="B71" s="13"/>
      <c r="C71" s="13"/>
      <c r="D71" s="13"/>
      <c r="E71" s="14"/>
      <c r="F71" s="14"/>
      <c r="G71" s="14"/>
      <c r="H71" s="14"/>
      <c r="I71" s="14"/>
      <c r="J71" s="14"/>
      <c r="K71" s="14"/>
      <c r="L71" s="16"/>
      <c r="M71" s="16"/>
      <c r="N71" s="14"/>
      <c r="O71" s="14"/>
      <c r="P71" s="16"/>
      <c r="Q71" s="16"/>
      <c r="R71" s="1"/>
      <c r="S71" s="1"/>
      <c r="T71" s="1"/>
      <c r="U71" s="1"/>
      <c r="V71" s="1"/>
      <c r="W71" s="1"/>
    </row>
    <row r="72" spans="1:23" s="2" customFormat="1" ht="39" customHeight="1">
      <c r="A72" s="13"/>
      <c r="B72" s="13"/>
      <c r="C72" s="13"/>
      <c r="D72" s="13"/>
      <c r="E72" s="14"/>
      <c r="F72" s="14"/>
      <c r="G72" s="14"/>
      <c r="H72" s="14"/>
      <c r="I72" s="14"/>
      <c r="J72" s="14"/>
      <c r="K72" s="14"/>
      <c r="L72" s="16"/>
      <c r="M72" s="16"/>
      <c r="N72" s="14"/>
      <c r="O72" s="14"/>
      <c r="P72" s="16"/>
      <c r="Q72" s="16"/>
      <c r="R72" s="1"/>
      <c r="S72" s="1"/>
      <c r="T72" s="1"/>
      <c r="U72" s="1"/>
      <c r="V72" s="1"/>
      <c r="W72" s="1"/>
    </row>
    <row r="73" spans="1:23" s="9" customFormat="1" ht="39" customHeight="1">
      <c r="A73" s="126"/>
      <c r="B73" s="126"/>
      <c r="C73" s="6"/>
      <c r="D73" s="6"/>
      <c r="E73" s="7"/>
      <c r="F73" s="7"/>
      <c r="G73" s="7"/>
      <c r="H73" s="7"/>
      <c r="I73" s="7"/>
      <c r="J73" s="7"/>
      <c r="K73" s="7"/>
      <c r="L73" s="17"/>
      <c r="M73" s="17"/>
      <c r="N73" s="7"/>
      <c r="O73" s="7"/>
      <c r="P73" s="17"/>
      <c r="Q73" s="17"/>
      <c r="R73" s="8"/>
      <c r="S73" s="8"/>
      <c r="T73" s="8"/>
      <c r="U73" s="8"/>
      <c r="V73" s="8"/>
      <c r="W73" s="8"/>
    </row>
    <row r="74" spans="1:23" s="9" customFormat="1" ht="39" customHeight="1">
      <c r="A74" s="126"/>
      <c r="B74" s="126"/>
      <c r="C74" s="6"/>
      <c r="D74" s="6"/>
      <c r="E74" s="7"/>
      <c r="F74" s="7"/>
      <c r="G74" s="7"/>
      <c r="H74" s="7"/>
      <c r="I74" s="7"/>
      <c r="J74" s="7"/>
      <c r="K74" s="7"/>
      <c r="L74" s="17"/>
      <c r="M74" s="17"/>
      <c r="N74" s="7"/>
      <c r="O74" s="7"/>
      <c r="P74" s="17"/>
      <c r="Q74" s="17"/>
      <c r="R74" s="8"/>
      <c r="S74" s="8"/>
      <c r="T74" s="8"/>
      <c r="U74" s="8"/>
      <c r="V74" s="8"/>
      <c r="W74" s="8"/>
    </row>
    <row r="75" spans="1:23" s="9" customFormat="1" ht="39" customHeight="1">
      <c r="A75" s="6"/>
      <c r="B75" s="6"/>
      <c r="C75" s="13"/>
      <c r="D75" s="13"/>
      <c r="E75" s="14"/>
      <c r="F75" s="14"/>
      <c r="G75" s="14"/>
      <c r="H75" s="14"/>
      <c r="I75" s="14"/>
      <c r="J75" s="14"/>
      <c r="K75" s="14"/>
      <c r="L75" s="16"/>
      <c r="M75" s="16"/>
      <c r="N75" s="14"/>
      <c r="O75" s="14"/>
      <c r="P75" s="16"/>
      <c r="Q75" s="16"/>
      <c r="R75" s="8"/>
      <c r="S75" s="8"/>
      <c r="T75" s="8"/>
      <c r="U75" s="8"/>
      <c r="V75" s="8"/>
      <c r="W75" s="8"/>
    </row>
    <row r="76" spans="1:23" s="9" customFormat="1" ht="39" customHeight="1">
      <c r="A76" s="126"/>
      <c r="B76" s="126"/>
      <c r="C76" s="6"/>
      <c r="D76" s="6"/>
      <c r="E76" s="7"/>
      <c r="F76" s="7"/>
      <c r="G76" s="7"/>
      <c r="H76" s="7"/>
      <c r="I76" s="7"/>
      <c r="J76" s="7"/>
      <c r="K76" s="7"/>
      <c r="L76" s="17"/>
      <c r="M76" s="17"/>
      <c r="N76" s="7"/>
      <c r="O76" s="7"/>
      <c r="P76" s="17"/>
      <c r="Q76" s="17"/>
      <c r="R76" s="8"/>
      <c r="S76" s="8"/>
      <c r="T76" s="8"/>
      <c r="U76" s="8"/>
      <c r="V76" s="8"/>
      <c r="W76" s="8"/>
    </row>
    <row r="77" spans="1:23" s="2" customFormat="1" ht="53.25" customHeight="1">
      <c r="A77" s="128"/>
      <c r="B77" s="128"/>
      <c r="C77" s="128"/>
      <c r="D77" s="128"/>
      <c r="E77" s="128"/>
      <c r="F77" s="128"/>
      <c r="G77" s="128"/>
      <c r="H77" s="128"/>
      <c r="I77" s="128"/>
      <c r="J77" s="128"/>
      <c r="K77" s="128"/>
      <c r="L77" s="128"/>
      <c r="M77" s="128"/>
      <c r="N77" s="128"/>
      <c r="O77" s="128"/>
      <c r="P77" s="128"/>
      <c r="Q77" s="128"/>
      <c r="R77" s="1"/>
      <c r="S77" s="1"/>
      <c r="T77" s="1"/>
      <c r="U77" s="1"/>
      <c r="V77" s="1"/>
      <c r="W77" s="1"/>
    </row>
    <row r="78" spans="1:23" s="2" customFormat="1" ht="25.5" customHeight="1">
      <c r="A78" s="127"/>
      <c r="B78" s="127"/>
      <c r="R78" s="1"/>
      <c r="S78" s="1"/>
      <c r="T78" s="1"/>
      <c r="U78" s="1"/>
    </row>
    <row r="79" spans="1:23" s="2" customFormat="1" ht="34.5" customHeight="1">
      <c r="A79" s="128"/>
      <c r="B79" s="128"/>
      <c r="C79" s="128"/>
      <c r="D79" s="128"/>
      <c r="E79" s="128"/>
      <c r="F79" s="128"/>
      <c r="G79" s="128"/>
      <c r="H79" s="128"/>
      <c r="I79" s="128"/>
      <c r="J79" s="128"/>
      <c r="K79" s="128"/>
      <c r="L79" s="128"/>
      <c r="M79" s="128"/>
      <c r="N79" s="128"/>
      <c r="O79" s="128"/>
      <c r="P79" s="128"/>
      <c r="Q79" s="128"/>
      <c r="R79" s="1"/>
      <c r="S79" s="1"/>
      <c r="T79" s="1"/>
      <c r="U79" s="1"/>
    </row>
    <row r="80" spans="1:23" s="4" customFormat="1" ht="56.25" customHeight="1">
      <c r="A80" s="125"/>
      <c r="B80" s="125"/>
      <c r="C80" s="125"/>
      <c r="D80" s="125"/>
      <c r="E80" s="125"/>
      <c r="F80" s="125"/>
      <c r="G80" s="125"/>
      <c r="H80" s="125"/>
      <c r="I80" s="125"/>
      <c r="J80" s="125"/>
      <c r="K80" s="125"/>
      <c r="L80" s="125"/>
      <c r="M80" s="125"/>
      <c r="N80" s="5"/>
      <c r="O80" s="5"/>
      <c r="P80" s="5"/>
      <c r="Q80" s="5"/>
      <c r="R80" s="3"/>
      <c r="S80" s="3"/>
      <c r="T80" s="3"/>
      <c r="U80" s="3"/>
    </row>
    <row r="81" spans="1:21" s="4" customFormat="1" ht="272.25" customHeight="1">
      <c r="A81" s="125"/>
      <c r="B81" s="125"/>
      <c r="C81" s="125"/>
      <c r="D81" s="125"/>
      <c r="E81" s="125"/>
      <c r="F81" s="125"/>
      <c r="G81" s="5"/>
      <c r="H81" s="5"/>
      <c r="I81" s="5"/>
      <c r="J81" s="5"/>
      <c r="K81" s="5"/>
      <c r="L81" s="5"/>
      <c r="M81" s="5"/>
      <c r="N81" s="5"/>
      <c r="O81" s="5"/>
      <c r="P81" s="5"/>
      <c r="Q81" s="5"/>
      <c r="R81" s="3"/>
      <c r="S81" s="3"/>
      <c r="T81" s="3"/>
      <c r="U81" s="3"/>
    </row>
    <row r="82" spans="1:21" s="9" customFormat="1" ht="39" customHeight="1">
      <c r="A82" s="126"/>
      <c r="B82" s="126"/>
      <c r="C82" s="6"/>
      <c r="D82" s="6"/>
      <c r="E82" s="7"/>
      <c r="F82" s="7"/>
      <c r="G82" s="7"/>
      <c r="H82" s="7"/>
      <c r="I82" s="6"/>
      <c r="J82" s="6"/>
      <c r="K82" s="6"/>
      <c r="L82" s="6"/>
      <c r="M82" s="6"/>
      <c r="N82" s="6"/>
      <c r="O82" s="6"/>
      <c r="P82" s="6"/>
      <c r="Q82" s="6"/>
      <c r="R82" s="8"/>
      <c r="S82" s="8"/>
      <c r="T82" s="8"/>
      <c r="U82" s="8"/>
    </row>
    <row r="83" spans="1:21" s="2" customFormat="1" ht="39" customHeight="1">
      <c r="A83" s="13"/>
      <c r="B83" s="13"/>
      <c r="C83" s="13"/>
      <c r="D83" s="13"/>
      <c r="E83" s="13"/>
      <c r="F83" s="13"/>
      <c r="G83" s="13"/>
      <c r="H83" s="13"/>
      <c r="I83" s="13"/>
      <c r="J83" s="13"/>
      <c r="K83" s="13"/>
      <c r="L83" s="13"/>
      <c r="M83" s="13"/>
      <c r="N83" s="13"/>
      <c r="O83" s="13"/>
      <c r="P83" s="13"/>
      <c r="Q83" s="13"/>
      <c r="R83" s="1"/>
      <c r="S83" s="1"/>
      <c r="T83" s="1"/>
      <c r="U83" s="1"/>
    </row>
    <row r="84" spans="1:21" s="2" customFormat="1" ht="39" customHeight="1">
      <c r="A84" s="13"/>
      <c r="B84" s="13"/>
      <c r="C84" s="13"/>
      <c r="D84" s="13"/>
      <c r="E84" s="14"/>
      <c r="F84" s="14"/>
      <c r="G84" s="14"/>
      <c r="H84" s="14"/>
      <c r="I84" s="14"/>
      <c r="J84" s="14"/>
      <c r="K84" s="14"/>
      <c r="L84" s="16"/>
      <c r="M84" s="16"/>
      <c r="N84" s="14"/>
      <c r="O84" s="14"/>
      <c r="P84" s="16"/>
      <c r="Q84" s="16"/>
      <c r="R84" s="1"/>
      <c r="S84" s="1"/>
      <c r="T84" s="1"/>
      <c r="U84" s="1"/>
    </row>
    <row r="85" spans="1:21" s="2" customFormat="1" ht="39" customHeight="1">
      <c r="A85" s="13"/>
      <c r="B85" s="13"/>
      <c r="C85" s="13"/>
      <c r="D85" s="13"/>
      <c r="E85" s="14"/>
      <c r="F85" s="14"/>
      <c r="G85" s="14"/>
      <c r="H85" s="14"/>
      <c r="I85" s="14"/>
      <c r="J85" s="14"/>
      <c r="K85" s="14"/>
      <c r="L85" s="16"/>
      <c r="M85" s="16"/>
      <c r="N85" s="14"/>
      <c r="O85" s="14"/>
      <c r="P85" s="16"/>
      <c r="Q85" s="16"/>
      <c r="R85" s="1"/>
      <c r="S85" s="1"/>
      <c r="T85" s="1"/>
      <c r="U85" s="1"/>
    </row>
    <row r="86" spans="1:21" s="9" customFormat="1" ht="39" customHeight="1">
      <c r="A86" s="126"/>
      <c r="B86" s="126"/>
      <c r="C86" s="6"/>
      <c r="D86" s="6"/>
      <c r="E86" s="7"/>
      <c r="F86" s="7"/>
      <c r="G86" s="7"/>
      <c r="H86" s="7"/>
      <c r="I86" s="7"/>
      <c r="J86" s="7"/>
      <c r="K86" s="7"/>
      <c r="L86" s="17"/>
      <c r="M86" s="17"/>
      <c r="N86" s="7"/>
      <c r="O86" s="7"/>
      <c r="P86" s="17"/>
      <c r="Q86" s="17"/>
      <c r="R86" s="8"/>
      <c r="S86" s="8"/>
      <c r="T86" s="8"/>
      <c r="U86" s="8"/>
    </row>
    <row r="87" spans="1:21" s="9" customFormat="1" ht="39" customHeight="1">
      <c r="A87" s="126"/>
      <c r="B87" s="126"/>
      <c r="C87" s="6"/>
      <c r="D87" s="6"/>
      <c r="E87" s="7"/>
      <c r="F87" s="7"/>
      <c r="G87" s="7"/>
      <c r="H87" s="7"/>
      <c r="I87" s="7"/>
      <c r="J87" s="7"/>
      <c r="K87" s="7"/>
      <c r="L87" s="17"/>
      <c r="M87" s="17"/>
      <c r="N87" s="7"/>
      <c r="O87" s="7"/>
      <c r="P87" s="17"/>
      <c r="Q87" s="17"/>
      <c r="R87" s="8"/>
      <c r="S87" s="8"/>
      <c r="T87" s="8"/>
      <c r="U87" s="8"/>
    </row>
    <row r="88" spans="1:21" s="9" customFormat="1" ht="39" customHeight="1">
      <c r="A88" s="6"/>
      <c r="B88" s="6"/>
      <c r="C88" s="6"/>
      <c r="D88" s="6"/>
      <c r="E88" s="7"/>
      <c r="F88" s="7"/>
      <c r="G88" s="7"/>
      <c r="H88" s="7"/>
      <c r="I88" s="7"/>
      <c r="J88" s="7"/>
      <c r="K88" s="7"/>
      <c r="L88" s="17"/>
      <c r="M88" s="17"/>
      <c r="N88" s="7"/>
      <c r="O88" s="7"/>
      <c r="P88" s="17"/>
      <c r="Q88" s="17"/>
      <c r="R88" s="8"/>
      <c r="S88" s="8"/>
      <c r="T88" s="8"/>
      <c r="U88" s="8"/>
    </row>
    <row r="89" spans="1:21" s="9" customFormat="1" ht="39" customHeight="1">
      <c r="A89" s="126"/>
      <c r="B89" s="126"/>
      <c r="C89" s="6"/>
      <c r="D89" s="6"/>
      <c r="E89" s="7"/>
      <c r="F89" s="7"/>
      <c r="G89" s="7"/>
      <c r="H89" s="7"/>
      <c r="I89" s="7"/>
      <c r="J89" s="7"/>
      <c r="K89" s="7"/>
      <c r="L89" s="17"/>
      <c r="M89" s="17"/>
      <c r="N89" s="7"/>
      <c r="O89" s="7"/>
      <c r="P89" s="17"/>
      <c r="Q89" s="17"/>
      <c r="R89" s="8"/>
      <c r="S89" s="8"/>
      <c r="T89" s="8"/>
      <c r="U89" s="8"/>
    </row>
    <row r="90" spans="1:21" s="2" customFormat="1" ht="53.25" customHeight="1">
      <c r="A90" s="128"/>
      <c r="B90" s="128"/>
      <c r="C90" s="128"/>
      <c r="D90" s="128"/>
      <c r="E90" s="128"/>
      <c r="F90" s="128"/>
      <c r="G90" s="128"/>
      <c r="H90" s="128"/>
      <c r="I90" s="128"/>
      <c r="J90" s="128"/>
      <c r="K90" s="128"/>
      <c r="L90" s="128"/>
      <c r="M90" s="128"/>
      <c r="N90" s="128"/>
      <c r="O90" s="128"/>
      <c r="P90" s="128"/>
      <c r="Q90" s="128"/>
      <c r="R90" s="1"/>
      <c r="S90" s="1"/>
      <c r="T90" s="1"/>
      <c r="U90" s="1"/>
    </row>
    <row r="91" spans="1:21" s="2" customFormat="1" ht="25.5" customHeight="1">
      <c r="A91" s="127"/>
      <c r="B91" s="127"/>
      <c r="R91" s="1"/>
      <c r="S91" s="1"/>
      <c r="T91" s="1"/>
      <c r="U91" s="1"/>
    </row>
    <row r="92" spans="1:21" s="2" customFormat="1" ht="34.5" customHeight="1">
      <c r="A92" s="128"/>
      <c r="B92" s="128"/>
      <c r="C92" s="128"/>
      <c r="D92" s="128"/>
      <c r="E92" s="128"/>
      <c r="F92" s="128"/>
      <c r="G92" s="128"/>
      <c r="H92" s="128"/>
      <c r="I92" s="128"/>
      <c r="J92" s="128"/>
      <c r="K92" s="128"/>
      <c r="L92" s="128"/>
      <c r="M92" s="128"/>
      <c r="N92" s="128"/>
      <c r="O92" s="128"/>
      <c r="P92" s="128"/>
      <c r="Q92" s="128"/>
      <c r="R92" s="1"/>
      <c r="S92" s="1"/>
      <c r="T92" s="1"/>
      <c r="U92" s="1"/>
    </row>
    <row r="93" spans="1:21" s="4" customFormat="1" ht="56.25" customHeight="1">
      <c r="A93" s="125"/>
      <c r="B93" s="125"/>
      <c r="C93" s="125"/>
      <c r="D93" s="125"/>
      <c r="E93" s="125"/>
      <c r="F93" s="125"/>
      <c r="G93" s="125"/>
      <c r="H93" s="125"/>
      <c r="I93" s="125"/>
      <c r="J93" s="125"/>
      <c r="K93" s="125"/>
      <c r="L93" s="125"/>
      <c r="M93" s="125"/>
      <c r="N93" s="5"/>
      <c r="O93" s="5"/>
      <c r="P93" s="5"/>
      <c r="Q93" s="5"/>
      <c r="R93" s="3"/>
      <c r="S93" s="3"/>
      <c r="T93" s="3"/>
      <c r="U93" s="3"/>
    </row>
    <row r="94" spans="1:21" s="4" customFormat="1" ht="272.25" customHeight="1">
      <c r="A94" s="125"/>
      <c r="B94" s="125"/>
      <c r="C94" s="125"/>
      <c r="D94" s="125"/>
      <c r="E94" s="125"/>
      <c r="F94" s="125"/>
      <c r="G94" s="5"/>
      <c r="H94" s="5"/>
      <c r="I94" s="5"/>
      <c r="J94" s="5"/>
      <c r="K94" s="5"/>
      <c r="L94" s="5"/>
      <c r="M94" s="5"/>
      <c r="N94" s="5"/>
      <c r="O94" s="5"/>
      <c r="P94" s="5"/>
      <c r="Q94" s="5"/>
      <c r="R94" s="3"/>
      <c r="S94" s="3"/>
      <c r="T94" s="3"/>
      <c r="U94" s="3"/>
    </row>
    <row r="95" spans="1:21" s="9" customFormat="1" ht="38.25" customHeight="1">
      <c r="A95" s="126"/>
      <c r="B95" s="126"/>
      <c r="C95" s="6"/>
      <c r="D95" s="6"/>
      <c r="E95" s="7"/>
      <c r="F95" s="7"/>
      <c r="G95" s="7"/>
      <c r="H95" s="7"/>
      <c r="I95" s="6"/>
      <c r="J95" s="6"/>
      <c r="K95" s="6"/>
      <c r="L95" s="6"/>
      <c r="M95" s="6"/>
      <c r="N95" s="6"/>
      <c r="O95" s="6"/>
      <c r="P95" s="6"/>
      <c r="Q95" s="6"/>
      <c r="R95" s="8"/>
      <c r="S95" s="8"/>
      <c r="T95" s="8"/>
      <c r="U95" s="8"/>
    </row>
    <row r="96" spans="1:21" s="2" customFormat="1" ht="38.25" customHeight="1">
      <c r="A96" s="13"/>
      <c r="B96" s="13"/>
      <c r="C96" s="13"/>
      <c r="D96" s="13"/>
      <c r="E96" s="13"/>
      <c r="F96" s="13"/>
      <c r="G96" s="13"/>
      <c r="H96" s="13"/>
      <c r="I96" s="13"/>
      <c r="J96" s="13"/>
      <c r="K96" s="13"/>
      <c r="L96" s="13"/>
      <c r="M96" s="13"/>
      <c r="N96" s="13"/>
      <c r="O96" s="13"/>
      <c r="P96" s="13"/>
      <c r="Q96" s="13"/>
      <c r="R96" s="1"/>
      <c r="S96" s="1"/>
      <c r="T96" s="1"/>
      <c r="U96" s="1"/>
    </row>
    <row r="97" spans="1:21" s="2" customFormat="1" ht="38.25" customHeight="1">
      <c r="A97" s="13"/>
      <c r="B97" s="13"/>
      <c r="C97" s="13"/>
      <c r="D97" s="13"/>
      <c r="E97" s="14"/>
      <c r="F97" s="14"/>
      <c r="G97" s="14"/>
      <c r="H97" s="14"/>
      <c r="I97" s="14"/>
      <c r="J97" s="14"/>
      <c r="K97" s="14"/>
      <c r="L97" s="16"/>
      <c r="M97" s="16"/>
      <c r="N97" s="14"/>
      <c r="O97" s="14"/>
      <c r="P97" s="16"/>
      <c r="Q97" s="16"/>
      <c r="R97" s="1"/>
      <c r="S97" s="1"/>
      <c r="T97" s="1"/>
      <c r="U97" s="1"/>
    </row>
    <row r="98" spans="1:21" s="2" customFormat="1" ht="38.25" customHeight="1">
      <c r="A98" s="13"/>
      <c r="B98" s="13"/>
      <c r="C98" s="13"/>
      <c r="D98" s="13"/>
      <c r="E98" s="14"/>
      <c r="F98" s="14"/>
      <c r="G98" s="14"/>
      <c r="H98" s="14"/>
      <c r="I98" s="14"/>
      <c r="J98" s="14"/>
      <c r="K98" s="14"/>
      <c r="L98" s="16"/>
      <c r="M98" s="16"/>
      <c r="N98" s="14"/>
      <c r="O98" s="14"/>
      <c r="P98" s="16"/>
      <c r="Q98" s="16"/>
      <c r="R98" s="1"/>
      <c r="S98" s="1"/>
      <c r="T98" s="1"/>
      <c r="U98" s="1"/>
    </row>
    <row r="99" spans="1:21" s="9" customFormat="1" ht="38.25" customHeight="1">
      <c r="A99" s="126"/>
      <c r="B99" s="126"/>
      <c r="C99" s="6"/>
      <c r="D99" s="6"/>
      <c r="E99" s="7"/>
      <c r="F99" s="7"/>
      <c r="G99" s="7"/>
      <c r="H99" s="7"/>
      <c r="I99" s="7"/>
      <c r="J99" s="7"/>
      <c r="K99" s="7"/>
      <c r="L99" s="17"/>
      <c r="M99" s="17"/>
      <c r="N99" s="7"/>
      <c r="O99" s="7"/>
      <c r="P99" s="17"/>
      <c r="Q99" s="17"/>
      <c r="R99" s="8"/>
      <c r="S99" s="8"/>
      <c r="T99" s="8"/>
      <c r="U99" s="8"/>
    </row>
    <row r="100" spans="1:21" s="9" customFormat="1" ht="38.25" customHeight="1">
      <c r="A100" s="126"/>
      <c r="B100" s="126"/>
      <c r="C100" s="6"/>
      <c r="D100" s="6"/>
      <c r="E100" s="7"/>
      <c r="F100" s="7"/>
      <c r="G100" s="7"/>
      <c r="H100" s="7"/>
      <c r="I100" s="7"/>
      <c r="J100" s="7"/>
      <c r="K100" s="7"/>
      <c r="L100" s="17"/>
      <c r="M100" s="17"/>
      <c r="N100" s="7"/>
      <c r="O100" s="7"/>
      <c r="P100" s="17"/>
      <c r="Q100" s="17"/>
      <c r="R100" s="8"/>
      <c r="S100" s="8"/>
      <c r="T100" s="8"/>
      <c r="U100" s="8"/>
    </row>
    <row r="101" spans="1:21" s="9" customFormat="1" ht="38.25" customHeight="1">
      <c r="A101" s="6"/>
      <c r="B101" s="6"/>
      <c r="C101" s="6"/>
      <c r="D101" s="6"/>
      <c r="E101" s="7"/>
      <c r="F101" s="7"/>
      <c r="G101" s="7"/>
      <c r="H101" s="7"/>
      <c r="I101" s="7"/>
      <c r="J101" s="7"/>
      <c r="K101" s="7"/>
      <c r="L101" s="17"/>
      <c r="M101" s="17"/>
      <c r="N101" s="7"/>
      <c r="O101" s="7"/>
      <c r="P101" s="17"/>
      <c r="Q101" s="17"/>
      <c r="R101" s="8"/>
      <c r="S101" s="8"/>
      <c r="T101" s="8"/>
      <c r="U101" s="8"/>
    </row>
    <row r="102" spans="1:21" s="9" customFormat="1" ht="38.25" customHeight="1">
      <c r="A102" s="126"/>
      <c r="B102" s="126"/>
      <c r="C102" s="6"/>
      <c r="D102" s="6"/>
      <c r="E102" s="7"/>
      <c r="F102" s="7"/>
      <c r="G102" s="7"/>
      <c r="H102" s="7"/>
      <c r="I102" s="7"/>
      <c r="J102" s="7"/>
      <c r="K102" s="7"/>
      <c r="L102" s="17"/>
      <c r="M102" s="17"/>
      <c r="N102" s="7"/>
      <c r="O102" s="7"/>
      <c r="P102" s="17"/>
      <c r="Q102" s="17"/>
      <c r="R102" s="8"/>
      <c r="S102" s="8"/>
      <c r="T102" s="8"/>
      <c r="U102" s="8"/>
    </row>
    <row r="103" spans="1:21" ht="22.5" customHeight="1"/>
    <row r="104" spans="1:21" ht="45" customHeight="1">
      <c r="A104" s="121"/>
      <c r="B104" s="121"/>
      <c r="C104" s="121"/>
      <c r="D104" s="121"/>
      <c r="E104" s="121"/>
      <c r="F104" s="121"/>
      <c r="G104" s="121"/>
      <c r="H104" s="121"/>
      <c r="I104" s="121"/>
      <c r="J104" s="121"/>
      <c r="K104" s="121"/>
      <c r="L104" s="121"/>
      <c r="M104" s="121"/>
      <c r="N104" s="121"/>
      <c r="O104" s="121"/>
      <c r="P104" s="121"/>
      <c r="Q104" s="121"/>
    </row>
    <row r="105" spans="1:21" ht="28.5" customHeight="1">
      <c r="A105" s="121"/>
      <c r="B105" s="121"/>
      <c r="C105" s="121"/>
      <c r="D105" s="121"/>
      <c r="E105" s="121"/>
      <c r="F105" s="121"/>
      <c r="G105" s="121"/>
      <c r="H105" s="121"/>
      <c r="I105" s="121"/>
      <c r="J105" s="121"/>
      <c r="K105" s="121"/>
      <c r="L105" s="121"/>
      <c r="M105" s="121"/>
      <c r="N105" s="121"/>
      <c r="O105" s="121"/>
      <c r="P105" s="121"/>
      <c r="Q105" s="121"/>
    </row>
    <row r="106" spans="1:21" ht="42.75" customHeight="1">
      <c r="A106" s="121"/>
      <c r="B106" s="121"/>
      <c r="C106" s="121"/>
      <c r="D106" s="121"/>
      <c r="E106" s="121"/>
      <c r="F106" s="121"/>
      <c r="G106" s="121"/>
      <c r="H106" s="121"/>
      <c r="I106" s="121"/>
      <c r="J106" s="121"/>
      <c r="K106" s="121"/>
      <c r="L106" s="121"/>
      <c r="M106" s="121"/>
      <c r="N106" s="121"/>
      <c r="O106" s="121"/>
      <c r="P106" s="121"/>
      <c r="Q106" s="121"/>
    </row>
    <row r="107" spans="1:21" s="2" customFormat="1" ht="53.25" customHeight="1">
      <c r="A107" s="128"/>
      <c r="B107" s="128"/>
      <c r="C107" s="128"/>
      <c r="D107" s="128"/>
      <c r="E107" s="128"/>
      <c r="F107" s="128"/>
      <c r="G107" s="128"/>
      <c r="H107" s="128"/>
      <c r="I107" s="128"/>
      <c r="J107" s="128"/>
      <c r="K107" s="128"/>
      <c r="L107" s="128"/>
      <c r="M107" s="128"/>
      <c r="N107" s="128"/>
      <c r="O107" s="128"/>
      <c r="P107" s="128"/>
      <c r="Q107" s="128"/>
      <c r="R107" s="1"/>
      <c r="S107" s="1"/>
      <c r="T107" s="1"/>
      <c r="U107" s="1"/>
    </row>
    <row r="108" spans="1:21" s="2" customFormat="1" ht="25.5" customHeight="1">
      <c r="A108" s="127"/>
      <c r="B108" s="127"/>
      <c r="R108" s="1"/>
      <c r="S108" s="1"/>
      <c r="T108" s="1"/>
      <c r="U108" s="1"/>
    </row>
    <row r="109" spans="1:21" s="2" customFormat="1" ht="34.5" customHeight="1">
      <c r="A109" s="128"/>
      <c r="B109" s="128"/>
      <c r="C109" s="128"/>
      <c r="D109" s="128"/>
      <c r="E109" s="128"/>
      <c r="F109" s="128"/>
      <c r="G109" s="128"/>
      <c r="H109" s="128"/>
      <c r="I109" s="128"/>
      <c r="J109" s="128"/>
      <c r="K109" s="128"/>
      <c r="L109" s="128"/>
      <c r="M109" s="128"/>
      <c r="N109" s="128"/>
      <c r="O109" s="128"/>
      <c r="P109" s="128"/>
      <c r="Q109" s="128"/>
      <c r="R109" s="1"/>
      <c r="S109" s="1"/>
      <c r="T109" s="1"/>
      <c r="U109" s="1"/>
    </row>
    <row r="110" spans="1:21" s="4" customFormat="1" ht="56.25" customHeight="1">
      <c r="A110" s="125"/>
      <c r="B110" s="125"/>
      <c r="C110" s="125"/>
      <c r="D110" s="125"/>
      <c r="E110" s="125"/>
      <c r="F110" s="125"/>
      <c r="G110" s="125"/>
      <c r="H110" s="125"/>
      <c r="I110" s="125"/>
      <c r="J110" s="125"/>
      <c r="K110" s="125"/>
      <c r="L110" s="125"/>
      <c r="M110" s="125"/>
      <c r="N110" s="5"/>
      <c r="O110" s="5"/>
      <c r="P110" s="5"/>
      <c r="Q110" s="5"/>
      <c r="R110" s="3"/>
      <c r="S110" s="3"/>
      <c r="T110" s="3"/>
      <c r="U110" s="3"/>
    </row>
    <row r="111" spans="1:21" s="4" customFormat="1" ht="272.25" customHeight="1">
      <c r="A111" s="125"/>
      <c r="B111" s="125"/>
      <c r="C111" s="125"/>
      <c r="D111" s="125"/>
      <c r="E111" s="125"/>
      <c r="F111" s="125"/>
      <c r="G111" s="5"/>
      <c r="H111" s="5"/>
      <c r="I111" s="5"/>
      <c r="J111" s="5"/>
      <c r="K111" s="5"/>
      <c r="L111" s="5"/>
      <c r="M111" s="5"/>
      <c r="N111" s="5"/>
      <c r="O111" s="5"/>
      <c r="P111" s="5"/>
      <c r="Q111" s="5"/>
      <c r="R111" s="3"/>
      <c r="S111" s="3"/>
      <c r="T111" s="3"/>
      <c r="U111" s="3"/>
    </row>
    <row r="112" spans="1:21" s="9" customFormat="1" ht="38.25" customHeight="1">
      <c r="A112" s="126"/>
      <c r="B112" s="126"/>
      <c r="C112" s="6"/>
      <c r="D112" s="6"/>
      <c r="E112" s="7"/>
      <c r="F112" s="7"/>
      <c r="G112" s="7"/>
      <c r="H112" s="7"/>
      <c r="I112" s="6"/>
      <c r="J112" s="6"/>
      <c r="K112" s="6"/>
      <c r="L112" s="6"/>
      <c r="M112" s="6"/>
      <c r="N112" s="6"/>
      <c r="O112" s="6"/>
      <c r="P112" s="6"/>
      <c r="Q112" s="6"/>
      <c r="R112" s="8"/>
      <c r="S112" s="8"/>
      <c r="T112" s="8"/>
      <c r="U112" s="8"/>
    </row>
    <row r="113" spans="1:21" s="2" customFormat="1" ht="38.25" customHeight="1">
      <c r="A113" s="13"/>
      <c r="B113" s="13"/>
      <c r="C113" s="13"/>
      <c r="D113" s="13"/>
      <c r="E113" s="13"/>
      <c r="F113" s="13"/>
      <c r="G113" s="13"/>
      <c r="H113" s="13"/>
      <c r="I113" s="13"/>
      <c r="J113" s="13"/>
      <c r="K113" s="13"/>
      <c r="L113" s="13"/>
      <c r="M113" s="13"/>
      <c r="N113" s="13"/>
      <c r="O113" s="13"/>
      <c r="P113" s="13"/>
      <c r="Q113" s="13"/>
      <c r="R113" s="1"/>
      <c r="S113" s="1"/>
      <c r="T113" s="1"/>
      <c r="U113" s="1"/>
    </row>
    <row r="114" spans="1:21" s="2" customFormat="1" ht="38.25" customHeight="1">
      <c r="A114" s="13"/>
      <c r="B114" s="13"/>
      <c r="C114" s="13"/>
      <c r="D114" s="13"/>
      <c r="E114" s="14"/>
      <c r="F114" s="14"/>
      <c r="G114" s="14"/>
      <c r="H114" s="14"/>
      <c r="I114" s="14"/>
      <c r="J114" s="14"/>
      <c r="K114" s="14"/>
      <c r="L114" s="16"/>
      <c r="M114" s="16"/>
      <c r="N114" s="14"/>
      <c r="O114" s="14"/>
      <c r="P114" s="16"/>
      <c r="Q114" s="16"/>
      <c r="R114" s="1"/>
      <c r="S114" s="1"/>
      <c r="T114" s="1"/>
      <c r="U114" s="1"/>
    </row>
    <row r="115" spans="1:21" s="2" customFormat="1" ht="38.25" customHeight="1">
      <c r="A115" s="13"/>
      <c r="B115" s="13"/>
      <c r="C115" s="13"/>
      <c r="D115" s="13"/>
      <c r="E115" s="14"/>
      <c r="F115" s="14"/>
      <c r="G115" s="14"/>
      <c r="H115" s="14"/>
      <c r="I115" s="14"/>
      <c r="J115" s="14"/>
      <c r="K115" s="14"/>
      <c r="L115" s="16"/>
      <c r="M115" s="16"/>
      <c r="N115" s="14"/>
      <c r="O115" s="14"/>
      <c r="P115" s="16"/>
      <c r="Q115" s="16"/>
      <c r="R115" s="1"/>
      <c r="S115" s="1"/>
      <c r="T115" s="1"/>
      <c r="U115" s="1"/>
    </row>
    <row r="116" spans="1:21" s="9" customFormat="1" ht="38.25" customHeight="1">
      <c r="A116" s="126"/>
      <c r="B116" s="126"/>
      <c r="C116" s="6"/>
      <c r="D116" s="6"/>
      <c r="E116" s="7"/>
      <c r="F116" s="7"/>
      <c r="G116" s="7"/>
      <c r="H116" s="7"/>
      <c r="I116" s="7"/>
      <c r="J116" s="7"/>
      <c r="K116" s="7"/>
      <c r="L116" s="17"/>
      <c r="M116" s="17"/>
      <c r="N116" s="7"/>
      <c r="O116" s="7"/>
      <c r="P116" s="17"/>
      <c r="Q116" s="17"/>
      <c r="R116" s="8"/>
      <c r="S116" s="8"/>
      <c r="T116" s="8"/>
      <c r="U116" s="8"/>
    </row>
    <row r="117" spans="1:21" s="9" customFormat="1" ht="38.25" customHeight="1">
      <c r="A117" s="126"/>
      <c r="B117" s="126"/>
      <c r="C117" s="6"/>
      <c r="D117" s="6"/>
      <c r="E117" s="7"/>
      <c r="F117" s="7"/>
      <c r="G117" s="7"/>
      <c r="H117" s="7"/>
      <c r="I117" s="7"/>
      <c r="J117" s="7"/>
      <c r="K117" s="7"/>
      <c r="L117" s="17"/>
      <c r="M117" s="17"/>
      <c r="N117" s="7"/>
      <c r="O117" s="7"/>
      <c r="P117" s="17"/>
      <c r="Q117" s="17"/>
      <c r="R117" s="8"/>
      <c r="S117" s="8"/>
      <c r="T117" s="8"/>
      <c r="U117" s="8"/>
    </row>
    <row r="118" spans="1:21" s="9" customFormat="1" ht="38.25" customHeight="1">
      <c r="A118" s="6"/>
      <c r="B118" s="6"/>
      <c r="C118" s="6"/>
      <c r="D118" s="6"/>
      <c r="E118" s="7"/>
      <c r="F118" s="7"/>
      <c r="G118" s="7"/>
      <c r="H118" s="7"/>
      <c r="I118" s="7"/>
      <c r="J118" s="7"/>
      <c r="K118" s="7"/>
      <c r="L118" s="17"/>
      <c r="M118" s="17"/>
      <c r="N118" s="7"/>
      <c r="O118" s="7"/>
      <c r="P118" s="17"/>
      <c r="Q118" s="17"/>
      <c r="R118" s="8"/>
      <c r="S118" s="8"/>
      <c r="T118" s="8"/>
      <c r="U118" s="8"/>
    </row>
    <row r="119" spans="1:21" s="9" customFormat="1" ht="38.25" customHeight="1">
      <c r="A119" s="126"/>
      <c r="B119" s="126"/>
      <c r="C119" s="6"/>
      <c r="D119" s="6"/>
      <c r="E119" s="7"/>
      <c r="F119" s="7"/>
      <c r="G119" s="7"/>
      <c r="H119" s="7"/>
      <c r="I119" s="7"/>
      <c r="J119" s="7"/>
      <c r="K119" s="7"/>
      <c r="L119" s="17"/>
      <c r="M119" s="17"/>
      <c r="N119" s="7"/>
      <c r="O119" s="7"/>
      <c r="P119" s="17"/>
      <c r="Q119" s="17"/>
      <c r="R119" s="8"/>
      <c r="S119" s="8"/>
      <c r="T119" s="8"/>
      <c r="U119" s="8"/>
    </row>
    <row r="120" spans="1:21" ht="22.5" customHeight="1"/>
    <row r="121" spans="1:21" ht="45" customHeight="1">
      <c r="A121" s="121"/>
      <c r="B121" s="121"/>
      <c r="C121" s="121"/>
      <c r="D121" s="121"/>
      <c r="E121" s="121"/>
      <c r="F121" s="121"/>
      <c r="G121" s="121"/>
      <c r="H121" s="121"/>
      <c r="I121" s="121"/>
      <c r="J121" s="121"/>
      <c r="K121" s="121"/>
      <c r="L121" s="121"/>
      <c r="M121" s="121"/>
      <c r="N121" s="121"/>
      <c r="O121" s="121"/>
      <c r="P121" s="121"/>
      <c r="Q121" s="121"/>
    </row>
    <row r="122" spans="1:21" ht="28.5" customHeight="1">
      <c r="A122" s="121"/>
      <c r="B122" s="121"/>
      <c r="C122" s="121"/>
      <c r="D122" s="121"/>
      <c r="E122" s="121"/>
      <c r="F122" s="121"/>
      <c r="G122" s="121"/>
      <c r="H122" s="121"/>
      <c r="I122" s="121"/>
      <c r="J122" s="121"/>
      <c r="K122" s="121"/>
      <c r="L122" s="121"/>
      <c r="M122" s="121"/>
      <c r="N122" s="121"/>
      <c r="O122" s="121"/>
      <c r="P122" s="121"/>
      <c r="Q122" s="121"/>
    </row>
    <row r="123" spans="1:21" ht="42.75" customHeight="1">
      <c r="A123" s="121"/>
      <c r="B123" s="121"/>
      <c r="C123" s="121"/>
      <c r="D123" s="121"/>
      <c r="E123" s="121"/>
      <c r="F123" s="121"/>
      <c r="G123" s="121"/>
      <c r="H123" s="121"/>
      <c r="I123" s="121"/>
      <c r="J123" s="121"/>
      <c r="K123" s="121"/>
      <c r="L123" s="121"/>
      <c r="M123" s="121"/>
      <c r="N123" s="121"/>
      <c r="O123" s="121"/>
      <c r="P123" s="121"/>
      <c r="Q123" s="121"/>
    </row>
    <row r="124" spans="1:21" s="2" customFormat="1" ht="53.25" customHeight="1">
      <c r="A124" s="128"/>
      <c r="B124" s="128"/>
      <c r="C124" s="128"/>
      <c r="D124" s="128"/>
      <c r="E124" s="128"/>
      <c r="F124" s="128"/>
      <c r="G124" s="128"/>
      <c r="H124" s="128"/>
      <c r="I124" s="128"/>
      <c r="J124" s="128"/>
      <c r="K124" s="128"/>
      <c r="L124" s="128"/>
      <c r="M124" s="128"/>
      <c r="N124" s="128"/>
      <c r="O124" s="128"/>
      <c r="P124" s="128"/>
      <c r="Q124" s="128"/>
      <c r="R124" s="1"/>
      <c r="S124" s="1"/>
      <c r="T124" s="1"/>
      <c r="U124" s="1"/>
    </row>
    <row r="125" spans="1:21" s="2" customFormat="1" ht="25.5" customHeight="1">
      <c r="A125" s="127"/>
      <c r="B125" s="127"/>
      <c r="R125" s="1"/>
      <c r="S125" s="1"/>
      <c r="T125" s="1"/>
      <c r="U125" s="1"/>
    </row>
    <row r="126" spans="1:21" s="2" customFormat="1" ht="34.5" customHeight="1">
      <c r="A126" s="128"/>
      <c r="B126" s="128"/>
      <c r="C126" s="128"/>
      <c r="D126" s="128"/>
      <c r="E126" s="128"/>
      <c r="F126" s="128"/>
      <c r="G126" s="128"/>
      <c r="H126" s="128"/>
      <c r="I126" s="128"/>
      <c r="J126" s="128"/>
      <c r="K126" s="128"/>
      <c r="L126" s="128"/>
      <c r="M126" s="128"/>
      <c r="N126" s="128"/>
      <c r="O126" s="128"/>
      <c r="P126" s="128"/>
      <c r="Q126" s="128"/>
      <c r="R126" s="1"/>
      <c r="S126" s="1"/>
      <c r="T126" s="1"/>
      <c r="U126" s="1"/>
    </row>
    <row r="127" spans="1:21" s="4" customFormat="1" ht="56.25" customHeight="1">
      <c r="A127" s="125"/>
      <c r="B127" s="125"/>
      <c r="C127" s="125"/>
      <c r="D127" s="125"/>
      <c r="E127" s="125"/>
      <c r="F127" s="125"/>
      <c r="G127" s="125"/>
      <c r="H127" s="125"/>
      <c r="I127" s="125"/>
      <c r="J127" s="125"/>
      <c r="K127" s="125"/>
      <c r="L127" s="125"/>
      <c r="M127" s="125"/>
      <c r="N127" s="5"/>
      <c r="O127" s="5"/>
      <c r="P127" s="5"/>
      <c r="Q127" s="5"/>
      <c r="R127" s="3"/>
      <c r="S127" s="3"/>
      <c r="T127" s="3"/>
      <c r="U127" s="3"/>
    </row>
    <row r="128" spans="1:21" s="4" customFormat="1" ht="272.25" customHeight="1">
      <c r="A128" s="125"/>
      <c r="B128" s="125"/>
      <c r="C128" s="125"/>
      <c r="D128" s="125"/>
      <c r="E128" s="125"/>
      <c r="F128" s="125"/>
      <c r="G128" s="5"/>
      <c r="H128" s="5"/>
      <c r="I128" s="5"/>
      <c r="J128" s="5"/>
      <c r="K128" s="5"/>
      <c r="L128" s="5"/>
      <c r="M128" s="5"/>
      <c r="N128" s="5"/>
      <c r="O128" s="5"/>
      <c r="P128" s="5"/>
      <c r="Q128" s="5"/>
      <c r="R128" s="3"/>
      <c r="S128" s="3"/>
      <c r="T128" s="3"/>
      <c r="U128" s="3"/>
    </row>
    <row r="129" spans="1:21" s="9" customFormat="1" ht="38.25" customHeight="1">
      <c r="A129" s="126"/>
      <c r="B129" s="126"/>
      <c r="C129" s="6"/>
      <c r="D129" s="6"/>
      <c r="E129" s="7"/>
      <c r="F129" s="7"/>
      <c r="G129" s="7"/>
      <c r="H129" s="7"/>
      <c r="I129" s="6"/>
      <c r="J129" s="6"/>
      <c r="K129" s="6"/>
      <c r="L129" s="6"/>
      <c r="M129" s="6"/>
      <c r="N129" s="6"/>
      <c r="O129" s="6"/>
      <c r="P129" s="6"/>
      <c r="Q129" s="6"/>
      <c r="R129" s="8"/>
      <c r="S129" s="8"/>
      <c r="T129" s="8"/>
      <c r="U129" s="8"/>
    </row>
    <row r="130" spans="1:21" s="2" customFormat="1" ht="38.25" customHeight="1">
      <c r="A130" s="13"/>
      <c r="B130" s="13"/>
      <c r="C130" s="13"/>
      <c r="D130" s="13"/>
      <c r="E130" s="13"/>
      <c r="F130" s="13"/>
      <c r="G130" s="13"/>
      <c r="H130" s="13"/>
      <c r="I130" s="13"/>
      <c r="J130" s="13"/>
      <c r="K130" s="13"/>
      <c r="L130" s="13"/>
      <c r="M130" s="13"/>
      <c r="N130" s="13"/>
      <c r="O130" s="13"/>
      <c r="P130" s="13"/>
      <c r="Q130" s="13"/>
      <c r="R130" s="1"/>
      <c r="S130" s="1"/>
      <c r="T130" s="1"/>
      <c r="U130" s="1"/>
    </row>
    <row r="131" spans="1:21" s="2" customFormat="1" ht="38.25" customHeight="1">
      <c r="A131" s="13"/>
      <c r="B131" s="13"/>
      <c r="C131" s="13"/>
      <c r="D131" s="13"/>
      <c r="E131" s="14"/>
      <c r="F131" s="14"/>
      <c r="G131" s="14"/>
      <c r="H131" s="14"/>
      <c r="I131" s="14"/>
      <c r="J131" s="14"/>
      <c r="K131" s="14"/>
      <c r="L131" s="16"/>
      <c r="M131" s="16"/>
      <c r="N131" s="14"/>
      <c r="O131" s="14"/>
      <c r="P131" s="16"/>
      <c r="Q131" s="16"/>
      <c r="R131" s="1"/>
      <c r="S131" s="1"/>
      <c r="T131" s="1"/>
      <c r="U131" s="1"/>
    </row>
    <row r="132" spans="1:21" s="2" customFormat="1" ht="38.25" customHeight="1">
      <c r="A132" s="13"/>
      <c r="B132" s="13"/>
      <c r="C132" s="13"/>
      <c r="D132" s="13"/>
      <c r="E132" s="14"/>
      <c r="F132" s="14"/>
      <c r="G132" s="14"/>
      <c r="H132" s="14"/>
      <c r="I132" s="14"/>
      <c r="J132" s="14"/>
      <c r="K132" s="14"/>
      <c r="L132" s="16"/>
      <c r="M132" s="16"/>
      <c r="N132" s="14"/>
      <c r="O132" s="14"/>
      <c r="P132" s="16"/>
      <c r="Q132" s="16"/>
      <c r="R132" s="1"/>
      <c r="S132" s="1"/>
      <c r="T132" s="1"/>
      <c r="U132" s="1"/>
    </row>
    <row r="133" spans="1:21" s="9" customFormat="1" ht="38.25" customHeight="1">
      <c r="A133" s="126"/>
      <c r="B133" s="126"/>
      <c r="C133" s="6"/>
      <c r="D133" s="6"/>
      <c r="E133" s="7"/>
      <c r="F133" s="7"/>
      <c r="G133" s="7"/>
      <c r="H133" s="7"/>
      <c r="I133" s="7"/>
      <c r="J133" s="7"/>
      <c r="K133" s="7"/>
      <c r="L133" s="17"/>
      <c r="M133" s="17"/>
      <c r="N133" s="7"/>
      <c r="O133" s="7"/>
      <c r="P133" s="17"/>
      <c r="Q133" s="17"/>
      <c r="R133" s="8"/>
      <c r="S133" s="8"/>
      <c r="T133" s="8"/>
      <c r="U133" s="8"/>
    </row>
    <row r="134" spans="1:21" s="9" customFormat="1" ht="38.25" customHeight="1">
      <c r="A134" s="126"/>
      <c r="B134" s="126"/>
      <c r="C134" s="6"/>
      <c r="D134" s="6"/>
      <c r="E134" s="7"/>
      <c r="F134" s="7"/>
      <c r="G134" s="7"/>
      <c r="H134" s="7"/>
      <c r="I134" s="7"/>
      <c r="J134" s="7"/>
      <c r="K134" s="7"/>
      <c r="L134" s="17"/>
      <c r="M134" s="17"/>
      <c r="N134" s="7"/>
      <c r="O134" s="7"/>
      <c r="P134" s="17"/>
      <c r="Q134" s="17"/>
      <c r="R134" s="8"/>
      <c r="S134" s="8"/>
      <c r="T134" s="8"/>
      <c r="U134" s="8"/>
    </row>
    <row r="135" spans="1:21" s="9" customFormat="1" ht="38.25" customHeight="1">
      <c r="A135" s="6"/>
      <c r="B135" s="6"/>
      <c r="C135" s="6"/>
      <c r="D135" s="6"/>
      <c r="E135" s="7"/>
      <c r="F135" s="7"/>
      <c r="G135" s="7"/>
      <c r="H135" s="7"/>
      <c r="I135" s="7"/>
      <c r="J135" s="7"/>
      <c r="K135" s="7"/>
      <c r="L135" s="17"/>
      <c r="M135" s="17"/>
      <c r="N135" s="7"/>
      <c r="O135" s="7"/>
      <c r="P135" s="17"/>
      <c r="Q135" s="17"/>
      <c r="R135" s="8"/>
      <c r="S135" s="8"/>
      <c r="T135" s="8"/>
      <c r="U135" s="8"/>
    </row>
    <row r="136" spans="1:21" s="9" customFormat="1" ht="38.25" customHeight="1">
      <c r="A136" s="126"/>
      <c r="B136" s="126"/>
      <c r="C136" s="6"/>
      <c r="D136" s="6"/>
      <c r="E136" s="7"/>
      <c r="F136" s="7"/>
      <c r="G136" s="7"/>
      <c r="H136" s="7"/>
      <c r="I136" s="7"/>
      <c r="J136" s="7"/>
      <c r="K136" s="7"/>
      <c r="L136" s="17"/>
      <c r="M136" s="17"/>
      <c r="N136" s="7"/>
      <c r="O136" s="7"/>
      <c r="P136" s="17"/>
      <c r="Q136" s="17"/>
      <c r="R136" s="8"/>
      <c r="S136" s="8"/>
      <c r="T136" s="8"/>
      <c r="U136" s="8"/>
    </row>
    <row r="137" spans="1:21" ht="22.5" customHeight="1"/>
    <row r="138" spans="1:21" ht="45" customHeight="1">
      <c r="A138" s="121"/>
      <c r="B138" s="121"/>
      <c r="C138" s="121"/>
      <c r="D138" s="121"/>
      <c r="E138" s="121"/>
      <c r="F138" s="121"/>
      <c r="G138" s="121"/>
      <c r="H138" s="121"/>
      <c r="I138" s="121"/>
      <c r="J138" s="121"/>
      <c r="K138" s="121"/>
      <c r="L138" s="121"/>
      <c r="M138" s="121"/>
      <c r="N138" s="121"/>
      <c r="O138" s="121"/>
      <c r="P138" s="121"/>
      <c r="Q138" s="121"/>
    </row>
    <row r="139" spans="1:21" ht="28.5" customHeight="1">
      <c r="A139" s="121"/>
      <c r="B139" s="121"/>
      <c r="C139" s="121"/>
      <c r="D139" s="121"/>
      <c r="E139" s="121"/>
      <c r="F139" s="121"/>
      <c r="G139" s="121"/>
      <c r="H139" s="121"/>
      <c r="I139" s="121"/>
      <c r="J139" s="121"/>
      <c r="K139" s="121"/>
      <c r="L139" s="121"/>
      <c r="M139" s="121"/>
      <c r="N139" s="121"/>
      <c r="O139" s="121"/>
      <c r="P139" s="121"/>
      <c r="Q139" s="121"/>
    </row>
    <row r="140" spans="1:21" ht="42.75" customHeight="1">
      <c r="A140" s="121"/>
      <c r="B140" s="121"/>
      <c r="C140" s="121"/>
      <c r="D140" s="121"/>
      <c r="E140" s="121"/>
      <c r="F140" s="121"/>
      <c r="G140" s="121"/>
      <c r="H140" s="121"/>
      <c r="I140" s="121"/>
      <c r="J140" s="121"/>
      <c r="K140" s="121"/>
      <c r="L140" s="121"/>
      <c r="M140" s="121"/>
      <c r="N140" s="121"/>
      <c r="O140" s="121"/>
      <c r="P140" s="121"/>
      <c r="Q140" s="121"/>
    </row>
    <row r="141" spans="1:21" s="2" customFormat="1" ht="53.25" customHeight="1">
      <c r="A141" s="128"/>
      <c r="B141" s="128"/>
      <c r="C141" s="128"/>
      <c r="D141" s="128"/>
      <c r="E141" s="128"/>
      <c r="F141" s="128"/>
      <c r="G141" s="128"/>
      <c r="H141" s="128"/>
      <c r="I141" s="128"/>
      <c r="J141" s="128"/>
      <c r="K141" s="128"/>
      <c r="L141" s="128"/>
      <c r="M141" s="128"/>
      <c r="N141" s="128"/>
      <c r="O141" s="128"/>
      <c r="P141" s="128"/>
      <c r="Q141" s="128"/>
      <c r="R141" s="1"/>
      <c r="S141" s="1"/>
      <c r="T141" s="1"/>
      <c r="U141" s="1"/>
    </row>
    <row r="142" spans="1:21" s="2" customFormat="1" ht="25.5" customHeight="1">
      <c r="A142" s="127"/>
      <c r="B142" s="127"/>
      <c r="R142" s="1"/>
      <c r="S142" s="1"/>
      <c r="T142" s="1"/>
      <c r="U142" s="1"/>
    </row>
    <row r="143" spans="1:21" s="2" customFormat="1" ht="34.5" customHeight="1">
      <c r="A143" s="128"/>
      <c r="B143" s="128"/>
      <c r="C143" s="128"/>
      <c r="D143" s="128"/>
      <c r="E143" s="128"/>
      <c r="F143" s="128"/>
      <c r="G143" s="128"/>
      <c r="H143" s="128"/>
      <c r="I143" s="128"/>
      <c r="J143" s="128"/>
      <c r="K143" s="128"/>
      <c r="L143" s="128"/>
      <c r="M143" s="128"/>
      <c r="N143" s="128"/>
      <c r="O143" s="128"/>
      <c r="P143" s="128"/>
      <c r="Q143" s="128"/>
      <c r="R143" s="1"/>
      <c r="S143" s="1"/>
      <c r="T143" s="1"/>
      <c r="U143" s="1"/>
    </row>
    <row r="144" spans="1:21" s="4" customFormat="1" ht="56.25" customHeight="1">
      <c r="A144" s="125"/>
      <c r="B144" s="125"/>
      <c r="C144" s="125"/>
      <c r="D144" s="125"/>
      <c r="E144" s="125"/>
      <c r="F144" s="125"/>
      <c r="G144" s="125"/>
      <c r="H144" s="125"/>
      <c r="I144" s="125"/>
      <c r="J144" s="125"/>
      <c r="K144" s="125"/>
      <c r="L144" s="125"/>
      <c r="M144" s="125"/>
      <c r="N144" s="5"/>
      <c r="O144" s="5"/>
      <c r="P144" s="5"/>
      <c r="Q144" s="5"/>
      <c r="R144" s="3"/>
      <c r="S144" s="3"/>
      <c r="T144" s="3"/>
      <c r="U144" s="3"/>
    </row>
    <row r="145" spans="1:21" s="4" customFormat="1" ht="272.25" customHeight="1">
      <c r="A145" s="125"/>
      <c r="B145" s="125"/>
      <c r="C145" s="125"/>
      <c r="D145" s="125"/>
      <c r="E145" s="125"/>
      <c r="F145" s="125"/>
      <c r="G145" s="5"/>
      <c r="H145" s="5"/>
      <c r="I145" s="5"/>
      <c r="J145" s="5"/>
      <c r="K145" s="5"/>
      <c r="L145" s="5"/>
      <c r="M145" s="5"/>
      <c r="N145" s="5"/>
      <c r="O145" s="5"/>
      <c r="P145" s="5"/>
      <c r="Q145" s="5"/>
      <c r="R145" s="3"/>
      <c r="S145" s="3"/>
      <c r="T145" s="3"/>
      <c r="U145" s="3"/>
    </row>
    <row r="146" spans="1:21" s="9" customFormat="1" ht="38.25" customHeight="1">
      <c r="A146" s="126"/>
      <c r="B146" s="126"/>
      <c r="C146" s="6"/>
      <c r="D146" s="6"/>
      <c r="E146" s="7"/>
      <c r="F146" s="7"/>
      <c r="G146" s="7"/>
      <c r="H146" s="7"/>
      <c r="I146" s="6"/>
      <c r="J146" s="6"/>
      <c r="K146" s="6"/>
      <c r="L146" s="6"/>
      <c r="M146" s="6"/>
      <c r="N146" s="6"/>
      <c r="O146" s="6"/>
      <c r="P146" s="6"/>
      <c r="Q146" s="6"/>
      <c r="R146" s="8"/>
      <c r="S146" s="8"/>
      <c r="T146" s="8"/>
      <c r="U146" s="8"/>
    </row>
    <row r="147" spans="1:21" s="2" customFormat="1" ht="38.25" customHeight="1">
      <c r="A147" s="13"/>
      <c r="B147" s="13"/>
      <c r="C147" s="13"/>
      <c r="D147" s="13"/>
      <c r="E147" s="13"/>
      <c r="F147" s="13"/>
      <c r="G147" s="13"/>
      <c r="H147" s="13"/>
      <c r="I147" s="13"/>
      <c r="J147" s="13"/>
      <c r="K147" s="13"/>
      <c r="L147" s="13"/>
      <c r="M147" s="13"/>
      <c r="N147" s="13"/>
      <c r="O147" s="13"/>
      <c r="P147" s="13"/>
      <c r="Q147" s="13"/>
      <c r="R147" s="1"/>
      <c r="S147" s="1"/>
      <c r="T147" s="1"/>
      <c r="U147" s="1"/>
    </row>
    <row r="148" spans="1:21" s="2" customFormat="1" ht="38.25" customHeight="1">
      <c r="A148" s="13"/>
      <c r="B148" s="13"/>
      <c r="C148" s="13"/>
      <c r="D148" s="13"/>
      <c r="E148" s="14"/>
      <c r="F148" s="14"/>
      <c r="G148" s="14"/>
      <c r="H148" s="14"/>
      <c r="I148" s="14"/>
      <c r="J148" s="14"/>
      <c r="K148" s="14"/>
      <c r="L148" s="16"/>
      <c r="M148" s="16"/>
      <c r="N148" s="14"/>
      <c r="O148" s="14"/>
      <c r="P148" s="16"/>
      <c r="Q148" s="16"/>
      <c r="R148" s="1"/>
      <c r="S148" s="1"/>
      <c r="T148" s="1"/>
      <c r="U148" s="1"/>
    </row>
    <row r="149" spans="1:21" s="2" customFormat="1" ht="38.25" customHeight="1">
      <c r="A149" s="13"/>
      <c r="B149" s="13"/>
      <c r="C149" s="13"/>
      <c r="D149" s="13"/>
      <c r="E149" s="14"/>
      <c r="F149" s="14"/>
      <c r="G149" s="14"/>
      <c r="H149" s="14"/>
      <c r="I149" s="14"/>
      <c r="J149" s="14"/>
      <c r="K149" s="14"/>
      <c r="L149" s="16"/>
      <c r="M149" s="16"/>
      <c r="N149" s="14"/>
      <c r="O149" s="14"/>
      <c r="P149" s="16"/>
      <c r="Q149" s="16"/>
      <c r="R149" s="1"/>
      <c r="S149" s="1"/>
      <c r="T149" s="1"/>
      <c r="U149" s="1"/>
    </row>
    <row r="150" spans="1:21" s="9" customFormat="1" ht="38.25" customHeight="1">
      <c r="A150" s="126"/>
      <c r="B150" s="126"/>
      <c r="C150" s="6"/>
      <c r="D150" s="6"/>
      <c r="E150" s="7"/>
      <c r="F150" s="7"/>
      <c r="G150" s="7"/>
      <c r="H150" s="7"/>
      <c r="I150" s="7"/>
      <c r="J150" s="7"/>
      <c r="K150" s="7"/>
      <c r="L150" s="17"/>
      <c r="M150" s="17"/>
      <c r="N150" s="7"/>
      <c r="O150" s="7"/>
      <c r="P150" s="17"/>
      <c r="Q150" s="17"/>
      <c r="R150" s="8"/>
      <c r="S150" s="8"/>
      <c r="T150" s="8"/>
      <c r="U150" s="8"/>
    </row>
    <row r="151" spans="1:21" s="9" customFormat="1" ht="38.25" customHeight="1">
      <c r="A151" s="126"/>
      <c r="B151" s="126"/>
      <c r="C151" s="6"/>
      <c r="D151" s="6"/>
      <c r="E151" s="7"/>
      <c r="F151" s="7"/>
      <c r="G151" s="7"/>
      <c r="H151" s="7"/>
      <c r="I151" s="7"/>
      <c r="J151" s="7"/>
      <c r="K151" s="7"/>
      <c r="L151" s="17"/>
      <c r="M151" s="17"/>
      <c r="N151" s="7"/>
      <c r="O151" s="7"/>
      <c r="P151" s="17"/>
      <c r="Q151" s="17"/>
      <c r="R151" s="8"/>
      <c r="S151" s="8"/>
      <c r="T151" s="8"/>
      <c r="U151" s="8"/>
    </row>
    <row r="152" spans="1:21" s="9" customFormat="1" ht="38.25" customHeight="1">
      <c r="A152" s="6"/>
      <c r="B152" s="6"/>
      <c r="C152" s="6"/>
      <c r="D152" s="6"/>
      <c r="E152" s="7"/>
      <c r="F152" s="7"/>
      <c r="G152" s="7"/>
      <c r="H152" s="7"/>
      <c r="I152" s="7"/>
      <c r="J152" s="7"/>
      <c r="K152" s="7"/>
      <c r="L152" s="17"/>
      <c r="M152" s="17"/>
      <c r="N152" s="7"/>
      <c r="O152" s="7"/>
      <c r="P152" s="17"/>
      <c r="Q152" s="17"/>
      <c r="R152" s="8"/>
      <c r="S152" s="8"/>
      <c r="T152" s="8"/>
      <c r="U152" s="8"/>
    </row>
    <row r="153" spans="1:21" s="9" customFormat="1" ht="38.25" customHeight="1">
      <c r="A153" s="126"/>
      <c r="B153" s="126"/>
      <c r="C153" s="6"/>
      <c r="D153" s="6"/>
      <c r="E153" s="7"/>
      <c r="F153" s="7"/>
      <c r="G153" s="7"/>
      <c r="H153" s="7"/>
      <c r="I153" s="7"/>
      <c r="J153" s="7"/>
      <c r="K153" s="7"/>
      <c r="L153" s="17"/>
      <c r="M153" s="17"/>
      <c r="N153" s="7"/>
      <c r="O153" s="7"/>
      <c r="P153" s="17"/>
      <c r="Q153" s="17"/>
      <c r="R153" s="8"/>
      <c r="S153" s="8"/>
      <c r="T153" s="8"/>
      <c r="U153" s="8"/>
    </row>
    <row r="154" spans="1:21" ht="22.5" customHeight="1"/>
    <row r="155" spans="1:21" ht="45" customHeight="1">
      <c r="A155" s="121"/>
      <c r="B155" s="121"/>
      <c r="C155" s="121"/>
      <c r="D155" s="121"/>
      <c r="E155" s="121"/>
      <c r="F155" s="121"/>
      <c r="G155" s="121"/>
      <c r="H155" s="121"/>
      <c r="I155" s="121"/>
      <c r="J155" s="121"/>
      <c r="K155" s="121"/>
      <c r="L155" s="121"/>
      <c r="M155" s="121"/>
      <c r="N155" s="121"/>
      <c r="O155" s="121"/>
      <c r="P155" s="121"/>
      <c r="Q155" s="121"/>
    </row>
    <row r="156" spans="1:21" ht="28.5" customHeight="1">
      <c r="A156" s="121"/>
      <c r="B156" s="121"/>
      <c r="C156" s="121"/>
      <c r="D156" s="121"/>
      <c r="E156" s="121"/>
      <c r="F156" s="121"/>
      <c r="G156" s="121"/>
      <c r="H156" s="121"/>
      <c r="I156" s="121"/>
      <c r="J156" s="121"/>
      <c r="K156" s="121"/>
      <c r="L156" s="121"/>
      <c r="M156" s="121"/>
      <c r="N156" s="121"/>
      <c r="O156" s="121"/>
      <c r="P156" s="121"/>
      <c r="Q156" s="121"/>
    </row>
    <row r="157" spans="1:21" ht="42.75" customHeight="1">
      <c r="A157" s="121"/>
      <c r="B157" s="121"/>
      <c r="C157" s="121"/>
      <c r="D157" s="121"/>
      <c r="E157" s="121"/>
      <c r="F157" s="121"/>
      <c r="G157" s="121"/>
      <c r="H157" s="121"/>
      <c r="I157" s="121"/>
      <c r="J157" s="121"/>
      <c r="K157" s="121"/>
      <c r="L157" s="121"/>
      <c r="M157" s="121"/>
      <c r="N157" s="121"/>
      <c r="O157" s="121"/>
      <c r="P157" s="121"/>
      <c r="Q157" s="121"/>
    </row>
    <row r="158" spans="1:21" s="2" customFormat="1" ht="53.25" customHeight="1">
      <c r="A158" s="128"/>
      <c r="B158" s="128"/>
      <c r="C158" s="128"/>
      <c r="D158" s="128"/>
      <c r="E158" s="128"/>
      <c r="F158" s="128"/>
      <c r="G158" s="128"/>
      <c r="H158" s="128"/>
      <c r="I158" s="128"/>
      <c r="J158" s="128"/>
      <c r="K158" s="128"/>
      <c r="L158" s="128"/>
      <c r="M158" s="128"/>
      <c r="N158" s="128"/>
      <c r="O158" s="128"/>
      <c r="P158" s="128"/>
      <c r="Q158" s="128"/>
      <c r="R158" s="1"/>
      <c r="S158" s="1"/>
      <c r="T158" s="1"/>
      <c r="U158" s="1"/>
    </row>
    <row r="159" spans="1:21" s="2" customFormat="1" ht="25.5" customHeight="1">
      <c r="A159" s="127"/>
      <c r="B159" s="127"/>
      <c r="R159" s="1"/>
      <c r="S159" s="1"/>
      <c r="T159" s="1"/>
      <c r="U159" s="1"/>
    </row>
    <row r="160" spans="1:21" s="2" customFormat="1" ht="34.5" customHeight="1">
      <c r="A160" s="128"/>
      <c r="B160" s="128"/>
      <c r="C160" s="128"/>
      <c r="D160" s="128"/>
      <c r="E160" s="128"/>
      <c r="F160" s="128"/>
      <c r="G160" s="128"/>
      <c r="H160" s="128"/>
      <c r="I160" s="128"/>
      <c r="J160" s="128"/>
      <c r="K160" s="128"/>
      <c r="L160" s="128"/>
      <c r="M160" s="128"/>
      <c r="N160" s="128"/>
      <c r="O160" s="128"/>
      <c r="P160" s="128"/>
      <c r="Q160" s="128"/>
      <c r="R160" s="1"/>
      <c r="S160" s="1"/>
      <c r="T160" s="1"/>
      <c r="U160" s="1"/>
    </row>
    <row r="161" spans="1:21" s="4" customFormat="1" ht="56.25" customHeight="1">
      <c r="A161" s="125"/>
      <c r="B161" s="125"/>
      <c r="C161" s="125"/>
      <c r="D161" s="125"/>
      <c r="E161" s="125"/>
      <c r="F161" s="125"/>
      <c r="G161" s="125"/>
      <c r="H161" s="125"/>
      <c r="I161" s="125"/>
      <c r="J161" s="125"/>
      <c r="K161" s="125"/>
      <c r="L161" s="125"/>
      <c r="M161" s="125"/>
      <c r="N161" s="5"/>
      <c r="O161" s="5"/>
      <c r="P161" s="5"/>
      <c r="Q161" s="5"/>
      <c r="R161" s="3"/>
      <c r="S161" s="3"/>
      <c r="T161" s="3"/>
      <c r="U161" s="3"/>
    </row>
    <row r="162" spans="1:21" s="4" customFormat="1" ht="272.25" customHeight="1">
      <c r="A162" s="125"/>
      <c r="B162" s="125"/>
      <c r="C162" s="125"/>
      <c r="D162" s="125"/>
      <c r="E162" s="125"/>
      <c r="F162" s="125"/>
      <c r="G162" s="5"/>
      <c r="H162" s="5"/>
      <c r="I162" s="5"/>
      <c r="J162" s="5"/>
      <c r="K162" s="5"/>
      <c r="L162" s="5"/>
      <c r="M162" s="5"/>
      <c r="N162" s="5"/>
      <c r="O162" s="5"/>
      <c r="P162" s="5"/>
      <c r="Q162" s="5"/>
      <c r="R162" s="3"/>
      <c r="S162" s="3"/>
      <c r="T162" s="3"/>
      <c r="U162" s="3"/>
    </row>
    <row r="163" spans="1:21" s="9" customFormat="1" ht="38.25" customHeight="1">
      <c r="A163" s="126"/>
      <c r="B163" s="126"/>
      <c r="C163" s="6"/>
      <c r="D163" s="6"/>
      <c r="E163" s="7"/>
      <c r="F163" s="7"/>
      <c r="G163" s="7"/>
      <c r="H163" s="7"/>
      <c r="I163" s="6"/>
      <c r="J163" s="6"/>
      <c r="K163" s="6"/>
      <c r="L163" s="6"/>
      <c r="M163" s="6"/>
      <c r="N163" s="6"/>
      <c r="O163" s="6"/>
      <c r="P163" s="6"/>
      <c r="Q163" s="6"/>
      <c r="R163" s="8"/>
      <c r="S163" s="8"/>
      <c r="T163" s="8"/>
      <c r="U163" s="8"/>
    </row>
    <row r="164" spans="1:21" s="2" customFormat="1" ht="38.25" customHeight="1">
      <c r="A164" s="13"/>
      <c r="B164" s="13"/>
      <c r="C164" s="13"/>
      <c r="D164" s="13"/>
      <c r="E164" s="13"/>
      <c r="F164" s="13"/>
      <c r="G164" s="13"/>
      <c r="H164" s="13"/>
      <c r="I164" s="13"/>
      <c r="J164" s="13"/>
      <c r="K164" s="13"/>
      <c r="L164" s="13"/>
      <c r="M164" s="13"/>
      <c r="N164" s="13"/>
      <c r="O164" s="13"/>
      <c r="P164" s="13"/>
      <c r="Q164" s="13"/>
      <c r="R164" s="1"/>
      <c r="S164" s="1"/>
      <c r="T164" s="1"/>
      <c r="U164" s="1"/>
    </row>
    <row r="165" spans="1:21" s="2" customFormat="1" ht="38.25" customHeight="1">
      <c r="A165" s="13"/>
      <c r="B165" s="13"/>
      <c r="C165" s="13"/>
      <c r="D165" s="13"/>
      <c r="E165" s="14"/>
      <c r="F165" s="14"/>
      <c r="G165" s="14"/>
      <c r="H165" s="14"/>
      <c r="I165" s="14"/>
      <c r="J165" s="14"/>
      <c r="K165" s="14"/>
      <c r="L165" s="16"/>
      <c r="M165" s="16"/>
      <c r="N165" s="14"/>
      <c r="O165" s="14"/>
      <c r="P165" s="16"/>
      <c r="Q165" s="16"/>
      <c r="R165" s="1"/>
      <c r="S165" s="1"/>
      <c r="T165" s="1"/>
      <c r="U165" s="1"/>
    </row>
    <row r="166" spans="1:21" s="2" customFormat="1" ht="38.25" customHeight="1">
      <c r="A166" s="13"/>
      <c r="B166" s="13"/>
      <c r="C166" s="13"/>
      <c r="D166" s="13"/>
      <c r="E166" s="14"/>
      <c r="F166" s="14"/>
      <c r="G166" s="14"/>
      <c r="H166" s="14"/>
      <c r="I166" s="14"/>
      <c r="J166" s="14"/>
      <c r="K166" s="14"/>
      <c r="L166" s="16"/>
      <c r="M166" s="16"/>
      <c r="N166" s="14"/>
      <c r="O166" s="14"/>
      <c r="P166" s="16"/>
      <c r="Q166" s="16"/>
      <c r="R166" s="1"/>
      <c r="S166" s="1"/>
      <c r="T166" s="1"/>
      <c r="U166" s="1"/>
    </row>
    <row r="167" spans="1:21" s="9" customFormat="1" ht="38.25" customHeight="1">
      <c r="A167" s="126"/>
      <c r="B167" s="126"/>
      <c r="C167" s="6"/>
      <c r="D167" s="6"/>
      <c r="E167" s="7"/>
      <c r="F167" s="7"/>
      <c r="G167" s="7"/>
      <c r="H167" s="7"/>
      <c r="I167" s="7"/>
      <c r="J167" s="7"/>
      <c r="K167" s="7"/>
      <c r="L167" s="17"/>
      <c r="M167" s="17"/>
      <c r="N167" s="7"/>
      <c r="O167" s="7"/>
      <c r="P167" s="17"/>
      <c r="Q167" s="17"/>
      <c r="R167" s="8"/>
      <c r="S167" s="8"/>
      <c r="T167" s="8"/>
      <c r="U167" s="8"/>
    </row>
    <row r="168" spans="1:21" s="9" customFormat="1" ht="38.25" customHeight="1">
      <c r="A168" s="126"/>
      <c r="B168" s="126"/>
      <c r="C168" s="6"/>
      <c r="D168" s="6"/>
      <c r="E168" s="7"/>
      <c r="F168" s="7"/>
      <c r="G168" s="7"/>
      <c r="H168" s="7"/>
      <c r="I168" s="7"/>
      <c r="J168" s="7"/>
      <c r="K168" s="7"/>
      <c r="L168" s="17"/>
      <c r="M168" s="17"/>
      <c r="N168" s="7"/>
      <c r="O168" s="7"/>
      <c r="P168" s="17"/>
      <c r="Q168" s="17"/>
      <c r="R168" s="8"/>
      <c r="S168" s="8"/>
      <c r="T168" s="8"/>
      <c r="U168" s="8"/>
    </row>
    <row r="169" spans="1:21" s="9" customFormat="1" ht="38.25" customHeight="1">
      <c r="A169" s="6"/>
      <c r="B169" s="6"/>
      <c r="C169" s="6"/>
      <c r="D169" s="6"/>
      <c r="E169" s="7"/>
      <c r="F169" s="7"/>
      <c r="G169" s="7"/>
      <c r="H169" s="7"/>
      <c r="I169" s="7"/>
      <c r="J169" s="7"/>
      <c r="K169" s="7"/>
      <c r="L169" s="17"/>
      <c r="M169" s="17"/>
      <c r="N169" s="7"/>
      <c r="O169" s="7"/>
      <c r="P169" s="17"/>
      <c r="Q169" s="17"/>
      <c r="R169" s="8"/>
      <c r="S169" s="8"/>
      <c r="T169" s="8"/>
      <c r="U169" s="8"/>
    </row>
    <row r="170" spans="1:21" s="9" customFormat="1" ht="38.25" customHeight="1">
      <c r="A170" s="126"/>
      <c r="B170" s="126"/>
      <c r="C170" s="6"/>
      <c r="D170" s="6"/>
      <c r="E170" s="7"/>
      <c r="F170" s="7"/>
      <c r="G170" s="7"/>
      <c r="H170" s="7"/>
      <c r="I170" s="7"/>
      <c r="J170" s="7"/>
      <c r="K170" s="7"/>
      <c r="L170" s="17"/>
      <c r="M170" s="17"/>
      <c r="N170" s="7"/>
      <c r="O170" s="7"/>
      <c r="P170" s="17"/>
      <c r="Q170" s="17"/>
      <c r="R170" s="8"/>
      <c r="S170" s="8"/>
      <c r="T170" s="8"/>
      <c r="U170" s="8"/>
    </row>
    <row r="171" spans="1:21" ht="22.5" customHeight="1"/>
    <row r="172" spans="1:21" ht="45" customHeight="1">
      <c r="A172" s="121"/>
      <c r="B172" s="121"/>
      <c r="C172" s="121"/>
      <c r="D172" s="121"/>
      <c r="E172" s="121"/>
      <c r="F172" s="121"/>
      <c r="G172" s="121"/>
      <c r="H172" s="121"/>
      <c r="I172" s="121"/>
      <c r="J172" s="121"/>
      <c r="K172" s="121"/>
      <c r="L172" s="121"/>
      <c r="M172" s="121"/>
      <c r="N172" s="121"/>
      <c r="O172" s="121"/>
      <c r="P172" s="121"/>
      <c r="Q172" s="121"/>
    </row>
    <row r="173" spans="1:21" ht="28.5" customHeight="1">
      <c r="A173" s="121"/>
      <c r="B173" s="121"/>
      <c r="C173" s="121"/>
      <c r="D173" s="121"/>
      <c r="E173" s="121"/>
      <c r="F173" s="121"/>
      <c r="G173" s="121"/>
      <c r="H173" s="121"/>
      <c r="I173" s="121"/>
      <c r="J173" s="121"/>
      <c r="K173" s="121"/>
      <c r="L173" s="121"/>
      <c r="M173" s="121"/>
      <c r="N173" s="121"/>
      <c r="O173" s="121"/>
      <c r="P173" s="121"/>
      <c r="Q173" s="121"/>
    </row>
    <row r="174" spans="1:21" ht="42.75" customHeight="1">
      <c r="A174" s="121"/>
      <c r="B174" s="121"/>
      <c r="C174" s="121"/>
      <c r="D174" s="121"/>
      <c r="E174" s="121"/>
      <c r="F174" s="121"/>
      <c r="G174" s="121"/>
      <c r="H174" s="121"/>
      <c r="I174" s="121"/>
      <c r="J174" s="121"/>
      <c r="K174" s="121"/>
      <c r="L174" s="121"/>
      <c r="M174" s="121"/>
      <c r="N174" s="121"/>
      <c r="O174" s="121"/>
      <c r="P174" s="121"/>
      <c r="Q174" s="121"/>
    </row>
    <row r="176" spans="1:21" s="2" customFormat="1" ht="53.25" customHeight="1">
      <c r="A176" s="128"/>
      <c r="B176" s="128"/>
      <c r="C176" s="128"/>
      <c r="D176" s="128"/>
      <c r="E176" s="128"/>
      <c r="F176" s="128"/>
      <c r="G176" s="128"/>
      <c r="H176" s="128"/>
      <c r="I176" s="128"/>
      <c r="J176" s="128"/>
      <c r="K176" s="128"/>
      <c r="L176" s="128"/>
      <c r="M176" s="128"/>
      <c r="N176" s="128"/>
      <c r="O176" s="128"/>
      <c r="P176" s="128"/>
      <c r="Q176" s="128"/>
      <c r="R176" s="1"/>
      <c r="S176" s="1"/>
      <c r="T176" s="1"/>
      <c r="U176" s="1"/>
    </row>
    <row r="177" spans="1:21" s="2" customFormat="1" ht="25.5" customHeight="1">
      <c r="A177" s="127"/>
      <c r="B177" s="127"/>
      <c r="R177" s="1"/>
      <c r="S177" s="1"/>
      <c r="T177" s="1"/>
      <c r="U177" s="1"/>
    </row>
    <row r="178" spans="1:21" s="2" customFormat="1" ht="34.5" customHeight="1">
      <c r="A178" s="128"/>
      <c r="B178" s="128"/>
      <c r="C178" s="128"/>
      <c r="D178" s="128"/>
      <c r="E178" s="128"/>
      <c r="F178" s="128"/>
      <c r="G178" s="128"/>
      <c r="H178" s="128"/>
      <c r="I178" s="128"/>
      <c r="J178" s="128"/>
      <c r="K178" s="128"/>
      <c r="L178" s="128"/>
      <c r="M178" s="128"/>
      <c r="N178" s="128"/>
      <c r="O178" s="128"/>
      <c r="P178" s="128"/>
      <c r="Q178" s="128"/>
      <c r="R178" s="1"/>
      <c r="S178" s="1"/>
      <c r="T178" s="1"/>
      <c r="U178" s="1"/>
    </row>
    <row r="179" spans="1:21" s="4" customFormat="1" ht="56.25" customHeight="1">
      <c r="A179" s="125"/>
      <c r="B179" s="125"/>
      <c r="C179" s="125"/>
      <c r="D179" s="125"/>
      <c r="E179" s="125"/>
      <c r="F179" s="125"/>
      <c r="G179" s="125"/>
      <c r="H179" s="125"/>
      <c r="I179" s="125"/>
      <c r="J179" s="125"/>
      <c r="K179" s="125"/>
      <c r="L179" s="125"/>
      <c r="M179" s="125"/>
      <c r="N179" s="5"/>
      <c r="O179" s="5"/>
      <c r="P179" s="5"/>
      <c r="Q179" s="5"/>
      <c r="R179" s="3"/>
      <c r="S179" s="3"/>
      <c r="T179" s="3"/>
      <c r="U179" s="3"/>
    </row>
    <row r="180" spans="1:21" s="4" customFormat="1" ht="272.25" customHeight="1">
      <c r="A180" s="125"/>
      <c r="B180" s="125"/>
      <c r="C180" s="125"/>
      <c r="D180" s="125"/>
      <c r="E180" s="125"/>
      <c r="F180" s="125"/>
      <c r="G180" s="5"/>
      <c r="H180" s="5"/>
      <c r="I180" s="5"/>
      <c r="J180" s="5"/>
      <c r="K180" s="5"/>
      <c r="L180" s="5"/>
      <c r="M180" s="5"/>
      <c r="N180" s="5"/>
      <c r="O180" s="5"/>
      <c r="P180" s="5"/>
      <c r="Q180" s="5"/>
      <c r="R180" s="3"/>
      <c r="S180" s="3"/>
      <c r="T180" s="3"/>
      <c r="U180" s="3"/>
    </row>
    <row r="181" spans="1:21" s="9" customFormat="1" ht="38.25" customHeight="1">
      <c r="A181" s="126"/>
      <c r="B181" s="126"/>
      <c r="C181" s="6"/>
      <c r="D181" s="6"/>
      <c r="E181" s="7"/>
      <c r="F181" s="7"/>
      <c r="G181" s="7"/>
      <c r="H181" s="7"/>
      <c r="I181" s="6"/>
      <c r="J181" s="6"/>
      <c r="K181" s="6"/>
      <c r="L181" s="6"/>
      <c r="M181" s="6"/>
      <c r="N181" s="6"/>
      <c r="O181" s="6"/>
      <c r="P181" s="6"/>
      <c r="Q181" s="6"/>
      <c r="R181" s="8"/>
      <c r="S181" s="8"/>
      <c r="T181" s="8"/>
      <c r="U181" s="8"/>
    </row>
    <row r="182" spans="1:21" s="2" customFormat="1" ht="38.25" customHeight="1">
      <c r="A182" s="13"/>
      <c r="B182" s="13"/>
      <c r="C182" s="13"/>
      <c r="D182" s="13"/>
      <c r="E182" s="13"/>
      <c r="F182" s="13"/>
      <c r="G182" s="13"/>
      <c r="H182" s="13"/>
      <c r="I182" s="13"/>
      <c r="J182" s="13"/>
      <c r="K182" s="13"/>
      <c r="L182" s="13"/>
      <c r="M182" s="13"/>
      <c r="N182" s="13"/>
      <c r="O182" s="13"/>
      <c r="P182" s="13"/>
      <c r="Q182" s="13"/>
      <c r="R182" s="1"/>
      <c r="S182" s="1"/>
      <c r="T182" s="1"/>
      <c r="U182" s="1"/>
    </row>
    <row r="183" spans="1:21" s="2" customFormat="1" ht="38.25" customHeight="1">
      <c r="A183" s="13"/>
      <c r="B183" s="13"/>
      <c r="C183" s="13"/>
      <c r="D183" s="13"/>
      <c r="E183" s="14"/>
      <c r="F183" s="14"/>
      <c r="G183" s="14"/>
      <c r="H183" s="14"/>
      <c r="I183" s="14"/>
      <c r="J183" s="14"/>
      <c r="K183" s="14"/>
      <c r="L183" s="16"/>
      <c r="M183" s="16"/>
      <c r="N183" s="14"/>
      <c r="O183" s="14"/>
      <c r="P183" s="16"/>
      <c r="Q183" s="16"/>
      <c r="R183" s="1"/>
      <c r="S183" s="1"/>
      <c r="T183" s="1"/>
      <c r="U183" s="1"/>
    </row>
    <row r="184" spans="1:21" s="2" customFormat="1" ht="38.25" customHeight="1">
      <c r="A184" s="13"/>
      <c r="B184" s="13"/>
      <c r="C184" s="13"/>
      <c r="D184" s="13"/>
      <c r="E184" s="14"/>
      <c r="F184" s="14"/>
      <c r="G184" s="14"/>
      <c r="H184" s="14"/>
      <c r="I184" s="14"/>
      <c r="J184" s="14"/>
      <c r="K184" s="14"/>
      <c r="L184" s="16"/>
      <c r="M184" s="16"/>
      <c r="N184" s="14"/>
      <c r="O184" s="14"/>
      <c r="P184" s="16"/>
      <c r="Q184" s="16"/>
      <c r="R184" s="1"/>
      <c r="S184" s="1"/>
      <c r="T184" s="1"/>
      <c r="U184" s="1"/>
    </row>
    <row r="185" spans="1:21" s="9" customFormat="1" ht="38.25" customHeight="1">
      <c r="A185" s="126"/>
      <c r="B185" s="126"/>
      <c r="C185" s="6"/>
      <c r="D185" s="6"/>
      <c r="E185" s="7"/>
      <c r="F185" s="7"/>
      <c r="G185" s="7"/>
      <c r="H185" s="7"/>
      <c r="I185" s="7"/>
      <c r="J185" s="7"/>
      <c r="K185" s="7"/>
      <c r="L185" s="17"/>
      <c r="M185" s="17"/>
      <c r="N185" s="7"/>
      <c r="O185" s="7"/>
      <c r="P185" s="17"/>
      <c r="Q185" s="17"/>
      <c r="R185" s="8"/>
      <c r="S185" s="8"/>
      <c r="T185" s="8"/>
      <c r="U185" s="8"/>
    </row>
    <row r="186" spans="1:21" s="9" customFormat="1" ht="38.25" customHeight="1">
      <c r="A186" s="126"/>
      <c r="B186" s="126"/>
      <c r="C186" s="6"/>
      <c r="D186" s="6"/>
      <c r="E186" s="7"/>
      <c r="F186" s="7"/>
      <c r="G186" s="7"/>
      <c r="H186" s="7"/>
      <c r="I186" s="7"/>
      <c r="J186" s="7"/>
      <c r="K186" s="7"/>
      <c r="L186" s="17"/>
      <c r="M186" s="17"/>
      <c r="N186" s="7"/>
      <c r="O186" s="7"/>
      <c r="P186" s="17"/>
      <c r="Q186" s="17"/>
      <c r="R186" s="8"/>
      <c r="S186" s="8"/>
      <c r="T186" s="8"/>
      <c r="U186" s="8"/>
    </row>
    <row r="187" spans="1:21" s="9" customFormat="1" ht="38.25" customHeight="1">
      <c r="A187" s="6"/>
      <c r="B187" s="6"/>
      <c r="C187" s="6"/>
      <c r="D187" s="6"/>
      <c r="E187" s="7"/>
      <c r="F187" s="7"/>
      <c r="G187" s="7"/>
      <c r="H187" s="7"/>
      <c r="I187" s="7"/>
      <c r="J187" s="7"/>
      <c r="K187" s="7"/>
      <c r="L187" s="17"/>
      <c r="M187" s="17"/>
      <c r="N187" s="7"/>
      <c r="O187" s="7"/>
      <c r="P187" s="17"/>
      <c r="Q187" s="17"/>
      <c r="R187" s="8"/>
      <c r="S187" s="8"/>
      <c r="T187" s="8"/>
      <c r="U187" s="8"/>
    </row>
    <row r="188" spans="1:21" s="9" customFormat="1" ht="38.25" customHeight="1">
      <c r="A188" s="126"/>
      <c r="B188" s="126"/>
      <c r="C188" s="6"/>
      <c r="D188" s="6"/>
      <c r="E188" s="7"/>
      <c r="F188" s="7"/>
      <c r="G188" s="7"/>
      <c r="H188" s="7"/>
      <c r="I188" s="7"/>
      <c r="J188" s="7"/>
      <c r="K188" s="7"/>
      <c r="L188" s="17"/>
      <c r="M188" s="17"/>
      <c r="N188" s="7"/>
      <c r="O188" s="7"/>
      <c r="P188" s="17"/>
      <c r="Q188" s="17"/>
      <c r="R188" s="8"/>
      <c r="S188" s="8"/>
      <c r="T188" s="8"/>
      <c r="U188" s="8"/>
    </row>
    <row r="189" spans="1:21" ht="22.5" customHeight="1"/>
    <row r="190" spans="1:21" ht="45" customHeight="1">
      <c r="A190" s="121"/>
      <c r="B190" s="121"/>
      <c r="C190" s="121"/>
      <c r="D190" s="121"/>
      <c r="E190" s="121"/>
      <c r="F190" s="121"/>
      <c r="G190" s="121"/>
      <c r="H190" s="121"/>
      <c r="I190" s="121"/>
      <c r="J190" s="121"/>
      <c r="K190" s="121"/>
      <c r="L190" s="121"/>
      <c r="M190" s="121"/>
      <c r="N190" s="121"/>
      <c r="O190" s="121"/>
      <c r="P190" s="121"/>
      <c r="Q190" s="121"/>
    </row>
    <row r="191" spans="1:21" ht="28.5" customHeight="1">
      <c r="A191" s="121"/>
      <c r="B191" s="121"/>
      <c r="C191" s="121"/>
      <c r="D191" s="121"/>
      <c r="E191" s="121"/>
      <c r="F191" s="121"/>
      <c r="G191" s="121"/>
      <c r="H191" s="121"/>
      <c r="I191" s="121"/>
      <c r="J191" s="121"/>
      <c r="K191" s="121"/>
      <c r="L191" s="121"/>
      <c r="M191" s="121"/>
      <c r="N191" s="121"/>
      <c r="O191" s="121"/>
      <c r="P191" s="121"/>
      <c r="Q191" s="121"/>
    </row>
    <row r="192" spans="1:21" ht="42.75" customHeight="1">
      <c r="A192" s="121"/>
      <c r="B192" s="121"/>
      <c r="C192" s="121"/>
      <c r="D192" s="121"/>
      <c r="E192" s="121"/>
      <c r="F192" s="121"/>
      <c r="G192" s="121"/>
      <c r="H192" s="121"/>
      <c r="I192" s="121"/>
      <c r="J192" s="121"/>
      <c r="K192" s="121"/>
      <c r="L192" s="121"/>
      <c r="M192" s="121"/>
      <c r="N192" s="121"/>
      <c r="O192" s="121"/>
      <c r="P192" s="121"/>
      <c r="Q192" s="121"/>
    </row>
    <row r="193" spans="1:21" s="2" customFormat="1" ht="53.25" customHeight="1">
      <c r="A193" s="128"/>
      <c r="B193" s="128"/>
      <c r="C193" s="128"/>
      <c r="D193" s="128"/>
      <c r="E193" s="128"/>
      <c r="F193" s="128"/>
      <c r="G193" s="128"/>
      <c r="H193" s="128"/>
      <c r="I193" s="128"/>
      <c r="J193" s="128"/>
      <c r="K193" s="128"/>
      <c r="L193" s="128"/>
      <c r="M193" s="128"/>
      <c r="N193" s="128"/>
      <c r="O193" s="128"/>
      <c r="P193" s="128"/>
      <c r="Q193" s="128"/>
      <c r="R193" s="1"/>
      <c r="S193" s="1"/>
      <c r="T193" s="1"/>
      <c r="U193" s="1"/>
    </row>
    <row r="194" spans="1:21" s="2" customFormat="1" ht="25.5" customHeight="1">
      <c r="A194" s="127"/>
      <c r="B194" s="127"/>
      <c r="R194" s="1"/>
      <c r="S194" s="1"/>
      <c r="T194" s="1"/>
      <c r="U194" s="1"/>
    </row>
    <row r="195" spans="1:21" s="2" customFormat="1" ht="34.5" customHeight="1">
      <c r="A195" s="128"/>
      <c r="B195" s="128"/>
      <c r="C195" s="128"/>
      <c r="D195" s="128"/>
      <c r="E195" s="128"/>
      <c r="F195" s="128"/>
      <c r="G195" s="128"/>
      <c r="H195" s="128"/>
      <c r="I195" s="128"/>
      <c r="J195" s="128"/>
      <c r="K195" s="128"/>
      <c r="L195" s="128"/>
      <c r="M195" s="128"/>
      <c r="N195" s="128"/>
      <c r="O195" s="128"/>
      <c r="P195" s="128"/>
      <c r="Q195" s="128"/>
      <c r="R195" s="1"/>
      <c r="S195" s="1"/>
      <c r="T195" s="1"/>
      <c r="U195" s="1"/>
    </row>
    <row r="196" spans="1:21" s="4" customFormat="1" ht="56.25" customHeight="1">
      <c r="A196" s="125"/>
      <c r="B196" s="125"/>
      <c r="C196" s="125"/>
      <c r="D196" s="125"/>
      <c r="E196" s="125"/>
      <c r="F196" s="125"/>
      <c r="G196" s="125"/>
      <c r="H196" s="125"/>
      <c r="I196" s="125"/>
      <c r="J196" s="125"/>
      <c r="K196" s="125"/>
      <c r="L196" s="125"/>
      <c r="M196" s="125"/>
      <c r="N196" s="5"/>
      <c r="O196" s="5"/>
      <c r="P196" s="5"/>
      <c r="Q196" s="5"/>
      <c r="R196" s="3"/>
      <c r="S196" s="3"/>
      <c r="T196" s="3"/>
      <c r="U196" s="3"/>
    </row>
    <row r="197" spans="1:21" s="4" customFormat="1" ht="272.25" customHeight="1">
      <c r="A197" s="125"/>
      <c r="B197" s="125"/>
      <c r="C197" s="125"/>
      <c r="D197" s="125"/>
      <c r="E197" s="125"/>
      <c r="F197" s="125"/>
      <c r="G197" s="5"/>
      <c r="H197" s="5"/>
      <c r="I197" s="5"/>
      <c r="J197" s="5"/>
      <c r="K197" s="5"/>
      <c r="L197" s="5"/>
      <c r="M197" s="5"/>
      <c r="N197" s="5"/>
      <c r="O197" s="5"/>
      <c r="P197" s="5"/>
      <c r="Q197" s="5"/>
      <c r="R197" s="3"/>
      <c r="S197" s="3"/>
      <c r="T197" s="3"/>
      <c r="U197" s="3"/>
    </row>
    <row r="198" spans="1:21" s="9" customFormat="1" ht="38.25" customHeight="1">
      <c r="A198" s="126"/>
      <c r="B198" s="126"/>
      <c r="C198" s="6"/>
      <c r="D198" s="6"/>
      <c r="E198" s="7"/>
      <c r="F198" s="7"/>
      <c r="G198" s="7"/>
      <c r="H198" s="7"/>
      <c r="I198" s="6"/>
      <c r="J198" s="6"/>
      <c r="K198" s="6"/>
      <c r="L198" s="6"/>
      <c r="M198" s="6"/>
      <c r="N198" s="6"/>
      <c r="O198" s="6"/>
      <c r="P198" s="6"/>
      <c r="Q198" s="6"/>
      <c r="R198" s="8"/>
      <c r="S198" s="8"/>
      <c r="T198" s="8"/>
      <c r="U198" s="8"/>
    </row>
    <row r="199" spans="1:21" s="2" customFormat="1" ht="38.25" customHeight="1">
      <c r="A199" s="13"/>
      <c r="B199" s="13"/>
      <c r="C199" s="13"/>
      <c r="D199" s="13"/>
      <c r="E199" s="13"/>
      <c r="F199" s="13"/>
      <c r="G199" s="13"/>
      <c r="H199" s="13"/>
      <c r="I199" s="13"/>
      <c r="J199" s="13"/>
      <c r="K199" s="13"/>
      <c r="L199" s="13"/>
      <c r="M199" s="13"/>
      <c r="N199" s="13"/>
      <c r="O199" s="13"/>
      <c r="P199" s="13"/>
      <c r="Q199" s="13"/>
      <c r="R199" s="1"/>
      <c r="S199" s="1"/>
      <c r="T199" s="1"/>
      <c r="U199" s="1"/>
    </row>
    <row r="200" spans="1:21" s="2" customFormat="1" ht="38.25" customHeight="1">
      <c r="A200" s="13"/>
      <c r="B200" s="13"/>
      <c r="C200" s="13"/>
      <c r="D200" s="13"/>
      <c r="E200" s="14"/>
      <c r="F200" s="14"/>
      <c r="G200" s="14"/>
      <c r="H200" s="14"/>
      <c r="I200" s="14"/>
      <c r="J200" s="14"/>
      <c r="K200" s="14"/>
      <c r="L200" s="16"/>
      <c r="M200" s="16"/>
      <c r="N200" s="14"/>
      <c r="O200" s="14"/>
      <c r="P200" s="16"/>
      <c r="Q200" s="16"/>
      <c r="R200" s="1"/>
      <c r="S200" s="1"/>
      <c r="T200" s="1"/>
      <c r="U200" s="1"/>
    </row>
    <row r="201" spans="1:21" s="2" customFormat="1" ht="38.25" customHeight="1">
      <c r="A201" s="13"/>
      <c r="B201" s="13"/>
      <c r="C201" s="13"/>
      <c r="D201" s="13"/>
      <c r="E201" s="14"/>
      <c r="F201" s="14"/>
      <c r="G201" s="14"/>
      <c r="H201" s="14"/>
      <c r="I201" s="14"/>
      <c r="J201" s="14"/>
      <c r="K201" s="14"/>
      <c r="L201" s="16"/>
      <c r="M201" s="16"/>
      <c r="N201" s="14"/>
      <c r="O201" s="14"/>
      <c r="P201" s="16"/>
      <c r="Q201" s="16"/>
      <c r="R201" s="1"/>
      <c r="S201" s="1"/>
      <c r="T201" s="1"/>
      <c r="U201" s="1"/>
    </row>
    <row r="202" spans="1:21" s="9" customFormat="1" ht="38.25" customHeight="1">
      <c r="A202" s="126"/>
      <c r="B202" s="126"/>
      <c r="C202" s="6"/>
      <c r="D202" s="6"/>
      <c r="E202" s="7"/>
      <c r="F202" s="7"/>
      <c r="G202" s="7"/>
      <c r="H202" s="7"/>
      <c r="I202" s="7"/>
      <c r="J202" s="7"/>
      <c r="K202" s="7"/>
      <c r="L202" s="17"/>
      <c r="M202" s="17"/>
      <c r="N202" s="7"/>
      <c r="O202" s="7"/>
      <c r="P202" s="17"/>
      <c r="Q202" s="17"/>
      <c r="R202" s="8"/>
      <c r="S202" s="8"/>
      <c r="T202" s="8"/>
      <c r="U202" s="8"/>
    </row>
    <row r="203" spans="1:21" s="9" customFormat="1" ht="38.25" customHeight="1">
      <c r="A203" s="126"/>
      <c r="B203" s="126"/>
      <c r="C203" s="6"/>
      <c r="D203" s="6"/>
      <c r="E203" s="7"/>
      <c r="F203" s="7"/>
      <c r="G203" s="7"/>
      <c r="H203" s="7"/>
      <c r="I203" s="7"/>
      <c r="J203" s="7"/>
      <c r="K203" s="7"/>
      <c r="L203" s="17"/>
      <c r="M203" s="17"/>
      <c r="N203" s="7"/>
      <c r="O203" s="7"/>
      <c r="P203" s="17"/>
      <c r="Q203" s="17"/>
      <c r="R203" s="8"/>
      <c r="S203" s="8"/>
      <c r="T203" s="8"/>
      <c r="U203" s="8"/>
    </row>
    <row r="204" spans="1:21" s="9" customFormat="1" ht="38.25" customHeight="1">
      <c r="A204" s="6"/>
      <c r="B204" s="6"/>
      <c r="C204" s="6"/>
      <c r="D204" s="6"/>
      <c r="E204" s="7"/>
      <c r="F204" s="7"/>
      <c r="G204" s="7"/>
      <c r="H204" s="7"/>
      <c r="I204" s="7"/>
      <c r="J204" s="7"/>
      <c r="K204" s="7"/>
      <c r="L204" s="17"/>
      <c r="M204" s="17"/>
      <c r="N204" s="7"/>
      <c r="O204" s="7"/>
      <c r="P204" s="17"/>
      <c r="Q204" s="17"/>
      <c r="R204" s="8"/>
      <c r="S204" s="8"/>
      <c r="T204" s="8"/>
      <c r="U204" s="8"/>
    </row>
    <row r="205" spans="1:21" s="9" customFormat="1" ht="38.25" customHeight="1">
      <c r="A205" s="126"/>
      <c r="B205" s="126"/>
      <c r="C205" s="6"/>
      <c r="D205" s="6"/>
      <c r="E205" s="7"/>
      <c r="F205" s="7"/>
      <c r="G205" s="7"/>
      <c r="H205" s="7"/>
      <c r="I205" s="7"/>
      <c r="J205" s="7"/>
      <c r="K205" s="7"/>
      <c r="L205" s="17"/>
      <c r="M205" s="17"/>
      <c r="N205" s="7"/>
      <c r="O205" s="7"/>
      <c r="P205" s="17"/>
      <c r="Q205" s="17"/>
      <c r="R205" s="8"/>
      <c r="S205" s="8"/>
      <c r="T205" s="8"/>
      <c r="U205" s="8"/>
    </row>
    <row r="206" spans="1:21" ht="22.5" customHeight="1"/>
    <row r="207" spans="1:21" ht="45" customHeight="1">
      <c r="A207" s="121"/>
      <c r="B207" s="121"/>
      <c r="C207" s="121"/>
      <c r="D207" s="121"/>
      <c r="E207" s="121"/>
      <c r="F207" s="121"/>
      <c r="G207" s="121"/>
      <c r="H207" s="121"/>
      <c r="I207" s="121"/>
      <c r="J207" s="121"/>
      <c r="K207" s="121"/>
      <c r="L207" s="121"/>
      <c r="M207" s="121"/>
      <c r="N207" s="121"/>
      <c r="O207" s="121"/>
      <c r="P207" s="121"/>
      <c r="Q207" s="121"/>
    </row>
    <row r="208" spans="1:21" ht="28.5" customHeight="1">
      <c r="A208" s="121"/>
      <c r="B208" s="121"/>
      <c r="C208" s="121"/>
      <c r="D208" s="121"/>
      <c r="E208" s="121"/>
      <c r="F208" s="121"/>
      <c r="G208" s="121"/>
      <c r="H208" s="121"/>
      <c r="I208" s="121"/>
      <c r="J208" s="121"/>
      <c r="K208" s="121"/>
      <c r="L208" s="121"/>
      <c r="M208" s="121"/>
      <c r="N208" s="121"/>
      <c r="O208" s="121"/>
      <c r="P208" s="121"/>
      <c r="Q208" s="121"/>
    </row>
    <row r="209" spans="1:21" ht="42.75" customHeight="1">
      <c r="A209" s="121"/>
      <c r="B209" s="121"/>
      <c r="C209" s="121"/>
      <c r="D209" s="121"/>
      <c r="E209" s="121"/>
      <c r="F209" s="121"/>
      <c r="G209" s="121"/>
      <c r="H209" s="121"/>
      <c r="I209" s="121"/>
      <c r="J209" s="121"/>
      <c r="K209" s="121"/>
      <c r="L209" s="121"/>
      <c r="M209" s="121"/>
      <c r="N209" s="121"/>
      <c r="O209" s="121"/>
      <c r="P209" s="121"/>
      <c r="Q209" s="121"/>
    </row>
    <row r="210" spans="1:21" s="2" customFormat="1" ht="53.25" customHeight="1">
      <c r="A210" s="128"/>
      <c r="B210" s="128"/>
      <c r="C210" s="128"/>
      <c r="D210" s="128"/>
      <c r="E210" s="128"/>
      <c r="F210" s="128"/>
      <c r="G210" s="128"/>
      <c r="H210" s="128"/>
      <c r="I210" s="128"/>
      <c r="J210" s="128"/>
      <c r="K210" s="128"/>
      <c r="L210" s="128"/>
      <c r="M210" s="128"/>
      <c r="N210" s="128"/>
      <c r="O210" s="128"/>
      <c r="P210" s="128"/>
      <c r="Q210" s="128"/>
      <c r="R210" s="1"/>
      <c r="S210" s="1"/>
      <c r="T210" s="1"/>
      <c r="U210" s="1"/>
    </row>
    <row r="211" spans="1:21" s="2" customFormat="1" ht="25.5" customHeight="1">
      <c r="A211" s="127"/>
      <c r="B211" s="127"/>
      <c r="R211" s="1"/>
      <c r="S211" s="1"/>
      <c r="T211" s="1"/>
      <c r="U211" s="1"/>
    </row>
    <row r="212" spans="1:21" s="2" customFormat="1" ht="34.5" customHeight="1">
      <c r="A212" s="128"/>
      <c r="B212" s="128"/>
      <c r="C212" s="128"/>
      <c r="D212" s="128"/>
      <c r="E212" s="128"/>
      <c r="F212" s="128"/>
      <c r="G212" s="128"/>
      <c r="H212" s="128"/>
      <c r="I212" s="128"/>
      <c r="J212" s="128"/>
      <c r="K212" s="128"/>
      <c r="L212" s="128"/>
      <c r="M212" s="128"/>
      <c r="N212" s="128"/>
      <c r="O212" s="128"/>
      <c r="P212" s="128"/>
      <c r="Q212" s="128"/>
      <c r="R212" s="1"/>
      <c r="S212" s="1"/>
      <c r="T212" s="1"/>
      <c r="U212" s="1"/>
    </row>
    <row r="213" spans="1:21" s="4" customFormat="1" ht="56.25" customHeight="1">
      <c r="A213" s="125"/>
      <c r="B213" s="125"/>
      <c r="C213" s="125"/>
      <c r="D213" s="125"/>
      <c r="E213" s="125"/>
      <c r="F213" s="125"/>
      <c r="G213" s="125"/>
      <c r="H213" s="125"/>
      <c r="I213" s="125"/>
      <c r="J213" s="125"/>
      <c r="K213" s="125"/>
      <c r="L213" s="125"/>
      <c r="M213" s="125"/>
      <c r="N213" s="5"/>
      <c r="O213" s="5"/>
      <c r="P213" s="5"/>
      <c r="Q213" s="5"/>
      <c r="R213" s="3"/>
      <c r="S213" s="3"/>
      <c r="T213" s="3"/>
      <c r="U213" s="3"/>
    </row>
    <row r="214" spans="1:21" s="4" customFormat="1" ht="272.25" customHeight="1">
      <c r="A214" s="125"/>
      <c r="B214" s="125"/>
      <c r="C214" s="125"/>
      <c r="D214" s="125"/>
      <c r="E214" s="125"/>
      <c r="F214" s="125"/>
      <c r="G214" s="5"/>
      <c r="H214" s="5"/>
      <c r="I214" s="5"/>
      <c r="J214" s="5"/>
      <c r="K214" s="5"/>
      <c r="L214" s="5"/>
      <c r="M214" s="5"/>
      <c r="N214" s="5"/>
      <c r="O214" s="5"/>
      <c r="P214" s="5"/>
      <c r="Q214" s="5"/>
      <c r="R214" s="3"/>
      <c r="S214" s="3"/>
      <c r="T214" s="3"/>
      <c r="U214" s="3"/>
    </row>
    <row r="215" spans="1:21" s="9" customFormat="1" ht="38.25" customHeight="1">
      <c r="A215" s="126"/>
      <c r="B215" s="126"/>
      <c r="C215" s="6"/>
      <c r="D215" s="6"/>
      <c r="E215" s="7"/>
      <c r="F215" s="7"/>
      <c r="G215" s="7"/>
      <c r="H215" s="7"/>
      <c r="I215" s="6"/>
      <c r="J215" s="6"/>
      <c r="K215" s="6"/>
      <c r="L215" s="6"/>
      <c r="M215" s="6"/>
      <c r="N215" s="6"/>
      <c r="O215" s="6"/>
      <c r="P215" s="6"/>
      <c r="Q215" s="6"/>
      <c r="R215" s="8"/>
      <c r="S215" s="8"/>
      <c r="T215" s="8"/>
      <c r="U215" s="8"/>
    </row>
    <row r="216" spans="1:21" s="2" customFormat="1" ht="38.25" customHeight="1">
      <c r="A216" s="13"/>
      <c r="B216" s="13"/>
      <c r="C216" s="13"/>
      <c r="D216" s="13"/>
      <c r="E216" s="13"/>
      <c r="F216" s="13"/>
      <c r="G216" s="13"/>
      <c r="H216" s="13"/>
      <c r="I216" s="13"/>
      <c r="J216" s="13"/>
      <c r="K216" s="13"/>
      <c r="L216" s="13"/>
      <c r="M216" s="13"/>
      <c r="N216" s="13"/>
      <c r="O216" s="13"/>
      <c r="P216" s="13"/>
      <c r="Q216" s="13"/>
      <c r="R216" s="1"/>
      <c r="S216" s="1"/>
      <c r="T216" s="1"/>
      <c r="U216" s="1"/>
    </row>
    <row r="217" spans="1:21" s="2" customFormat="1" ht="38.25" customHeight="1">
      <c r="A217" s="13"/>
      <c r="B217" s="13"/>
      <c r="C217" s="13"/>
      <c r="D217" s="13"/>
      <c r="E217" s="14"/>
      <c r="F217" s="14"/>
      <c r="G217" s="14"/>
      <c r="H217" s="14"/>
      <c r="I217" s="14"/>
      <c r="J217" s="14"/>
      <c r="K217" s="14"/>
      <c r="L217" s="16"/>
      <c r="M217" s="16"/>
      <c r="N217" s="14"/>
      <c r="O217" s="14"/>
      <c r="P217" s="16"/>
      <c r="Q217" s="16"/>
      <c r="R217" s="1"/>
      <c r="S217" s="1"/>
      <c r="T217" s="1"/>
      <c r="U217" s="1"/>
    </row>
    <row r="218" spans="1:21" s="2" customFormat="1" ht="38.25" customHeight="1">
      <c r="A218" s="13"/>
      <c r="B218" s="13"/>
      <c r="C218" s="13"/>
      <c r="D218" s="13"/>
      <c r="E218" s="14"/>
      <c r="F218" s="14"/>
      <c r="G218" s="14"/>
      <c r="H218" s="14"/>
      <c r="I218" s="14"/>
      <c r="J218" s="14"/>
      <c r="K218" s="14"/>
      <c r="L218" s="16"/>
      <c r="M218" s="16"/>
      <c r="N218" s="14"/>
      <c r="O218" s="14"/>
      <c r="P218" s="16"/>
      <c r="Q218" s="16"/>
      <c r="R218" s="1"/>
      <c r="S218" s="1"/>
      <c r="T218" s="1"/>
      <c r="U218" s="1"/>
    </row>
    <row r="219" spans="1:21" s="9" customFormat="1" ht="38.25" customHeight="1">
      <c r="A219" s="126"/>
      <c r="B219" s="126"/>
      <c r="C219" s="6"/>
      <c r="D219" s="6"/>
      <c r="E219" s="7"/>
      <c r="F219" s="7"/>
      <c r="G219" s="7"/>
      <c r="H219" s="7"/>
      <c r="I219" s="7"/>
      <c r="J219" s="7"/>
      <c r="K219" s="7"/>
      <c r="L219" s="17"/>
      <c r="M219" s="17"/>
      <c r="N219" s="7"/>
      <c r="O219" s="7"/>
      <c r="P219" s="17"/>
      <c r="Q219" s="17"/>
      <c r="R219" s="8"/>
      <c r="S219" s="8"/>
      <c r="T219" s="8"/>
      <c r="U219" s="8"/>
    </row>
    <row r="220" spans="1:21" s="9" customFormat="1" ht="38.25" customHeight="1">
      <c r="A220" s="126"/>
      <c r="B220" s="126"/>
      <c r="C220" s="6"/>
      <c r="D220" s="6"/>
      <c r="E220" s="7"/>
      <c r="F220" s="7"/>
      <c r="G220" s="7"/>
      <c r="H220" s="7"/>
      <c r="I220" s="7"/>
      <c r="J220" s="7"/>
      <c r="K220" s="7"/>
      <c r="L220" s="17"/>
      <c r="M220" s="17"/>
      <c r="N220" s="7"/>
      <c r="O220" s="7"/>
      <c r="P220" s="17"/>
      <c r="Q220" s="17"/>
      <c r="R220" s="8"/>
      <c r="S220" s="8"/>
      <c r="T220" s="8"/>
      <c r="U220" s="8"/>
    </row>
    <row r="221" spans="1:21" s="9" customFormat="1" ht="38.25" customHeight="1">
      <c r="A221" s="6"/>
      <c r="B221" s="6"/>
      <c r="C221" s="6"/>
      <c r="D221" s="6"/>
      <c r="E221" s="7"/>
      <c r="F221" s="7"/>
      <c r="G221" s="7"/>
      <c r="H221" s="7"/>
      <c r="I221" s="7"/>
      <c r="J221" s="7"/>
      <c r="K221" s="7"/>
      <c r="L221" s="17"/>
      <c r="M221" s="17"/>
      <c r="N221" s="7"/>
      <c r="O221" s="7"/>
      <c r="P221" s="17"/>
      <c r="Q221" s="17"/>
      <c r="R221" s="8"/>
      <c r="S221" s="8"/>
      <c r="T221" s="8"/>
      <c r="U221" s="8"/>
    </row>
    <row r="222" spans="1:21" s="9" customFormat="1" ht="38.25" customHeight="1">
      <c r="A222" s="126"/>
      <c r="B222" s="126"/>
      <c r="C222" s="6"/>
      <c r="D222" s="6"/>
      <c r="E222" s="7"/>
      <c r="F222" s="7"/>
      <c r="G222" s="7"/>
      <c r="H222" s="7"/>
      <c r="I222" s="7"/>
      <c r="J222" s="7"/>
      <c r="K222" s="7"/>
      <c r="L222" s="17"/>
      <c r="M222" s="17"/>
      <c r="N222" s="7"/>
      <c r="O222" s="7"/>
      <c r="P222" s="17"/>
      <c r="Q222" s="17"/>
      <c r="R222" s="8"/>
      <c r="S222" s="8"/>
      <c r="T222" s="8"/>
      <c r="U222" s="8"/>
    </row>
    <row r="223" spans="1:21" ht="22.5" customHeight="1"/>
    <row r="224" spans="1:21" ht="45" customHeight="1">
      <c r="A224" s="121"/>
      <c r="B224" s="121"/>
      <c r="C224" s="121"/>
      <c r="D224" s="121"/>
      <c r="E224" s="121"/>
      <c r="F224" s="121"/>
      <c r="G224" s="121"/>
      <c r="H224" s="121"/>
      <c r="I224" s="121"/>
      <c r="J224" s="121"/>
      <c r="K224" s="121"/>
      <c r="L224" s="121"/>
      <c r="M224" s="121"/>
      <c r="N224" s="121"/>
      <c r="O224" s="121"/>
      <c r="P224" s="121"/>
      <c r="Q224" s="121"/>
    </row>
    <row r="225" spans="1:21" ht="28.5" customHeight="1">
      <c r="A225" s="121"/>
      <c r="B225" s="121"/>
      <c r="C225" s="121"/>
      <c r="D225" s="121"/>
      <c r="E225" s="121"/>
      <c r="F225" s="121"/>
      <c r="G225" s="121"/>
      <c r="H225" s="121"/>
      <c r="I225" s="121"/>
      <c r="J225" s="121"/>
      <c r="K225" s="121"/>
      <c r="L225" s="121"/>
      <c r="M225" s="121"/>
      <c r="N225" s="121"/>
      <c r="O225" s="121"/>
      <c r="P225" s="121"/>
      <c r="Q225" s="121"/>
    </row>
    <row r="226" spans="1:21" ht="42.75" customHeight="1">
      <c r="A226" s="121"/>
      <c r="B226" s="121"/>
      <c r="C226" s="121"/>
      <c r="D226" s="121"/>
      <c r="E226" s="121"/>
      <c r="F226" s="121"/>
      <c r="G226" s="121"/>
      <c r="H226" s="121"/>
      <c r="I226" s="121"/>
      <c r="J226" s="121"/>
      <c r="K226" s="121"/>
      <c r="L226" s="121"/>
      <c r="M226" s="121"/>
      <c r="N226" s="121"/>
      <c r="O226" s="121"/>
      <c r="P226" s="121"/>
      <c r="Q226" s="121"/>
    </row>
    <row r="227" spans="1:21" s="2" customFormat="1" ht="53.25" customHeight="1">
      <c r="A227" s="128"/>
      <c r="B227" s="128"/>
      <c r="C227" s="128"/>
      <c r="D227" s="128"/>
      <c r="E227" s="128"/>
      <c r="F227" s="128"/>
      <c r="G227" s="128"/>
      <c r="H227" s="128"/>
      <c r="I227" s="128"/>
      <c r="J227" s="128"/>
      <c r="K227" s="128"/>
      <c r="L227" s="128"/>
      <c r="M227" s="128"/>
      <c r="N227" s="128"/>
      <c r="O227" s="128"/>
      <c r="P227" s="128"/>
      <c r="Q227" s="128"/>
      <c r="R227" s="1"/>
      <c r="S227" s="1"/>
      <c r="T227" s="1"/>
      <c r="U227" s="1"/>
    </row>
    <row r="228" spans="1:21" s="2" customFormat="1" ht="25.5" customHeight="1">
      <c r="A228" s="127"/>
      <c r="B228" s="127"/>
      <c r="R228" s="1"/>
      <c r="S228" s="1"/>
      <c r="T228" s="1"/>
      <c r="U228" s="1"/>
    </row>
    <row r="229" spans="1:21" s="2" customFormat="1" ht="34.5" customHeight="1">
      <c r="A229" s="128"/>
      <c r="B229" s="128"/>
      <c r="C229" s="128"/>
      <c r="D229" s="128"/>
      <c r="E229" s="128"/>
      <c r="F229" s="128"/>
      <c r="G229" s="128"/>
      <c r="H229" s="128"/>
      <c r="I229" s="128"/>
      <c r="J229" s="128"/>
      <c r="K229" s="128"/>
      <c r="L229" s="128"/>
      <c r="M229" s="128"/>
      <c r="N229" s="128"/>
      <c r="O229" s="128"/>
      <c r="P229" s="128"/>
      <c r="Q229" s="128"/>
      <c r="R229" s="1"/>
      <c r="S229" s="1"/>
      <c r="T229" s="1"/>
      <c r="U229" s="1"/>
    </row>
    <row r="230" spans="1:21" s="4" customFormat="1" ht="56.25" customHeight="1">
      <c r="A230" s="125"/>
      <c r="B230" s="125"/>
      <c r="C230" s="125"/>
      <c r="D230" s="125"/>
      <c r="E230" s="125"/>
      <c r="F230" s="125"/>
      <c r="G230" s="125"/>
      <c r="H230" s="125"/>
      <c r="I230" s="125"/>
      <c r="J230" s="125"/>
      <c r="K230" s="125"/>
      <c r="L230" s="125"/>
      <c r="M230" s="125"/>
      <c r="N230" s="5"/>
      <c r="O230" s="5"/>
      <c r="P230" s="5"/>
      <c r="Q230" s="5"/>
      <c r="R230" s="3"/>
      <c r="S230" s="3"/>
      <c r="T230" s="3"/>
      <c r="U230" s="3"/>
    </row>
    <row r="231" spans="1:21" s="4" customFormat="1" ht="272.25" customHeight="1">
      <c r="A231" s="125"/>
      <c r="B231" s="125"/>
      <c r="C231" s="125"/>
      <c r="D231" s="125"/>
      <c r="E231" s="125"/>
      <c r="F231" s="125"/>
      <c r="G231" s="5"/>
      <c r="H231" s="5"/>
      <c r="I231" s="5"/>
      <c r="J231" s="5"/>
      <c r="K231" s="5"/>
      <c r="L231" s="5"/>
      <c r="M231" s="5"/>
      <c r="N231" s="5"/>
      <c r="O231" s="5"/>
      <c r="P231" s="5"/>
      <c r="Q231" s="5"/>
      <c r="R231" s="3"/>
      <c r="S231" s="3"/>
      <c r="T231" s="3"/>
      <c r="U231" s="3"/>
    </row>
    <row r="232" spans="1:21" s="9" customFormat="1" ht="38.25" customHeight="1">
      <c r="A232" s="126"/>
      <c r="B232" s="126"/>
      <c r="C232" s="6"/>
      <c r="D232" s="6"/>
      <c r="E232" s="7"/>
      <c r="F232" s="7"/>
      <c r="G232" s="7"/>
      <c r="H232" s="7"/>
      <c r="I232" s="6"/>
      <c r="J232" s="6"/>
      <c r="K232" s="6"/>
      <c r="L232" s="6"/>
      <c r="M232" s="6"/>
      <c r="N232" s="6"/>
      <c r="O232" s="6"/>
      <c r="P232" s="6"/>
      <c r="Q232" s="6"/>
      <c r="R232" s="8"/>
      <c r="S232" s="8"/>
      <c r="T232" s="8"/>
      <c r="U232" s="8"/>
    </row>
    <row r="233" spans="1:21" s="2" customFormat="1" ht="38.25" customHeight="1">
      <c r="A233" s="13"/>
      <c r="B233" s="13"/>
      <c r="C233" s="13"/>
      <c r="D233" s="13"/>
      <c r="E233" s="13"/>
      <c r="F233" s="13"/>
      <c r="G233" s="13"/>
      <c r="H233" s="13"/>
      <c r="I233" s="13"/>
      <c r="J233" s="13"/>
      <c r="K233" s="13"/>
      <c r="L233" s="13"/>
      <c r="M233" s="13"/>
      <c r="N233" s="13"/>
      <c r="O233" s="13"/>
      <c r="P233" s="13"/>
      <c r="Q233" s="13"/>
      <c r="R233" s="1"/>
      <c r="S233" s="1"/>
      <c r="T233" s="1"/>
      <c r="U233" s="1"/>
    </row>
    <row r="234" spans="1:21" s="2" customFormat="1" ht="38.25" customHeight="1">
      <c r="A234" s="13"/>
      <c r="B234" s="13"/>
      <c r="C234" s="13"/>
      <c r="D234" s="13"/>
      <c r="E234" s="14"/>
      <c r="F234" s="14"/>
      <c r="G234" s="14"/>
      <c r="H234" s="14"/>
      <c r="I234" s="14"/>
      <c r="J234" s="14"/>
      <c r="K234" s="14"/>
      <c r="L234" s="16"/>
      <c r="M234" s="16"/>
      <c r="N234" s="14"/>
      <c r="O234" s="14"/>
      <c r="P234" s="16"/>
      <c r="Q234" s="16"/>
      <c r="R234" s="1"/>
      <c r="S234" s="1"/>
      <c r="T234" s="1"/>
      <c r="U234" s="1"/>
    </row>
    <row r="235" spans="1:21" s="2" customFormat="1" ht="38.25" customHeight="1">
      <c r="A235" s="13"/>
      <c r="B235" s="13"/>
      <c r="C235" s="13"/>
      <c r="D235" s="13"/>
      <c r="E235" s="14"/>
      <c r="F235" s="14"/>
      <c r="G235" s="14"/>
      <c r="H235" s="14"/>
      <c r="I235" s="14"/>
      <c r="J235" s="14"/>
      <c r="K235" s="14"/>
      <c r="L235" s="16"/>
      <c r="M235" s="16"/>
      <c r="N235" s="14"/>
      <c r="O235" s="14"/>
      <c r="P235" s="16"/>
      <c r="Q235" s="16"/>
      <c r="R235" s="1"/>
      <c r="S235" s="1"/>
      <c r="T235" s="1"/>
      <c r="U235" s="1"/>
    </row>
    <row r="236" spans="1:21" s="9" customFormat="1" ht="38.25" customHeight="1">
      <c r="A236" s="126"/>
      <c r="B236" s="126"/>
      <c r="C236" s="6"/>
      <c r="D236" s="6"/>
      <c r="E236" s="7"/>
      <c r="F236" s="7"/>
      <c r="G236" s="7"/>
      <c r="H236" s="7"/>
      <c r="I236" s="7"/>
      <c r="J236" s="7"/>
      <c r="K236" s="7"/>
      <c r="L236" s="17"/>
      <c r="M236" s="17"/>
      <c r="N236" s="7"/>
      <c r="O236" s="7"/>
      <c r="P236" s="17"/>
      <c r="Q236" s="17"/>
      <c r="R236" s="8"/>
      <c r="S236" s="8"/>
      <c r="T236" s="8"/>
      <c r="U236" s="8"/>
    </row>
    <row r="237" spans="1:21" s="9" customFormat="1" ht="38.25" customHeight="1">
      <c r="A237" s="126"/>
      <c r="B237" s="126"/>
      <c r="C237" s="6"/>
      <c r="D237" s="6"/>
      <c r="E237" s="7"/>
      <c r="F237" s="7"/>
      <c r="G237" s="7"/>
      <c r="H237" s="7"/>
      <c r="I237" s="7"/>
      <c r="J237" s="7"/>
      <c r="K237" s="7"/>
      <c r="L237" s="17"/>
      <c r="M237" s="17"/>
      <c r="N237" s="7"/>
      <c r="O237" s="7"/>
      <c r="P237" s="17"/>
      <c r="Q237" s="17"/>
      <c r="R237" s="8"/>
      <c r="S237" s="8"/>
      <c r="T237" s="8"/>
      <c r="U237" s="8"/>
    </row>
    <row r="238" spans="1:21" s="9" customFormat="1" ht="38.25" customHeight="1">
      <c r="A238" s="6"/>
      <c r="B238" s="6"/>
      <c r="C238" s="6"/>
      <c r="D238" s="6"/>
      <c r="E238" s="7"/>
      <c r="F238" s="7"/>
      <c r="G238" s="7"/>
      <c r="H238" s="7"/>
      <c r="I238" s="7"/>
      <c r="J238" s="7"/>
      <c r="K238" s="7"/>
      <c r="L238" s="17"/>
      <c r="M238" s="17"/>
      <c r="N238" s="7"/>
      <c r="O238" s="7"/>
      <c r="P238" s="17"/>
      <c r="Q238" s="17"/>
      <c r="R238" s="8"/>
      <c r="S238" s="8"/>
      <c r="T238" s="8"/>
      <c r="U238" s="8"/>
    </row>
    <row r="239" spans="1:21" s="9" customFormat="1" ht="38.25" customHeight="1">
      <c r="A239" s="126"/>
      <c r="B239" s="126"/>
      <c r="C239" s="6"/>
      <c r="D239" s="6"/>
      <c r="E239" s="7"/>
      <c r="F239" s="7"/>
      <c r="G239" s="7"/>
      <c r="H239" s="7"/>
      <c r="I239" s="7"/>
      <c r="J239" s="7"/>
      <c r="K239" s="7"/>
      <c r="L239" s="17"/>
      <c r="M239" s="17"/>
      <c r="N239" s="7"/>
      <c r="O239" s="7"/>
      <c r="P239" s="17"/>
      <c r="Q239" s="17"/>
      <c r="R239" s="8"/>
      <c r="S239" s="8"/>
      <c r="T239" s="8"/>
      <c r="U239" s="8"/>
    </row>
    <row r="240" spans="1:21" ht="22.5" customHeight="1"/>
    <row r="241" spans="1:21" ht="45" customHeight="1">
      <c r="A241" s="121"/>
      <c r="B241" s="121"/>
      <c r="C241" s="121"/>
      <c r="D241" s="121"/>
      <c r="E241" s="121"/>
      <c r="F241" s="121"/>
      <c r="G241" s="121"/>
      <c r="H241" s="121"/>
      <c r="I241" s="121"/>
      <c r="J241" s="121"/>
      <c r="K241" s="121"/>
      <c r="L241" s="121"/>
      <c r="M241" s="121"/>
      <c r="N241" s="121"/>
      <c r="O241" s="121"/>
      <c r="P241" s="121"/>
      <c r="Q241" s="121"/>
    </row>
    <row r="242" spans="1:21" ht="28.5" customHeight="1">
      <c r="A242" s="121"/>
      <c r="B242" s="121"/>
      <c r="C242" s="121"/>
      <c r="D242" s="121"/>
      <c r="E242" s="121"/>
      <c r="F242" s="121"/>
      <c r="G242" s="121"/>
      <c r="H242" s="121"/>
      <c r="I242" s="121"/>
      <c r="J242" s="121"/>
      <c r="K242" s="121"/>
      <c r="L242" s="121"/>
      <c r="M242" s="121"/>
      <c r="N242" s="121"/>
      <c r="O242" s="121"/>
      <c r="P242" s="121"/>
      <c r="Q242" s="121"/>
    </row>
    <row r="243" spans="1:21" ht="42.75" customHeight="1">
      <c r="A243" s="121"/>
      <c r="B243" s="121"/>
      <c r="C243" s="121"/>
      <c r="D243" s="121"/>
      <c r="E243" s="121"/>
      <c r="F243" s="121"/>
      <c r="G243" s="121"/>
      <c r="H243" s="121"/>
      <c r="I243" s="121"/>
      <c r="J243" s="121"/>
      <c r="K243" s="121"/>
      <c r="L243" s="121"/>
      <c r="M243" s="121"/>
      <c r="N243" s="121"/>
      <c r="O243" s="121"/>
      <c r="P243" s="121"/>
      <c r="Q243" s="121"/>
    </row>
    <row r="244" spans="1:21" s="2" customFormat="1" ht="53.25" customHeight="1">
      <c r="A244" s="128"/>
      <c r="B244" s="128"/>
      <c r="C244" s="128"/>
      <c r="D244" s="128"/>
      <c r="E244" s="128"/>
      <c r="F244" s="128"/>
      <c r="G244" s="128"/>
      <c r="H244" s="128"/>
      <c r="I244" s="128"/>
      <c r="J244" s="128"/>
      <c r="K244" s="128"/>
      <c r="L244" s="128"/>
      <c r="M244" s="128"/>
      <c r="N244" s="128"/>
      <c r="O244" s="128"/>
      <c r="P244" s="128"/>
      <c r="Q244" s="128"/>
      <c r="R244" s="1"/>
      <c r="S244" s="1"/>
      <c r="T244" s="1"/>
      <c r="U244" s="1"/>
    </row>
    <row r="245" spans="1:21" s="2" customFormat="1" ht="25.5" customHeight="1">
      <c r="A245" s="127"/>
      <c r="B245" s="127"/>
      <c r="R245" s="1"/>
      <c r="S245" s="1"/>
      <c r="T245" s="1"/>
      <c r="U245" s="1"/>
    </row>
    <row r="246" spans="1:21" s="2" customFormat="1" ht="34.5" customHeight="1">
      <c r="A246" s="128"/>
      <c r="B246" s="128"/>
      <c r="C246" s="128"/>
      <c r="D246" s="128"/>
      <c r="E246" s="128"/>
      <c r="F246" s="128"/>
      <c r="G246" s="128"/>
      <c r="H246" s="128"/>
      <c r="I246" s="128"/>
      <c r="J246" s="128"/>
      <c r="K246" s="128"/>
      <c r="L246" s="128"/>
      <c r="M246" s="128"/>
      <c r="N246" s="128"/>
      <c r="O246" s="128"/>
      <c r="P246" s="128"/>
      <c r="Q246" s="128"/>
      <c r="R246" s="1"/>
      <c r="S246" s="1"/>
      <c r="T246" s="1"/>
      <c r="U246" s="1"/>
    </row>
    <row r="247" spans="1:21" s="4" customFormat="1" ht="56.25" customHeight="1">
      <c r="A247" s="125"/>
      <c r="B247" s="125"/>
      <c r="C247" s="125"/>
      <c r="D247" s="125"/>
      <c r="E247" s="125"/>
      <c r="F247" s="125"/>
      <c r="G247" s="125"/>
      <c r="H247" s="125"/>
      <c r="I247" s="125"/>
      <c r="J247" s="125"/>
      <c r="K247" s="125"/>
      <c r="L247" s="125"/>
      <c r="M247" s="125"/>
      <c r="N247" s="5"/>
      <c r="O247" s="5"/>
      <c r="P247" s="5"/>
      <c r="Q247" s="5"/>
      <c r="R247" s="3"/>
      <c r="S247" s="3"/>
      <c r="T247" s="3"/>
      <c r="U247" s="3"/>
    </row>
    <row r="248" spans="1:21" s="4" customFormat="1" ht="272.25" customHeight="1">
      <c r="A248" s="125"/>
      <c r="B248" s="125"/>
      <c r="C248" s="125"/>
      <c r="D248" s="125"/>
      <c r="E248" s="125"/>
      <c r="F248" s="125"/>
      <c r="G248" s="5"/>
      <c r="H248" s="5"/>
      <c r="I248" s="5"/>
      <c r="J248" s="5"/>
      <c r="K248" s="5"/>
      <c r="L248" s="5"/>
      <c r="M248" s="5"/>
      <c r="N248" s="5"/>
      <c r="O248" s="5"/>
      <c r="P248" s="5"/>
      <c r="Q248" s="5"/>
      <c r="R248" s="3"/>
      <c r="S248" s="3"/>
      <c r="T248" s="3"/>
      <c r="U248" s="3"/>
    </row>
    <row r="249" spans="1:21" s="9" customFormat="1" ht="38.25" customHeight="1">
      <c r="A249" s="126"/>
      <c r="B249" s="126"/>
      <c r="C249" s="6"/>
      <c r="D249" s="6"/>
      <c r="E249" s="7"/>
      <c r="F249" s="7"/>
      <c r="G249" s="7"/>
      <c r="H249" s="7"/>
      <c r="I249" s="6"/>
      <c r="J249" s="6"/>
      <c r="K249" s="6"/>
      <c r="L249" s="6"/>
      <c r="M249" s="6"/>
      <c r="N249" s="6"/>
      <c r="O249" s="6"/>
      <c r="P249" s="6"/>
      <c r="Q249" s="6"/>
      <c r="R249" s="8"/>
      <c r="S249" s="8"/>
      <c r="T249" s="8"/>
      <c r="U249" s="8"/>
    </row>
    <row r="250" spans="1:21" s="2" customFormat="1" ht="38.25" customHeight="1">
      <c r="A250" s="13"/>
      <c r="B250" s="13"/>
      <c r="C250" s="13"/>
      <c r="D250" s="13"/>
      <c r="E250" s="13"/>
      <c r="F250" s="13"/>
      <c r="G250" s="13"/>
      <c r="H250" s="13"/>
      <c r="I250" s="13"/>
      <c r="J250" s="13"/>
      <c r="K250" s="13"/>
      <c r="L250" s="13"/>
      <c r="M250" s="13"/>
      <c r="N250" s="13"/>
      <c r="O250" s="13"/>
      <c r="P250" s="13"/>
      <c r="Q250" s="13"/>
      <c r="R250" s="1"/>
      <c r="S250" s="1"/>
      <c r="T250" s="1"/>
      <c r="U250" s="1"/>
    </row>
    <row r="251" spans="1:21" s="2" customFormat="1" ht="38.25" customHeight="1">
      <c r="A251" s="13"/>
      <c r="B251" s="13"/>
      <c r="C251" s="13"/>
      <c r="D251" s="13"/>
      <c r="E251" s="14"/>
      <c r="F251" s="14"/>
      <c r="G251" s="14"/>
      <c r="H251" s="14"/>
      <c r="I251" s="14"/>
      <c r="J251" s="14"/>
      <c r="K251" s="14"/>
      <c r="L251" s="16"/>
      <c r="M251" s="16"/>
      <c r="N251" s="14"/>
      <c r="O251" s="14"/>
      <c r="P251" s="16"/>
      <c r="Q251" s="16"/>
      <c r="R251" s="1"/>
      <c r="S251" s="1"/>
      <c r="T251" s="1"/>
      <c r="U251" s="1"/>
    </row>
    <row r="252" spans="1:21" s="2" customFormat="1" ht="38.25" customHeight="1">
      <c r="A252" s="13"/>
      <c r="B252" s="13"/>
      <c r="C252" s="13"/>
      <c r="D252" s="13"/>
      <c r="E252" s="14"/>
      <c r="F252" s="14"/>
      <c r="G252" s="14"/>
      <c r="H252" s="14"/>
      <c r="I252" s="14"/>
      <c r="J252" s="14"/>
      <c r="K252" s="14"/>
      <c r="L252" s="16"/>
      <c r="M252" s="16"/>
      <c r="N252" s="14"/>
      <c r="O252" s="14"/>
      <c r="P252" s="16"/>
      <c r="Q252" s="16"/>
      <c r="R252" s="1"/>
      <c r="S252" s="1"/>
      <c r="T252" s="1"/>
      <c r="U252" s="1"/>
    </row>
    <row r="253" spans="1:21" s="9" customFormat="1" ht="38.25" customHeight="1">
      <c r="A253" s="126"/>
      <c r="B253" s="126"/>
      <c r="C253" s="6"/>
      <c r="D253" s="6"/>
      <c r="E253" s="7"/>
      <c r="F253" s="7"/>
      <c r="G253" s="7"/>
      <c r="H253" s="7"/>
      <c r="I253" s="7"/>
      <c r="J253" s="7"/>
      <c r="K253" s="7"/>
      <c r="L253" s="17"/>
      <c r="M253" s="17"/>
      <c r="N253" s="7"/>
      <c r="O253" s="7"/>
      <c r="P253" s="17"/>
      <c r="Q253" s="17"/>
      <c r="R253" s="8"/>
      <c r="S253" s="8"/>
      <c r="T253" s="8"/>
      <c r="U253" s="8"/>
    </row>
    <row r="254" spans="1:21" s="9" customFormat="1" ht="38.25" customHeight="1">
      <c r="A254" s="126"/>
      <c r="B254" s="126"/>
      <c r="C254" s="6"/>
      <c r="D254" s="6"/>
      <c r="E254" s="7"/>
      <c r="F254" s="7"/>
      <c r="G254" s="7"/>
      <c r="H254" s="7"/>
      <c r="I254" s="7"/>
      <c r="J254" s="7"/>
      <c r="K254" s="7"/>
      <c r="L254" s="17"/>
      <c r="M254" s="17"/>
      <c r="N254" s="7"/>
      <c r="O254" s="7"/>
      <c r="P254" s="17"/>
      <c r="Q254" s="17"/>
      <c r="R254" s="8"/>
      <c r="S254" s="8"/>
      <c r="T254" s="8"/>
      <c r="U254" s="8"/>
    </row>
    <row r="255" spans="1:21" s="9" customFormat="1" ht="38.25" customHeight="1">
      <c r="A255" s="6"/>
      <c r="B255" s="6"/>
      <c r="C255" s="6"/>
      <c r="D255" s="6"/>
      <c r="E255" s="7"/>
      <c r="F255" s="7"/>
      <c r="G255" s="7"/>
      <c r="H255" s="7"/>
      <c r="I255" s="7"/>
      <c r="J255" s="7"/>
      <c r="K255" s="7"/>
      <c r="L255" s="17"/>
      <c r="M255" s="17"/>
      <c r="N255" s="7"/>
      <c r="O255" s="7"/>
      <c r="P255" s="17"/>
      <c r="Q255" s="17"/>
      <c r="R255" s="8"/>
      <c r="S255" s="8"/>
      <c r="T255" s="8"/>
      <c r="U255" s="8"/>
    </row>
    <row r="256" spans="1:21" s="9" customFormat="1" ht="38.25" customHeight="1">
      <c r="A256" s="126"/>
      <c r="B256" s="126"/>
      <c r="C256" s="6"/>
      <c r="D256" s="6"/>
      <c r="E256" s="7"/>
      <c r="F256" s="7"/>
      <c r="G256" s="7"/>
      <c r="H256" s="7"/>
      <c r="I256" s="7"/>
      <c r="J256" s="7"/>
      <c r="K256" s="7"/>
      <c r="L256" s="17"/>
      <c r="M256" s="17"/>
      <c r="N256" s="7"/>
      <c r="O256" s="7"/>
      <c r="P256" s="17"/>
      <c r="Q256" s="17"/>
      <c r="R256" s="8"/>
      <c r="S256" s="8"/>
      <c r="T256" s="8"/>
      <c r="U256" s="8"/>
    </row>
    <row r="257" spans="1:17" ht="22.5" customHeight="1"/>
    <row r="258" spans="1:17" ht="45" customHeight="1">
      <c r="A258" s="121"/>
      <c r="B258" s="121"/>
      <c r="C258" s="121"/>
      <c r="D258" s="121"/>
      <c r="E258" s="121"/>
      <c r="F258" s="121"/>
      <c r="G258" s="121"/>
      <c r="H258" s="121"/>
      <c r="I258" s="121"/>
      <c r="J258" s="121"/>
      <c r="K258" s="121"/>
      <c r="L258" s="121"/>
      <c r="M258" s="121"/>
      <c r="N258" s="121"/>
      <c r="O258" s="121"/>
      <c r="P258" s="121"/>
      <c r="Q258" s="121"/>
    </row>
    <row r="259" spans="1:17" ht="28.5" customHeight="1">
      <c r="A259" s="121"/>
      <c r="B259" s="121"/>
      <c r="C259" s="121"/>
      <c r="D259" s="121"/>
      <c r="E259" s="121"/>
      <c r="F259" s="121"/>
      <c r="G259" s="121"/>
      <c r="H259" s="121"/>
      <c r="I259" s="121"/>
      <c r="J259" s="121"/>
      <c r="K259" s="121"/>
      <c r="L259" s="121"/>
      <c r="M259" s="121"/>
      <c r="N259" s="121"/>
      <c r="O259" s="121"/>
      <c r="P259" s="121"/>
      <c r="Q259" s="121"/>
    </row>
    <row r="260" spans="1:17" ht="42.75" customHeight="1">
      <c r="A260" s="121"/>
      <c r="B260" s="121"/>
      <c r="C260" s="121"/>
      <c r="D260" s="121"/>
      <c r="E260" s="121"/>
      <c r="F260" s="121"/>
      <c r="G260" s="121"/>
      <c r="H260" s="121"/>
      <c r="I260" s="121"/>
      <c r="J260" s="121"/>
      <c r="K260" s="121"/>
      <c r="L260" s="121"/>
      <c r="M260" s="121"/>
      <c r="N260" s="121"/>
      <c r="O260" s="121"/>
      <c r="P260" s="121"/>
      <c r="Q260" s="121"/>
    </row>
  </sheetData>
  <mergeCells count="230">
    <mergeCell ref="A1:V1"/>
    <mergeCell ref="A56:B56"/>
    <mergeCell ref="A60:B60"/>
    <mergeCell ref="A61:B61"/>
    <mergeCell ref="A63:B63"/>
    <mergeCell ref="A64:Q64"/>
    <mergeCell ref="J4:M4"/>
    <mergeCell ref="N4:Q4"/>
    <mergeCell ref="R4:V4"/>
    <mergeCell ref="A3:V3"/>
    <mergeCell ref="A4:A5"/>
    <mergeCell ref="B4:B5"/>
    <mergeCell ref="C4:C5"/>
    <mergeCell ref="D4:D5"/>
    <mergeCell ref="E4:E5"/>
    <mergeCell ref="F4:F5"/>
    <mergeCell ref="G4:I4"/>
    <mergeCell ref="A35:V35"/>
    <mergeCell ref="A36:V36"/>
    <mergeCell ref="W36:Y36"/>
    <mergeCell ref="A73:B73"/>
    <mergeCell ref="A2:V2"/>
    <mergeCell ref="A74:B74"/>
    <mergeCell ref="A76:B76"/>
    <mergeCell ref="A77:Q77"/>
    <mergeCell ref="A78:B78"/>
    <mergeCell ref="A65:B65"/>
    <mergeCell ref="A66:Q66"/>
    <mergeCell ref="A67:A68"/>
    <mergeCell ref="B67:B68"/>
    <mergeCell ref="C67:C68"/>
    <mergeCell ref="D67:D68"/>
    <mergeCell ref="E67:E68"/>
    <mergeCell ref="F67:F68"/>
    <mergeCell ref="G67:I67"/>
    <mergeCell ref="J67:M67"/>
    <mergeCell ref="A69:B69"/>
    <mergeCell ref="A82:B82"/>
    <mergeCell ref="A86:B86"/>
    <mergeCell ref="A87:B87"/>
    <mergeCell ref="A89:B89"/>
    <mergeCell ref="A90:Q90"/>
    <mergeCell ref="A91:B91"/>
    <mergeCell ref="A79:Q79"/>
    <mergeCell ref="A80:A81"/>
    <mergeCell ref="B80:B81"/>
    <mergeCell ref="C80:C81"/>
    <mergeCell ref="D80:D81"/>
    <mergeCell ref="E80:E81"/>
    <mergeCell ref="F80:F81"/>
    <mergeCell ref="G80:I80"/>
    <mergeCell ref="J80:M80"/>
    <mergeCell ref="A95:B95"/>
    <mergeCell ref="A99:B99"/>
    <mergeCell ref="A100:B100"/>
    <mergeCell ref="A102:B102"/>
    <mergeCell ref="A104:Q104"/>
    <mergeCell ref="A105:Q105"/>
    <mergeCell ref="A92:Q92"/>
    <mergeCell ref="A93:A94"/>
    <mergeCell ref="B93:B94"/>
    <mergeCell ref="C93:C94"/>
    <mergeCell ref="D93:D94"/>
    <mergeCell ref="E93:E94"/>
    <mergeCell ref="F93:F94"/>
    <mergeCell ref="G93:I93"/>
    <mergeCell ref="J93:M93"/>
    <mergeCell ref="A106:Q106"/>
    <mergeCell ref="A107:Q107"/>
    <mergeCell ref="A108:B108"/>
    <mergeCell ref="A109:Q109"/>
    <mergeCell ref="A110:A111"/>
    <mergeCell ref="B110:B111"/>
    <mergeCell ref="C110:C111"/>
    <mergeCell ref="D110:D111"/>
    <mergeCell ref="E110:E111"/>
    <mergeCell ref="F110:F111"/>
    <mergeCell ref="A121:Q121"/>
    <mergeCell ref="A122:Q122"/>
    <mergeCell ref="A123:Q123"/>
    <mergeCell ref="A124:Q124"/>
    <mergeCell ref="A125:B125"/>
    <mergeCell ref="A126:Q126"/>
    <mergeCell ref="G110:I110"/>
    <mergeCell ref="J110:M110"/>
    <mergeCell ref="A112:B112"/>
    <mergeCell ref="A116:B116"/>
    <mergeCell ref="A117:B117"/>
    <mergeCell ref="A119:B119"/>
    <mergeCell ref="A138:Q138"/>
    <mergeCell ref="A139:Q139"/>
    <mergeCell ref="A140:Q140"/>
    <mergeCell ref="A141:Q141"/>
    <mergeCell ref="A142:B142"/>
    <mergeCell ref="A143:Q143"/>
    <mergeCell ref="G127:I127"/>
    <mergeCell ref="J127:M127"/>
    <mergeCell ref="A129:B129"/>
    <mergeCell ref="A133:B133"/>
    <mergeCell ref="A134:B134"/>
    <mergeCell ref="A136:B136"/>
    <mergeCell ref="A127:A128"/>
    <mergeCell ref="B127:B128"/>
    <mergeCell ref="C127:C128"/>
    <mergeCell ref="D127:D128"/>
    <mergeCell ref="E127:E128"/>
    <mergeCell ref="F127:F128"/>
    <mergeCell ref="A155:Q155"/>
    <mergeCell ref="A156:Q156"/>
    <mergeCell ref="A157:Q157"/>
    <mergeCell ref="A158:Q158"/>
    <mergeCell ref="A159:B159"/>
    <mergeCell ref="A160:Q160"/>
    <mergeCell ref="G144:I144"/>
    <mergeCell ref="J144:M144"/>
    <mergeCell ref="A146:B146"/>
    <mergeCell ref="A150:B150"/>
    <mergeCell ref="A151:B151"/>
    <mergeCell ref="A153:B153"/>
    <mergeCell ref="A144:A145"/>
    <mergeCell ref="B144:B145"/>
    <mergeCell ref="C144:C145"/>
    <mergeCell ref="D144:D145"/>
    <mergeCell ref="E144:E145"/>
    <mergeCell ref="F144:F145"/>
    <mergeCell ref="A172:Q172"/>
    <mergeCell ref="A173:Q173"/>
    <mergeCell ref="A174:Q174"/>
    <mergeCell ref="A176:Q176"/>
    <mergeCell ref="A177:B177"/>
    <mergeCell ref="A178:Q178"/>
    <mergeCell ref="G161:I161"/>
    <mergeCell ref="J161:M161"/>
    <mergeCell ref="A163:B163"/>
    <mergeCell ref="A167:B167"/>
    <mergeCell ref="A168:B168"/>
    <mergeCell ref="A170:B170"/>
    <mergeCell ref="A161:A162"/>
    <mergeCell ref="B161:B162"/>
    <mergeCell ref="C161:C162"/>
    <mergeCell ref="D161:D162"/>
    <mergeCell ref="E161:E162"/>
    <mergeCell ref="F161:F162"/>
    <mergeCell ref="A190:Q190"/>
    <mergeCell ref="A191:Q191"/>
    <mergeCell ref="A192:Q192"/>
    <mergeCell ref="A193:Q193"/>
    <mergeCell ref="A194:B194"/>
    <mergeCell ref="A195:Q195"/>
    <mergeCell ref="G179:I179"/>
    <mergeCell ref="J179:M179"/>
    <mergeCell ref="A181:B181"/>
    <mergeCell ref="A185:B185"/>
    <mergeCell ref="A186:B186"/>
    <mergeCell ref="A188:B188"/>
    <mergeCell ref="A179:A180"/>
    <mergeCell ref="B179:B180"/>
    <mergeCell ref="C179:C180"/>
    <mergeCell ref="D179:D180"/>
    <mergeCell ref="E179:E180"/>
    <mergeCell ref="F179:F180"/>
    <mergeCell ref="A207:Q207"/>
    <mergeCell ref="A208:Q208"/>
    <mergeCell ref="A209:Q209"/>
    <mergeCell ref="A210:Q210"/>
    <mergeCell ref="A211:B211"/>
    <mergeCell ref="A212:Q212"/>
    <mergeCell ref="G196:I196"/>
    <mergeCell ref="J196:M196"/>
    <mergeCell ref="A198:B198"/>
    <mergeCell ref="A202:B202"/>
    <mergeCell ref="A203:B203"/>
    <mergeCell ref="A205:B205"/>
    <mergeCell ref="A196:A197"/>
    <mergeCell ref="B196:B197"/>
    <mergeCell ref="C196:C197"/>
    <mergeCell ref="D196:D197"/>
    <mergeCell ref="E196:E197"/>
    <mergeCell ref="F196:F197"/>
    <mergeCell ref="A224:Q224"/>
    <mergeCell ref="A225:Q225"/>
    <mergeCell ref="A226:Q226"/>
    <mergeCell ref="A227:Q227"/>
    <mergeCell ref="A228:B228"/>
    <mergeCell ref="A229:Q229"/>
    <mergeCell ref="G213:I213"/>
    <mergeCell ref="J213:M213"/>
    <mergeCell ref="A215:B215"/>
    <mergeCell ref="A219:B219"/>
    <mergeCell ref="A220:B220"/>
    <mergeCell ref="A222:B222"/>
    <mergeCell ref="A213:A214"/>
    <mergeCell ref="B213:B214"/>
    <mergeCell ref="C213:C214"/>
    <mergeCell ref="D213:D214"/>
    <mergeCell ref="E213:E214"/>
    <mergeCell ref="F213:F214"/>
    <mergeCell ref="A241:Q241"/>
    <mergeCell ref="A242:Q242"/>
    <mergeCell ref="A243:Q243"/>
    <mergeCell ref="A244:Q244"/>
    <mergeCell ref="A245:B245"/>
    <mergeCell ref="A246:Q246"/>
    <mergeCell ref="G230:I230"/>
    <mergeCell ref="J230:M230"/>
    <mergeCell ref="A232:B232"/>
    <mergeCell ref="A236:B236"/>
    <mergeCell ref="A237:B237"/>
    <mergeCell ref="A239:B239"/>
    <mergeCell ref="A230:A231"/>
    <mergeCell ref="B230:B231"/>
    <mergeCell ref="C230:C231"/>
    <mergeCell ref="D230:D231"/>
    <mergeCell ref="E230:E231"/>
    <mergeCell ref="F230:F231"/>
    <mergeCell ref="A258:Q258"/>
    <mergeCell ref="A259:Q259"/>
    <mergeCell ref="A260:Q260"/>
    <mergeCell ref="G247:I247"/>
    <mergeCell ref="J247:M247"/>
    <mergeCell ref="A249:B249"/>
    <mergeCell ref="A253:B253"/>
    <mergeCell ref="A254:B254"/>
    <mergeCell ref="A256:B256"/>
    <mergeCell ref="A247:A248"/>
    <mergeCell ref="B247:B248"/>
    <mergeCell ref="C247:C248"/>
    <mergeCell ref="D247:D248"/>
    <mergeCell ref="E247:E248"/>
    <mergeCell ref="F247:F248"/>
  </mergeCells>
  <printOptions horizontalCentered="1"/>
  <pageMargins left="0" right="0" top="0" bottom="0" header="0" footer="0"/>
  <pageSetup paperSize="9" scale="3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F77"/>
  <sheetViews>
    <sheetView tabSelected="1" view="pageBreakPreview" zoomScale="40" zoomScaleNormal="41" zoomScaleSheetLayoutView="40" workbookViewId="0">
      <selection activeCell="Q7" sqref="Q7"/>
    </sheetView>
  </sheetViews>
  <sheetFormatPr defaultRowHeight="13.2"/>
  <cols>
    <col min="1" max="1" width="12" style="48" customWidth="1"/>
    <col min="2" max="2" width="34.5546875" style="48" customWidth="1"/>
    <col min="3" max="3" width="17.44140625" style="48" customWidth="1"/>
    <col min="4" max="4" width="17.5546875" style="48" customWidth="1"/>
    <col min="5" max="5" width="25.109375" style="48" customWidth="1"/>
    <col min="6" max="6" width="26" style="48" customWidth="1"/>
    <col min="7" max="7" width="25.77734375" style="48" customWidth="1"/>
    <col min="8" max="8" width="27.77734375" style="48" customWidth="1"/>
    <col min="9" max="9" width="27.6640625" style="48" customWidth="1"/>
    <col min="10" max="10" width="29.44140625" style="48" customWidth="1"/>
    <col min="11" max="11" width="22.21875" style="48" customWidth="1"/>
    <col min="12" max="12" width="23.5546875" style="48" customWidth="1"/>
    <col min="13" max="13" width="22.77734375" style="48" customWidth="1"/>
    <col min="14" max="14" width="28.88671875" style="48" customWidth="1"/>
    <col min="15" max="15" width="25.77734375" style="48" customWidth="1"/>
    <col min="16" max="16" width="26.6640625" style="48" customWidth="1"/>
    <col min="17" max="17" width="25" style="48" customWidth="1"/>
    <col min="18" max="18" width="17.5546875" style="19" customWidth="1"/>
    <col min="19" max="19" width="21.44140625" style="19" customWidth="1"/>
    <col min="20" max="20" width="22.109375" style="19" customWidth="1"/>
    <col min="21" max="21" width="14.77734375" style="19" customWidth="1"/>
    <col min="22" max="22" width="14.109375" style="48" customWidth="1"/>
    <col min="23" max="23" width="42.5546875" style="48" customWidth="1"/>
    <col min="24" max="24" width="17.77734375" style="48" customWidth="1"/>
    <col min="25" max="25" width="18.109375" style="48" customWidth="1"/>
    <col min="26" max="26" width="12" style="48" customWidth="1"/>
    <col min="27" max="27" width="13.109375" style="48" customWidth="1"/>
    <col min="28" max="28" width="8.88671875" style="48"/>
    <col min="29" max="29" width="12.21875" style="48" customWidth="1"/>
    <col min="30" max="30" width="14.77734375" style="48" customWidth="1"/>
    <col min="31" max="16384" width="8.88671875" style="48"/>
  </cols>
  <sheetData>
    <row r="1" spans="1:32" s="51" customFormat="1" ht="60" customHeight="1">
      <c r="A1" s="128" t="s">
        <v>0</v>
      </c>
      <c r="B1" s="128"/>
      <c r="C1" s="128"/>
      <c r="D1" s="128"/>
      <c r="E1" s="128"/>
      <c r="F1" s="128"/>
      <c r="G1" s="128"/>
      <c r="H1" s="128"/>
      <c r="I1" s="128"/>
      <c r="J1" s="128"/>
      <c r="K1" s="128"/>
      <c r="L1" s="128"/>
      <c r="M1" s="128"/>
      <c r="N1" s="128"/>
      <c r="O1" s="128"/>
      <c r="P1" s="128"/>
      <c r="Q1" s="128"/>
      <c r="R1" s="128"/>
      <c r="S1" s="128"/>
      <c r="T1" s="128"/>
      <c r="U1" s="128"/>
      <c r="V1" s="128"/>
    </row>
    <row r="2" spans="1:32" s="51" customFormat="1" ht="64.8" customHeight="1">
      <c r="A2" s="129" t="s">
        <v>88</v>
      </c>
      <c r="B2" s="129"/>
      <c r="C2" s="129"/>
      <c r="D2" s="129"/>
      <c r="E2" s="129"/>
      <c r="F2" s="129"/>
      <c r="G2" s="129"/>
      <c r="H2" s="129"/>
      <c r="I2" s="129"/>
      <c r="J2" s="129"/>
      <c r="K2" s="129"/>
      <c r="L2" s="129"/>
      <c r="M2" s="129"/>
      <c r="N2" s="129"/>
      <c r="O2" s="129"/>
      <c r="P2" s="129"/>
      <c r="Q2" s="129"/>
      <c r="R2" s="129"/>
      <c r="S2" s="129"/>
      <c r="T2" s="129"/>
      <c r="U2" s="129"/>
      <c r="V2" s="129"/>
    </row>
    <row r="3" spans="1:32" s="64" customFormat="1" ht="45" customHeight="1">
      <c r="A3" s="132" t="s">
        <v>73</v>
      </c>
      <c r="B3" s="132"/>
      <c r="C3" s="132"/>
      <c r="D3" s="132"/>
      <c r="E3" s="132"/>
      <c r="F3" s="132"/>
      <c r="G3" s="132"/>
      <c r="H3" s="132"/>
      <c r="I3" s="132"/>
      <c r="J3" s="132"/>
      <c r="K3" s="132"/>
      <c r="L3" s="132"/>
      <c r="M3" s="132"/>
      <c r="N3" s="132"/>
      <c r="O3" s="132"/>
      <c r="P3" s="132"/>
      <c r="Q3" s="132"/>
      <c r="R3" s="132"/>
      <c r="S3" s="132"/>
      <c r="T3" s="132"/>
      <c r="U3" s="132"/>
      <c r="V3" s="132"/>
    </row>
    <row r="4" spans="1:32" s="4" customFormat="1" ht="56.25" customHeight="1">
      <c r="A4" s="125" t="s">
        <v>1</v>
      </c>
      <c r="B4" s="125" t="s">
        <v>71</v>
      </c>
      <c r="C4" s="125" t="s">
        <v>3</v>
      </c>
      <c r="D4" s="125" t="s">
        <v>4</v>
      </c>
      <c r="E4" s="125" t="s">
        <v>5</v>
      </c>
      <c r="F4" s="125" t="s">
        <v>92</v>
      </c>
      <c r="G4" s="125" t="s">
        <v>6</v>
      </c>
      <c r="H4" s="125"/>
      <c r="I4" s="125"/>
      <c r="J4" s="125" t="s">
        <v>7</v>
      </c>
      <c r="K4" s="125"/>
      <c r="L4" s="125"/>
      <c r="M4" s="125"/>
      <c r="N4" s="122" t="s">
        <v>65</v>
      </c>
      <c r="O4" s="123"/>
      <c r="P4" s="123"/>
      <c r="Q4" s="124"/>
      <c r="R4" s="122" t="s">
        <v>87</v>
      </c>
      <c r="S4" s="123"/>
      <c r="T4" s="123"/>
      <c r="U4" s="123"/>
      <c r="V4" s="124"/>
    </row>
    <row r="5" spans="1:32" s="4" customFormat="1" ht="253.8" customHeight="1">
      <c r="A5" s="125"/>
      <c r="B5" s="125"/>
      <c r="C5" s="125"/>
      <c r="D5" s="125"/>
      <c r="E5" s="125"/>
      <c r="F5" s="125"/>
      <c r="G5" s="49" t="s">
        <v>8</v>
      </c>
      <c r="H5" s="49" t="s">
        <v>9</v>
      </c>
      <c r="I5" s="49" t="s">
        <v>10</v>
      </c>
      <c r="J5" s="49" t="s">
        <v>11</v>
      </c>
      <c r="K5" s="49" t="s">
        <v>12</v>
      </c>
      <c r="L5" s="49" t="s">
        <v>84</v>
      </c>
      <c r="M5" s="49" t="s">
        <v>14</v>
      </c>
      <c r="N5" s="49" t="s">
        <v>64</v>
      </c>
      <c r="O5" s="49" t="s">
        <v>15</v>
      </c>
      <c r="P5" s="49" t="s">
        <v>16</v>
      </c>
      <c r="Q5" s="49" t="s">
        <v>17</v>
      </c>
      <c r="R5" s="49" t="s">
        <v>31</v>
      </c>
      <c r="S5" s="49" t="s">
        <v>57</v>
      </c>
      <c r="T5" s="49" t="s">
        <v>11</v>
      </c>
      <c r="U5" s="49" t="s">
        <v>32</v>
      </c>
      <c r="V5" s="49" t="s">
        <v>33</v>
      </c>
    </row>
    <row r="6" spans="1:32" s="12" customFormat="1" ht="39" customHeight="1">
      <c r="A6" s="45">
        <v>1</v>
      </c>
      <c r="B6" s="45">
        <v>2</v>
      </c>
      <c r="C6" s="45">
        <v>3</v>
      </c>
      <c r="D6" s="45">
        <v>4</v>
      </c>
      <c r="E6" s="45">
        <v>5</v>
      </c>
      <c r="F6" s="45" t="s">
        <v>18</v>
      </c>
      <c r="G6" s="45">
        <v>6</v>
      </c>
      <c r="H6" s="45">
        <v>7</v>
      </c>
      <c r="I6" s="45" t="s">
        <v>19</v>
      </c>
      <c r="J6" s="45" t="s">
        <v>20</v>
      </c>
      <c r="K6" s="45" t="s">
        <v>21</v>
      </c>
      <c r="L6" s="45" t="s">
        <v>22</v>
      </c>
      <c r="M6" s="45" t="s">
        <v>23</v>
      </c>
      <c r="N6" s="45">
        <v>13</v>
      </c>
      <c r="O6" s="45" t="s">
        <v>24</v>
      </c>
      <c r="P6" s="45">
        <v>15</v>
      </c>
      <c r="Q6" s="45">
        <v>16</v>
      </c>
      <c r="R6" s="59">
        <v>17</v>
      </c>
      <c r="S6" s="59">
        <v>18</v>
      </c>
      <c r="T6" s="59">
        <v>19</v>
      </c>
      <c r="U6" s="59" t="s">
        <v>75</v>
      </c>
      <c r="V6" s="59" t="s">
        <v>82</v>
      </c>
    </row>
    <row r="7" spans="1:32" s="51" customFormat="1" ht="66.599999999999994" customHeight="1">
      <c r="A7" s="86">
        <v>1</v>
      </c>
      <c r="B7" s="91" t="s">
        <v>55</v>
      </c>
      <c r="C7" s="90">
        <v>280</v>
      </c>
      <c r="D7" s="92">
        <v>278</v>
      </c>
      <c r="E7" s="85">
        <v>7.8055555555555562</v>
      </c>
      <c r="F7" s="85">
        <f>E7+'[18]ANX-III'!$F$7</f>
        <v>53.487500000000004</v>
      </c>
      <c r="G7" s="84">
        <v>253.94874999999993</v>
      </c>
      <c r="H7" s="85">
        <v>260.61208333333337</v>
      </c>
      <c r="I7" s="85">
        <f>G7+H7</f>
        <v>514.56083333333333</v>
      </c>
      <c r="J7" s="85">
        <f>I7+E7</f>
        <v>522.36638888888888</v>
      </c>
      <c r="K7" s="85">
        <f>J7/C7</f>
        <v>1.8655942460317461</v>
      </c>
      <c r="L7" s="93">
        <f>((C7*W7*30)-I7)*100/(C7*W7*30)</f>
        <v>93.87427579365081</v>
      </c>
      <c r="M7" s="93">
        <f>((C7*W7*30)-J7)*100/(C7*W7*30)</f>
        <v>93.781352513227517</v>
      </c>
      <c r="N7" s="84">
        <f>J7+'[18]ANX-III'!$N$7</f>
        <v>3027.748833333334</v>
      </c>
      <c r="O7" s="85">
        <f>N7/C7</f>
        <v>10.813388690476193</v>
      </c>
      <c r="P7" s="93">
        <f>((C7*W7*183)-(N7-F7))*100/(C7*W7*183)</f>
        <v>94.19543065313556</v>
      </c>
      <c r="Q7" s="93">
        <f>((C7*W7*183)-N7)*100/(C7*W7*183)</f>
        <v>94.091044431433787</v>
      </c>
      <c r="R7" s="86">
        <v>14532</v>
      </c>
      <c r="S7" s="86">
        <v>276847</v>
      </c>
      <c r="T7" s="93">
        <v>12536.78</v>
      </c>
      <c r="U7" s="94">
        <f>R7/D7</f>
        <v>52.273381294964025</v>
      </c>
      <c r="V7" s="94">
        <f>T7/D7</f>
        <v>45.0963309352518</v>
      </c>
      <c r="W7" s="1">
        <v>1</v>
      </c>
      <c r="X7" s="34">
        <v>276</v>
      </c>
      <c r="Y7" s="34">
        <v>274</v>
      </c>
      <c r="Z7" s="34">
        <v>276</v>
      </c>
      <c r="AA7" s="34">
        <v>274</v>
      </c>
      <c r="AC7" s="51">
        <v>276</v>
      </c>
      <c r="AD7" s="51">
        <v>274</v>
      </c>
      <c r="AE7" s="34">
        <v>276</v>
      </c>
      <c r="AF7" s="34">
        <v>274</v>
      </c>
    </row>
    <row r="8" spans="1:32" s="51" customFormat="1" ht="66.599999999999994" customHeight="1">
      <c r="A8" s="86">
        <v>2</v>
      </c>
      <c r="B8" s="91" t="s">
        <v>38</v>
      </c>
      <c r="C8" s="90">
        <v>197</v>
      </c>
      <c r="D8" s="92">
        <v>197</v>
      </c>
      <c r="E8" s="85">
        <v>0.73611111111111105</v>
      </c>
      <c r="F8" s="85">
        <f>E8+'[18]ANX-III'!$F$8</f>
        <v>4.6319444444444438</v>
      </c>
      <c r="G8" s="85">
        <v>222.8173611111111</v>
      </c>
      <c r="H8" s="85">
        <v>243.81388888888887</v>
      </c>
      <c r="I8" s="85">
        <f t="shared" ref="I8:I27" si="0">G8+H8</f>
        <v>466.63124999999997</v>
      </c>
      <c r="J8" s="85">
        <f t="shared" ref="J8:J27" si="1">I8+E8</f>
        <v>467.36736111111105</v>
      </c>
      <c r="K8" s="85">
        <f t="shared" ref="K8:K27" si="2">J8/C8</f>
        <v>2.3724231528482793</v>
      </c>
      <c r="L8" s="93">
        <f t="shared" ref="L8:L27" si="3">((C8*W8*30)-I8)*100/(C8*W8*30)</f>
        <v>92.104378172588838</v>
      </c>
      <c r="M8" s="93">
        <f t="shared" ref="M8:M27" si="4">((C8*W8*30)-J8)*100/(C8*W8*30)</f>
        <v>92.09192282383907</v>
      </c>
      <c r="N8" s="84">
        <f>J8+'[18]ANX-III'!$N$8</f>
        <v>2817.7868055555555</v>
      </c>
      <c r="O8" s="85">
        <f t="shared" ref="O8:O27" si="5">N8/C8</f>
        <v>14.303486322617033</v>
      </c>
      <c r="P8" s="93">
        <f t="shared" ref="P8:P27" si="6">((C8*W8*183)-(N8-F8))*100/(C8*W8*183)</f>
        <v>92.196735565972887</v>
      </c>
      <c r="Q8" s="93">
        <f t="shared" ref="Q8:Q27" si="7">((C8*W8*183)-N8)*100/(C8*W8*183)</f>
        <v>92.183887255400521</v>
      </c>
      <c r="R8" s="86">
        <v>10299</v>
      </c>
      <c r="S8" s="86">
        <v>208973</v>
      </c>
      <c r="T8" s="93">
        <v>11216.82</v>
      </c>
      <c r="U8" s="94">
        <f t="shared" ref="U8:U27" si="8">R8/D8</f>
        <v>52.279187817258887</v>
      </c>
      <c r="V8" s="94">
        <f t="shared" ref="V8:V27" si="9">T8/D8</f>
        <v>56.938172588832487</v>
      </c>
      <c r="W8" s="1">
        <v>1</v>
      </c>
      <c r="X8" s="34">
        <v>197</v>
      </c>
      <c r="Y8" s="34">
        <v>197</v>
      </c>
      <c r="Z8" s="34">
        <v>197</v>
      </c>
      <c r="AA8" s="34">
        <v>197</v>
      </c>
      <c r="AC8" s="51">
        <v>197</v>
      </c>
      <c r="AD8" s="51">
        <v>197</v>
      </c>
      <c r="AE8" s="34">
        <v>197</v>
      </c>
      <c r="AF8" s="34">
        <v>197</v>
      </c>
    </row>
    <row r="9" spans="1:32" s="9" customFormat="1" ht="66.599999999999994" customHeight="1">
      <c r="A9" s="86">
        <v>3</v>
      </c>
      <c r="B9" s="91" t="s">
        <v>26</v>
      </c>
      <c r="C9" s="90">
        <v>178</v>
      </c>
      <c r="D9" s="92">
        <v>178</v>
      </c>
      <c r="E9" s="85">
        <v>3.5555555555555554</v>
      </c>
      <c r="F9" s="85">
        <f>E9+'[18]ANX-III'!$F$9</f>
        <v>25.635416666666664</v>
      </c>
      <c r="G9" s="85">
        <v>95.081944444444446</v>
      </c>
      <c r="H9" s="85">
        <v>132.36527777777778</v>
      </c>
      <c r="I9" s="85">
        <f t="shared" si="0"/>
        <v>227.44722222222222</v>
      </c>
      <c r="J9" s="85">
        <f t="shared" si="1"/>
        <v>231.00277777777777</v>
      </c>
      <c r="K9" s="85">
        <f t="shared" si="2"/>
        <v>1.2977684144818975</v>
      </c>
      <c r="L9" s="93">
        <f t="shared" si="3"/>
        <v>95.740688722430306</v>
      </c>
      <c r="M9" s="93">
        <f t="shared" si="4"/>
        <v>95.67410528506035</v>
      </c>
      <c r="N9" s="84">
        <f>J9+'[18]ANX-III'!$N$9</f>
        <v>1270.0736111111109</v>
      </c>
      <c r="O9" s="85">
        <f t="shared" si="5"/>
        <v>7.1352450062421964</v>
      </c>
      <c r="P9" s="93">
        <f t="shared" si="6"/>
        <v>96.17965802651058</v>
      </c>
      <c r="Q9" s="93">
        <f t="shared" si="7"/>
        <v>96.100959012982415</v>
      </c>
      <c r="R9" s="86">
        <v>14500</v>
      </c>
      <c r="S9" s="86">
        <v>218598</v>
      </c>
      <c r="T9" s="93">
        <v>5544.06</v>
      </c>
      <c r="U9" s="94">
        <f t="shared" si="8"/>
        <v>81.460674157303373</v>
      </c>
      <c r="V9" s="94">
        <f t="shared" si="9"/>
        <v>31.146404494382026</v>
      </c>
      <c r="W9" s="1">
        <v>1</v>
      </c>
      <c r="X9" s="34">
        <v>178</v>
      </c>
      <c r="Y9" s="34">
        <v>178</v>
      </c>
      <c r="Z9" s="34">
        <v>178</v>
      </c>
      <c r="AA9" s="34">
        <v>178</v>
      </c>
      <c r="AC9" s="9">
        <v>178</v>
      </c>
      <c r="AD9" s="9">
        <v>178</v>
      </c>
      <c r="AE9" s="34">
        <v>178</v>
      </c>
      <c r="AF9" s="34">
        <v>178</v>
      </c>
    </row>
    <row r="10" spans="1:32" s="9" customFormat="1" ht="66.599999999999994" customHeight="1">
      <c r="A10" s="86">
        <v>4</v>
      </c>
      <c r="B10" s="91" t="s">
        <v>39</v>
      </c>
      <c r="C10" s="90">
        <v>215</v>
      </c>
      <c r="D10" s="92">
        <v>215</v>
      </c>
      <c r="E10" s="85">
        <v>2.7815625000000002</v>
      </c>
      <c r="F10" s="85">
        <f>E10+'[18]ANX-III'!$F$10</f>
        <v>8.2555208333333336</v>
      </c>
      <c r="G10" s="85">
        <v>224.12013888888887</v>
      </c>
      <c r="H10" s="85">
        <v>227.49722222222223</v>
      </c>
      <c r="I10" s="85">
        <f t="shared" si="0"/>
        <v>451.61736111111111</v>
      </c>
      <c r="J10" s="85">
        <f t="shared" si="1"/>
        <v>454.39892361111112</v>
      </c>
      <c r="K10" s="85">
        <f t="shared" si="2"/>
        <v>2.1134833656330749</v>
      </c>
      <c r="L10" s="93">
        <f t="shared" si="3"/>
        <v>92.998180447889752</v>
      </c>
      <c r="M10" s="93">
        <f t="shared" si="4"/>
        <v>92.955055447889748</v>
      </c>
      <c r="N10" s="84">
        <f>J10+'[18]ANX-III'!$N$10</f>
        <v>2637.626770833333</v>
      </c>
      <c r="O10" s="85">
        <f t="shared" si="5"/>
        <v>12.26803149224806</v>
      </c>
      <c r="P10" s="93">
        <f t="shared" si="6"/>
        <v>93.31714004320753</v>
      </c>
      <c r="Q10" s="93">
        <f t="shared" si="7"/>
        <v>93.296157654509258</v>
      </c>
      <c r="R10" s="86">
        <v>12281</v>
      </c>
      <c r="S10" s="86">
        <v>258481</v>
      </c>
      <c r="T10" s="93">
        <v>10905.56</v>
      </c>
      <c r="U10" s="94">
        <f t="shared" si="8"/>
        <v>57.120930232558138</v>
      </c>
      <c r="V10" s="94">
        <f t="shared" si="9"/>
        <v>50.72353488372093</v>
      </c>
      <c r="W10" s="1">
        <v>1</v>
      </c>
      <c r="X10" s="34">
        <v>215</v>
      </c>
      <c r="Y10" s="34">
        <v>215</v>
      </c>
      <c r="Z10" s="34">
        <v>215</v>
      </c>
      <c r="AA10" s="34">
        <v>215</v>
      </c>
      <c r="AC10" s="9">
        <v>215</v>
      </c>
      <c r="AD10" s="9">
        <v>215</v>
      </c>
      <c r="AE10" s="34">
        <v>215</v>
      </c>
      <c r="AF10" s="34">
        <v>215</v>
      </c>
    </row>
    <row r="11" spans="1:32" s="9" customFormat="1" ht="66.599999999999994" customHeight="1">
      <c r="A11" s="86">
        <v>5</v>
      </c>
      <c r="B11" s="91" t="s">
        <v>27</v>
      </c>
      <c r="C11" s="90">
        <v>322</v>
      </c>
      <c r="D11" s="92">
        <v>322</v>
      </c>
      <c r="E11" s="102">
        <v>2.7208333333333332</v>
      </c>
      <c r="F11" s="85">
        <f>E11+'[18]ANX-III'!$F$11</f>
        <v>15.554166666666667</v>
      </c>
      <c r="G11" s="85">
        <v>168.125</v>
      </c>
      <c r="H11" s="85">
        <v>61.708333333333336</v>
      </c>
      <c r="I11" s="85">
        <f t="shared" si="0"/>
        <v>229.83333333333334</v>
      </c>
      <c r="J11" s="85">
        <f t="shared" si="1"/>
        <v>232.55416666666667</v>
      </c>
      <c r="K11" s="85">
        <f t="shared" si="2"/>
        <v>0.72221790890269155</v>
      </c>
      <c r="L11" s="93">
        <f t="shared" si="3"/>
        <v>97.620772946859901</v>
      </c>
      <c r="M11" s="93">
        <f t="shared" si="4"/>
        <v>97.592606970324368</v>
      </c>
      <c r="N11" s="84">
        <f>J11+'[18]ANX-III'!$N$11</f>
        <v>2338.9217013888888</v>
      </c>
      <c r="O11" s="85">
        <f t="shared" si="5"/>
        <v>7.2637319918909586</v>
      </c>
      <c r="P11" s="93">
        <f t="shared" si="6"/>
        <v>96.057143646739604</v>
      </c>
      <c r="Q11" s="93">
        <f t="shared" si="7"/>
        <v>96.030747545414769</v>
      </c>
      <c r="R11" s="86">
        <v>8576</v>
      </c>
      <c r="S11" s="86">
        <v>262465</v>
      </c>
      <c r="T11" s="93">
        <v>5581.3</v>
      </c>
      <c r="U11" s="94">
        <f t="shared" si="8"/>
        <v>26.633540372670808</v>
      </c>
      <c r="V11" s="94">
        <f t="shared" si="9"/>
        <v>17.333229813664598</v>
      </c>
      <c r="W11" s="1">
        <v>1</v>
      </c>
      <c r="X11" s="34">
        <v>322</v>
      </c>
      <c r="Y11" s="34">
        <v>322</v>
      </c>
      <c r="Z11" s="34">
        <v>322</v>
      </c>
      <c r="AA11" s="34">
        <v>322</v>
      </c>
      <c r="AC11" s="9">
        <v>312</v>
      </c>
      <c r="AD11" s="9">
        <v>312</v>
      </c>
      <c r="AE11" s="34">
        <v>322</v>
      </c>
      <c r="AF11" s="34">
        <v>322</v>
      </c>
    </row>
    <row r="12" spans="1:32" s="51" customFormat="1" ht="66.599999999999994" customHeight="1">
      <c r="A12" s="86">
        <v>6</v>
      </c>
      <c r="B12" s="91" t="s">
        <v>40</v>
      </c>
      <c r="C12" s="90">
        <v>205</v>
      </c>
      <c r="D12" s="90">
        <v>205</v>
      </c>
      <c r="E12" s="116">
        <v>2.2958333333333334</v>
      </c>
      <c r="F12" s="85">
        <f>E12+'[18]ANX-III'!$F$12</f>
        <v>12.837499999999999</v>
      </c>
      <c r="G12" s="96">
        <v>113.25</v>
      </c>
      <c r="H12" s="96">
        <v>239.83333333333334</v>
      </c>
      <c r="I12" s="85">
        <f t="shared" si="0"/>
        <v>353.08333333333337</v>
      </c>
      <c r="J12" s="85">
        <f t="shared" si="1"/>
        <v>355.37916666666672</v>
      </c>
      <c r="K12" s="85">
        <f t="shared" si="2"/>
        <v>1.733556910569106</v>
      </c>
      <c r="L12" s="93">
        <f t="shared" si="3"/>
        <v>94.258807588075896</v>
      </c>
      <c r="M12" s="93">
        <f t="shared" si="4"/>
        <v>94.22147696476965</v>
      </c>
      <c r="N12" s="84">
        <f>J12+'[18]ANX-III'!$N$12</f>
        <v>2327.3386631944445</v>
      </c>
      <c r="O12" s="85">
        <f t="shared" si="5"/>
        <v>11.352871527777777</v>
      </c>
      <c r="P12" s="93">
        <f t="shared" si="6"/>
        <v>93.830464712263236</v>
      </c>
      <c r="Q12" s="93">
        <f t="shared" si="7"/>
        <v>93.796245066788103</v>
      </c>
      <c r="R12" s="86">
        <v>6456</v>
      </c>
      <c r="S12" s="86">
        <v>210785</v>
      </c>
      <c r="T12" s="93">
        <v>8529.1</v>
      </c>
      <c r="U12" s="94">
        <f t="shared" si="8"/>
        <v>31.492682926829268</v>
      </c>
      <c r="V12" s="94">
        <f t="shared" si="9"/>
        <v>41.60536585365854</v>
      </c>
      <c r="W12" s="1">
        <v>1</v>
      </c>
      <c r="X12" s="34">
        <f>194+11</f>
        <v>205</v>
      </c>
      <c r="Y12" s="34">
        <v>205</v>
      </c>
      <c r="Z12" s="34">
        <v>194</v>
      </c>
      <c r="AA12" s="34">
        <v>194</v>
      </c>
      <c r="AB12" s="31">
        <f>Z12-C12</f>
        <v>-11</v>
      </c>
      <c r="AC12" s="32">
        <v>194</v>
      </c>
      <c r="AD12" s="51">
        <v>194</v>
      </c>
      <c r="AE12" s="34">
        <v>194</v>
      </c>
      <c r="AF12" s="34">
        <v>194</v>
      </c>
    </row>
    <row r="13" spans="1:32" s="51" customFormat="1" ht="66.599999999999994" customHeight="1">
      <c r="A13" s="86">
        <v>7</v>
      </c>
      <c r="B13" s="91" t="s">
        <v>41</v>
      </c>
      <c r="C13" s="90">
        <v>322</v>
      </c>
      <c r="D13" s="90">
        <v>322</v>
      </c>
      <c r="E13" s="117">
        <v>2.5095833333333331</v>
      </c>
      <c r="F13" s="85">
        <f>E13+'[18]ANX-III'!$F$13</f>
        <v>15.259583333333332</v>
      </c>
      <c r="G13" s="96">
        <v>278.25</v>
      </c>
      <c r="H13" s="96">
        <v>352.20833333333331</v>
      </c>
      <c r="I13" s="85">
        <f t="shared" si="0"/>
        <v>630.45833333333326</v>
      </c>
      <c r="J13" s="85">
        <f t="shared" si="1"/>
        <v>632.96791666666661</v>
      </c>
      <c r="K13" s="85">
        <f t="shared" si="2"/>
        <v>1.9657388716356106</v>
      </c>
      <c r="L13" s="93">
        <f t="shared" si="3"/>
        <v>93.473516218081429</v>
      </c>
      <c r="M13" s="93">
        <f t="shared" si="4"/>
        <v>93.447537094547968</v>
      </c>
      <c r="N13" s="84">
        <f>J13+'[18]ANX-III'!$N$13</f>
        <v>3104.348125</v>
      </c>
      <c r="O13" s="85">
        <f t="shared" si="5"/>
        <v>9.6408326863354041</v>
      </c>
      <c r="P13" s="93">
        <f t="shared" si="6"/>
        <v>94.757681597823264</v>
      </c>
      <c r="Q13" s="93">
        <f t="shared" si="7"/>
        <v>94.731785417303058</v>
      </c>
      <c r="R13" s="86">
        <v>6794</v>
      </c>
      <c r="S13" s="86">
        <v>456836</v>
      </c>
      <c r="T13" s="93">
        <v>15191.22</v>
      </c>
      <c r="U13" s="94">
        <f t="shared" si="8"/>
        <v>21.099378881987576</v>
      </c>
      <c r="V13" s="94">
        <f t="shared" si="9"/>
        <v>47.177701863354038</v>
      </c>
      <c r="W13" s="1">
        <v>1</v>
      </c>
      <c r="X13" s="34">
        <f>307+15</f>
        <v>322</v>
      </c>
      <c r="Y13" s="34">
        <v>322</v>
      </c>
      <c r="Z13" s="34">
        <v>307</v>
      </c>
      <c r="AA13" s="34">
        <v>307</v>
      </c>
      <c r="AB13" s="31">
        <f t="shared" ref="AB13:AB14" si="10">Z13-C13</f>
        <v>-15</v>
      </c>
      <c r="AC13" s="32">
        <v>307</v>
      </c>
      <c r="AD13" s="51">
        <v>307</v>
      </c>
      <c r="AE13" s="34">
        <v>307</v>
      </c>
      <c r="AF13" s="34">
        <v>307</v>
      </c>
    </row>
    <row r="14" spans="1:32" s="51" customFormat="1" ht="66.599999999999994" customHeight="1">
      <c r="A14" s="86">
        <v>8</v>
      </c>
      <c r="B14" s="91" t="s">
        <v>56</v>
      </c>
      <c r="C14" s="90">
        <v>109</v>
      </c>
      <c r="D14" s="90">
        <v>109</v>
      </c>
      <c r="E14" s="118">
        <v>1.67</v>
      </c>
      <c r="F14" s="85">
        <f>E14+'[18]ANX-III'!$F$14</f>
        <v>8.7949999999999999</v>
      </c>
      <c r="G14" s="96">
        <v>66.708333333333329</v>
      </c>
      <c r="H14" s="96">
        <v>150.95833333333334</v>
      </c>
      <c r="I14" s="85">
        <f t="shared" si="0"/>
        <v>217.66666666666669</v>
      </c>
      <c r="J14" s="85">
        <f t="shared" si="1"/>
        <v>219.33666666666667</v>
      </c>
      <c r="K14" s="85">
        <f t="shared" si="2"/>
        <v>2.0122629969418959</v>
      </c>
      <c r="L14" s="93">
        <f t="shared" si="3"/>
        <v>93.343527013251801</v>
      </c>
      <c r="M14" s="93">
        <f t="shared" si="4"/>
        <v>93.29245667686034</v>
      </c>
      <c r="N14" s="84">
        <f>J14+'[18]ANX-III'!$N$14</f>
        <v>1298.5780729166665</v>
      </c>
      <c r="O14" s="85">
        <f t="shared" si="5"/>
        <v>11.913560301987767</v>
      </c>
      <c r="P14" s="93">
        <f t="shared" si="6"/>
        <v>93.533949601861593</v>
      </c>
      <c r="Q14" s="93">
        <f t="shared" si="7"/>
        <v>93.489857758476631</v>
      </c>
      <c r="R14" s="86">
        <v>2883</v>
      </c>
      <c r="S14" s="86">
        <v>46120</v>
      </c>
      <c r="T14" s="93">
        <v>5264.06</v>
      </c>
      <c r="U14" s="94">
        <f t="shared" si="8"/>
        <v>26.449541284403669</v>
      </c>
      <c r="V14" s="94">
        <f t="shared" si="9"/>
        <v>48.294128440366975</v>
      </c>
      <c r="W14" s="1">
        <v>1</v>
      </c>
      <c r="X14" s="34">
        <v>109</v>
      </c>
      <c r="Y14" s="34">
        <v>109</v>
      </c>
      <c r="Z14" s="34">
        <v>105</v>
      </c>
      <c r="AA14" s="34">
        <v>105</v>
      </c>
      <c r="AB14" s="31">
        <f t="shared" si="10"/>
        <v>-4</v>
      </c>
      <c r="AC14" s="32">
        <v>105</v>
      </c>
      <c r="AD14" s="51">
        <v>105</v>
      </c>
      <c r="AE14" s="34">
        <v>105</v>
      </c>
      <c r="AF14" s="34">
        <v>105</v>
      </c>
    </row>
    <row r="15" spans="1:32" s="4" customFormat="1" ht="66.599999999999994" customHeight="1">
      <c r="A15" s="86">
        <v>9</v>
      </c>
      <c r="B15" s="98" t="s">
        <v>29</v>
      </c>
      <c r="C15" s="90">
        <v>164</v>
      </c>
      <c r="D15" s="99">
        <v>164</v>
      </c>
      <c r="E15" s="97">
        <v>42.954861111111114</v>
      </c>
      <c r="F15" s="85">
        <f>E15+'[18]ANX-III'!$F$15</f>
        <v>169.66111111111113</v>
      </c>
      <c r="G15" s="97">
        <v>78.25</v>
      </c>
      <c r="H15" s="97">
        <v>109.05902777777777</v>
      </c>
      <c r="I15" s="85">
        <f t="shared" si="0"/>
        <v>187.30902777777777</v>
      </c>
      <c r="J15" s="85">
        <f t="shared" si="1"/>
        <v>230.26388888888889</v>
      </c>
      <c r="K15" s="85">
        <f t="shared" si="2"/>
        <v>1.4040481029810299</v>
      </c>
      <c r="L15" s="93">
        <f t="shared" si="3"/>
        <v>96.192905939476063</v>
      </c>
      <c r="M15" s="93">
        <f t="shared" si="4"/>
        <v>95.319839656729897</v>
      </c>
      <c r="N15" s="84">
        <f>J15+'[18]ANX-III'!$N$15</f>
        <v>1892.6840277777776</v>
      </c>
      <c r="O15" s="85">
        <f t="shared" si="5"/>
        <v>11.540756266937668</v>
      </c>
      <c r="P15" s="93">
        <f t="shared" si="6"/>
        <v>94.258886723088551</v>
      </c>
      <c r="Q15" s="93">
        <f t="shared" si="7"/>
        <v>93.693575810416576</v>
      </c>
      <c r="R15" s="86">
        <v>5390</v>
      </c>
      <c r="S15" s="86">
        <v>149044</v>
      </c>
      <c r="T15" s="93">
        <v>5526.333333333333</v>
      </c>
      <c r="U15" s="94">
        <f t="shared" si="8"/>
        <v>32.865853658536587</v>
      </c>
      <c r="V15" s="94">
        <f t="shared" si="9"/>
        <v>33.697154471544714</v>
      </c>
      <c r="W15" s="1">
        <v>1</v>
      </c>
      <c r="X15" s="81">
        <v>164</v>
      </c>
      <c r="Y15" s="82">
        <v>164</v>
      </c>
      <c r="Z15" s="4">
        <v>160</v>
      </c>
      <c r="AA15" s="4">
        <v>160</v>
      </c>
      <c r="AC15" s="4">
        <v>155</v>
      </c>
      <c r="AD15" s="4">
        <v>155</v>
      </c>
      <c r="AE15" s="67">
        <v>160</v>
      </c>
      <c r="AF15" s="69">
        <v>160</v>
      </c>
    </row>
    <row r="16" spans="1:32" s="4" customFormat="1" ht="66.599999999999994" customHeight="1">
      <c r="A16" s="86">
        <v>10</v>
      </c>
      <c r="B16" s="98" t="s">
        <v>43</v>
      </c>
      <c r="C16" s="86">
        <v>198</v>
      </c>
      <c r="D16" s="94">
        <v>183</v>
      </c>
      <c r="E16" s="97">
        <v>7.0833333333333331E-2</v>
      </c>
      <c r="F16" s="85">
        <f>E16+'[18]ANX-III'!$F$16</f>
        <v>2.3305671296296295</v>
      </c>
      <c r="G16" s="97">
        <v>115.75694444444444</v>
      </c>
      <c r="H16" s="97">
        <v>217.55277777777778</v>
      </c>
      <c r="I16" s="85">
        <f t="shared" si="0"/>
        <v>333.30972222222221</v>
      </c>
      <c r="J16" s="85">
        <f t="shared" si="1"/>
        <v>333.38055555555553</v>
      </c>
      <c r="K16" s="85">
        <f t="shared" si="2"/>
        <v>1.6837401795735127</v>
      </c>
      <c r="L16" s="93">
        <f t="shared" si="3"/>
        <v>94.388725215114093</v>
      </c>
      <c r="M16" s="93">
        <f t="shared" si="4"/>
        <v>94.38753273475497</v>
      </c>
      <c r="N16" s="84">
        <f>J16+'[18]ANX-III'!$N$16</f>
        <v>2259.4715509259258</v>
      </c>
      <c r="O16" s="85">
        <f t="shared" si="5"/>
        <v>11.411472479423868</v>
      </c>
      <c r="P16" s="93">
        <f t="shared" si="6"/>
        <v>93.770654678489009</v>
      </c>
      <c r="Q16" s="93">
        <f t="shared" si="7"/>
        <v>93.764222688839425</v>
      </c>
      <c r="R16" s="86">
        <v>7748</v>
      </c>
      <c r="S16" s="86">
        <v>292779</v>
      </c>
      <c r="T16" s="93">
        <v>8001.1333333333332</v>
      </c>
      <c r="U16" s="94">
        <f t="shared" si="8"/>
        <v>42.338797814207652</v>
      </c>
      <c r="V16" s="94">
        <f t="shared" si="9"/>
        <v>43.722040072859741</v>
      </c>
      <c r="W16" s="1">
        <v>1</v>
      </c>
      <c r="X16" s="81">
        <v>197</v>
      </c>
      <c r="Y16" s="82">
        <v>183</v>
      </c>
      <c r="Z16" s="4">
        <v>197</v>
      </c>
      <c r="AA16" s="4">
        <v>183</v>
      </c>
      <c r="AC16" s="4">
        <v>197</v>
      </c>
      <c r="AD16" s="4">
        <v>183</v>
      </c>
      <c r="AE16" s="13">
        <v>197</v>
      </c>
      <c r="AF16" s="39">
        <v>183</v>
      </c>
    </row>
    <row r="17" spans="1:32" s="9" customFormat="1" ht="66.599999999999994" customHeight="1">
      <c r="A17" s="86">
        <v>11</v>
      </c>
      <c r="B17" s="91" t="s">
        <v>44</v>
      </c>
      <c r="C17" s="94">
        <v>194</v>
      </c>
      <c r="D17" s="94">
        <v>194</v>
      </c>
      <c r="E17" s="85">
        <v>43.666666666666664</v>
      </c>
      <c r="F17" s="85">
        <f>E17+'[18]ANX-III'!$F$17</f>
        <v>129.76042824074074</v>
      </c>
      <c r="G17" s="85">
        <v>104.33541666666667</v>
      </c>
      <c r="H17" s="85">
        <v>105.50208333333335</v>
      </c>
      <c r="I17" s="85">
        <f t="shared" si="0"/>
        <v>209.83750000000003</v>
      </c>
      <c r="J17" s="85">
        <f t="shared" si="1"/>
        <v>253.50416666666669</v>
      </c>
      <c r="K17" s="85">
        <f t="shared" si="2"/>
        <v>1.3067225085910654</v>
      </c>
      <c r="L17" s="93">
        <f t="shared" si="3"/>
        <v>96.394544673539514</v>
      </c>
      <c r="M17" s="93">
        <f t="shared" si="4"/>
        <v>95.64425830469645</v>
      </c>
      <c r="N17" s="84">
        <f>J17+'[18]ANX-III'!$N$17</f>
        <v>1427.9611458333331</v>
      </c>
      <c r="O17" s="85">
        <f t="shared" si="5"/>
        <v>7.3606244630584179</v>
      </c>
      <c r="P17" s="93">
        <f t="shared" si="6"/>
        <v>96.343302581283908</v>
      </c>
      <c r="Q17" s="93">
        <f t="shared" si="7"/>
        <v>95.977800839858801</v>
      </c>
      <c r="R17" s="86">
        <v>7892</v>
      </c>
      <c r="S17" s="86">
        <v>204799</v>
      </c>
      <c r="T17" s="93">
        <v>6084.1</v>
      </c>
      <c r="U17" s="94">
        <f t="shared" si="8"/>
        <v>40.680412371134018</v>
      </c>
      <c r="V17" s="94">
        <f t="shared" si="9"/>
        <v>31.36134020618557</v>
      </c>
      <c r="W17" s="1">
        <v>1</v>
      </c>
      <c r="X17" s="82">
        <v>194</v>
      </c>
      <c r="Y17" s="82">
        <v>194</v>
      </c>
      <c r="Z17" s="9">
        <v>194</v>
      </c>
      <c r="AA17" s="9">
        <v>194</v>
      </c>
      <c r="AC17" s="9">
        <v>194</v>
      </c>
      <c r="AD17" s="9">
        <v>194</v>
      </c>
      <c r="AE17" s="39">
        <v>194</v>
      </c>
      <c r="AF17" s="39">
        <v>194</v>
      </c>
    </row>
    <row r="18" spans="1:32" s="12" customFormat="1" ht="66.599999999999994" customHeight="1">
      <c r="A18" s="86">
        <v>12</v>
      </c>
      <c r="B18" s="91" t="s">
        <v>45</v>
      </c>
      <c r="C18" s="94">
        <v>148</v>
      </c>
      <c r="D18" s="94">
        <v>148</v>
      </c>
      <c r="E18" s="85">
        <v>0.15625</v>
      </c>
      <c r="F18" s="85">
        <f>E18+'[18]ANX-III'!$F$18</f>
        <v>3.5409837962962962</v>
      </c>
      <c r="G18" s="85">
        <v>51.625694444444441</v>
      </c>
      <c r="H18" s="85">
        <v>137.37916666666666</v>
      </c>
      <c r="I18" s="85">
        <f t="shared" si="0"/>
        <v>189.0048611111111</v>
      </c>
      <c r="J18" s="85">
        <f t="shared" si="1"/>
        <v>189.1611111111111</v>
      </c>
      <c r="K18" s="85">
        <f t="shared" si="2"/>
        <v>1.2781156156156155</v>
      </c>
      <c r="L18" s="93">
        <f t="shared" si="3"/>
        <v>95.743133758758759</v>
      </c>
      <c r="M18" s="93">
        <f t="shared" si="4"/>
        <v>95.739614614614609</v>
      </c>
      <c r="N18" s="84">
        <f>J18+'[18]ANX-III'!$N$18</f>
        <v>1107.4764236111112</v>
      </c>
      <c r="O18" s="85">
        <f t="shared" si="5"/>
        <v>7.4829488081831839</v>
      </c>
      <c r="P18" s="93">
        <f t="shared" si="6"/>
        <v>95.924031015304934</v>
      </c>
      <c r="Q18" s="93">
        <f t="shared" si="7"/>
        <v>95.910956935419023</v>
      </c>
      <c r="R18" s="86">
        <v>2835</v>
      </c>
      <c r="S18" s="86">
        <v>190311</v>
      </c>
      <c r="T18" s="93">
        <v>4539.8666666666668</v>
      </c>
      <c r="U18" s="94">
        <f t="shared" si="8"/>
        <v>19.155405405405407</v>
      </c>
      <c r="V18" s="94">
        <f t="shared" si="9"/>
        <v>30.674774774774775</v>
      </c>
      <c r="W18" s="1">
        <v>1</v>
      </c>
      <c r="X18" s="82">
        <v>147</v>
      </c>
      <c r="Y18" s="82">
        <v>147</v>
      </c>
      <c r="Z18" s="12">
        <v>147</v>
      </c>
      <c r="AA18" s="12">
        <v>147</v>
      </c>
      <c r="AC18" s="12">
        <v>147</v>
      </c>
      <c r="AD18" s="12">
        <v>147</v>
      </c>
      <c r="AE18" s="39">
        <v>147</v>
      </c>
      <c r="AF18" s="39">
        <v>147</v>
      </c>
    </row>
    <row r="19" spans="1:32" s="51" customFormat="1" ht="66.599999999999994" customHeight="1">
      <c r="A19" s="86">
        <v>13</v>
      </c>
      <c r="B19" s="91" t="s">
        <v>46</v>
      </c>
      <c r="C19" s="94">
        <v>33</v>
      </c>
      <c r="D19" s="94">
        <v>33</v>
      </c>
      <c r="E19" s="85">
        <v>1.6437500000000005</v>
      </c>
      <c r="F19" s="85">
        <f>E19+'[18]ANX-III'!$F$19</f>
        <v>7.4208333333333343</v>
      </c>
      <c r="G19" s="84">
        <v>43.875115740740753</v>
      </c>
      <c r="H19" s="85">
        <v>61.815277777777787</v>
      </c>
      <c r="I19" s="85">
        <f t="shared" si="0"/>
        <v>105.69039351851853</v>
      </c>
      <c r="J19" s="85">
        <f t="shared" si="1"/>
        <v>107.33414351851853</v>
      </c>
      <c r="K19" s="85">
        <f t="shared" si="2"/>
        <v>3.2525498035914708</v>
      </c>
      <c r="L19" s="93">
        <f t="shared" si="3"/>
        <v>89.324202674897123</v>
      </c>
      <c r="M19" s="93">
        <f t="shared" si="4"/>
        <v>89.158167321361759</v>
      </c>
      <c r="N19" s="84">
        <f>J19+'[18]ANX-III'!$N$19</f>
        <v>727.65081018518526</v>
      </c>
      <c r="O19" s="85">
        <f t="shared" si="5"/>
        <v>22.050024551066219</v>
      </c>
      <c r="P19" s="93">
        <f t="shared" si="6"/>
        <v>88.073688079949463</v>
      </c>
      <c r="Q19" s="93">
        <f t="shared" si="7"/>
        <v>87.950806256247958</v>
      </c>
      <c r="R19" s="94">
        <v>99.994358194415511</v>
      </c>
      <c r="S19" s="86">
        <v>36850</v>
      </c>
      <c r="T19" s="93">
        <v>2576.0194444444446</v>
      </c>
      <c r="U19" s="94">
        <f t="shared" si="8"/>
        <v>3.0301320664974396</v>
      </c>
      <c r="V19" s="94">
        <f t="shared" si="9"/>
        <v>78.061195286195286</v>
      </c>
      <c r="W19" s="1">
        <v>1</v>
      </c>
      <c r="X19" s="82">
        <v>33</v>
      </c>
      <c r="Y19" s="82">
        <v>33</v>
      </c>
      <c r="Z19" s="51">
        <v>33</v>
      </c>
      <c r="AA19" s="51">
        <v>33</v>
      </c>
      <c r="AC19" s="51">
        <v>33</v>
      </c>
      <c r="AD19" s="51">
        <v>33</v>
      </c>
      <c r="AE19" s="39">
        <v>33</v>
      </c>
      <c r="AF19" s="39">
        <v>33</v>
      </c>
    </row>
    <row r="20" spans="1:32" s="51" customFormat="1" ht="66.599999999999994" customHeight="1">
      <c r="A20" s="94">
        <v>14</v>
      </c>
      <c r="B20" s="91" t="s">
        <v>47</v>
      </c>
      <c r="C20" s="94">
        <v>32</v>
      </c>
      <c r="D20" s="94">
        <v>32</v>
      </c>
      <c r="E20" s="85">
        <v>2.5173611111111089</v>
      </c>
      <c r="F20" s="85">
        <f>E20+'[18]ANX-III'!$F$20</f>
        <v>9.7548611111111079</v>
      </c>
      <c r="G20" s="85">
        <v>7.6215277777777768</v>
      </c>
      <c r="H20" s="85">
        <v>18.574305555555554</v>
      </c>
      <c r="I20" s="85">
        <f t="shared" si="0"/>
        <v>26.195833333333333</v>
      </c>
      <c r="J20" s="85">
        <f t="shared" si="1"/>
        <v>28.71319444444444</v>
      </c>
      <c r="K20" s="85">
        <f t="shared" si="2"/>
        <v>0.89728732638888875</v>
      </c>
      <c r="L20" s="93">
        <f t="shared" si="3"/>
        <v>97.271267361111114</v>
      </c>
      <c r="M20" s="93">
        <f t="shared" si="4"/>
        <v>97.009042245370381</v>
      </c>
      <c r="N20" s="84">
        <f>J20+'[18]ANX-III'!$N$20</f>
        <v>186.04027777777779</v>
      </c>
      <c r="O20" s="85">
        <f t="shared" si="5"/>
        <v>5.8137586805555559</v>
      </c>
      <c r="P20" s="93">
        <f t="shared" si="6"/>
        <v>96.989661600637533</v>
      </c>
      <c r="Q20" s="93">
        <f t="shared" si="7"/>
        <v>96.823082688221007</v>
      </c>
      <c r="R20" s="94">
        <v>99.998599517396087</v>
      </c>
      <c r="S20" s="94">
        <v>26828</v>
      </c>
      <c r="T20" s="93">
        <v>689.11666666666656</v>
      </c>
      <c r="U20" s="94">
        <f t="shared" si="8"/>
        <v>3.1249562349186277</v>
      </c>
      <c r="V20" s="94">
        <f t="shared" si="9"/>
        <v>21.53489583333333</v>
      </c>
      <c r="W20" s="1">
        <v>1</v>
      </c>
      <c r="X20" s="82">
        <v>32</v>
      </c>
      <c r="Y20" s="82">
        <v>32</v>
      </c>
      <c r="Z20" s="51">
        <v>32</v>
      </c>
      <c r="AA20" s="51">
        <v>32</v>
      </c>
      <c r="AC20" s="51">
        <v>32</v>
      </c>
      <c r="AD20" s="51">
        <v>32</v>
      </c>
      <c r="AE20" s="39">
        <v>32</v>
      </c>
      <c r="AF20" s="39">
        <v>32</v>
      </c>
    </row>
    <row r="21" spans="1:32" s="9" customFormat="1" ht="66.599999999999994" customHeight="1">
      <c r="A21" s="86">
        <v>15</v>
      </c>
      <c r="B21" s="91" t="s">
        <v>48</v>
      </c>
      <c r="C21" s="94">
        <v>17</v>
      </c>
      <c r="D21" s="94">
        <v>17</v>
      </c>
      <c r="E21" s="85">
        <v>0.21527777777777779</v>
      </c>
      <c r="F21" s="85">
        <f>E21+'[18]ANX-III'!$F$21</f>
        <v>3.2805555555555554</v>
      </c>
      <c r="G21" s="85">
        <v>10.436805555555555</v>
      </c>
      <c r="H21" s="85">
        <v>11.304861111111114</v>
      </c>
      <c r="I21" s="85">
        <f t="shared" si="0"/>
        <v>21.741666666666667</v>
      </c>
      <c r="J21" s="85">
        <f t="shared" si="1"/>
        <v>21.956944444444446</v>
      </c>
      <c r="K21" s="85">
        <f t="shared" si="2"/>
        <v>1.2915849673202615</v>
      </c>
      <c r="L21" s="93">
        <f t="shared" si="3"/>
        <v>95.736928104575171</v>
      </c>
      <c r="M21" s="93">
        <f t="shared" si="4"/>
        <v>95.694716775599133</v>
      </c>
      <c r="N21" s="84">
        <f>J21+'[18]ANX-III'!$N$21</f>
        <v>153.03333333333333</v>
      </c>
      <c r="O21" s="85">
        <f t="shared" si="5"/>
        <v>9.0019607843137255</v>
      </c>
      <c r="P21" s="93">
        <f t="shared" si="6"/>
        <v>95.186345940926472</v>
      </c>
      <c r="Q21" s="93">
        <f t="shared" si="7"/>
        <v>95.080895746276653</v>
      </c>
      <c r="R21" s="94">
        <v>99.995968941584508</v>
      </c>
      <c r="S21" s="94">
        <v>16170</v>
      </c>
      <c r="T21" s="93">
        <v>526.9666666666667</v>
      </c>
      <c r="U21" s="94">
        <f t="shared" si="8"/>
        <v>5.8821158200932064</v>
      </c>
      <c r="V21" s="94">
        <f t="shared" si="9"/>
        <v>30.998039215686276</v>
      </c>
      <c r="W21" s="1">
        <v>1</v>
      </c>
      <c r="X21" s="82">
        <v>17</v>
      </c>
      <c r="Y21" s="82">
        <v>17</v>
      </c>
      <c r="Z21" s="9">
        <v>17</v>
      </c>
      <c r="AA21" s="9">
        <v>17</v>
      </c>
      <c r="AC21" s="9">
        <v>17</v>
      </c>
      <c r="AD21" s="9">
        <v>17</v>
      </c>
      <c r="AE21" s="39">
        <v>17</v>
      </c>
      <c r="AF21" s="39">
        <v>17</v>
      </c>
    </row>
    <row r="22" spans="1:32" s="9" customFormat="1" ht="66.599999999999994" customHeight="1">
      <c r="A22" s="94">
        <v>16</v>
      </c>
      <c r="B22" s="91" t="s">
        <v>49</v>
      </c>
      <c r="C22" s="94">
        <v>40</v>
      </c>
      <c r="D22" s="94">
        <v>40</v>
      </c>
      <c r="E22" s="85">
        <v>0.94861111111111152</v>
      </c>
      <c r="F22" s="85">
        <f>E22+'[18]ANX-III'!$F$22</f>
        <v>12.135416666666668</v>
      </c>
      <c r="G22" s="85">
        <v>10.803472222222224</v>
      </c>
      <c r="H22" s="85">
        <v>37.645833333333336</v>
      </c>
      <c r="I22" s="85">
        <f t="shared" si="0"/>
        <v>48.449305555555561</v>
      </c>
      <c r="J22" s="85">
        <f>I22+E22</f>
        <v>49.397916666666674</v>
      </c>
      <c r="K22" s="85">
        <f t="shared" si="2"/>
        <v>1.2349479166666668</v>
      </c>
      <c r="L22" s="93">
        <f t="shared" si="3"/>
        <v>95.962557870370361</v>
      </c>
      <c r="M22" s="93">
        <f t="shared" si="4"/>
        <v>95.883506944444434</v>
      </c>
      <c r="N22" s="84">
        <f>J22+'[18]ANX-III'!$N$22</f>
        <v>429.19861111111118</v>
      </c>
      <c r="O22" s="85">
        <f t="shared" si="5"/>
        <v>10.729965277777779</v>
      </c>
      <c r="P22" s="93">
        <f t="shared" si="6"/>
        <v>94.302415376442013</v>
      </c>
      <c r="Q22" s="93">
        <f t="shared" si="7"/>
        <v>94.13663099574984</v>
      </c>
      <c r="R22" s="94">
        <v>99.997948358995515</v>
      </c>
      <c r="S22" s="94">
        <v>60914</v>
      </c>
      <c r="T22" s="93">
        <v>1185.5500000000002</v>
      </c>
      <c r="U22" s="94">
        <f t="shared" si="8"/>
        <v>2.499948708974888</v>
      </c>
      <c r="V22" s="94">
        <f t="shared" si="9"/>
        <v>29.638750000000005</v>
      </c>
      <c r="W22" s="1">
        <v>1</v>
      </c>
      <c r="X22" s="82">
        <v>40</v>
      </c>
      <c r="Y22" s="82">
        <v>40</v>
      </c>
      <c r="Z22" s="9">
        <v>40</v>
      </c>
      <c r="AA22" s="9">
        <v>40</v>
      </c>
      <c r="AC22" s="9">
        <v>40</v>
      </c>
      <c r="AD22" s="9">
        <v>40</v>
      </c>
      <c r="AE22" s="39">
        <v>40</v>
      </c>
      <c r="AF22" s="39">
        <v>40</v>
      </c>
    </row>
    <row r="23" spans="1:32" s="9" customFormat="1" ht="66.599999999999994" customHeight="1">
      <c r="A23" s="86">
        <v>17</v>
      </c>
      <c r="B23" s="91" t="s">
        <v>51</v>
      </c>
      <c r="C23" s="94">
        <v>42</v>
      </c>
      <c r="D23" s="94">
        <v>42</v>
      </c>
      <c r="E23" s="85">
        <v>0.74583333333333324</v>
      </c>
      <c r="F23" s="85">
        <f>E23+'[18]ANX-III'!$F$23</f>
        <v>5.0222222222222221</v>
      </c>
      <c r="G23" s="85">
        <v>22.765972222222221</v>
      </c>
      <c r="H23" s="85">
        <v>36.649305555555557</v>
      </c>
      <c r="I23" s="85">
        <f t="shared" si="0"/>
        <v>59.415277777777774</v>
      </c>
      <c r="J23" s="85">
        <f t="shared" si="1"/>
        <v>60.161111111111104</v>
      </c>
      <c r="K23" s="85">
        <f t="shared" si="2"/>
        <v>1.4324074074074074</v>
      </c>
      <c r="L23" s="93">
        <f t="shared" si="3"/>
        <v>95.28450176366843</v>
      </c>
      <c r="M23" s="93">
        <f t="shared" si="4"/>
        <v>95.225308641975303</v>
      </c>
      <c r="N23" s="84">
        <f>J23+'[18]ANX-III'!$N$23</f>
        <v>317.20486111111109</v>
      </c>
      <c r="O23" s="85">
        <f t="shared" si="5"/>
        <v>7.5524966931216921</v>
      </c>
      <c r="P23" s="93">
        <f t="shared" si="6"/>
        <v>95.938295096423516</v>
      </c>
      <c r="Q23" s="93">
        <f t="shared" si="7"/>
        <v>95.872952626709463</v>
      </c>
      <c r="R23" s="86">
        <v>1838</v>
      </c>
      <c r="S23" s="94">
        <v>52468</v>
      </c>
      <c r="T23" s="93">
        <v>1443.8666666666666</v>
      </c>
      <c r="U23" s="94">
        <f t="shared" si="8"/>
        <v>43.761904761904759</v>
      </c>
      <c r="V23" s="94">
        <f t="shared" si="9"/>
        <v>34.377777777777773</v>
      </c>
      <c r="W23" s="1">
        <v>1</v>
      </c>
      <c r="X23" s="82">
        <v>42</v>
      </c>
      <c r="Y23" s="82">
        <v>42</v>
      </c>
      <c r="Z23" s="9">
        <v>42</v>
      </c>
      <c r="AA23" s="9">
        <v>42</v>
      </c>
      <c r="AC23" s="9">
        <v>42</v>
      </c>
      <c r="AD23" s="9">
        <v>42</v>
      </c>
      <c r="AE23" s="39">
        <v>42</v>
      </c>
      <c r="AF23" s="39">
        <v>42</v>
      </c>
    </row>
    <row r="24" spans="1:32" s="9" customFormat="1" ht="66.599999999999994" customHeight="1">
      <c r="A24" s="94">
        <v>18</v>
      </c>
      <c r="B24" s="91" t="s">
        <v>58</v>
      </c>
      <c r="C24" s="94">
        <v>19</v>
      </c>
      <c r="D24" s="94">
        <v>19</v>
      </c>
      <c r="E24" s="85">
        <v>0.625</v>
      </c>
      <c r="F24" s="85">
        <f>E24+'[18]ANX-III'!$F$24</f>
        <v>3.0055555555555555</v>
      </c>
      <c r="G24" s="85">
        <v>5.7875000000000005</v>
      </c>
      <c r="H24" s="85">
        <v>4.0923611111111109</v>
      </c>
      <c r="I24" s="85">
        <f t="shared" si="0"/>
        <v>9.8798611111111114</v>
      </c>
      <c r="J24" s="85">
        <f t="shared" si="1"/>
        <v>10.504861111111111</v>
      </c>
      <c r="K24" s="85">
        <f t="shared" si="2"/>
        <v>0.55288742690058479</v>
      </c>
      <c r="L24" s="93">
        <f t="shared" si="3"/>
        <v>98.266691033138386</v>
      </c>
      <c r="M24" s="93">
        <f t="shared" si="4"/>
        <v>98.157041910331372</v>
      </c>
      <c r="N24" s="84">
        <f>J24+'[18]ANX-III'!$N$24</f>
        <v>86.918096064814804</v>
      </c>
      <c r="O24" s="85">
        <f t="shared" si="5"/>
        <v>4.5746366349902532</v>
      </c>
      <c r="P24" s="93">
        <f t="shared" si="6"/>
        <v>97.586639617220044</v>
      </c>
      <c r="Q24" s="93">
        <f t="shared" si="7"/>
        <v>97.500198560114612</v>
      </c>
      <c r="R24" s="86">
        <v>339</v>
      </c>
      <c r="S24" s="94">
        <v>44202</v>
      </c>
      <c r="T24" s="93">
        <v>252.11666666666667</v>
      </c>
      <c r="U24" s="94">
        <f t="shared" si="8"/>
        <v>17.842105263157894</v>
      </c>
      <c r="V24" s="94">
        <f t="shared" si="9"/>
        <v>13.269298245614035</v>
      </c>
      <c r="W24" s="1">
        <v>1</v>
      </c>
      <c r="X24" s="82">
        <v>19</v>
      </c>
      <c r="Y24" s="82">
        <v>19</v>
      </c>
      <c r="Z24" s="9">
        <v>19</v>
      </c>
      <c r="AA24" s="9">
        <v>19</v>
      </c>
      <c r="AC24" s="9">
        <v>19</v>
      </c>
      <c r="AD24" s="9">
        <v>19</v>
      </c>
      <c r="AE24" s="39">
        <v>19</v>
      </c>
      <c r="AF24" s="39">
        <v>19</v>
      </c>
    </row>
    <row r="25" spans="1:32" s="51" customFormat="1" ht="66.599999999999994" customHeight="1">
      <c r="A25" s="86">
        <v>19</v>
      </c>
      <c r="B25" s="91" t="s">
        <v>28</v>
      </c>
      <c r="C25" s="94">
        <v>39</v>
      </c>
      <c r="D25" s="94">
        <v>39</v>
      </c>
      <c r="E25" s="85">
        <v>0.69097222222222221</v>
      </c>
      <c r="F25" s="85">
        <f>E25+'[18]ANX-III'!$F$25</f>
        <v>5.208333333333333</v>
      </c>
      <c r="G25" s="85">
        <v>29.302777777777777</v>
      </c>
      <c r="H25" s="85">
        <v>38.013888888888893</v>
      </c>
      <c r="I25" s="85">
        <f t="shared" si="0"/>
        <v>67.316666666666663</v>
      </c>
      <c r="J25" s="85">
        <f t="shared" si="1"/>
        <v>68.007638888888891</v>
      </c>
      <c r="K25" s="85">
        <f t="shared" si="2"/>
        <v>1.7437856125356126</v>
      </c>
      <c r="L25" s="93">
        <f t="shared" si="3"/>
        <v>94.246438746438756</v>
      </c>
      <c r="M25" s="93">
        <f t="shared" si="4"/>
        <v>94.187381291547965</v>
      </c>
      <c r="N25" s="84">
        <f>J25+'[18]ANX-III'!$N$25</f>
        <v>326.52060185185189</v>
      </c>
      <c r="O25" s="85">
        <f t="shared" si="5"/>
        <v>8.3723231244064582</v>
      </c>
      <c r="P25" s="93">
        <f t="shared" si="6"/>
        <v>95.497936548710669</v>
      </c>
      <c r="Q25" s="93">
        <f t="shared" si="7"/>
        <v>95.424960041307955</v>
      </c>
      <c r="R25" s="86">
        <v>832</v>
      </c>
      <c r="S25" s="94">
        <v>34616</v>
      </c>
      <c r="T25" s="93">
        <v>1632.1833333333334</v>
      </c>
      <c r="U25" s="94">
        <f t="shared" si="8"/>
        <v>21.333333333333332</v>
      </c>
      <c r="V25" s="94">
        <f t="shared" si="9"/>
        <v>41.850854700854704</v>
      </c>
      <c r="W25" s="1">
        <v>1</v>
      </c>
      <c r="X25" s="82">
        <v>39</v>
      </c>
      <c r="Y25" s="82">
        <v>39</v>
      </c>
      <c r="Z25" s="51">
        <v>39</v>
      </c>
      <c r="AA25" s="51">
        <v>39</v>
      </c>
      <c r="AC25" s="51">
        <v>39</v>
      </c>
      <c r="AD25" s="51">
        <v>39</v>
      </c>
      <c r="AE25" s="39">
        <v>39</v>
      </c>
      <c r="AF25" s="39">
        <v>39</v>
      </c>
    </row>
    <row r="26" spans="1:32" s="51" customFormat="1" ht="66.599999999999994" customHeight="1">
      <c r="A26" s="94">
        <v>20</v>
      </c>
      <c r="B26" s="91" t="s">
        <v>53</v>
      </c>
      <c r="C26" s="94">
        <v>47</v>
      </c>
      <c r="D26" s="94">
        <v>47</v>
      </c>
      <c r="E26" s="85">
        <v>0.76874999999999993</v>
      </c>
      <c r="F26" s="85">
        <f>E26+'[18]ANX-III'!$F$26</f>
        <v>8.0430555555555561</v>
      </c>
      <c r="G26" s="85">
        <v>44.356249999999996</v>
      </c>
      <c r="H26" s="85">
        <v>59.36944444444444</v>
      </c>
      <c r="I26" s="85">
        <f t="shared" si="0"/>
        <v>103.72569444444443</v>
      </c>
      <c r="J26" s="85">
        <f t="shared" si="1"/>
        <v>104.49444444444443</v>
      </c>
      <c r="K26" s="85">
        <f t="shared" si="2"/>
        <v>2.2232860520094557</v>
      </c>
      <c r="L26" s="93">
        <f t="shared" si="3"/>
        <v>92.643567769897558</v>
      </c>
      <c r="M26" s="93">
        <f t="shared" si="4"/>
        <v>92.589046493301808</v>
      </c>
      <c r="N26" s="84">
        <f>J26+'[18]ANX-III'!$N$26</f>
        <v>455.7374999999999</v>
      </c>
      <c r="O26" s="85">
        <f t="shared" si="5"/>
        <v>9.6965425531914864</v>
      </c>
      <c r="P26" s="93">
        <f t="shared" si="6"/>
        <v>94.79485589530934</v>
      </c>
      <c r="Q26" s="93">
        <f t="shared" si="7"/>
        <v>94.70134286710848</v>
      </c>
      <c r="R26" s="86">
        <v>1025</v>
      </c>
      <c r="S26" s="94">
        <v>55557</v>
      </c>
      <c r="T26" s="93">
        <v>2507.8666666666663</v>
      </c>
      <c r="U26" s="94">
        <f t="shared" si="8"/>
        <v>21.808510638297872</v>
      </c>
      <c r="V26" s="94">
        <f t="shared" si="9"/>
        <v>53.358865248226941</v>
      </c>
      <c r="W26" s="1">
        <v>1</v>
      </c>
      <c r="X26" s="82">
        <v>47</v>
      </c>
      <c r="Y26" s="82">
        <v>47</v>
      </c>
      <c r="Z26" s="51">
        <v>47</v>
      </c>
      <c r="AA26" s="51">
        <v>47</v>
      </c>
      <c r="AC26" s="51">
        <v>47</v>
      </c>
      <c r="AD26" s="51">
        <v>47</v>
      </c>
      <c r="AE26" s="39">
        <v>47</v>
      </c>
      <c r="AF26" s="39">
        <v>47</v>
      </c>
    </row>
    <row r="27" spans="1:32" s="51" customFormat="1" ht="66.599999999999994" customHeight="1">
      <c r="A27" s="86">
        <v>21</v>
      </c>
      <c r="B27" s="91" t="s">
        <v>54</v>
      </c>
      <c r="C27" s="86">
        <v>110</v>
      </c>
      <c r="D27" s="94">
        <v>110</v>
      </c>
      <c r="E27" s="85">
        <v>0.42499999999999999</v>
      </c>
      <c r="F27" s="85">
        <f>E27+'[18]ANX-III'!$F$27</f>
        <v>5.8923611111111107</v>
      </c>
      <c r="G27" s="85">
        <v>110.65486111111112</v>
      </c>
      <c r="H27" s="85">
        <v>103.05</v>
      </c>
      <c r="I27" s="85">
        <f t="shared" si="0"/>
        <v>213.70486111111111</v>
      </c>
      <c r="J27" s="85">
        <f t="shared" si="1"/>
        <v>214.12986111111113</v>
      </c>
      <c r="K27" s="85">
        <f t="shared" si="2"/>
        <v>1.9466351010101011</v>
      </c>
      <c r="L27" s="93">
        <f t="shared" si="3"/>
        <v>93.524095117845107</v>
      </c>
      <c r="M27" s="93">
        <f t="shared" si="4"/>
        <v>93.511216329966331</v>
      </c>
      <c r="N27" s="84">
        <f>J27+'[18]ANX-III'!$N$27</f>
        <v>990.96805555555557</v>
      </c>
      <c r="O27" s="85">
        <f t="shared" si="5"/>
        <v>9.0088005050505053</v>
      </c>
      <c r="P27" s="93">
        <f t="shared" si="6"/>
        <v>95.106429734503507</v>
      </c>
      <c r="Q27" s="93">
        <f t="shared" si="7"/>
        <v>95.077158193961466</v>
      </c>
      <c r="R27" s="86">
        <v>354</v>
      </c>
      <c r="S27" s="94">
        <v>103670</v>
      </c>
      <c r="T27" s="93">
        <v>5139.1166666666668</v>
      </c>
      <c r="U27" s="94">
        <f t="shared" si="8"/>
        <v>3.2181818181818183</v>
      </c>
      <c r="V27" s="94">
        <f t="shared" si="9"/>
        <v>46.719242424242424</v>
      </c>
      <c r="W27" s="1">
        <v>1</v>
      </c>
      <c r="X27" s="81">
        <v>110</v>
      </c>
      <c r="Y27" s="82">
        <v>110</v>
      </c>
      <c r="Z27" s="51">
        <v>110</v>
      </c>
      <c r="AA27" s="51">
        <v>110</v>
      </c>
      <c r="AC27" s="51">
        <v>110</v>
      </c>
      <c r="AD27" s="51">
        <v>110</v>
      </c>
      <c r="AE27" s="13">
        <v>110</v>
      </c>
      <c r="AF27" s="39">
        <v>110</v>
      </c>
    </row>
    <row r="28" spans="1:32" s="51" customFormat="1" ht="37.200000000000003" customHeight="1">
      <c r="A28" s="149" t="s">
        <v>77</v>
      </c>
      <c r="B28" s="150"/>
      <c r="C28" s="150"/>
      <c r="D28" s="150"/>
      <c r="E28" s="150"/>
      <c r="F28" s="150"/>
      <c r="G28" s="150"/>
      <c r="H28" s="150"/>
      <c r="I28" s="150"/>
      <c r="J28" s="150"/>
      <c r="K28" s="150"/>
      <c r="L28" s="150"/>
      <c r="M28" s="150"/>
      <c r="N28" s="150"/>
      <c r="O28" s="150"/>
      <c r="P28" s="150"/>
      <c r="Q28" s="150"/>
      <c r="R28" s="150"/>
      <c r="S28" s="150"/>
      <c r="T28" s="150"/>
      <c r="U28" s="150"/>
      <c r="V28" s="151"/>
    </row>
    <row r="29" spans="1:32" s="74" customFormat="1" ht="67.2" customHeight="1">
      <c r="A29" s="152" t="s">
        <v>90</v>
      </c>
      <c r="B29" s="152"/>
      <c r="C29" s="152"/>
      <c r="D29" s="152"/>
      <c r="E29" s="152"/>
      <c r="F29" s="152"/>
      <c r="G29" s="152"/>
      <c r="H29" s="152"/>
      <c r="I29" s="152"/>
      <c r="J29" s="152"/>
      <c r="K29" s="152"/>
      <c r="L29" s="152"/>
      <c r="M29" s="152"/>
      <c r="N29" s="152"/>
      <c r="O29" s="152"/>
      <c r="P29" s="152"/>
      <c r="Q29" s="152"/>
      <c r="R29" s="152"/>
      <c r="S29" s="152"/>
      <c r="T29" s="152"/>
      <c r="U29" s="152"/>
      <c r="V29" s="152"/>
    </row>
    <row r="30" spans="1:32" s="88" customFormat="1" ht="71.400000000000006" customHeight="1">
      <c r="A30" s="141"/>
      <c r="B30" s="141"/>
      <c r="C30" s="141"/>
      <c r="D30" s="141"/>
      <c r="E30" s="141"/>
      <c r="F30" s="141"/>
      <c r="G30" s="141"/>
      <c r="H30" s="141"/>
      <c r="I30" s="141"/>
      <c r="J30" s="141"/>
      <c r="K30" s="141"/>
      <c r="L30" s="141"/>
      <c r="M30" s="141"/>
      <c r="N30" s="141"/>
      <c r="O30" s="141"/>
      <c r="P30" s="141"/>
      <c r="Q30" s="141"/>
      <c r="R30" s="141"/>
      <c r="S30" s="141"/>
      <c r="T30" s="141"/>
      <c r="U30" s="141"/>
      <c r="V30" s="141"/>
    </row>
    <row r="31" spans="1:32" s="88" customFormat="1" ht="100.8" customHeight="1">
      <c r="A31" s="141"/>
      <c r="B31" s="141"/>
      <c r="C31" s="141"/>
      <c r="D31" s="141"/>
      <c r="E31" s="141"/>
      <c r="F31" s="141"/>
      <c r="G31" s="141"/>
      <c r="H31" s="141"/>
      <c r="I31" s="141"/>
      <c r="J31" s="141"/>
      <c r="K31" s="141"/>
      <c r="L31" s="141"/>
      <c r="M31" s="141"/>
      <c r="N31" s="141"/>
      <c r="O31" s="141"/>
      <c r="P31" s="141"/>
      <c r="Q31" s="141"/>
      <c r="R31" s="141"/>
      <c r="S31" s="141"/>
      <c r="T31" s="141"/>
      <c r="U31" s="141"/>
      <c r="V31" s="141"/>
    </row>
    <row r="32" spans="1:32" s="89" customFormat="1" ht="63" customHeight="1">
      <c r="A32" s="143"/>
      <c r="B32" s="144"/>
      <c r="C32" s="144"/>
      <c r="D32" s="144"/>
      <c r="E32" s="144"/>
      <c r="F32" s="144"/>
      <c r="G32" s="144"/>
      <c r="H32" s="144"/>
      <c r="I32" s="144"/>
      <c r="J32" s="144"/>
      <c r="K32" s="144"/>
      <c r="L32" s="144"/>
      <c r="M32" s="144"/>
      <c r="N32" s="144"/>
      <c r="O32" s="144"/>
      <c r="P32" s="144"/>
      <c r="Q32" s="144"/>
      <c r="R32" s="144"/>
      <c r="S32" s="144"/>
      <c r="T32" s="144"/>
      <c r="U32" s="144"/>
      <c r="V32" s="145"/>
    </row>
    <row r="33" spans="1:22" s="87" customFormat="1" ht="72" customHeight="1">
      <c r="A33" s="146" t="s">
        <v>80</v>
      </c>
      <c r="B33" s="147"/>
      <c r="C33" s="147"/>
      <c r="D33" s="147"/>
      <c r="E33" s="147"/>
      <c r="F33" s="147"/>
      <c r="G33" s="147"/>
      <c r="H33" s="147"/>
      <c r="I33" s="147"/>
      <c r="J33" s="147"/>
      <c r="K33" s="147"/>
      <c r="L33" s="147"/>
      <c r="M33" s="147"/>
      <c r="N33" s="147"/>
      <c r="O33" s="147"/>
      <c r="P33" s="147"/>
      <c r="Q33" s="147"/>
      <c r="R33" s="147"/>
      <c r="S33" s="147"/>
      <c r="T33" s="147"/>
      <c r="U33" s="147"/>
      <c r="V33" s="148"/>
    </row>
    <row r="34" spans="1:22" s="51" customFormat="1" ht="30">
      <c r="A34" s="142" t="s">
        <v>83</v>
      </c>
      <c r="B34" s="142"/>
      <c r="C34" s="142"/>
      <c r="D34" s="142"/>
      <c r="E34" s="142"/>
      <c r="F34" s="142"/>
      <c r="G34" s="142"/>
      <c r="H34" s="142"/>
      <c r="I34" s="142"/>
      <c r="J34" s="142"/>
      <c r="K34" s="142"/>
      <c r="L34" s="142"/>
      <c r="M34" s="142"/>
      <c r="N34" s="142"/>
      <c r="O34" s="142"/>
      <c r="P34" s="142"/>
      <c r="Q34" s="142"/>
      <c r="R34" s="142"/>
      <c r="S34" s="142"/>
      <c r="T34" s="142"/>
      <c r="U34" s="1"/>
    </row>
    <row r="35" spans="1:22" s="51" customFormat="1" ht="26.4">
      <c r="A35" s="13"/>
      <c r="B35" s="13"/>
      <c r="C35" s="13"/>
      <c r="D35" s="13"/>
      <c r="E35" s="14"/>
      <c r="F35" s="14"/>
      <c r="G35" s="14"/>
      <c r="H35" s="14"/>
      <c r="I35" s="14"/>
      <c r="J35" s="14"/>
      <c r="K35" s="14"/>
      <c r="L35" s="16"/>
      <c r="M35" s="16"/>
      <c r="N35" s="14"/>
      <c r="O35" s="14"/>
      <c r="P35" s="16"/>
      <c r="Q35" s="16"/>
      <c r="R35" s="1"/>
      <c r="S35" s="1"/>
      <c r="T35" s="1"/>
      <c r="U35" s="1"/>
    </row>
    <row r="36" spans="1:22" s="9" customFormat="1" ht="25.2">
      <c r="A36" s="126"/>
      <c r="B36" s="126"/>
      <c r="C36" s="50"/>
      <c r="D36" s="50"/>
      <c r="E36" s="7"/>
      <c r="F36" s="7"/>
      <c r="G36" s="7"/>
      <c r="H36" s="7"/>
      <c r="I36" s="7"/>
      <c r="J36" s="7"/>
      <c r="K36" s="7"/>
      <c r="L36" s="17"/>
      <c r="M36" s="17"/>
      <c r="N36" s="7"/>
      <c r="O36" s="7"/>
      <c r="P36" s="17"/>
      <c r="Q36" s="17"/>
      <c r="R36" s="8"/>
      <c r="S36" s="8"/>
      <c r="T36" s="8"/>
      <c r="U36" s="8"/>
    </row>
    <row r="37" spans="1:22" s="9" customFormat="1" ht="25.2">
      <c r="A37" s="126"/>
      <c r="B37" s="126"/>
      <c r="C37" s="50"/>
      <c r="D37" s="50"/>
      <c r="E37" s="7"/>
      <c r="F37" s="7"/>
      <c r="G37" s="7"/>
      <c r="H37" s="7"/>
      <c r="I37" s="7"/>
      <c r="J37" s="7"/>
      <c r="K37" s="7"/>
      <c r="L37" s="17"/>
      <c r="M37" s="17"/>
      <c r="N37" s="7"/>
      <c r="O37" s="7"/>
      <c r="P37" s="17"/>
      <c r="Q37" s="17"/>
      <c r="R37" s="8"/>
      <c r="S37" s="8"/>
      <c r="T37" s="8"/>
      <c r="U37" s="8"/>
    </row>
    <row r="38" spans="1:22" s="9" customFormat="1" ht="25.2">
      <c r="A38" s="50"/>
      <c r="B38" s="50"/>
      <c r="C38" s="50"/>
      <c r="D38" s="50"/>
      <c r="E38" s="7"/>
      <c r="F38" s="7"/>
      <c r="G38" s="7"/>
      <c r="H38" s="7"/>
      <c r="I38" s="7"/>
      <c r="J38" s="7"/>
      <c r="K38" s="7"/>
      <c r="L38" s="17"/>
      <c r="M38" s="17"/>
      <c r="N38" s="7"/>
      <c r="O38" s="7"/>
      <c r="P38" s="17"/>
      <c r="Q38" s="17"/>
      <c r="R38" s="8"/>
      <c r="S38" s="8"/>
      <c r="T38" s="8"/>
      <c r="U38" s="8"/>
    </row>
    <row r="39" spans="1:22" s="9" customFormat="1" ht="25.2">
      <c r="A39" s="126"/>
      <c r="B39" s="126"/>
      <c r="C39" s="50"/>
      <c r="D39" s="50"/>
      <c r="E39" s="7"/>
      <c r="F39" s="7"/>
      <c r="G39" s="7"/>
      <c r="H39" s="7"/>
      <c r="I39" s="7"/>
      <c r="J39" s="7"/>
      <c r="K39" s="7"/>
      <c r="L39" s="17"/>
      <c r="M39" s="17"/>
      <c r="N39" s="7"/>
      <c r="O39" s="7"/>
      <c r="P39" s="17"/>
      <c r="Q39" s="17"/>
      <c r="R39" s="8"/>
      <c r="S39" s="8"/>
      <c r="T39" s="8"/>
      <c r="U39" s="8"/>
    </row>
    <row r="41" spans="1:22">
      <c r="A41" s="121"/>
      <c r="B41" s="121"/>
      <c r="C41" s="121"/>
      <c r="D41" s="121"/>
      <c r="E41" s="121"/>
      <c r="F41" s="121"/>
      <c r="G41" s="121"/>
      <c r="H41" s="121"/>
      <c r="I41" s="121"/>
      <c r="J41" s="121"/>
      <c r="K41" s="121"/>
      <c r="L41" s="121"/>
      <c r="M41" s="121"/>
      <c r="N41" s="121"/>
      <c r="O41" s="121"/>
      <c r="P41" s="121"/>
      <c r="Q41" s="121"/>
    </row>
    <row r="42" spans="1:22">
      <c r="A42" s="121"/>
      <c r="B42" s="121"/>
      <c r="C42" s="121"/>
      <c r="D42" s="121"/>
      <c r="E42" s="121"/>
      <c r="F42" s="121"/>
      <c r="G42" s="121"/>
      <c r="H42" s="121"/>
      <c r="I42" s="121"/>
      <c r="J42" s="121"/>
      <c r="K42" s="121"/>
      <c r="L42" s="121"/>
      <c r="M42" s="121"/>
      <c r="N42" s="121"/>
      <c r="O42" s="121"/>
      <c r="P42" s="121"/>
      <c r="Q42" s="121"/>
    </row>
    <row r="43" spans="1:22">
      <c r="A43" s="121"/>
      <c r="B43" s="121"/>
      <c r="C43" s="121"/>
      <c r="D43" s="121"/>
      <c r="E43" s="121"/>
      <c r="F43" s="121"/>
      <c r="G43" s="121"/>
      <c r="H43" s="121"/>
      <c r="I43" s="121"/>
      <c r="J43" s="121"/>
      <c r="K43" s="121"/>
      <c r="L43" s="121"/>
      <c r="M43" s="121"/>
      <c r="N43" s="121"/>
      <c r="O43" s="121"/>
      <c r="P43" s="121"/>
      <c r="Q43" s="121"/>
    </row>
    <row r="44" spans="1:22" s="51" customFormat="1" ht="32.4">
      <c r="A44" s="128"/>
      <c r="B44" s="128"/>
      <c r="C44" s="128"/>
      <c r="D44" s="128"/>
      <c r="E44" s="128"/>
      <c r="F44" s="128"/>
      <c r="G44" s="128"/>
      <c r="H44" s="128"/>
      <c r="I44" s="128"/>
      <c r="J44" s="128"/>
      <c r="K44" s="128"/>
      <c r="L44" s="128"/>
      <c r="M44" s="128"/>
      <c r="N44" s="128"/>
      <c r="O44" s="128"/>
      <c r="P44" s="128"/>
      <c r="Q44" s="128"/>
      <c r="R44" s="1"/>
      <c r="S44" s="1"/>
      <c r="T44" s="1"/>
      <c r="U44" s="1"/>
    </row>
    <row r="45" spans="1:22" s="51" customFormat="1" ht="26.4">
      <c r="A45" s="127"/>
      <c r="B45" s="127"/>
      <c r="R45" s="1"/>
      <c r="S45" s="1"/>
      <c r="T45" s="1"/>
      <c r="U45" s="1"/>
    </row>
    <row r="46" spans="1:22" s="51" customFormat="1" ht="32.4">
      <c r="A46" s="128"/>
      <c r="B46" s="128"/>
      <c r="C46" s="128"/>
      <c r="D46" s="128"/>
      <c r="E46" s="128"/>
      <c r="F46" s="128"/>
      <c r="G46" s="128"/>
      <c r="H46" s="128"/>
      <c r="I46" s="128"/>
      <c r="J46" s="128"/>
      <c r="K46" s="128"/>
      <c r="L46" s="128"/>
      <c r="M46" s="128"/>
      <c r="N46" s="128"/>
      <c r="O46" s="128"/>
      <c r="P46" s="128"/>
      <c r="Q46" s="128"/>
      <c r="R46" s="1"/>
      <c r="S46" s="1"/>
      <c r="T46" s="1"/>
      <c r="U46" s="1"/>
    </row>
    <row r="47" spans="1:22" s="4" customFormat="1" ht="25.2">
      <c r="A47" s="125"/>
      <c r="B47" s="125"/>
      <c r="C47" s="125"/>
      <c r="D47" s="125"/>
      <c r="E47" s="125"/>
      <c r="F47" s="125"/>
      <c r="G47" s="125"/>
      <c r="H47" s="125"/>
      <c r="I47" s="125"/>
      <c r="J47" s="125"/>
      <c r="K47" s="125"/>
      <c r="L47" s="125"/>
      <c r="M47" s="125"/>
      <c r="N47" s="49"/>
      <c r="O47" s="49"/>
      <c r="P47" s="49"/>
      <c r="Q47" s="49"/>
      <c r="R47" s="3"/>
      <c r="S47" s="3"/>
      <c r="T47" s="3"/>
      <c r="U47" s="3"/>
    </row>
    <row r="48" spans="1:22" s="4" customFormat="1" ht="25.2">
      <c r="A48" s="125"/>
      <c r="B48" s="125"/>
      <c r="C48" s="125"/>
      <c r="D48" s="125"/>
      <c r="E48" s="125"/>
      <c r="F48" s="125"/>
      <c r="G48" s="49"/>
      <c r="H48" s="49"/>
      <c r="I48" s="49"/>
      <c r="J48" s="49"/>
      <c r="K48" s="49"/>
      <c r="L48" s="49"/>
      <c r="M48" s="49"/>
      <c r="N48" s="49"/>
      <c r="O48" s="49"/>
      <c r="P48" s="49"/>
      <c r="Q48" s="49"/>
      <c r="R48" s="3"/>
      <c r="S48" s="3"/>
      <c r="T48" s="3"/>
      <c r="U48" s="3"/>
    </row>
    <row r="49" spans="1:21" s="9" customFormat="1" ht="25.2">
      <c r="A49" s="126"/>
      <c r="B49" s="126"/>
      <c r="C49" s="50"/>
      <c r="D49" s="50"/>
      <c r="E49" s="7"/>
      <c r="F49" s="7"/>
      <c r="G49" s="7"/>
      <c r="H49" s="7"/>
      <c r="I49" s="50"/>
      <c r="J49" s="50"/>
      <c r="K49" s="50"/>
      <c r="L49" s="50"/>
      <c r="M49" s="50"/>
      <c r="N49" s="50"/>
      <c r="O49" s="50"/>
      <c r="P49" s="50"/>
      <c r="Q49" s="50"/>
      <c r="R49" s="8"/>
      <c r="S49" s="8"/>
      <c r="T49" s="8"/>
      <c r="U49" s="8"/>
    </row>
    <row r="50" spans="1:21" s="51" customFormat="1" ht="26.4">
      <c r="A50" s="13"/>
      <c r="B50" s="13"/>
      <c r="C50" s="13"/>
      <c r="D50" s="13"/>
      <c r="E50" s="13"/>
      <c r="F50" s="13"/>
      <c r="G50" s="13"/>
      <c r="H50" s="13"/>
      <c r="I50" s="13"/>
      <c r="J50" s="13"/>
      <c r="K50" s="13"/>
      <c r="L50" s="13"/>
      <c r="M50" s="13"/>
      <c r="N50" s="13"/>
      <c r="O50" s="13"/>
      <c r="P50" s="13"/>
      <c r="Q50" s="13"/>
      <c r="R50" s="1"/>
      <c r="S50" s="1"/>
      <c r="T50" s="1"/>
      <c r="U50" s="1"/>
    </row>
    <row r="51" spans="1:21" s="51" customFormat="1" ht="26.4">
      <c r="A51" s="13"/>
      <c r="B51" s="13"/>
      <c r="C51" s="13"/>
      <c r="D51" s="13"/>
      <c r="E51" s="14"/>
      <c r="F51" s="14"/>
      <c r="G51" s="14"/>
      <c r="H51" s="14"/>
      <c r="I51" s="14"/>
      <c r="J51" s="14"/>
      <c r="K51" s="14"/>
      <c r="L51" s="16"/>
      <c r="M51" s="16"/>
      <c r="N51" s="14"/>
      <c r="O51" s="14"/>
      <c r="P51" s="16"/>
      <c r="Q51" s="16"/>
      <c r="R51" s="1"/>
      <c r="S51" s="1"/>
      <c r="T51" s="1"/>
      <c r="U51" s="1"/>
    </row>
    <row r="52" spans="1:21" s="51" customFormat="1" ht="26.4">
      <c r="A52" s="13"/>
      <c r="B52" s="13"/>
      <c r="C52" s="13"/>
      <c r="D52" s="13"/>
      <c r="E52" s="14"/>
      <c r="F52" s="14"/>
      <c r="G52" s="14"/>
      <c r="H52" s="14"/>
      <c r="I52" s="14"/>
      <c r="J52" s="14"/>
      <c r="K52" s="14"/>
      <c r="L52" s="16"/>
      <c r="M52" s="16"/>
      <c r="N52" s="14"/>
      <c r="O52" s="14"/>
      <c r="P52" s="16"/>
      <c r="Q52" s="16"/>
      <c r="R52" s="1"/>
      <c r="S52" s="1"/>
      <c r="T52" s="1"/>
      <c r="U52" s="1"/>
    </row>
    <row r="53" spans="1:21" s="9" customFormat="1" ht="25.2">
      <c r="A53" s="126"/>
      <c r="B53" s="126"/>
      <c r="C53" s="50"/>
      <c r="D53" s="50"/>
      <c r="E53" s="7"/>
      <c r="F53" s="7"/>
      <c r="G53" s="7"/>
      <c r="H53" s="7"/>
      <c r="I53" s="7"/>
      <c r="J53" s="7"/>
      <c r="K53" s="7"/>
      <c r="L53" s="17"/>
      <c r="M53" s="17"/>
      <c r="N53" s="7"/>
      <c r="O53" s="7"/>
      <c r="P53" s="17"/>
      <c r="Q53" s="17"/>
      <c r="R53" s="8"/>
      <c r="S53" s="8"/>
      <c r="T53" s="8"/>
      <c r="U53" s="8"/>
    </row>
    <row r="54" spans="1:21" s="9" customFormat="1" ht="25.2">
      <c r="A54" s="126"/>
      <c r="B54" s="126"/>
      <c r="C54" s="50"/>
      <c r="D54" s="50"/>
      <c r="E54" s="7"/>
      <c r="F54" s="7"/>
      <c r="G54" s="7"/>
      <c r="H54" s="7"/>
      <c r="I54" s="7"/>
      <c r="J54" s="7"/>
      <c r="K54" s="7"/>
      <c r="L54" s="17"/>
      <c r="M54" s="17"/>
      <c r="N54" s="7"/>
      <c r="O54" s="7"/>
      <c r="P54" s="17"/>
      <c r="Q54" s="17"/>
      <c r="R54" s="8"/>
      <c r="S54" s="8"/>
      <c r="T54" s="8"/>
      <c r="U54" s="8"/>
    </row>
    <row r="55" spans="1:21" s="9" customFormat="1" ht="25.2">
      <c r="A55" s="50"/>
      <c r="B55" s="50"/>
      <c r="C55" s="50"/>
      <c r="D55" s="50"/>
      <c r="E55" s="7"/>
      <c r="F55" s="7"/>
      <c r="G55" s="7"/>
      <c r="H55" s="7"/>
      <c r="I55" s="7"/>
      <c r="J55" s="7"/>
      <c r="K55" s="7"/>
      <c r="L55" s="17"/>
      <c r="M55" s="17"/>
      <c r="N55" s="7"/>
      <c r="O55" s="7"/>
      <c r="P55" s="17"/>
      <c r="Q55" s="17"/>
      <c r="R55" s="8"/>
      <c r="S55" s="8"/>
      <c r="T55" s="8"/>
      <c r="U55" s="8"/>
    </row>
    <row r="56" spans="1:21" s="9" customFormat="1" ht="25.2">
      <c r="A56" s="126"/>
      <c r="B56" s="126"/>
      <c r="C56" s="50"/>
      <c r="D56" s="50"/>
      <c r="E56" s="7"/>
      <c r="F56" s="7"/>
      <c r="G56" s="7"/>
      <c r="H56" s="7"/>
      <c r="I56" s="7"/>
      <c r="J56" s="7"/>
      <c r="K56" s="7"/>
      <c r="L56" s="17"/>
      <c r="M56" s="17"/>
      <c r="N56" s="7"/>
      <c r="O56" s="7"/>
      <c r="P56" s="17"/>
      <c r="Q56" s="17"/>
      <c r="R56" s="8"/>
      <c r="S56" s="8"/>
      <c r="T56" s="8"/>
      <c r="U56" s="8"/>
    </row>
    <row r="58" spans="1:21">
      <c r="A58" s="121"/>
      <c r="B58" s="121"/>
      <c r="C58" s="121"/>
      <c r="D58" s="121"/>
      <c r="E58" s="121"/>
      <c r="F58" s="121"/>
      <c r="G58" s="121"/>
      <c r="H58" s="121"/>
      <c r="I58" s="121"/>
      <c r="J58" s="121"/>
      <c r="K58" s="121"/>
      <c r="L58" s="121"/>
      <c r="M58" s="121"/>
      <c r="N58" s="121"/>
      <c r="O58" s="121"/>
      <c r="P58" s="121"/>
      <c r="Q58" s="121"/>
    </row>
    <row r="59" spans="1:21">
      <c r="A59" s="121"/>
      <c r="B59" s="121"/>
      <c r="C59" s="121"/>
      <c r="D59" s="121"/>
      <c r="E59" s="121"/>
      <c r="F59" s="121"/>
      <c r="G59" s="121"/>
      <c r="H59" s="121"/>
      <c r="I59" s="121"/>
      <c r="J59" s="121"/>
      <c r="K59" s="121"/>
      <c r="L59" s="121"/>
      <c r="M59" s="121"/>
      <c r="N59" s="121"/>
      <c r="O59" s="121"/>
      <c r="P59" s="121"/>
      <c r="Q59" s="121"/>
    </row>
    <row r="60" spans="1:21">
      <c r="A60" s="121"/>
      <c r="B60" s="121"/>
      <c r="C60" s="121"/>
      <c r="D60" s="121"/>
      <c r="E60" s="121"/>
      <c r="F60" s="121"/>
      <c r="G60" s="121"/>
      <c r="H60" s="121"/>
      <c r="I60" s="121"/>
      <c r="J60" s="121"/>
      <c r="K60" s="121"/>
      <c r="L60" s="121"/>
      <c r="M60" s="121"/>
      <c r="N60" s="121"/>
      <c r="O60" s="121"/>
      <c r="P60" s="121"/>
      <c r="Q60" s="121"/>
    </row>
    <row r="61" spans="1:21" s="51" customFormat="1" ht="32.4">
      <c r="A61" s="128"/>
      <c r="B61" s="128"/>
      <c r="C61" s="128"/>
      <c r="D61" s="128"/>
      <c r="E61" s="128"/>
      <c r="F61" s="128"/>
      <c r="G61" s="128"/>
      <c r="H61" s="128"/>
      <c r="I61" s="128"/>
      <c r="J61" s="128"/>
      <c r="K61" s="128"/>
      <c r="L61" s="128"/>
      <c r="M61" s="128"/>
      <c r="N61" s="128"/>
      <c r="O61" s="128"/>
      <c r="P61" s="128"/>
      <c r="Q61" s="128"/>
      <c r="R61" s="1"/>
      <c r="S61" s="1"/>
      <c r="T61" s="1"/>
      <c r="U61" s="1"/>
    </row>
    <row r="62" spans="1:21" s="51" customFormat="1" ht="26.4">
      <c r="A62" s="127"/>
      <c r="B62" s="127"/>
      <c r="R62" s="1"/>
      <c r="S62" s="1"/>
      <c r="T62" s="1"/>
      <c r="U62" s="1"/>
    </row>
    <row r="63" spans="1:21" s="51" customFormat="1" ht="32.4">
      <c r="A63" s="128"/>
      <c r="B63" s="128"/>
      <c r="C63" s="128"/>
      <c r="D63" s="128"/>
      <c r="E63" s="128"/>
      <c r="F63" s="128"/>
      <c r="G63" s="128"/>
      <c r="H63" s="128"/>
      <c r="I63" s="128"/>
      <c r="J63" s="128"/>
      <c r="K63" s="128"/>
      <c r="L63" s="128"/>
      <c r="M63" s="128"/>
      <c r="N63" s="128"/>
      <c r="O63" s="128"/>
      <c r="P63" s="128"/>
      <c r="Q63" s="128"/>
      <c r="R63" s="1"/>
      <c r="S63" s="1"/>
      <c r="T63" s="1"/>
      <c r="U63" s="1"/>
    </row>
    <row r="64" spans="1:21" s="4" customFormat="1" ht="25.2">
      <c r="A64" s="125"/>
      <c r="B64" s="125"/>
      <c r="C64" s="125"/>
      <c r="D64" s="125"/>
      <c r="E64" s="125"/>
      <c r="F64" s="125"/>
      <c r="G64" s="125"/>
      <c r="H64" s="125"/>
      <c r="I64" s="125"/>
      <c r="J64" s="125"/>
      <c r="K64" s="125"/>
      <c r="L64" s="125"/>
      <c r="M64" s="125"/>
      <c r="N64" s="49"/>
      <c r="O64" s="49"/>
      <c r="P64" s="49"/>
      <c r="Q64" s="49"/>
      <c r="R64" s="3"/>
      <c r="S64" s="3"/>
      <c r="T64" s="3"/>
      <c r="U64" s="3"/>
    </row>
    <row r="65" spans="1:21" s="4" customFormat="1" ht="25.2">
      <c r="A65" s="125"/>
      <c r="B65" s="125"/>
      <c r="C65" s="125"/>
      <c r="D65" s="125"/>
      <c r="E65" s="125"/>
      <c r="F65" s="125"/>
      <c r="G65" s="49"/>
      <c r="H65" s="49"/>
      <c r="I65" s="49"/>
      <c r="J65" s="49"/>
      <c r="K65" s="49"/>
      <c r="L65" s="49"/>
      <c r="M65" s="49"/>
      <c r="N65" s="49"/>
      <c r="O65" s="49"/>
      <c r="P65" s="49"/>
      <c r="Q65" s="49"/>
      <c r="R65" s="3"/>
      <c r="S65" s="3"/>
      <c r="T65" s="3"/>
      <c r="U65" s="3"/>
    </row>
    <row r="66" spans="1:21" s="9" customFormat="1" ht="25.2">
      <c r="A66" s="126"/>
      <c r="B66" s="126"/>
      <c r="C66" s="50"/>
      <c r="D66" s="50"/>
      <c r="E66" s="7"/>
      <c r="F66" s="7"/>
      <c r="G66" s="7"/>
      <c r="H66" s="7"/>
      <c r="I66" s="50"/>
      <c r="J66" s="50"/>
      <c r="K66" s="50"/>
      <c r="L66" s="50"/>
      <c r="M66" s="50"/>
      <c r="N66" s="50"/>
      <c r="O66" s="50"/>
      <c r="P66" s="50"/>
      <c r="Q66" s="50"/>
      <c r="R66" s="8"/>
      <c r="S66" s="8"/>
      <c r="T66" s="8"/>
      <c r="U66" s="8"/>
    </row>
    <row r="67" spans="1:21" s="51" customFormat="1" ht="26.4">
      <c r="A67" s="13"/>
      <c r="B67" s="13"/>
      <c r="C67" s="13"/>
      <c r="D67" s="13"/>
      <c r="E67" s="13"/>
      <c r="F67" s="13"/>
      <c r="G67" s="13"/>
      <c r="H67" s="13"/>
      <c r="I67" s="13"/>
      <c r="J67" s="13"/>
      <c r="K67" s="13"/>
      <c r="L67" s="13"/>
      <c r="M67" s="13"/>
      <c r="N67" s="13"/>
      <c r="O67" s="13"/>
      <c r="P67" s="13"/>
      <c r="Q67" s="13"/>
      <c r="R67" s="1"/>
      <c r="S67" s="1"/>
      <c r="T67" s="1"/>
      <c r="U67" s="1"/>
    </row>
    <row r="68" spans="1:21" s="51" customFormat="1" ht="26.4">
      <c r="A68" s="13"/>
      <c r="B68" s="13"/>
      <c r="C68" s="13"/>
      <c r="D68" s="13"/>
      <c r="E68" s="14"/>
      <c r="F68" s="14"/>
      <c r="G68" s="14"/>
      <c r="H68" s="14"/>
      <c r="I68" s="14"/>
      <c r="J68" s="14"/>
      <c r="K68" s="14"/>
      <c r="L68" s="16"/>
      <c r="M68" s="16"/>
      <c r="N68" s="14"/>
      <c r="O68" s="14"/>
      <c r="P68" s="16"/>
      <c r="Q68" s="16"/>
      <c r="R68" s="1"/>
      <c r="S68" s="1"/>
      <c r="T68" s="1"/>
      <c r="U68" s="1"/>
    </row>
    <row r="69" spans="1:21" s="51" customFormat="1" ht="26.4">
      <c r="A69" s="13"/>
      <c r="B69" s="13"/>
      <c r="C69" s="13"/>
      <c r="D69" s="13"/>
      <c r="E69" s="14"/>
      <c r="F69" s="14"/>
      <c r="G69" s="14"/>
      <c r="H69" s="14"/>
      <c r="I69" s="14"/>
      <c r="J69" s="14"/>
      <c r="K69" s="14"/>
      <c r="L69" s="16"/>
      <c r="M69" s="16"/>
      <c r="N69" s="14"/>
      <c r="O69" s="14"/>
      <c r="P69" s="16"/>
      <c r="Q69" s="16"/>
      <c r="R69" s="1"/>
      <c r="S69" s="1"/>
      <c r="T69" s="1"/>
      <c r="U69" s="1"/>
    </row>
    <row r="70" spans="1:21" s="9" customFormat="1" ht="25.2">
      <c r="A70" s="126"/>
      <c r="B70" s="126"/>
      <c r="C70" s="50"/>
      <c r="D70" s="50"/>
      <c r="E70" s="7"/>
      <c r="F70" s="7"/>
      <c r="G70" s="7"/>
      <c r="H70" s="7"/>
      <c r="I70" s="7"/>
      <c r="J70" s="7"/>
      <c r="K70" s="7"/>
      <c r="L70" s="17"/>
      <c r="M70" s="17"/>
      <c r="N70" s="7"/>
      <c r="O70" s="7"/>
      <c r="P70" s="17"/>
      <c r="Q70" s="17"/>
      <c r="R70" s="8"/>
      <c r="S70" s="8"/>
      <c r="T70" s="8"/>
      <c r="U70" s="8"/>
    </row>
    <row r="71" spans="1:21" s="9" customFormat="1" ht="25.2">
      <c r="A71" s="126"/>
      <c r="B71" s="126"/>
      <c r="C71" s="50"/>
      <c r="D71" s="50"/>
      <c r="E71" s="7"/>
      <c r="F71" s="7"/>
      <c r="G71" s="7"/>
      <c r="H71" s="7"/>
      <c r="I71" s="7"/>
      <c r="J71" s="7"/>
      <c r="K71" s="7"/>
      <c r="L71" s="17"/>
      <c r="M71" s="17"/>
      <c r="N71" s="7"/>
      <c r="O71" s="7"/>
      <c r="P71" s="17"/>
      <c r="Q71" s="17"/>
      <c r="R71" s="8"/>
      <c r="S71" s="8"/>
      <c r="T71" s="8"/>
      <c r="U71" s="8"/>
    </row>
    <row r="72" spans="1:21" s="9" customFormat="1" ht="25.2">
      <c r="A72" s="50"/>
      <c r="B72" s="50"/>
      <c r="C72" s="50"/>
      <c r="D72" s="50"/>
      <c r="E72" s="7"/>
      <c r="F72" s="7"/>
      <c r="G72" s="7"/>
      <c r="H72" s="7"/>
      <c r="I72" s="7"/>
      <c r="J72" s="7"/>
      <c r="K72" s="7"/>
      <c r="L72" s="17"/>
      <c r="M72" s="17"/>
      <c r="N72" s="7"/>
      <c r="O72" s="7"/>
      <c r="P72" s="17"/>
      <c r="Q72" s="17"/>
      <c r="R72" s="8"/>
      <c r="S72" s="8"/>
      <c r="T72" s="8"/>
      <c r="U72" s="8"/>
    </row>
    <row r="73" spans="1:21" s="9" customFormat="1" ht="25.2">
      <c r="A73" s="126"/>
      <c r="B73" s="126"/>
      <c r="C73" s="50"/>
      <c r="D73" s="50"/>
      <c r="E73" s="7"/>
      <c r="F73" s="7"/>
      <c r="G73" s="7"/>
      <c r="H73" s="7"/>
      <c r="I73" s="7"/>
      <c r="J73" s="7"/>
      <c r="K73" s="7"/>
      <c r="L73" s="17"/>
      <c r="M73" s="17"/>
      <c r="N73" s="7"/>
      <c r="O73" s="7"/>
      <c r="P73" s="17"/>
      <c r="Q73" s="17"/>
      <c r="R73" s="8"/>
      <c r="S73" s="8"/>
      <c r="T73" s="8"/>
      <c r="U73" s="8"/>
    </row>
    <row r="75" spans="1:21">
      <c r="A75" s="121"/>
      <c r="B75" s="121"/>
      <c r="C75" s="121"/>
      <c r="D75" s="121"/>
      <c r="E75" s="121"/>
      <c r="F75" s="121"/>
      <c r="G75" s="121"/>
      <c r="H75" s="121"/>
      <c r="I75" s="121"/>
      <c r="J75" s="121"/>
      <c r="K75" s="121"/>
      <c r="L75" s="121"/>
      <c r="M75" s="121"/>
      <c r="N75" s="121"/>
      <c r="O75" s="121"/>
      <c r="P75" s="121"/>
      <c r="Q75" s="121"/>
    </row>
    <row r="76" spans="1:21">
      <c r="A76" s="121"/>
      <c r="B76" s="121"/>
      <c r="C76" s="121"/>
      <c r="D76" s="121"/>
      <c r="E76" s="121"/>
      <c r="F76" s="121"/>
      <c r="G76" s="121"/>
      <c r="H76" s="121"/>
      <c r="I76" s="121"/>
      <c r="J76" s="121"/>
      <c r="K76" s="121"/>
      <c r="L76" s="121"/>
      <c r="M76" s="121"/>
      <c r="N76" s="121"/>
      <c r="O76" s="121"/>
      <c r="P76" s="121"/>
      <c r="Q76" s="121"/>
    </row>
    <row r="77" spans="1:21">
      <c r="A77" s="121"/>
      <c r="B77" s="121"/>
      <c r="C77" s="121"/>
      <c r="D77" s="121"/>
      <c r="E77" s="121"/>
      <c r="F77" s="121"/>
      <c r="G77" s="121"/>
      <c r="H77" s="121"/>
      <c r="I77" s="121"/>
      <c r="J77" s="121"/>
      <c r="K77" s="121"/>
      <c r="L77" s="121"/>
      <c r="M77" s="121"/>
      <c r="N77" s="121"/>
      <c r="O77" s="121"/>
      <c r="P77" s="121"/>
      <c r="Q77" s="121"/>
    </row>
  </sheetData>
  <mergeCells count="62">
    <mergeCell ref="A34:T34"/>
    <mergeCell ref="A32:V32"/>
    <mergeCell ref="A33:V33"/>
    <mergeCell ref="F4:F5"/>
    <mergeCell ref="G4:I4"/>
    <mergeCell ref="A28:V28"/>
    <mergeCell ref="A29:V29"/>
    <mergeCell ref="A30:V30"/>
    <mergeCell ref="A1:V1"/>
    <mergeCell ref="A2:V2"/>
    <mergeCell ref="A41:Q41"/>
    <mergeCell ref="A36:B36"/>
    <mergeCell ref="A37:B37"/>
    <mergeCell ref="A39:B39"/>
    <mergeCell ref="A3:V3"/>
    <mergeCell ref="J4:M4"/>
    <mergeCell ref="N4:Q4"/>
    <mergeCell ref="R4:V4"/>
    <mergeCell ref="A4:A5"/>
    <mergeCell ref="B4:B5"/>
    <mergeCell ref="C4:C5"/>
    <mergeCell ref="D4:D5"/>
    <mergeCell ref="E4:E5"/>
    <mergeCell ref="A31:V31"/>
    <mergeCell ref="A60:Q60"/>
    <mergeCell ref="A61:Q61"/>
    <mergeCell ref="A42:Q42"/>
    <mergeCell ref="A43:Q43"/>
    <mergeCell ref="A44:Q44"/>
    <mergeCell ref="A45:B45"/>
    <mergeCell ref="A46:Q46"/>
    <mergeCell ref="A62:B62"/>
    <mergeCell ref="A63:Q63"/>
    <mergeCell ref="G47:I47"/>
    <mergeCell ref="J47:M47"/>
    <mergeCell ref="A49:B49"/>
    <mergeCell ref="A53:B53"/>
    <mergeCell ref="A54:B54"/>
    <mergeCell ref="A56:B56"/>
    <mergeCell ref="A47:A48"/>
    <mergeCell ref="B47:B48"/>
    <mergeCell ref="C47:C48"/>
    <mergeCell ref="D47:D48"/>
    <mergeCell ref="E47:E48"/>
    <mergeCell ref="F47:F48"/>
    <mergeCell ref="A58:Q58"/>
    <mergeCell ref="A59:Q59"/>
    <mergeCell ref="A75:Q75"/>
    <mergeCell ref="A76:Q76"/>
    <mergeCell ref="A77:Q77"/>
    <mergeCell ref="G64:I64"/>
    <mergeCell ref="J64:M64"/>
    <mergeCell ref="A66:B66"/>
    <mergeCell ref="A70:B70"/>
    <mergeCell ref="A71:B71"/>
    <mergeCell ref="A73:B73"/>
    <mergeCell ref="A64:A65"/>
    <mergeCell ref="B64:B65"/>
    <mergeCell ref="C64:C65"/>
    <mergeCell ref="D64:D65"/>
    <mergeCell ref="E64:E65"/>
    <mergeCell ref="F64:F65"/>
  </mergeCells>
  <printOptions horizontalCentered="1"/>
  <pageMargins left="0" right="0" top="0" bottom="0" header="0" footer="0"/>
  <pageSetup paperSize="9" scale="2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Annexure 1</vt:lpstr>
      <vt:lpstr>Annexure II</vt:lpstr>
      <vt:lpstr>ANX-III</vt:lpstr>
      <vt:lpstr>'Annexure 1'!Print_Area</vt:lpstr>
      <vt:lpstr>'Annexure II'!Print_Area</vt:lpstr>
      <vt:lpstr>'ANX-III'!Print_Area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BNG1292DTP38</dc:creator>
  <cp:lastModifiedBy>BNG1292DTP38</cp:lastModifiedBy>
  <cp:lastPrinted>2019-11-04T09:58:01Z</cp:lastPrinted>
  <dcterms:created xsi:type="dcterms:W3CDTF">2019-07-06T09:45:42Z</dcterms:created>
  <dcterms:modified xsi:type="dcterms:W3CDTF">2019-11-04T10:48:16Z</dcterms:modified>
</cp:coreProperties>
</file>