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5" activeTab="32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Sep-2022" sheetId="75" r:id="rId28"/>
    <sheet name="Oct-2022" sheetId="76" r:id="rId29"/>
    <sheet name="Nov-2022 " sheetId="80" r:id="rId30"/>
    <sheet name="DEC-2022 " sheetId="81" r:id="rId31"/>
    <sheet name="Jan-23" sheetId="82" r:id="rId32"/>
    <sheet name="Feb-23" sheetId="84" r:id="rId33"/>
    <sheet name="HT LINES" sheetId="77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32">'Feb-23'!$A$1:$U$63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M54" i="84" l="1"/>
  <c r="M56" i="84"/>
  <c r="M57" i="84"/>
  <c r="M59" i="84"/>
  <c r="H60" i="84"/>
  <c r="M60" i="84"/>
  <c r="J52" i="84" l="1"/>
  <c r="J53" i="84" l="1"/>
  <c r="J54" i="84" l="1"/>
  <c r="R49" i="82" l="1"/>
  <c r="P49" i="82"/>
  <c r="L49" i="82"/>
  <c r="J49" i="82"/>
  <c r="F49" i="82"/>
  <c r="D49" i="82"/>
  <c r="S48" i="82"/>
  <c r="Q48" i="82"/>
  <c r="O48" i="82"/>
  <c r="T48" i="82" s="1"/>
  <c r="M48" i="82"/>
  <c r="K48" i="82"/>
  <c r="I48" i="82"/>
  <c r="N48" i="82" s="1"/>
  <c r="G48" i="82"/>
  <c r="E48" i="82"/>
  <c r="C48" i="82"/>
  <c r="H48" i="82" s="1"/>
  <c r="S47" i="82"/>
  <c r="Q47" i="82"/>
  <c r="O47" i="82"/>
  <c r="T47" i="82" s="1"/>
  <c r="M47" i="82"/>
  <c r="K47" i="82"/>
  <c r="I47" i="82"/>
  <c r="N47" i="82" s="1"/>
  <c r="G47" i="82"/>
  <c r="E47" i="82"/>
  <c r="C47" i="82"/>
  <c r="H47" i="82" s="1"/>
  <c r="S46" i="82"/>
  <c r="Q46" i="82"/>
  <c r="O46" i="82"/>
  <c r="T46" i="82" s="1"/>
  <c r="M46" i="82"/>
  <c r="K46" i="82"/>
  <c r="I46" i="82"/>
  <c r="N46" i="82" s="1"/>
  <c r="G46" i="82"/>
  <c r="E46" i="82"/>
  <c r="C46" i="82"/>
  <c r="H46" i="82" s="1"/>
  <c r="S45" i="82"/>
  <c r="Q45" i="82"/>
  <c r="O45" i="82"/>
  <c r="M45" i="82"/>
  <c r="K45" i="82"/>
  <c r="I45" i="82"/>
  <c r="N45" i="82" s="1"/>
  <c r="G45" i="82"/>
  <c r="E45" i="82"/>
  <c r="C45" i="82"/>
  <c r="R44" i="82"/>
  <c r="P44" i="82"/>
  <c r="L44" i="82"/>
  <c r="J44" i="82"/>
  <c r="F44" i="82"/>
  <c r="D44" i="82"/>
  <c r="S43" i="82"/>
  <c r="Q43" i="82"/>
  <c r="O43" i="82"/>
  <c r="T43" i="82" s="1"/>
  <c r="M43" i="82"/>
  <c r="K43" i="82"/>
  <c r="I43" i="82"/>
  <c r="N43" i="82" s="1"/>
  <c r="G43" i="82"/>
  <c r="E43" i="82"/>
  <c r="C43" i="82"/>
  <c r="H43" i="82" s="1"/>
  <c r="S42" i="82"/>
  <c r="Q42" i="82"/>
  <c r="O42" i="82"/>
  <c r="T42" i="82" s="1"/>
  <c r="M42" i="82"/>
  <c r="K42" i="82"/>
  <c r="I42" i="82"/>
  <c r="N42" i="82" s="1"/>
  <c r="G42" i="82"/>
  <c r="E42" i="82"/>
  <c r="C42" i="82"/>
  <c r="H42" i="82" s="1"/>
  <c r="S41" i="82"/>
  <c r="Q41" i="82"/>
  <c r="O41" i="82"/>
  <c r="T41" i="82" s="1"/>
  <c r="M41" i="82"/>
  <c r="K41" i="82"/>
  <c r="I41" i="82"/>
  <c r="N41" i="82" s="1"/>
  <c r="G41" i="82"/>
  <c r="E41" i="82"/>
  <c r="C41" i="82"/>
  <c r="H41" i="82" s="1"/>
  <c r="S40" i="82"/>
  <c r="Q40" i="82"/>
  <c r="O40" i="82"/>
  <c r="M40" i="82"/>
  <c r="K40" i="82"/>
  <c r="I40" i="82"/>
  <c r="G40" i="82"/>
  <c r="E40" i="82"/>
  <c r="C40" i="82"/>
  <c r="R38" i="82"/>
  <c r="P38" i="82"/>
  <c r="L38" i="82"/>
  <c r="J38" i="82"/>
  <c r="F38" i="82"/>
  <c r="D38" i="82"/>
  <c r="S37" i="82"/>
  <c r="Q37" i="82"/>
  <c r="O37" i="82"/>
  <c r="T37" i="82" s="1"/>
  <c r="M37" i="82"/>
  <c r="K37" i="82"/>
  <c r="I37" i="82"/>
  <c r="N37" i="82" s="1"/>
  <c r="G37" i="82"/>
  <c r="E37" i="82"/>
  <c r="C37" i="82"/>
  <c r="H37" i="82" s="1"/>
  <c r="S36" i="82"/>
  <c r="Q36" i="82"/>
  <c r="O36" i="82"/>
  <c r="T36" i="82" s="1"/>
  <c r="M36" i="82"/>
  <c r="K36" i="82"/>
  <c r="I36" i="82"/>
  <c r="N36" i="82" s="1"/>
  <c r="G36" i="82"/>
  <c r="E36" i="82"/>
  <c r="C36" i="82"/>
  <c r="H36" i="82" s="1"/>
  <c r="S35" i="82"/>
  <c r="Q35" i="82"/>
  <c r="O35" i="82"/>
  <c r="T35" i="82" s="1"/>
  <c r="M35" i="82"/>
  <c r="K35" i="82"/>
  <c r="I35" i="82"/>
  <c r="N35" i="82" s="1"/>
  <c r="G35" i="82"/>
  <c r="E35" i="82"/>
  <c r="C35" i="82"/>
  <c r="H35" i="82" s="1"/>
  <c r="S34" i="82"/>
  <c r="Q34" i="82"/>
  <c r="O34" i="82"/>
  <c r="M34" i="82"/>
  <c r="K34" i="82"/>
  <c r="I34" i="82"/>
  <c r="G34" i="82"/>
  <c r="E34" i="82"/>
  <c r="C34" i="82"/>
  <c r="R33" i="82"/>
  <c r="P33" i="82"/>
  <c r="L33" i="82"/>
  <c r="J33" i="82"/>
  <c r="F33" i="82"/>
  <c r="D33" i="82"/>
  <c r="S32" i="82"/>
  <c r="Q32" i="82"/>
  <c r="O32" i="82"/>
  <c r="T32" i="82" s="1"/>
  <c r="M32" i="82"/>
  <c r="K32" i="82"/>
  <c r="I32" i="82"/>
  <c r="N32" i="82" s="1"/>
  <c r="G32" i="82"/>
  <c r="E32" i="82"/>
  <c r="C32" i="82"/>
  <c r="H32" i="82" s="1"/>
  <c r="S31" i="82"/>
  <c r="Q31" i="82"/>
  <c r="O31" i="82"/>
  <c r="T31" i="82" s="1"/>
  <c r="M31" i="82"/>
  <c r="K31" i="82"/>
  <c r="I31" i="82"/>
  <c r="N31" i="82" s="1"/>
  <c r="G31" i="82"/>
  <c r="E31" i="82"/>
  <c r="C31" i="82"/>
  <c r="H31" i="82" s="1"/>
  <c r="S30" i="82"/>
  <c r="Q30" i="82"/>
  <c r="O30" i="82"/>
  <c r="T30" i="82" s="1"/>
  <c r="M30" i="82"/>
  <c r="K30" i="82"/>
  <c r="I30" i="82"/>
  <c r="N30" i="82" s="1"/>
  <c r="G30" i="82"/>
  <c r="E30" i="82"/>
  <c r="C30" i="82"/>
  <c r="H30" i="82" s="1"/>
  <c r="S29" i="82"/>
  <c r="Q29" i="82"/>
  <c r="O29" i="82"/>
  <c r="O33" i="82" s="1"/>
  <c r="M29" i="82"/>
  <c r="K29" i="82"/>
  <c r="I29" i="82"/>
  <c r="N29" i="82" s="1"/>
  <c r="G29" i="82"/>
  <c r="G33" i="82" s="1"/>
  <c r="E29" i="82"/>
  <c r="C29" i="82"/>
  <c r="R28" i="82"/>
  <c r="P28" i="82"/>
  <c r="L28" i="82"/>
  <c r="J28" i="82"/>
  <c r="F28" i="82"/>
  <c r="D28" i="82"/>
  <c r="S27" i="82"/>
  <c r="Q27" i="82"/>
  <c r="O27" i="82"/>
  <c r="T27" i="82" s="1"/>
  <c r="M27" i="82"/>
  <c r="K27" i="82"/>
  <c r="I27" i="82"/>
  <c r="N27" i="82" s="1"/>
  <c r="G27" i="82"/>
  <c r="E27" i="82"/>
  <c r="C27" i="82"/>
  <c r="H27" i="82" s="1"/>
  <c r="S26" i="82"/>
  <c r="Q26" i="82"/>
  <c r="O26" i="82"/>
  <c r="O28" i="82" s="1"/>
  <c r="M26" i="82"/>
  <c r="K26" i="82"/>
  <c r="K28" i="82" s="1"/>
  <c r="I26" i="82"/>
  <c r="N26" i="82" s="1"/>
  <c r="G26" i="82"/>
  <c r="G28" i="82" s="1"/>
  <c r="E26" i="82"/>
  <c r="C26" i="82"/>
  <c r="C28" i="82" s="1"/>
  <c r="R24" i="82"/>
  <c r="P24" i="82"/>
  <c r="L24" i="82"/>
  <c r="J24" i="82"/>
  <c r="F24" i="82"/>
  <c r="D24" i="82"/>
  <c r="S23" i="82"/>
  <c r="Q23" i="82"/>
  <c r="O23" i="82"/>
  <c r="T23" i="82" s="1"/>
  <c r="M23" i="82"/>
  <c r="K23" i="82"/>
  <c r="I23" i="82"/>
  <c r="N23" i="82" s="1"/>
  <c r="G23" i="82"/>
  <c r="E23" i="82"/>
  <c r="C23" i="82"/>
  <c r="H23" i="82" s="1"/>
  <c r="S22" i="82"/>
  <c r="Q22" i="82"/>
  <c r="O22" i="82"/>
  <c r="T22" i="82" s="1"/>
  <c r="M22" i="82"/>
  <c r="K22" i="82"/>
  <c r="I22" i="82"/>
  <c r="N22" i="82" s="1"/>
  <c r="G22" i="82"/>
  <c r="E22" i="82"/>
  <c r="C22" i="82"/>
  <c r="H22" i="82" s="1"/>
  <c r="S21" i="82"/>
  <c r="Q21" i="82"/>
  <c r="O21" i="82"/>
  <c r="T21" i="82" s="1"/>
  <c r="M21" i="82"/>
  <c r="K21" i="82"/>
  <c r="I21" i="82"/>
  <c r="N21" i="82" s="1"/>
  <c r="G21" i="82"/>
  <c r="E21" i="82"/>
  <c r="C21" i="82"/>
  <c r="H21" i="82" s="1"/>
  <c r="S20" i="82"/>
  <c r="Q20" i="82"/>
  <c r="O20" i="82"/>
  <c r="T20" i="82" s="1"/>
  <c r="M20" i="82"/>
  <c r="K20" i="82"/>
  <c r="I20" i="82"/>
  <c r="N20" i="82" s="1"/>
  <c r="G20" i="82"/>
  <c r="E20" i="82"/>
  <c r="C20" i="82"/>
  <c r="H20" i="82" s="1"/>
  <c r="R19" i="82"/>
  <c r="P19" i="82"/>
  <c r="L19" i="82"/>
  <c r="J19" i="82"/>
  <c r="F19" i="82"/>
  <c r="D19" i="82"/>
  <c r="S18" i="82"/>
  <c r="Q18" i="82"/>
  <c r="O18" i="82"/>
  <c r="T18" i="82" s="1"/>
  <c r="M18" i="82"/>
  <c r="K18" i="82"/>
  <c r="I18" i="82"/>
  <c r="N18" i="82" s="1"/>
  <c r="G18" i="82"/>
  <c r="E18" i="82"/>
  <c r="C18" i="82"/>
  <c r="H18" i="82" s="1"/>
  <c r="S17" i="82"/>
  <c r="Q17" i="82"/>
  <c r="O17" i="82"/>
  <c r="T17" i="82" s="1"/>
  <c r="M17" i="82"/>
  <c r="K17" i="82"/>
  <c r="I17" i="82"/>
  <c r="N17" i="82" s="1"/>
  <c r="G17" i="82"/>
  <c r="E17" i="82"/>
  <c r="C17" i="82"/>
  <c r="H17" i="82" s="1"/>
  <c r="S16" i="82"/>
  <c r="Q16" i="82"/>
  <c r="O16" i="82"/>
  <c r="M16" i="82"/>
  <c r="K16" i="82"/>
  <c r="I16" i="82"/>
  <c r="G16" i="82"/>
  <c r="E16" i="82"/>
  <c r="C16" i="82"/>
  <c r="R15" i="82"/>
  <c r="P15" i="82"/>
  <c r="L15" i="82"/>
  <c r="J15" i="82"/>
  <c r="F15" i="82"/>
  <c r="D15" i="82"/>
  <c r="S14" i="82"/>
  <c r="Q14" i="82"/>
  <c r="O14" i="82"/>
  <c r="T14" i="82" s="1"/>
  <c r="M14" i="82"/>
  <c r="K14" i="82"/>
  <c r="I14" i="82"/>
  <c r="N14" i="82" s="1"/>
  <c r="G14" i="82"/>
  <c r="E14" i="82"/>
  <c r="C14" i="82"/>
  <c r="H14" i="82" s="1"/>
  <c r="S13" i="82"/>
  <c r="Q13" i="82"/>
  <c r="O13" i="82"/>
  <c r="T13" i="82" s="1"/>
  <c r="M13" i="82"/>
  <c r="K13" i="82"/>
  <c r="I13" i="82"/>
  <c r="N13" i="82" s="1"/>
  <c r="G13" i="82"/>
  <c r="E13" i="82"/>
  <c r="C13" i="82"/>
  <c r="H13" i="82" s="1"/>
  <c r="S12" i="82"/>
  <c r="Q12" i="82"/>
  <c r="Q15" i="82" s="1"/>
  <c r="O12" i="82"/>
  <c r="T12" i="82" s="1"/>
  <c r="M12" i="82"/>
  <c r="K12" i="82"/>
  <c r="K15" i="82" s="1"/>
  <c r="I12" i="82"/>
  <c r="N12" i="82" s="1"/>
  <c r="G12" i="82"/>
  <c r="E12" i="82"/>
  <c r="C12" i="82"/>
  <c r="H12" i="82" s="1"/>
  <c r="R11" i="82"/>
  <c r="P11" i="82"/>
  <c r="L11" i="82"/>
  <c r="J11" i="82"/>
  <c r="F11" i="82"/>
  <c r="D11" i="82"/>
  <c r="S10" i="82"/>
  <c r="Q10" i="82"/>
  <c r="O10" i="82"/>
  <c r="T10" i="82" s="1"/>
  <c r="M10" i="82"/>
  <c r="K10" i="82"/>
  <c r="I10" i="82"/>
  <c r="N10" i="82" s="1"/>
  <c r="G10" i="82"/>
  <c r="E10" i="82"/>
  <c r="C10" i="82"/>
  <c r="H10" i="82" s="1"/>
  <c r="S9" i="82"/>
  <c r="Q9" i="82"/>
  <c r="O9" i="82"/>
  <c r="T9" i="82" s="1"/>
  <c r="M9" i="82"/>
  <c r="K9" i="82"/>
  <c r="I9" i="82"/>
  <c r="N9" i="82" s="1"/>
  <c r="G9" i="82"/>
  <c r="E9" i="82"/>
  <c r="C9" i="82"/>
  <c r="H9" i="82" s="1"/>
  <c r="S8" i="82"/>
  <c r="Q8" i="82"/>
  <c r="O8" i="82"/>
  <c r="T8" i="82" s="1"/>
  <c r="M8" i="82"/>
  <c r="K8" i="82"/>
  <c r="I8" i="82"/>
  <c r="N8" i="82" s="1"/>
  <c r="G8" i="82"/>
  <c r="E8" i="82"/>
  <c r="C8" i="82"/>
  <c r="H8" i="82" s="1"/>
  <c r="S7" i="82"/>
  <c r="Q7" i="82"/>
  <c r="Q11" i="82" s="1"/>
  <c r="O7" i="82"/>
  <c r="M7" i="82"/>
  <c r="K7" i="82"/>
  <c r="I7" i="82"/>
  <c r="I11" i="82" s="1"/>
  <c r="G7" i="82"/>
  <c r="E7" i="82"/>
  <c r="C7" i="82"/>
  <c r="M60" i="82"/>
  <c r="H60" i="82"/>
  <c r="M59" i="82"/>
  <c r="M57" i="82"/>
  <c r="M56" i="82"/>
  <c r="M54" i="82"/>
  <c r="U36" i="82" l="1"/>
  <c r="G19" i="82"/>
  <c r="O19" i="82"/>
  <c r="U18" i="82"/>
  <c r="N28" i="82"/>
  <c r="Q28" i="82"/>
  <c r="M38" i="82"/>
  <c r="C44" i="82"/>
  <c r="S44" i="82"/>
  <c r="Q24" i="82"/>
  <c r="E28" i="82"/>
  <c r="U30" i="82"/>
  <c r="U42" i="82"/>
  <c r="U10" i="82"/>
  <c r="E11" i="82"/>
  <c r="E15" i="82"/>
  <c r="M19" i="82"/>
  <c r="E24" i="82"/>
  <c r="K24" i="82"/>
  <c r="C38" i="82"/>
  <c r="S38" i="82"/>
  <c r="I44" i="82"/>
  <c r="G49" i="82"/>
  <c r="O49" i="82"/>
  <c r="L50" i="82"/>
  <c r="I19" i="82"/>
  <c r="S28" i="82"/>
  <c r="G38" i="82"/>
  <c r="O38" i="82"/>
  <c r="M44" i="82"/>
  <c r="C49" i="82"/>
  <c r="K49" i="82"/>
  <c r="S49" i="82"/>
  <c r="M11" i="82"/>
  <c r="U8" i="82"/>
  <c r="C19" i="82"/>
  <c r="S19" i="82"/>
  <c r="H26" i="82"/>
  <c r="T26" i="82"/>
  <c r="C33" i="82"/>
  <c r="K33" i="82"/>
  <c r="S33" i="82"/>
  <c r="I38" i="82"/>
  <c r="G44" i="82"/>
  <c r="O44" i="82"/>
  <c r="O50" i="82" s="1"/>
  <c r="F50" i="82"/>
  <c r="R50" i="82"/>
  <c r="U14" i="82"/>
  <c r="U22" i="82"/>
  <c r="U47" i="82"/>
  <c r="U32" i="82"/>
  <c r="G11" i="82"/>
  <c r="O11" i="82"/>
  <c r="G15" i="82"/>
  <c r="M15" i="82"/>
  <c r="S15" i="82"/>
  <c r="H16" i="82"/>
  <c r="H19" i="82" s="1"/>
  <c r="N16" i="82"/>
  <c r="N19" i="82" s="1"/>
  <c r="T16" i="82"/>
  <c r="T19" i="82" s="1"/>
  <c r="C24" i="82"/>
  <c r="I24" i="82"/>
  <c r="O24" i="82"/>
  <c r="U21" i="82"/>
  <c r="J25" i="82"/>
  <c r="I28" i="82"/>
  <c r="E33" i="82"/>
  <c r="M33" i="82"/>
  <c r="E38" i="82"/>
  <c r="K38" i="82"/>
  <c r="Q38" i="82"/>
  <c r="L39" i="82"/>
  <c r="E44" i="82"/>
  <c r="K44" i="82"/>
  <c r="Q44" i="82"/>
  <c r="U43" i="82"/>
  <c r="E49" i="82"/>
  <c r="E50" i="82" s="1"/>
  <c r="M49" i="82"/>
  <c r="M50" i="82" s="1"/>
  <c r="U46" i="82"/>
  <c r="J50" i="82"/>
  <c r="N15" i="82"/>
  <c r="L25" i="82"/>
  <c r="D39" i="82"/>
  <c r="P39" i="82"/>
  <c r="C11" i="82"/>
  <c r="K11" i="82"/>
  <c r="S11" i="82"/>
  <c r="C15" i="82"/>
  <c r="I15" i="82"/>
  <c r="O15" i="82"/>
  <c r="U13" i="82"/>
  <c r="E19" i="82"/>
  <c r="K19" i="82"/>
  <c r="Q19" i="82"/>
  <c r="Q25" i="82" s="1"/>
  <c r="G24" i="82"/>
  <c r="G25" i="82" s="1"/>
  <c r="M24" i="82"/>
  <c r="S24" i="82"/>
  <c r="D25" i="82"/>
  <c r="P25" i="82"/>
  <c r="M28" i="82"/>
  <c r="N33" i="82"/>
  <c r="Q33" i="82"/>
  <c r="H34" i="82"/>
  <c r="H38" i="82" s="1"/>
  <c r="N34" i="82"/>
  <c r="N38" i="82" s="1"/>
  <c r="T34" i="82"/>
  <c r="T38" i="82" s="1"/>
  <c r="F39" i="82"/>
  <c r="R39" i="82"/>
  <c r="H40" i="82"/>
  <c r="H44" i="82" s="1"/>
  <c r="N40" i="82"/>
  <c r="N44" i="82" s="1"/>
  <c r="T40" i="82"/>
  <c r="T44" i="82" s="1"/>
  <c r="N49" i="82"/>
  <c r="N50" i="82" s="1"/>
  <c r="Q49" i="82"/>
  <c r="D50" i="82"/>
  <c r="D51" i="82" s="1"/>
  <c r="P50" i="82"/>
  <c r="N24" i="82"/>
  <c r="F25" i="82"/>
  <c r="R25" i="82"/>
  <c r="J39" i="82"/>
  <c r="C25" i="82"/>
  <c r="U27" i="82"/>
  <c r="U31" i="82"/>
  <c r="K39" i="82"/>
  <c r="U37" i="82"/>
  <c r="H15" i="82"/>
  <c r="T15" i="82"/>
  <c r="U17" i="82"/>
  <c r="K25" i="82"/>
  <c r="U23" i="82"/>
  <c r="G39" i="82"/>
  <c r="M39" i="82"/>
  <c r="S39" i="82"/>
  <c r="G50" i="82"/>
  <c r="U48" i="82"/>
  <c r="L51" i="82"/>
  <c r="U9" i="82"/>
  <c r="H24" i="82"/>
  <c r="T24" i="82"/>
  <c r="T28" i="82"/>
  <c r="C39" i="82"/>
  <c r="O39" i="82"/>
  <c r="U35" i="82"/>
  <c r="U41" i="82"/>
  <c r="C50" i="82"/>
  <c r="K50" i="82"/>
  <c r="S50" i="82"/>
  <c r="H7" i="82"/>
  <c r="N7" i="82"/>
  <c r="N11" i="82" s="1"/>
  <c r="T7" i="82"/>
  <c r="T11" i="82" s="1"/>
  <c r="U12" i="82"/>
  <c r="U20" i="82"/>
  <c r="H28" i="82"/>
  <c r="I33" i="82"/>
  <c r="I39" i="82" s="1"/>
  <c r="I49" i="82"/>
  <c r="H29" i="82"/>
  <c r="T29" i="82"/>
  <c r="T33" i="82" s="1"/>
  <c r="U34" i="82"/>
  <c r="U38" i="82" s="1"/>
  <c r="H45" i="82"/>
  <c r="T45" i="82"/>
  <c r="T49" i="82" s="1"/>
  <c r="R49" i="81"/>
  <c r="P49" i="81"/>
  <c r="L49" i="81"/>
  <c r="J49" i="81"/>
  <c r="F49" i="81"/>
  <c r="D49" i="81"/>
  <c r="S48" i="81"/>
  <c r="Q48" i="81"/>
  <c r="O48" i="81"/>
  <c r="T48" i="81" s="1"/>
  <c r="M48" i="81"/>
  <c r="K48" i="81"/>
  <c r="I48" i="81"/>
  <c r="N48" i="81" s="1"/>
  <c r="G48" i="81"/>
  <c r="E48" i="81"/>
  <c r="C48" i="81"/>
  <c r="H48" i="81" s="1"/>
  <c r="S47" i="81"/>
  <c r="Q47" i="81"/>
  <c r="O47" i="81"/>
  <c r="T47" i="81" s="1"/>
  <c r="M47" i="81"/>
  <c r="K47" i="81"/>
  <c r="I47" i="81"/>
  <c r="N47" i="81" s="1"/>
  <c r="G47" i="81"/>
  <c r="E47" i="81"/>
  <c r="C47" i="81"/>
  <c r="H47" i="81" s="1"/>
  <c r="S46" i="81"/>
  <c r="Q46" i="81"/>
  <c r="O46" i="81"/>
  <c r="T46" i="81" s="1"/>
  <c r="M46" i="81"/>
  <c r="K46" i="81"/>
  <c r="I46" i="81"/>
  <c r="N46" i="81" s="1"/>
  <c r="G46" i="81"/>
  <c r="E46" i="81"/>
  <c r="C46" i="81"/>
  <c r="H46" i="81" s="1"/>
  <c r="S45" i="81"/>
  <c r="Q45" i="81"/>
  <c r="O45" i="81"/>
  <c r="M45" i="81"/>
  <c r="M49" i="81" s="1"/>
  <c r="K45" i="81"/>
  <c r="I45" i="81"/>
  <c r="N45" i="81" s="1"/>
  <c r="G45" i="81"/>
  <c r="E45" i="81"/>
  <c r="E49" i="81" s="1"/>
  <c r="C45" i="81"/>
  <c r="C49" i="81" s="1"/>
  <c r="R44" i="81"/>
  <c r="L44" i="81"/>
  <c r="J44" i="81"/>
  <c r="F44" i="81"/>
  <c r="D44" i="81"/>
  <c r="S43" i="81"/>
  <c r="Q43" i="81"/>
  <c r="O43" i="81"/>
  <c r="T43" i="81" s="1"/>
  <c r="M43" i="81"/>
  <c r="K43" i="81"/>
  <c r="I43" i="81"/>
  <c r="N43" i="81" s="1"/>
  <c r="G43" i="81"/>
  <c r="E43" i="81"/>
  <c r="C43" i="81"/>
  <c r="H43" i="81" s="1"/>
  <c r="S42" i="81"/>
  <c r="Q42" i="81"/>
  <c r="O42" i="81"/>
  <c r="T42" i="81" s="1"/>
  <c r="M42" i="81"/>
  <c r="K42" i="81"/>
  <c r="I42" i="81"/>
  <c r="N42" i="81" s="1"/>
  <c r="G42" i="81"/>
  <c r="E42" i="81"/>
  <c r="C42" i="81"/>
  <c r="H42" i="81" s="1"/>
  <c r="S41" i="81"/>
  <c r="Q41" i="81"/>
  <c r="P41" i="81"/>
  <c r="P44" i="81" s="1"/>
  <c r="O41" i="81"/>
  <c r="T41" i="81" s="1"/>
  <c r="M41" i="81"/>
  <c r="K41" i="81"/>
  <c r="I41" i="81"/>
  <c r="N41" i="81" s="1"/>
  <c r="G41" i="81"/>
  <c r="E41" i="81"/>
  <c r="C41" i="81"/>
  <c r="H41" i="81" s="1"/>
  <c r="S40" i="81"/>
  <c r="Q40" i="81"/>
  <c r="O40" i="81"/>
  <c r="T40" i="81" s="1"/>
  <c r="M40" i="81"/>
  <c r="K40" i="81"/>
  <c r="I40" i="81"/>
  <c r="G40" i="81"/>
  <c r="E40" i="81"/>
  <c r="C40" i="81"/>
  <c r="H40" i="81" s="1"/>
  <c r="R38" i="81"/>
  <c r="R39" i="81" s="1"/>
  <c r="P38" i="81"/>
  <c r="L38" i="81"/>
  <c r="J38" i="81"/>
  <c r="F38" i="81"/>
  <c r="F39" i="81" s="1"/>
  <c r="S37" i="81"/>
  <c r="Q37" i="81"/>
  <c r="O37" i="81"/>
  <c r="T37" i="81" s="1"/>
  <c r="M37" i="81"/>
  <c r="K37" i="81"/>
  <c r="I37" i="81"/>
  <c r="N37" i="81" s="1"/>
  <c r="G37" i="81"/>
  <c r="E37" i="81"/>
  <c r="D37" i="81"/>
  <c r="D38" i="81" s="1"/>
  <c r="C37" i="81"/>
  <c r="S36" i="81"/>
  <c r="Q36" i="81"/>
  <c r="O36" i="81"/>
  <c r="T36" i="81" s="1"/>
  <c r="M36" i="81"/>
  <c r="K36" i="81"/>
  <c r="I36" i="81"/>
  <c r="G36" i="81"/>
  <c r="E36" i="81"/>
  <c r="C36" i="81"/>
  <c r="H36" i="81" s="1"/>
  <c r="S35" i="81"/>
  <c r="Q35" i="81"/>
  <c r="Q38" i="81" s="1"/>
  <c r="O35" i="81"/>
  <c r="T35" i="81" s="1"/>
  <c r="M35" i="81"/>
  <c r="K35" i="81"/>
  <c r="I35" i="81"/>
  <c r="N35" i="81" s="1"/>
  <c r="G35" i="81"/>
  <c r="E35" i="81"/>
  <c r="C35" i="81"/>
  <c r="H35" i="81" s="1"/>
  <c r="S34" i="81"/>
  <c r="Q34" i="81"/>
  <c r="O34" i="81"/>
  <c r="M34" i="81"/>
  <c r="K34" i="81"/>
  <c r="K38" i="81" s="1"/>
  <c r="I34" i="81"/>
  <c r="N34" i="81" s="1"/>
  <c r="G34" i="81"/>
  <c r="E34" i="81"/>
  <c r="C34" i="81"/>
  <c r="C38" i="81" s="1"/>
  <c r="R33" i="81"/>
  <c r="P33" i="81"/>
  <c r="L33" i="81"/>
  <c r="J33" i="81"/>
  <c r="F33" i="81"/>
  <c r="S32" i="81"/>
  <c r="Q32" i="81"/>
  <c r="O32" i="81"/>
  <c r="T32" i="81" s="1"/>
  <c r="M32" i="81"/>
  <c r="K32" i="81"/>
  <c r="I32" i="81"/>
  <c r="N32" i="81" s="1"/>
  <c r="G32" i="81"/>
  <c r="E32" i="81"/>
  <c r="C32" i="81"/>
  <c r="H32" i="81" s="1"/>
  <c r="S31" i="81"/>
  <c r="Q31" i="81"/>
  <c r="O31" i="81"/>
  <c r="T31" i="81" s="1"/>
  <c r="M31" i="81"/>
  <c r="K31" i="81"/>
  <c r="I31" i="81"/>
  <c r="N31" i="81" s="1"/>
  <c r="G31" i="81"/>
  <c r="E31" i="81"/>
  <c r="C31" i="81"/>
  <c r="H31" i="81" s="1"/>
  <c r="S30" i="81"/>
  <c r="Q30" i="81"/>
  <c r="O30" i="81"/>
  <c r="T30" i="81" s="1"/>
  <c r="M30" i="81"/>
  <c r="K30" i="81"/>
  <c r="I30" i="81"/>
  <c r="I33" i="81" s="1"/>
  <c r="G30" i="81"/>
  <c r="E30" i="81"/>
  <c r="C30" i="81"/>
  <c r="H30" i="81" s="1"/>
  <c r="S29" i="81"/>
  <c r="Q29" i="81"/>
  <c r="O29" i="81"/>
  <c r="M29" i="81"/>
  <c r="K29" i="81"/>
  <c r="I29" i="81"/>
  <c r="N29" i="81" s="1"/>
  <c r="G29" i="81"/>
  <c r="E29" i="81"/>
  <c r="D29" i="81"/>
  <c r="D33" i="81" s="1"/>
  <c r="C29" i="81"/>
  <c r="R28" i="81"/>
  <c r="P28" i="81"/>
  <c r="L28" i="81"/>
  <c r="J28" i="81"/>
  <c r="F28" i="81"/>
  <c r="D28" i="81"/>
  <c r="T27" i="81"/>
  <c r="S27" i="81"/>
  <c r="Q27" i="81"/>
  <c r="O27" i="81"/>
  <c r="N27" i="81"/>
  <c r="M27" i="81"/>
  <c r="K27" i="81"/>
  <c r="I27" i="81"/>
  <c r="H27" i="81"/>
  <c r="U27" i="81" s="1"/>
  <c r="G27" i="81"/>
  <c r="E27" i="81"/>
  <c r="C27" i="81"/>
  <c r="S26" i="81"/>
  <c r="S28" i="81" s="1"/>
  <c r="Q26" i="81"/>
  <c r="Q28" i="81" s="1"/>
  <c r="O26" i="81"/>
  <c r="T26" i="81" s="1"/>
  <c r="M26" i="81"/>
  <c r="K26" i="81"/>
  <c r="K28" i="81" s="1"/>
  <c r="I26" i="81"/>
  <c r="G26" i="81"/>
  <c r="G28" i="81" s="1"/>
  <c r="E26" i="81"/>
  <c r="E28" i="81" s="1"/>
  <c r="C26" i="81"/>
  <c r="H26" i="81" s="1"/>
  <c r="R24" i="81"/>
  <c r="P24" i="81"/>
  <c r="L24" i="81"/>
  <c r="J24" i="81"/>
  <c r="F24" i="81"/>
  <c r="D24" i="81"/>
  <c r="S23" i="81"/>
  <c r="Q23" i="81"/>
  <c r="O23" i="81"/>
  <c r="T23" i="81" s="1"/>
  <c r="M23" i="81"/>
  <c r="K23" i="81"/>
  <c r="I23" i="81"/>
  <c r="N23" i="81" s="1"/>
  <c r="G23" i="81"/>
  <c r="E23" i="81"/>
  <c r="C23" i="81"/>
  <c r="H23" i="81" s="1"/>
  <c r="S22" i="81"/>
  <c r="Q22" i="81"/>
  <c r="O22" i="81"/>
  <c r="T22" i="81" s="1"/>
  <c r="M22" i="81"/>
  <c r="K22" i="81"/>
  <c r="I22" i="81"/>
  <c r="N22" i="81" s="1"/>
  <c r="G22" i="81"/>
  <c r="E22" i="81"/>
  <c r="C22" i="81"/>
  <c r="H22" i="81" s="1"/>
  <c r="S21" i="81"/>
  <c r="Q21" i="81"/>
  <c r="O21" i="81"/>
  <c r="T21" i="81" s="1"/>
  <c r="M21" i="81"/>
  <c r="K21" i="81"/>
  <c r="I21" i="81"/>
  <c r="G21" i="81"/>
  <c r="E21" i="81"/>
  <c r="C21" i="81"/>
  <c r="H21" i="81" s="1"/>
  <c r="S20" i="81"/>
  <c r="Q20" i="81"/>
  <c r="O20" i="81"/>
  <c r="O24" i="81" s="1"/>
  <c r="M20" i="81"/>
  <c r="K20" i="81"/>
  <c r="I20" i="81"/>
  <c r="N20" i="81" s="1"/>
  <c r="G20" i="81"/>
  <c r="E20" i="81"/>
  <c r="C20" i="81"/>
  <c r="R19" i="81"/>
  <c r="P19" i="81"/>
  <c r="L19" i="81"/>
  <c r="J19" i="81"/>
  <c r="F19" i="81"/>
  <c r="D19" i="81"/>
  <c r="S18" i="81"/>
  <c r="Q18" i="81"/>
  <c r="O18" i="81"/>
  <c r="T18" i="81" s="1"/>
  <c r="M18" i="81"/>
  <c r="K18" i="81"/>
  <c r="I18" i="81"/>
  <c r="N18" i="81" s="1"/>
  <c r="G18" i="81"/>
  <c r="E18" i="81"/>
  <c r="C18" i="81"/>
  <c r="H18" i="81" s="1"/>
  <c r="S17" i="81"/>
  <c r="Q17" i="81"/>
  <c r="O17" i="81"/>
  <c r="T17" i="81" s="1"/>
  <c r="M17" i="81"/>
  <c r="K17" i="81"/>
  <c r="I17" i="81"/>
  <c r="N17" i="81" s="1"/>
  <c r="G17" i="81"/>
  <c r="E17" i="81"/>
  <c r="C17" i="81"/>
  <c r="H17" i="81" s="1"/>
  <c r="S16" i="81"/>
  <c r="Q16" i="81"/>
  <c r="O16" i="81"/>
  <c r="T16" i="81" s="1"/>
  <c r="M16" i="81"/>
  <c r="M19" i="81" s="1"/>
  <c r="K16" i="81"/>
  <c r="I16" i="81"/>
  <c r="N16" i="81" s="1"/>
  <c r="G16" i="81"/>
  <c r="E16" i="81"/>
  <c r="E19" i="81" s="1"/>
  <c r="C16" i="81"/>
  <c r="C19" i="81" s="1"/>
  <c r="R15" i="81"/>
  <c r="P15" i="81"/>
  <c r="L15" i="81"/>
  <c r="J15" i="81"/>
  <c r="F15" i="81"/>
  <c r="D15" i="81"/>
  <c r="S14" i="81"/>
  <c r="Q14" i="81"/>
  <c r="O14" i="81"/>
  <c r="T14" i="81" s="1"/>
  <c r="M14" i="81"/>
  <c r="K14" i="81"/>
  <c r="I14" i="81"/>
  <c r="N14" i="81" s="1"/>
  <c r="G14" i="81"/>
  <c r="E14" i="81"/>
  <c r="C14" i="81"/>
  <c r="H14" i="81" s="1"/>
  <c r="S13" i="81"/>
  <c r="Q13" i="81"/>
  <c r="O13" i="81"/>
  <c r="T13" i="81" s="1"/>
  <c r="M13" i="81"/>
  <c r="K13" i="81"/>
  <c r="I13" i="81"/>
  <c r="G13" i="81"/>
  <c r="E13" i="81"/>
  <c r="C13" i="81"/>
  <c r="H13" i="81" s="1"/>
  <c r="S12" i="81"/>
  <c r="Q12" i="81"/>
  <c r="O12" i="81"/>
  <c r="T12" i="81" s="1"/>
  <c r="M12" i="81"/>
  <c r="K12" i="81"/>
  <c r="I12" i="81"/>
  <c r="N12" i="81" s="1"/>
  <c r="G12" i="81"/>
  <c r="G15" i="81" s="1"/>
  <c r="E12" i="81"/>
  <c r="C12" i="81"/>
  <c r="H12" i="81" s="1"/>
  <c r="R11" i="81"/>
  <c r="P11" i="81"/>
  <c r="L11" i="81"/>
  <c r="J11" i="81"/>
  <c r="F11" i="81"/>
  <c r="D11" i="81"/>
  <c r="S10" i="81"/>
  <c r="Q10" i="81"/>
  <c r="O10" i="81"/>
  <c r="T10" i="81" s="1"/>
  <c r="M10" i="81"/>
  <c r="K10" i="81"/>
  <c r="I10" i="81"/>
  <c r="N10" i="81" s="1"/>
  <c r="G10" i="81"/>
  <c r="E10" i="81"/>
  <c r="C10" i="81"/>
  <c r="H10" i="81" s="1"/>
  <c r="S9" i="81"/>
  <c r="Q9" i="81"/>
  <c r="O9" i="81"/>
  <c r="T9" i="81" s="1"/>
  <c r="M9" i="81"/>
  <c r="K9" i="81"/>
  <c r="I9" i="81"/>
  <c r="N9" i="81" s="1"/>
  <c r="G9" i="81"/>
  <c r="E9" i="81"/>
  <c r="C9" i="81"/>
  <c r="H9" i="81" s="1"/>
  <c r="S8" i="81"/>
  <c r="Q8" i="81"/>
  <c r="O8" i="81"/>
  <c r="T8" i="81" s="1"/>
  <c r="M8" i="81"/>
  <c r="K8" i="81"/>
  <c r="I8" i="81"/>
  <c r="N8" i="81" s="1"/>
  <c r="G8" i="81"/>
  <c r="E8" i="81"/>
  <c r="C8" i="81"/>
  <c r="H8" i="81" s="1"/>
  <c r="S7" i="81"/>
  <c r="Q7" i="81"/>
  <c r="Q11" i="81" s="1"/>
  <c r="O7" i="81"/>
  <c r="M7" i="81"/>
  <c r="K7" i="81"/>
  <c r="I7" i="81"/>
  <c r="G7" i="81"/>
  <c r="E7" i="81"/>
  <c r="C7" i="81"/>
  <c r="M60" i="81"/>
  <c r="H60" i="81"/>
  <c r="M59" i="81"/>
  <c r="M57" i="81"/>
  <c r="M56" i="81"/>
  <c r="M54" i="81"/>
  <c r="F51" i="82" l="1"/>
  <c r="P51" i="82"/>
  <c r="S25" i="82"/>
  <c r="O25" i="82"/>
  <c r="E25" i="82"/>
  <c r="M25" i="82"/>
  <c r="T50" i="82"/>
  <c r="U24" i="82"/>
  <c r="I25" i="82"/>
  <c r="E39" i="82"/>
  <c r="K51" i="82"/>
  <c r="I50" i="82"/>
  <c r="N39" i="82"/>
  <c r="J51" i="82"/>
  <c r="R51" i="82"/>
  <c r="Q50" i="82"/>
  <c r="Q51" i="82" s="1"/>
  <c r="Q39" i="82"/>
  <c r="U26" i="82"/>
  <c r="U28" i="82" s="1"/>
  <c r="U16" i="82"/>
  <c r="U19" i="82" s="1"/>
  <c r="U40" i="82"/>
  <c r="U44" i="82" s="1"/>
  <c r="N25" i="82"/>
  <c r="N51" i="82" s="1"/>
  <c r="S51" i="82"/>
  <c r="T39" i="82"/>
  <c r="U15" i="82"/>
  <c r="C51" i="82"/>
  <c r="T25" i="82"/>
  <c r="O51" i="82"/>
  <c r="U29" i="82"/>
  <c r="U33" i="82" s="1"/>
  <c r="U39" i="82" s="1"/>
  <c r="H33" i="82"/>
  <c r="H39" i="82" s="1"/>
  <c r="G51" i="82"/>
  <c r="M51" i="82"/>
  <c r="U45" i="82"/>
  <c r="U49" i="82" s="1"/>
  <c r="U50" i="82" s="1"/>
  <c r="H49" i="82"/>
  <c r="H50" i="82" s="1"/>
  <c r="E51" i="82"/>
  <c r="I51" i="82"/>
  <c r="H11" i="82"/>
  <c r="H25" i="82" s="1"/>
  <c r="U7" i="82"/>
  <c r="U11" i="82" s="1"/>
  <c r="J52" i="82"/>
  <c r="U17" i="81"/>
  <c r="U32" i="81"/>
  <c r="N19" i="81"/>
  <c r="S15" i="81"/>
  <c r="F25" i="81"/>
  <c r="R25" i="81"/>
  <c r="H16" i="81"/>
  <c r="C24" i="81"/>
  <c r="G33" i="81"/>
  <c r="O33" i="81"/>
  <c r="O38" i="81"/>
  <c r="J39" i="81"/>
  <c r="K44" i="81"/>
  <c r="S44" i="81"/>
  <c r="S50" i="81" s="1"/>
  <c r="P50" i="81"/>
  <c r="U9" i="81"/>
  <c r="C15" i="81"/>
  <c r="O19" i="81"/>
  <c r="O25" i="81" s="1"/>
  <c r="E24" i="81"/>
  <c r="I28" i="81"/>
  <c r="M28" i="81"/>
  <c r="M39" i="81" s="1"/>
  <c r="M51" i="81" s="1"/>
  <c r="U41" i="81"/>
  <c r="D50" i="81"/>
  <c r="L50" i="81"/>
  <c r="M15" i="81"/>
  <c r="M25" i="81" s="1"/>
  <c r="U23" i="81"/>
  <c r="U46" i="81"/>
  <c r="U8" i="81"/>
  <c r="U47" i="81"/>
  <c r="U10" i="81"/>
  <c r="U14" i="81"/>
  <c r="D39" i="81"/>
  <c r="E38" i="81"/>
  <c r="L39" i="81"/>
  <c r="G44" i="81"/>
  <c r="E44" i="81"/>
  <c r="O49" i="81"/>
  <c r="K49" i="81"/>
  <c r="K50" i="81" s="1"/>
  <c r="K11" i="81"/>
  <c r="T15" i="81"/>
  <c r="I15" i="81"/>
  <c r="J25" i="81"/>
  <c r="I19" i="81"/>
  <c r="K19" i="81"/>
  <c r="K24" i="81"/>
  <c r="K25" i="81" s="1"/>
  <c r="Q24" i="81"/>
  <c r="Q25" i="81" s="1"/>
  <c r="L25" i="81"/>
  <c r="C33" i="81"/>
  <c r="Q33" i="81"/>
  <c r="Q39" i="81" s="1"/>
  <c r="G38" i="81"/>
  <c r="G39" i="81" s="1"/>
  <c r="M38" i="81"/>
  <c r="S38" i="81"/>
  <c r="H37" i="81"/>
  <c r="U37" i="81" s="1"/>
  <c r="P39" i="81"/>
  <c r="P51" i="81" s="1"/>
  <c r="I44" i="81"/>
  <c r="M44" i="81"/>
  <c r="Q44" i="81"/>
  <c r="Q49" i="81"/>
  <c r="G49" i="81"/>
  <c r="S49" i="81"/>
  <c r="F50" i="81"/>
  <c r="F51" i="81" s="1"/>
  <c r="R50" i="81"/>
  <c r="R51" i="81" s="1"/>
  <c r="G11" i="81"/>
  <c r="S11" i="81"/>
  <c r="O15" i="81"/>
  <c r="Q19" i="81"/>
  <c r="G24" i="81"/>
  <c r="M24" i="81"/>
  <c r="S24" i="81"/>
  <c r="S25" i="81" s="1"/>
  <c r="D25" i="81"/>
  <c r="D51" i="81" s="1"/>
  <c r="P25" i="81"/>
  <c r="T28" i="81"/>
  <c r="K33" i="81"/>
  <c r="K39" i="81" s="1"/>
  <c r="S33" i="81"/>
  <c r="S39" i="81" s="1"/>
  <c r="H34" i="81"/>
  <c r="T34" i="81"/>
  <c r="T38" i="81" s="1"/>
  <c r="J50" i="81"/>
  <c r="E11" i="81"/>
  <c r="E25" i="81" s="1"/>
  <c r="E51" i="81" s="1"/>
  <c r="E15" i="81"/>
  <c r="K15" i="81"/>
  <c r="Q15" i="81"/>
  <c r="G19" i="81"/>
  <c r="S19" i="81"/>
  <c r="H20" i="81"/>
  <c r="T20" i="81"/>
  <c r="T24" i="81" s="1"/>
  <c r="I24" i="81"/>
  <c r="E33" i="81"/>
  <c r="M33" i="81"/>
  <c r="I38" i="81"/>
  <c r="E50" i="81"/>
  <c r="M50" i="81"/>
  <c r="H44" i="81"/>
  <c r="I39" i="81"/>
  <c r="U42" i="81"/>
  <c r="U48" i="81"/>
  <c r="T7" i="81"/>
  <c r="T11" i="81" s="1"/>
  <c r="O11" i="81"/>
  <c r="H19" i="81"/>
  <c r="T19" i="81"/>
  <c r="H24" i="81"/>
  <c r="H28" i="81"/>
  <c r="U31" i="81"/>
  <c r="E39" i="81"/>
  <c r="T44" i="81"/>
  <c r="U43" i="81"/>
  <c r="H7" i="81"/>
  <c r="C11" i="81"/>
  <c r="M11" i="81"/>
  <c r="U35" i="81"/>
  <c r="N7" i="81"/>
  <c r="N11" i="81" s="1"/>
  <c r="I11" i="81"/>
  <c r="H15" i="81"/>
  <c r="U18" i="81"/>
  <c r="U22" i="81"/>
  <c r="N33" i="81"/>
  <c r="N49" i="81"/>
  <c r="G50" i="81"/>
  <c r="G25" i="81"/>
  <c r="H29" i="81"/>
  <c r="T29" i="81"/>
  <c r="T33" i="81" s="1"/>
  <c r="T39" i="81" s="1"/>
  <c r="C44" i="81"/>
  <c r="C50" i="81" s="1"/>
  <c r="O44" i="81"/>
  <c r="U12" i="81"/>
  <c r="N13" i="81"/>
  <c r="N15" i="81" s="1"/>
  <c r="N21" i="81"/>
  <c r="U21" i="81" s="1"/>
  <c r="C28" i="81"/>
  <c r="C39" i="81" s="1"/>
  <c r="O28" i="81"/>
  <c r="N30" i="81"/>
  <c r="U30" i="81" s="1"/>
  <c r="N36" i="81"/>
  <c r="U36" i="81" s="1"/>
  <c r="I49" i="81"/>
  <c r="N26" i="81"/>
  <c r="N28" i="81" s="1"/>
  <c r="N40" i="81"/>
  <c r="N44" i="81" s="1"/>
  <c r="H45" i="81"/>
  <c r="T45" i="81"/>
  <c r="T49" i="81" s="1"/>
  <c r="U16" i="81"/>
  <c r="H64" i="80"/>
  <c r="M60" i="80"/>
  <c r="H60" i="80"/>
  <c r="M59" i="80"/>
  <c r="M57" i="80"/>
  <c r="M56" i="80"/>
  <c r="M54" i="80"/>
  <c r="J54" i="80"/>
  <c r="J53" i="80"/>
  <c r="J52" i="80"/>
  <c r="T51" i="82" l="1"/>
  <c r="U25" i="82"/>
  <c r="U51" i="82" s="1"/>
  <c r="H51" i="82"/>
  <c r="J53" i="82"/>
  <c r="N50" i="81"/>
  <c r="Q50" i="81"/>
  <c r="Q51" i="81" s="1"/>
  <c r="U19" i="81"/>
  <c r="O39" i="81"/>
  <c r="J51" i="81"/>
  <c r="T50" i="81"/>
  <c r="T51" i="81" s="1"/>
  <c r="C25" i="81"/>
  <c r="L51" i="81"/>
  <c r="I25" i="81"/>
  <c r="U34" i="81"/>
  <c r="U38" i="81" s="1"/>
  <c r="N24" i="81"/>
  <c r="N25" i="81" s="1"/>
  <c r="T25" i="81"/>
  <c r="H38" i="81"/>
  <c r="I50" i="81"/>
  <c r="I51" i="81" s="1"/>
  <c r="O50" i="81"/>
  <c r="O51" i="81" s="1"/>
  <c r="N38" i="81"/>
  <c r="S51" i="81"/>
  <c r="U40" i="81"/>
  <c r="U44" i="81" s="1"/>
  <c r="U20" i="81"/>
  <c r="U24" i="81" s="1"/>
  <c r="H33" i="81"/>
  <c r="U29" i="81"/>
  <c r="U33" i="81" s="1"/>
  <c r="K51" i="81"/>
  <c r="U45" i="81"/>
  <c r="U49" i="81" s="1"/>
  <c r="H49" i="81"/>
  <c r="H50" i="81" s="1"/>
  <c r="G51" i="81"/>
  <c r="U13" i="81"/>
  <c r="U15" i="81" s="1"/>
  <c r="C51" i="81"/>
  <c r="H11" i="81"/>
  <c r="H25" i="81" s="1"/>
  <c r="U7" i="81"/>
  <c r="U11" i="81" s="1"/>
  <c r="N39" i="81"/>
  <c r="J52" i="81"/>
  <c r="U26" i="81"/>
  <c r="U28" i="81" s="1"/>
  <c r="H65" i="76"/>
  <c r="M61" i="76"/>
  <c r="H61" i="76"/>
  <c r="M60" i="76"/>
  <c r="M58" i="76"/>
  <c r="M57" i="76"/>
  <c r="M55" i="76"/>
  <c r="J55" i="76"/>
  <c r="J54" i="76"/>
  <c r="J53" i="76"/>
  <c r="J54" i="82" l="1"/>
  <c r="U50" i="81"/>
  <c r="J53" i="81"/>
  <c r="U25" i="81"/>
  <c r="N51" i="81"/>
  <c r="H39" i="81"/>
  <c r="H51" i="81" s="1"/>
  <c r="J54" i="81" s="1"/>
  <c r="U39" i="81"/>
  <c r="H65" i="75"/>
  <c r="M61" i="75"/>
  <c r="H61" i="75"/>
  <c r="M60" i="75"/>
  <c r="M58" i="75"/>
  <c r="M57" i="75"/>
  <c r="M55" i="75"/>
  <c r="J55" i="75"/>
  <c r="J54" i="75"/>
  <c r="J53" i="75"/>
  <c r="U51" i="81" l="1"/>
  <c r="H66" i="73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I45" i="70"/>
  <c r="N45" i="70" s="1"/>
  <c r="G45" i="70"/>
  <c r="E45" i="70"/>
  <c r="C45" i="70"/>
  <c r="H45" i="70" s="1"/>
  <c r="R44" i="70"/>
  <c r="R50" i="70" s="1"/>
  <c r="P44" i="70"/>
  <c r="N44" i="70"/>
  <c r="L44" i="70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G43" i="70"/>
  <c r="E43" i="70"/>
  <c r="C43" i="70"/>
  <c r="H43" i="70" s="1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O40" i="70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Q29" i="70"/>
  <c r="O29" i="70"/>
  <c r="M29" i="70"/>
  <c r="K29" i="70"/>
  <c r="I29" i="70"/>
  <c r="N29" i="70" s="1"/>
  <c r="G29" i="70"/>
  <c r="E29" i="70"/>
  <c r="C29" i="70"/>
  <c r="H29" i="70" s="1"/>
  <c r="R28" i="70"/>
  <c r="P28" i="70"/>
  <c r="L28" i="70"/>
  <c r="J28" i="70"/>
  <c r="F28" i="70"/>
  <c r="D28" i="70"/>
  <c r="S27" i="70"/>
  <c r="Q27" i="70"/>
  <c r="O27" i="70"/>
  <c r="T27" i="70" s="1"/>
  <c r="M27" i="70"/>
  <c r="K27" i="70"/>
  <c r="I27" i="70"/>
  <c r="G27" i="70"/>
  <c r="E27" i="70"/>
  <c r="C27" i="70"/>
  <c r="H27" i="70" s="1"/>
  <c r="S26" i="70"/>
  <c r="Q26" i="70"/>
  <c r="O26" i="70"/>
  <c r="M26" i="70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I20" i="70"/>
  <c r="G20" i="70"/>
  <c r="E20" i="70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M16" i="70"/>
  <c r="K16" i="70"/>
  <c r="J16" i="70"/>
  <c r="J19" i="70" s="1"/>
  <c r="I16" i="70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M12" i="70"/>
  <c r="K12" i="70"/>
  <c r="I12" i="70"/>
  <c r="N12" i="70" s="1"/>
  <c r="G12" i="70"/>
  <c r="E12" i="70"/>
  <c r="C12" i="70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Q7" i="70"/>
  <c r="O7" i="70"/>
  <c r="M7" i="70"/>
  <c r="K7" i="70"/>
  <c r="I7" i="70"/>
  <c r="G7" i="70"/>
  <c r="E7" i="70"/>
  <c r="C7" i="70"/>
  <c r="H7" i="70" s="1"/>
  <c r="S33" i="70" l="1"/>
  <c r="G33" i="70"/>
  <c r="C38" i="70"/>
  <c r="O44" i="70"/>
  <c r="Q28" i="70"/>
  <c r="Q33" i="70"/>
  <c r="S11" i="70"/>
  <c r="T15" i="70"/>
  <c r="I24" i="70"/>
  <c r="M28" i="70"/>
  <c r="L50" i="70"/>
  <c r="K49" i="70"/>
  <c r="C15" i="70"/>
  <c r="I19" i="70"/>
  <c r="T19" i="70"/>
  <c r="E24" i="70"/>
  <c r="Q44" i="70"/>
  <c r="M15" i="70"/>
  <c r="M19" i="70"/>
  <c r="K24" i="70"/>
  <c r="O28" i="70"/>
  <c r="S44" i="70"/>
  <c r="J55" i="73"/>
  <c r="J54" i="73"/>
  <c r="J54" i="71"/>
  <c r="J55" i="71"/>
  <c r="U31" i="70"/>
  <c r="H34" i="70"/>
  <c r="H38" i="70" s="1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E38" i="70"/>
  <c r="L39" i="70"/>
  <c r="E49" i="70"/>
  <c r="I11" i="70"/>
  <c r="G15" i="70"/>
  <c r="O15" i="70"/>
  <c r="M24" i="70"/>
  <c r="H12" i="70"/>
  <c r="U12" i="70" s="1"/>
  <c r="E19" i="70"/>
  <c r="O24" i="70"/>
  <c r="S24" i="70"/>
  <c r="P39" i="70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S28" i="70"/>
  <c r="E33" i="70"/>
  <c r="R39" i="70"/>
  <c r="N49" i="70"/>
  <c r="N50" i="70" s="1"/>
  <c r="E44" i="70"/>
  <c r="U42" i="70"/>
  <c r="G19" i="70"/>
  <c r="G38" i="70"/>
  <c r="G39" i="70" s="1"/>
  <c r="Q15" i="70"/>
  <c r="P25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L25" i="70"/>
  <c r="E11" i="70"/>
  <c r="I15" i="70"/>
  <c r="I25" i="70" s="1"/>
  <c r="O33" i="70"/>
  <c r="U32" i="70"/>
  <c r="M38" i="70"/>
  <c r="S49" i="70"/>
  <c r="S50" i="70" s="1"/>
  <c r="C49" i="70"/>
  <c r="C50" i="70" s="1"/>
  <c r="I28" i="70"/>
  <c r="Q19" i="70"/>
  <c r="H24" i="70"/>
  <c r="H28" i="70"/>
  <c r="U8" i="70"/>
  <c r="T38" i="70"/>
  <c r="U14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I33" i="70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P51" i="70" l="1"/>
  <c r="D51" i="70"/>
  <c r="O25" i="70"/>
  <c r="Q50" i="70"/>
  <c r="T28" i="70"/>
  <c r="G25" i="70"/>
  <c r="J51" i="70"/>
  <c r="M25" i="70"/>
  <c r="M39" i="70"/>
  <c r="I39" i="70"/>
  <c r="F51" i="70"/>
  <c r="J56" i="73"/>
  <c r="J56" i="71"/>
  <c r="S25" i="70"/>
  <c r="S51" i="70" s="1"/>
  <c r="K39" i="70"/>
  <c r="E25" i="70"/>
  <c r="Q25" i="70"/>
  <c r="Q51" i="70" s="1"/>
  <c r="U40" i="70"/>
  <c r="U44" i="70" s="1"/>
  <c r="G51" i="70"/>
  <c r="K25" i="70"/>
  <c r="U16" i="70"/>
  <c r="U19" i="70" s="1"/>
  <c r="L51" i="70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E39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J54" i="70" l="1"/>
  <c r="E51" i="70"/>
  <c r="J55" i="70"/>
  <c r="C51" i="70"/>
  <c r="N51" i="70"/>
  <c r="H50" i="70"/>
  <c r="H51" i="70" s="1"/>
  <c r="T51" i="70"/>
  <c r="J56" i="70" s="1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U51" i="70" l="1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<sst xmlns="http://schemas.openxmlformats.org/spreadsheetml/2006/main" count="2536" uniqueCount="158">
  <si>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</si>
  <si>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</si>
  <si>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</si>
  <si>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</si>
  <si>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</si>
  <si>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</si>
  <si>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</si>
  <si>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</si>
  <si>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</si>
  <si>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</si>
  <si>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</si>
  <si>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</si>
  <si>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</si>
  <si>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</si>
  <si>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</si>
  <si>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</si>
  <si>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</si>
  <si>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</si>
  <si>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</si>
  <si>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</si>
  <si>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</si>
  <si>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</si>
  <si>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</si>
  <si>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</si>
  <si>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</si>
  <si>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</si>
  <si>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</si>
  <si>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</si>
  <si>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</si>
  <si>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</si>
  <si>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</si>
  <si>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</si>
  <si>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</si>
  <si>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</si>
  <si>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</si>
  <si>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</si>
  <si>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</si>
  <si>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</si>
  <si>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</si>
  <si>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</si>
  <si>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</si>
  <si>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</si>
  <si>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</si>
  <si>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</si>
  <si>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</si>
  <si>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</si>
  <si>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</si>
  <si>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</si>
  <si>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</si>
  <si>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</si>
  <si>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</si>
  <si>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</si>
  <si>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</si>
  <si>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</si>
  <si>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</si>
  <si>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</si>
  <si>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</si>
  <si>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</si>
  <si>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</si>
  <si>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</si>
  <si>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</si>
  <si>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</si>
  <si>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</si>
  <si>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</si>
  <si>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</si>
  <si>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</si>
  <si>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</si>
  <si>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</si>
  <si>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</si>
  <si>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</si>
  <si>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</si>
  <si>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</si>
  <si>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</si>
  <si>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</si>
  <si>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</si>
  <si>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</si>
  <si>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</si>
  <si>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</si>
  <si>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</si>
  <si>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</si>
  <si>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</si>
  <si>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</si>
  <si>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</si>
  <si>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</si>
  <si>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</si>
  <si>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</si>
  <si>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</si>
  <si>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</si>
  <si>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</si>
  <si>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</si>
  <si>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</si>
  <si>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</si>
  <si>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</si>
  <si>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</si>
  <si>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</si>
  <si>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</si>
  <si>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</si>
  <si>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</si>
  <si>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</si>
  <si>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</si>
  <si>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</si>
  <si>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</si>
  <si>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</si>
  <si>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</si>
  <si>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</si>
  <si>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</si>
  <si>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</si>
  <si>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</si>
  <si>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</si>
  <si>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</si>
  <si>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</si>
  <si>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</si>
  <si>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</si>
  <si>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</si>
  <si>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</si>
  <si>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</si>
  <si>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</si>
  <si>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</si>
  <si>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</si>
  <si>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</si>
  <si>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</si>
  <si>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</si>
  <si>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</si>
  <si>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</si>
  <si>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</si>
  <si>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</si>
  <si>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</si>
  <si>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</si>
  <si>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</si>
  <si>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</si>
  <si>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</si>
  <si>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</si>
  <si>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</si>
  <si>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</si>
  <si>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</si>
  <si>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</si>
  <si>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</si>
  <si>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</si>
  <si>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</si>
  <si>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</si>
  <si>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</si>
  <si>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</si>
  <si>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</si>
  <si>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</si>
  <si>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</si>
  <si>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</si>
  <si>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</si>
  <si>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</si>
  <si>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</si>
  <si>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</si>
  <si>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</si>
  <si>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</si>
  <si>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ಸೆಪ್ಟೆಂಬರ್-2022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</si>
  <si>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</si>
  <si>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</si>
  <si>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ಡಿಸೆಂಬರ್-2022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</si>
  <si>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</si>
  <si>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ಫೆಬ್ರವರಿ-2023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</si>
</sst>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52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HT%20Lines%20FY%20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Lines%20FY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53.400000000000006</v>
          </cell>
          <cell r="M8">
            <v>0</v>
          </cell>
          <cell r="N8">
            <v>365.38000000000005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115.16999999999999</v>
          </cell>
          <cell r="M9">
            <v>0</v>
          </cell>
          <cell r="N9">
            <v>871.71800000000007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8.8850000000000016</v>
          </cell>
          <cell r="M10">
            <v>0</v>
          </cell>
          <cell r="N10">
            <v>351.25999999999993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238.57999999999998</v>
          </cell>
          <cell r="M12">
            <v>0</v>
          </cell>
          <cell r="N12">
            <v>1149.3249999999998</v>
          </cell>
          <cell r="Q12">
            <v>0</v>
          </cell>
          <cell r="S12">
            <v>14.01</v>
          </cell>
          <cell r="T12">
            <v>22.840000000000011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9.4600000000000009</v>
          </cell>
          <cell r="M13">
            <v>0.7</v>
          </cell>
          <cell r="N13">
            <v>537.29200000000014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24.94</v>
          </cell>
          <cell r="M14">
            <v>0</v>
          </cell>
          <cell r="N14">
            <v>889.72800000000018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5.34</v>
          </cell>
          <cell r="G16">
            <v>208.32</v>
          </cell>
          <cell r="H16">
            <v>790.86400000000037</v>
          </cell>
          <cell r="K16">
            <v>273.22999999999996</v>
          </cell>
          <cell r="M16">
            <v>0</v>
          </cell>
          <cell r="N16">
            <v>572.27600000000007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65.510000000000005</v>
          </cell>
          <cell r="M17">
            <v>0</v>
          </cell>
          <cell r="N17">
            <v>577.26</v>
          </cell>
          <cell r="Q17">
            <v>1.3399999999999999</v>
          </cell>
          <cell r="S17">
            <v>5.7</v>
          </cell>
          <cell r="T17">
            <v>1.9700000000000002</v>
          </cell>
        </row>
        <row r="18">
          <cell r="E18">
            <v>1.25</v>
          </cell>
          <cell r="G18">
            <v>0</v>
          </cell>
          <cell r="H18">
            <v>137.02600000000012</v>
          </cell>
          <cell r="K18">
            <v>6.7600000000000007</v>
          </cell>
          <cell r="M18">
            <v>0.34</v>
          </cell>
          <cell r="N18">
            <v>493.48700000000002</v>
          </cell>
          <cell r="Q18">
            <v>0.89999999999999991</v>
          </cell>
          <cell r="S18">
            <v>0</v>
          </cell>
          <cell r="T18">
            <v>39.769999999999989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331.04</v>
          </cell>
          <cell r="M20">
            <v>1.04</v>
          </cell>
          <cell r="N20">
            <v>729.18800000000022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24.48</v>
          </cell>
          <cell r="M21">
            <v>0</v>
          </cell>
          <cell r="N21">
            <v>422.59700000000009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6.3599999999999994</v>
          </cell>
          <cell r="M22">
            <v>0.08</v>
          </cell>
          <cell r="N22">
            <v>695.25000000000011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23.44</v>
          </cell>
          <cell r="M23">
            <v>0</v>
          </cell>
          <cell r="N23">
            <v>125.325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44.279999999999994</v>
          </cell>
          <cell r="G26">
            <v>0</v>
          </cell>
          <cell r="H26">
            <v>1597.26</v>
          </cell>
          <cell r="K26">
            <v>17.32</v>
          </cell>
          <cell r="M26">
            <v>0</v>
          </cell>
          <cell r="N26">
            <v>84.649999999999991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89.19</v>
          </cell>
          <cell r="G27">
            <v>0</v>
          </cell>
          <cell r="H27">
            <v>5665.8950000000041</v>
          </cell>
          <cell r="K27">
            <v>15.790000000000003</v>
          </cell>
          <cell r="M27">
            <v>0</v>
          </cell>
          <cell r="N27">
            <v>609.97799999999995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167.63</v>
          </cell>
          <cell r="G29">
            <v>0</v>
          </cell>
          <cell r="H29">
            <v>4826.3180000000011</v>
          </cell>
          <cell r="K29">
            <v>1.4700000000000002</v>
          </cell>
          <cell r="M29">
            <v>0</v>
          </cell>
          <cell r="N29">
            <v>120.86000000000001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51.010000000000012</v>
          </cell>
          <cell r="G30">
            <v>0</v>
          </cell>
          <cell r="H30">
            <v>3663.3499999999995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26.938000000000002</v>
          </cell>
          <cell r="G31">
            <v>0</v>
          </cell>
          <cell r="H31">
            <v>4692.5170000000007</v>
          </cell>
          <cell r="K31">
            <v>0</v>
          </cell>
          <cell r="M31">
            <v>0</v>
          </cell>
          <cell r="N31">
            <v>107.63000000000002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19.170000000000002</v>
          </cell>
          <cell r="G32">
            <v>9.7200000000000006</v>
          </cell>
          <cell r="H32">
            <v>2352.3057999999996</v>
          </cell>
          <cell r="K32">
            <v>4.83</v>
          </cell>
          <cell r="M32">
            <v>0</v>
          </cell>
          <cell r="N32">
            <v>87.596000000000004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133.75999999999996</v>
          </cell>
          <cell r="G34">
            <v>9.89</v>
          </cell>
          <cell r="H34">
            <v>4562.97</v>
          </cell>
          <cell r="K34">
            <v>106.78999999999999</v>
          </cell>
          <cell r="M34">
            <v>0</v>
          </cell>
          <cell r="N34">
            <v>106.78999999999999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332.49</v>
          </cell>
          <cell r="G35">
            <v>0</v>
          </cell>
          <cell r="H35">
            <v>6542.069999999997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137.09</v>
          </cell>
          <cell r="G36">
            <v>0</v>
          </cell>
          <cell r="H36">
            <v>3588.19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230.8</v>
          </cell>
          <cell r="G37">
            <v>0</v>
          </cell>
          <cell r="H37">
            <v>5018.9199999999983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375.03000000000003</v>
          </cell>
          <cell r="G40">
            <v>0</v>
          </cell>
          <cell r="H40">
            <v>11765.473999999998</v>
          </cell>
          <cell r="K40">
            <v>0</v>
          </cell>
          <cell r="M40">
            <v>0</v>
          </cell>
          <cell r="N40">
            <v>198.73</v>
          </cell>
          <cell r="Q40">
            <v>73.510000000000005</v>
          </cell>
          <cell r="S40">
            <v>0</v>
          </cell>
          <cell r="T40">
            <v>73.510000000000005</v>
          </cell>
        </row>
        <row r="41">
          <cell r="E41">
            <v>708.0920000000001</v>
          </cell>
          <cell r="G41">
            <v>0</v>
          </cell>
          <cell r="H41">
            <v>8206.1289999999935</v>
          </cell>
          <cell r="K41">
            <v>0</v>
          </cell>
          <cell r="M41">
            <v>0</v>
          </cell>
          <cell r="N41">
            <v>8.67</v>
          </cell>
          <cell r="Q41">
            <v>82.42</v>
          </cell>
          <cell r="S41">
            <v>0</v>
          </cell>
          <cell r="T41">
            <v>82.42</v>
          </cell>
        </row>
        <row r="42">
          <cell r="E42">
            <v>72.410000000000011</v>
          </cell>
          <cell r="G42">
            <v>0</v>
          </cell>
          <cell r="H42">
            <v>13877.848999999995</v>
          </cell>
          <cell r="K42">
            <v>0</v>
          </cell>
          <cell r="M42">
            <v>0</v>
          </cell>
          <cell r="N42">
            <v>15.62</v>
          </cell>
          <cell r="Q42">
            <v>83.75</v>
          </cell>
          <cell r="S42">
            <v>0</v>
          </cell>
          <cell r="T42">
            <v>122.77</v>
          </cell>
        </row>
        <row r="43">
          <cell r="E43">
            <v>143.52000000000001</v>
          </cell>
          <cell r="G43">
            <v>0</v>
          </cell>
          <cell r="H43">
            <v>4111.0000000000009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131.26</v>
          </cell>
          <cell r="G45">
            <v>0</v>
          </cell>
          <cell r="H45">
            <v>8183.2421000000004</v>
          </cell>
          <cell r="K45">
            <v>218.39999999999998</v>
          </cell>
          <cell r="M45">
            <v>0</v>
          </cell>
          <cell r="N45">
            <v>260.32</v>
          </cell>
          <cell r="Q45">
            <v>69.47</v>
          </cell>
          <cell r="S45">
            <v>0</v>
          </cell>
          <cell r="T45">
            <v>84.22</v>
          </cell>
        </row>
        <row r="46">
          <cell r="E46">
            <v>52.79</v>
          </cell>
          <cell r="G46">
            <v>0</v>
          </cell>
          <cell r="H46">
            <v>7791.2850000000026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150.47000000000003</v>
          </cell>
          <cell r="G47">
            <v>0</v>
          </cell>
          <cell r="H47">
            <v>8935.1099999999988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389.90999999999997</v>
          </cell>
          <cell r="G48">
            <v>0</v>
          </cell>
          <cell r="H48">
            <v>8586.6989999999987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9" refreshError="1">
        <row r="7">
          <cell r="D7">
            <v>0</v>
          </cell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10.79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7.73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0.52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4.8499999999999996</v>
          </cell>
          <cell r="L12">
            <v>0</v>
          </cell>
          <cell r="P12">
            <v>0</v>
          </cell>
          <cell r="R12">
            <v>2.11</v>
          </cell>
        </row>
        <row r="13">
          <cell r="D13">
            <v>0</v>
          </cell>
          <cell r="F13">
            <v>0</v>
          </cell>
          <cell r="J13">
            <v>2.67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4.63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0.56000000000000005</v>
          </cell>
          <cell r="F16">
            <v>11.23</v>
          </cell>
          <cell r="J16">
            <v>2.17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4.75</v>
          </cell>
          <cell r="L17">
            <v>0</v>
          </cell>
          <cell r="P17">
            <v>0</v>
          </cell>
          <cell r="R17">
            <v>0.02</v>
          </cell>
        </row>
        <row r="18">
          <cell r="D18">
            <v>0.05</v>
          </cell>
          <cell r="F18">
            <v>0</v>
          </cell>
          <cell r="J18">
            <v>0.9</v>
          </cell>
          <cell r="L18">
            <v>0</v>
          </cell>
          <cell r="P18">
            <v>0</v>
          </cell>
          <cell r="R18">
            <v>0.28999999999999998</v>
          </cell>
        </row>
        <row r="20">
          <cell r="D20">
            <v>0</v>
          </cell>
          <cell r="F20">
            <v>0</v>
          </cell>
          <cell r="J20">
            <v>2.59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1.77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1.71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1.98</v>
          </cell>
          <cell r="F26">
            <v>0</v>
          </cell>
          <cell r="J26">
            <v>18.329999999999998</v>
          </cell>
          <cell r="L26">
            <v>0</v>
          </cell>
          <cell r="P26">
            <v>0.15</v>
          </cell>
          <cell r="R26">
            <v>0</v>
          </cell>
        </row>
        <row r="27">
          <cell r="D27">
            <v>6.26</v>
          </cell>
          <cell r="F27">
            <v>0</v>
          </cell>
          <cell r="J27">
            <v>7.12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49.180000000000007</v>
          </cell>
          <cell r="F29">
            <v>0</v>
          </cell>
          <cell r="J29">
            <v>0.23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7.77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0.03</v>
          </cell>
          <cell r="F31">
            <v>0</v>
          </cell>
          <cell r="J31">
            <v>0.06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1.37</v>
          </cell>
          <cell r="F32">
            <v>0</v>
          </cell>
          <cell r="J32">
            <v>1.1399999999999999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6.65</v>
          </cell>
          <cell r="F34">
            <v>0</v>
          </cell>
          <cell r="J34">
            <v>0.6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45.56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58.11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55.74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22.26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30.41</v>
          </cell>
          <cell r="F41">
            <v>0</v>
          </cell>
          <cell r="J41">
            <v>0</v>
          </cell>
          <cell r="L41">
            <v>0</v>
          </cell>
          <cell r="P41">
            <v>30.85</v>
          </cell>
          <cell r="R41">
            <v>0</v>
          </cell>
        </row>
        <row r="42">
          <cell r="D42">
            <v>9.5399999999999991</v>
          </cell>
          <cell r="F42">
            <v>0</v>
          </cell>
          <cell r="J42">
            <v>0</v>
          </cell>
          <cell r="L42">
            <v>0</v>
          </cell>
          <cell r="P42">
            <v>27.52</v>
          </cell>
          <cell r="R42">
            <v>0</v>
          </cell>
        </row>
        <row r="43">
          <cell r="D43">
            <v>5.62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85.3</v>
          </cell>
          <cell r="F45">
            <v>0</v>
          </cell>
          <cell r="J45">
            <v>0.59</v>
          </cell>
          <cell r="L45">
            <v>0</v>
          </cell>
          <cell r="P45">
            <v>0.05</v>
          </cell>
          <cell r="R45">
            <v>0</v>
          </cell>
        </row>
        <row r="46">
          <cell r="D46">
            <v>33.479999999999997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4.46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2.66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"/>
      <sheetName val="Aug 2022  "/>
      <sheetName val="Sep 2022"/>
      <sheetName val="Oct 2022"/>
      <sheetName val="Nov 2022"/>
      <sheetName val="Dec 2022"/>
      <sheetName val="Jan 2023"/>
      <sheetName val="Feb 2023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0</v>
          </cell>
          <cell r="G7">
            <v>82.86</v>
          </cell>
          <cell r="H7">
            <v>7.179999999999982</v>
          </cell>
          <cell r="K7">
            <v>105.90899999999999</v>
          </cell>
          <cell r="M7">
            <v>0</v>
          </cell>
          <cell r="N7">
            <v>690.12599999999975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64.19</v>
          </cell>
          <cell r="M8">
            <v>0</v>
          </cell>
          <cell r="N8">
            <v>376.17000000000007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122.89999999999999</v>
          </cell>
          <cell r="M9">
            <v>0</v>
          </cell>
          <cell r="N9">
            <v>879.44800000000009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9.4050000000000011</v>
          </cell>
          <cell r="M10">
            <v>0</v>
          </cell>
          <cell r="N10">
            <v>351.77999999999992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213.31</v>
          </cell>
          <cell r="H12">
            <v>141.9999999999996</v>
          </cell>
          <cell r="K12">
            <v>243.42999999999998</v>
          </cell>
          <cell r="M12">
            <v>0</v>
          </cell>
          <cell r="N12">
            <v>1154.1749999999997</v>
          </cell>
          <cell r="Q12">
            <v>0</v>
          </cell>
          <cell r="S12">
            <v>16.12</v>
          </cell>
          <cell r="T12">
            <v>20.730000000000011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12.13</v>
          </cell>
          <cell r="M13">
            <v>0.7</v>
          </cell>
          <cell r="N13">
            <v>539.9620000000001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29.57</v>
          </cell>
          <cell r="M14">
            <v>0</v>
          </cell>
          <cell r="N14">
            <v>894.35800000000017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5.9</v>
          </cell>
          <cell r="G16">
            <v>219.54999999999998</v>
          </cell>
          <cell r="H16">
            <v>780.1940000000003</v>
          </cell>
          <cell r="K16">
            <v>275.39999999999998</v>
          </cell>
          <cell r="M16">
            <v>0</v>
          </cell>
          <cell r="N16">
            <v>574.44600000000003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3.74</v>
          </cell>
          <cell r="H17">
            <v>2.6759999999999478</v>
          </cell>
          <cell r="K17">
            <v>70.260000000000005</v>
          </cell>
          <cell r="M17">
            <v>0</v>
          </cell>
          <cell r="N17">
            <v>582.01</v>
          </cell>
          <cell r="Q17">
            <v>1.3399999999999999</v>
          </cell>
          <cell r="S17">
            <v>5.72</v>
          </cell>
          <cell r="T17">
            <v>1.9500000000000002</v>
          </cell>
        </row>
        <row r="18">
          <cell r="E18">
            <v>1.3</v>
          </cell>
          <cell r="G18">
            <v>0</v>
          </cell>
          <cell r="H18">
            <v>137.07600000000014</v>
          </cell>
          <cell r="K18">
            <v>7.660000000000001</v>
          </cell>
          <cell r="M18">
            <v>0.34</v>
          </cell>
          <cell r="N18">
            <v>494.387</v>
          </cell>
          <cell r="Q18">
            <v>0.89999999999999991</v>
          </cell>
          <cell r="S18">
            <v>0.28999999999999998</v>
          </cell>
          <cell r="T18">
            <v>39.47999999999999</v>
          </cell>
        </row>
        <row r="20">
          <cell r="E20">
            <v>1.62</v>
          </cell>
          <cell r="G20">
            <v>24.91</v>
          </cell>
          <cell r="H20">
            <v>607.27999999999986</v>
          </cell>
          <cell r="K20">
            <v>333.63</v>
          </cell>
          <cell r="M20">
            <v>1.04</v>
          </cell>
          <cell r="N20">
            <v>731.77800000000025</v>
          </cell>
          <cell r="Q20">
            <v>0</v>
          </cell>
          <cell r="S20">
            <v>2.77</v>
          </cell>
          <cell r="T20">
            <v>37.580000000000005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26.25</v>
          </cell>
          <cell r="M21">
            <v>0</v>
          </cell>
          <cell r="N21">
            <v>424.36700000000008</v>
          </cell>
          <cell r="Q21">
            <v>0.12</v>
          </cell>
          <cell r="S21">
            <v>0</v>
          </cell>
          <cell r="T21">
            <v>19.489999999999998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8.0599999999999987</v>
          </cell>
          <cell r="M22">
            <v>0.08</v>
          </cell>
          <cell r="N22">
            <v>696.95000000000016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25.150000000000002</v>
          </cell>
          <cell r="M23">
            <v>0</v>
          </cell>
          <cell r="N23">
            <v>127.035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46.259999999999991</v>
          </cell>
          <cell r="G26">
            <v>0</v>
          </cell>
          <cell r="H26">
            <v>1599.24</v>
          </cell>
          <cell r="K26">
            <v>35.65</v>
          </cell>
          <cell r="M26">
            <v>0</v>
          </cell>
          <cell r="N26">
            <v>102.97999999999999</v>
          </cell>
          <cell r="Q26">
            <v>0.15</v>
          </cell>
          <cell r="S26">
            <v>0</v>
          </cell>
          <cell r="T26">
            <v>16.259999999999998</v>
          </cell>
        </row>
        <row r="27">
          <cell r="E27">
            <v>95.45</v>
          </cell>
          <cell r="G27">
            <v>0</v>
          </cell>
          <cell r="H27">
            <v>5672.1550000000043</v>
          </cell>
          <cell r="K27">
            <v>22.910000000000004</v>
          </cell>
          <cell r="M27">
            <v>0</v>
          </cell>
          <cell r="N27">
            <v>617.09799999999996</v>
          </cell>
          <cell r="Q27">
            <v>0.1</v>
          </cell>
          <cell r="S27">
            <v>0</v>
          </cell>
          <cell r="T27">
            <v>33.590000000000003</v>
          </cell>
        </row>
        <row r="29">
          <cell r="E29">
            <v>216.81</v>
          </cell>
          <cell r="G29">
            <v>0</v>
          </cell>
          <cell r="H29">
            <v>4875.4980000000014</v>
          </cell>
          <cell r="K29">
            <v>1.7000000000000002</v>
          </cell>
          <cell r="M29">
            <v>0</v>
          </cell>
          <cell r="N29">
            <v>121.09000000000002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58.780000000000015</v>
          </cell>
          <cell r="G30">
            <v>0</v>
          </cell>
          <cell r="H30">
            <v>3671.1199999999994</v>
          </cell>
          <cell r="K30">
            <v>88</v>
          </cell>
          <cell r="M30">
            <v>0</v>
          </cell>
          <cell r="N30">
            <v>198.58699999999999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26.968000000000004</v>
          </cell>
          <cell r="G31">
            <v>0</v>
          </cell>
          <cell r="H31">
            <v>4692.5470000000005</v>
          </cell>
          <cell r="K31">
            <v>0.06</v>
          </cell>
          <cell r="M31">
            <v>0</v>
          </cell>
          <cell r="N31">
            <v>107.69000000000003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20.540000000000003</v>
          </cell>
          <cell r="G32">
            <v>9.7200000000000006</v>
          </cell>
          <cell r="H32">
            <v>2353.6757999999995</v>
          </cell>
          <cell r="K32">
            <v>5.97</v>
          </cell>
          <cell r="M32">
            <v>0</v>
          </cell>
          <cell r="N32">
            <v>88.736000000000004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140.40999999999997</v>
          </cell>
          <cell r="G34">
            <v>9.89</v>
          </cell>
          <cell r="H34">
            <v>4569.62</v>
          </cell>
          <cell r="K34">
            <v>107.38999999999999</v>
          </cell>
          <cell r="M34">
            <v>0</v>
          </cell>
          <cell r="N34">
            <v>107.38999999999999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378.05</v>
          </cell>
          <cell r="G35">
            <v>0</v>
          </cell>
          <cell r="H35">
            <v>6587.6299999999974</v>
          </cell>
          <cell r="K35">
            <v>27.21</v>
          </cell>
          <cell r="M35">
            <v>0</v>
          </cell>
          <cell r="N35">
            <v>34.130000000000003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195.2</v>
          </cell>
          <cell r="G36">
            <v>0</v>
          </cell>
          <cell r="H36">
            <v>3646.3</v>
          </cell>
          <cell r="K36">
            <v>5.2</v>
          </cell>
          <cell r="M36">
            <v>4.63</v>
          </cell>
          <cell r="N36">
            <v>30.250000000000039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286.54000000000002</v>
          </cell>
          <cell r="G37">
            <v>0</v>
          </cell>
          <cell r="H37">
            <v>5074.659999999998</v>
          </cell>
          <cell r="K37">
            <v>14.27</v>
          </cell>
          <cell r="M37">
            <v>1.06</v>
          </cell>
          <cell r="N37">
            <v>26.700000000000003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397.29</v>
          </cell>
          <cell r="G40">
            <v>0</v>
          </cell>
          <cell r="H40">
            <v>11787.733999999999</v>
          </cell>
          <cell r="K40">
            <v>0</v>
          </cell>
          <cell r="M40">
            <v>0</v>
          </cell>
          <cell r="N40">
            <v>198.73</v>
          </cell>
          <cell r="Q40">
            <v>84.65</v>
          </cell>
          <cell r="S40">
            <v>0</v>
          </cell>
          <cell r="T40">
            <v>84.65</v>
          </cell>
        </row>
        <row r="41">
          <cell r="E41">
            <v>738.50200000000007</v>
          </cell>
          <cell r="G41">
            <v>0</v>
          </cell>
          <cell r="H41">
            <v>8236.5389999999934</v>
          </cell>
          <cell r="K41">
            <v>0</v>
          </cell>
          <cell r="M41">
            <v>0</v>
          </cell>
          <cell r="N41">
            <v>8.67</v>
          </cell>
          <cell r="Q41">
            <v>113.27000000000001</v>
          </cell>
          <cell r="S41">
            <v>0</v>
          </cell>
          <cell r="T41">
            <v>113.27000000000001</v>
          </cell>
        </row>
        <row r="42">
          <cell r="E42">
            <v>81.950000000000017</v>
          </cell>
          <cell r="G42">
            <v>0</v>
          </cell>
          <cell r="H42">
            <v>13887.388999999996</v>
          </cell>
          <cell r="K42">
            <v>0</v>
          </cell>
          <cell r="M42">
            <v>0</v>
          </cell>
          <cell r="N42">
            <v>15.62</v>
          </cell>
          <cell r="Q42">
            <v>111.27</v>
          </cell>
          <cell r="S42">
            <v>0</v>
          </cell>
          <cell r="T42">
            <v>150.29</v>
          </cell>
        </row>
        <row r="43">
          <cell r="E43">
            <v>149.14000000000001</v>
          </cell>
          <cell r="G43">
            <v>0</v>
          </cell>
          <cell r="H43">
            <v>4116.6200000000008</v>
          </cell>
          <cell r="K43">
            <v>0</v>
          </cell>
          <cell r="M43">
            <v>0</v>
          </cell>
          <cell r="N43">
            <v>3.5</v>
          </cell>
          <cell r="Q43">
            <v>29.8</v>
          </cell>
          <cell r="S43">
            <v>0</v>
          </cell>
          <cell r="T43">
            <v>29.8</v>
          </cell>
        </row>
        <row r="45">
          <cell r="E45">
            <v>216.56</v>
          </cell>
          <cell r="G45">
            <v>0</v>
          </cell>
          <cell r="H45">
            <v>8268.5421000000006</v>
          </cell>
          <cell r="K45">
            <v>218.98999999999998</v>
          </cell>
          <cell r="M45">
            <v>0</v>
          </cell>
          <cell r="N45">
            <v>260.90999999999997</v>
          </cell>
          <cell r="Q45">
            <v>69.52</v>
          </cell>
          <cell r="S45">
            <v>0</v>
          </cell>
          <cell r="T45">
            <v>84.27</v>
          </cell>
        </row>
        <row r="46">
          <cell r="E46">
            <v>86.27</v>
          </cell>
          <cell r="G46">
            <v>0</v>
          </cell>
          <cell r="H46">
            <v>7824.7650000000021</v>
          </cell>
          <cell r="K46">
            <v>0</v>
          </cell>
          <cell r="M46">
            <v>0</v>
          </cell>
          <cell r="N46">
            <v>0</v>
          </cell>
          <cell r="Q46">
            <v>47.03</v>
          </cell>
          <cell r="S46">
            <v>0</v>
          </cell>
          <cell r="T46">
            <v>47.03</v>
          </cell>
        </row>
        <row r="47">
          <cell r="E47">
            <v>154.93000000000004</v>
          </cell>
          <cell r="G47">
            <v>0</v>
          </cell>
          <cell r="H47">
            <v>8939.5699999999979</v>
          </cell>
          <cell r="K47">
            <v>0</v>
          </cell>
          <cell r="M47">
            <v>0</v>
          </cell>
          <cell r="N47">
            <v>3.13</v>
          </cell>
          <cell r="Q47">
            <v>118.91999999999999</v>
          </cell>
          <cell r="S47">
            <v>0</v>
          </cell>
          <cell r="T47">
            <v>118.94999999999999</v>
          </cell>
        </row>
        <row r="48">
          <cell r="E48">
            <v>392.57</v>
          </cell>
          <cell r="G48">
            <v>0</v>
          </cell>
          <cell r="H48">
            <v>8589.3589999999986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10">
        <row r="7">
          <cell r="D7">
            <v>0</v>
          </cell>
          <cell r="F7">
            <v>0</v>
          </cell>
          <cell r="J7">
            <v>6.77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0.03</v>
          </cell>
          <cell r="F8">
            <v>0</v>
          </cell>
          <cell r="J8">
            <v>10.135999999999999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8.9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1.294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2.0699999999999998</v>
          </cell>
          <cell r="L12">
            <v>0</v>
          </cell>
          <cell r="P12">
            <v>2.11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2.33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3.01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0.32</v>
          </cell>
          <cell r="F16">
            <v>5.41</v>
          </cell>
          <cell r="J16">
            <v>0.83</v>
          </cell>
          <cell r="L16">
            <v>0</v>
          </cell>
          <cell r="P16">
            <v>0.03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1.89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0.05</v>
          </cell>
          <cell r="F18">
            <v>46.86</v>
          </cell>
          <cell r="J18">
            <v>124.1</v>
          </cell>
          <cell r="L18">
            <v>0</v>
          </cell>
          <cell r="P18">
            <v>0</v>
          </cell>
          <cell r="R18">
            <v>3.79</v>
          </cell>
        </row>
        <row r="20">
          <cell r="D20">
            <v>0</v>
          </cell>
          <cell r="F20">
            <v>0</v>
          </cell>
          <cell r="J20">
            <v>2.57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20.440000000000001</v>
          </cell>
          <cell r="J21">
            <v>34.5</v>
          </cell>
          <cell r="L21">
            <v>0</v>
          </cell>
          <cell r="P21">
            <v>0</v>
          </cell>
          <cell r="R21">
            <v>0.6</v>
          </cell>
        </row>
        <row r="22">
          <cell r="D22">
            <v>0</v>
          </cell>
          <cell r="F22">
            <v>0</v>
          </cell>
          <cell r="J22">
            <v>0.7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3.38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0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3.52</v>
          </cell>
          <cell r="F27">
            <v>0</v>
          </cell>
          <cell r="J27">
            <v>3.04</v>
          </cell>
          <cell r="L27">
            <v>0</v>
          </cell>
          <cell r="P27">
            <v>0.17</v>
          </cell>
          <cell r="R27">
            <v>0</v>
          </cell>
        </row>
        <row r="29">
          <cell r="D29">
            <v>2.36</v>
          </cell>
          <cell r="F29">
            <v>0</v>
          </cell>
          <cell r="J29">
            <v>0.44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21.33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3.8450000000000002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3.33</v>
          </cell>
          <cell r="F32">
            <v>0</v>
          </cell>
          <cell r="J32">
            <v>0.62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7.25</v>
          </cell>
          <cell r="F34">
            <v>0</v>
          </cell>
          <cell r="J34">
            <v>0.69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18.510000000000002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17.100000000000001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6.29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22.84</v>
          </cell>
          <cell r="F40">
            <v>0</v>
          </cell>
          <cell r="J40">
            <v>0</v>
          </cell>
          <cell r="L40">
            <v>0</v>
          </cell>
          <cell r="P40">
            <v>11.14</v>
          </cell>
          <cell r="R40">
            <v>0</v>
          </cell>
        </row>
        <row r="41">
          <cell r="D41">
            <v>25.79</v>
          </cell>
          <cell r="F41">
            <v>0</v>
          </cell>
          <cell r="J41">
            <v>0</v>
          </cell>
          <cell r="L41">
            <v>0</v>
          </cell>
          <cell r="P41">
            <v>14.01</v>
          </cell>
          <cell r="R41">
            <v>0</v>
          </cell>
        </row>
        <row r="42">
          <cell r="D42">
            <v>11.314</v>
          </cell>
          <cell r="F42">
            <v>0</v>
          </cell>
          <cell r="J42">
            <v>0</v>
          </cell>
          <cell r="L42">
            <v>0</v>
          </cell>
          <cell r="P42">
            <v>27.53</v>
          </cell>
          <cell r="R42">
            <v>0</v>
          </cell>
        </row>
        <row r="43">
          <cell r="D43">
            <v>6.72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59.67</v>
          </cell>
          <cell r="F45">
            <v>0</v>
          </cell>
          <cell r="J45">
            <v>0.06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19.04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91.55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7.14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2" ht="15" customHeight="1" x14ac:dyDescent="0.35">
      <c r="A2" s="271" t="s">
        <v>72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ht="32.25" customHeight="1" x14ac:dyDescent="0.3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2"/>
      <c r="K4" s="272"/>
      <c r="L4" s="272"/>
      <c r="M4" s="272"/>
      <c r="N4" s="272"/>
      <c r="O4" s="269" t="s">
        <v>5</v>
      </c>
      <c r="P4" s="272"/>
      <c r="Q4" s="272"/>
      <c r="R4" s="272"/>
      <c r="S4" s="272"/>
      <c r="T4" s="272"/>
      <c r="U4" s="167"/>
    </row>
    <row r="5" spans="1:22" s="108" customFormat="1" ht="54.75" customHeight="1" x14ac:dyDescent="0.25">
      <c r="A5" s="272"/>
      <c r="B5" s="272"/>
      <c r="C5" s="269" t="s">
        <v>6</v>
      </c>
      <c r="D5" s="269" t="s">
        <v>7</v>
      </c>
      <c r="E5" s="269"/>
      <c r="F5" s="269" t="s">
        <v>8</v>
      </c>
      <c r="G5" s="269"/>
      <c r="H5" s="269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2"/>
      <c r="B6" s="272"/>
      <c r="C6" s="272"/>
      <c r="D6" s="166" t="s">
        <v>11</v>
      </c>
      <c r="E6" s="166" t="s">
        <v>12</v>
      </c>
      <c r="F6" s="166" t="s">
        <v>11</v>
      </c>
      <c r="G6" s="166" t="s">
        <v>12</v>
      </c>
      <c r="H6" s="269"/>
      <c r="I6" s="272"/>
      <c r="J6" s="166" t="s">
        <v>11</v>
      </c>
      <c r="K6" s="166" t="s">
        <v>12</v>
      </c>
      <c r="L6" s="166" t="s">
        <v>11</v>
      </c>
      <c r="M6" s="166" t="s">
        <v>12</v>
      </c>
      <c r="N6" s="269"/>
      <c r="O6" s="272"/>
      <c r="P6" s="166" t="s">
        <v>11</v>
      </c>
      <c r="Q6" s="166" t="s">
        <v>12</v>
      </c>
      <c r="R6" s="166" t="s">
        <v>11</v>
      </c>
      <c r="S6" s="166" t="s">
        <v>12</v>
      </c>
      <c r="T6" s="269"/>
      <c r="U6" s="269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74" t="s">
        <v>54</v>
      </c>
      <c r="D53" s="274"/>
      <c r="E53" s="274"/>
      <c r="F53" s="274"/>
      <c r="G53" s="274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74" t="s">
        <v>55</v>
      </c>
      <c r="E54" s="274"/>
      <c r="F54" s="274"/>
      <c r="G54" s="274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74" t="s">
        <v>56</v>
      </c>
      <c r="E55" s="274"/>
      <c r="F55" s="274"/>
      <c r="G55" s="274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73" t="s">
        <v>57</v>
      </c>
      <c r="C58" s="273"/>
      <c r="D58" s="273"/>
      <c r="E58" s="273"/>
      <c r="F58" s="273"/>
      <c r="G58" s="118"/>
      <c r="H58" s="111"/>
      <c r="I58" s="126"/>
      <c r="J58" s="276"/>
      <c r="K58" s="275"/>
      <c r="L58" s="275"/>
      <c r="M58" s="118"/>
      <c r="N58" s="111"/>
      <c r="O58" s="111"/>
      <c r="P58" s="165"/>
      <c r="Q58" s="273" t="s">
        <v>58</v>
      </c>
      <c r="R58" s="273"/>
      <c r="S58" s="273"/>
      <c r="T58" s="273"/>
      <c r="U58" s="273"/>
    </row>
    <row r="59" spans="1:21" ht="37.5" customHeight="1" x14ac:dyDescent="0.4">
      <c r="B59" s="273" t="s">
        <v>59</v>
      </c>
      <c r="C59" s="273"/>
      <c r="D59" s="273"/>
      <c r="E59" s="273"/>
      <c r="F59" s="273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73" t="s">
        <v>59</v>
      </c>
      <c r="R59" s="273"/>
      <c r="S59" s="273"/>
      <c r="T59" s="273"/>
      <c r="U59" s="273"/>
    </row>
    <row r="60" spans="1:21" ht="37.5" customHeight="1" x14ac:dyDescent="0.35">
      <c r="J60" s="275" t="s">
        <v>61</v>
      </c>
      <c r="K60" s="275"/>
      <c r="L60" s="275"/>
      <c r="M60" s="125">
        <v>112699.70189999999</v>
      </c>
    </row>
    <row r="61" spans="1:21" ht="37.5" customHeight="1" x14ac:dyDescent="0.35">
      <c r="G61" s="119"/>
      <c r="J61" s="275" t="s">
        <v>62</v>
      </c>
      <c r="K61" s="275"/>
      <c r="L61" s="27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05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301" t="s">
        <v>82</v>
      </c>
      <c r="B11" s="30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301" t="s">
        <v>86</v>
      </c>
      <c r="B15" s="30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301" t="s">
        <v>89</v>
      </c>
      <c r="B19" s="302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305" t="s">
        <v>94</v>
      </c>
      <c r="B24" s="305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301" t="s">
        <v>95</v>
      </c>
      <c r="B25" s="302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305" t="s">
        <v>98</v>
      </c>
      <c r="B28" s="305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305" t="s">
        <v>99</v>
      </c>
      <c r="B33" s="305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305" t="s">
        <v>107</v>
      </c>
      <c r="B38" s="305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305" t="s">
        <v>108</v>
      </c>
      <c r="B39" s="305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305" t="s">
        <v>109</v>
      </c>
      <c r="B44" s="305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305" t="s">
        <v>117</v>
      </c>
      <c r="B49" s="305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305" t="s">
        <v>118</v>
      </c>
      <c r="B50" s="305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305" t="s">
        <v>119</v>
      </c>
      <c r="B51" s="305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74" t="s">
        <v>54</v>
      </c>
      <c r="D54" s="274"/>
      <c r="E54" s="274"/>
      <c r="F54" s="274"/>
      <c r="G54" s="274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74" t="s">
        <v>55</v>
      </c>
      <c r="D55" s="274"/>
      <c r="E55" s="274"/>
      <c r="F55" s="274"/>
      <c r="G55" s="274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#REF!+'Oct-2021'!J54</f>
        <v>#REF!</v>
      </c>
      <c r="N59" s="154"/>
      <c r="O59" s="154"/>
      <c r="P59" s="207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98" t="s">
        <v>62</v>
      </c>
      <c r="K62" s="298"/>
      <c r="L62" s="298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10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301" t="s">
        <v>82</v>
      </c>
      <c r="B11" s="30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301" t="s">
        <v>86</v>
      </c>
      <c r="B15" s="30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301" t="s">
        <v>89</v>
      </c>
      <c r="B19" s="302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305" t="s">
        <v>94</v>
      </c>
      <c r="B24" s="305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301" t="s">
        <v>95</v>
      </c>
      <c r="B25" s="302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305" t="s">
        <v>98</v>
      </c>
      <c r="B28" s="305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305" t="s">
        <v>99</v>
      </c>
      <c r="B33" s="305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305" t="s">
        <v>107</v>
      </c>
      <c r="B38" s="305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305" t="s">
        <v>108</v>
      </c>
      <c r="B39" s="305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305" t="s">
        <v>109</v>
      </c>
      <c r="B44" s="305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305" t="s">
        <v>117</v>
      </c>
      <c r="B49" s="305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305" t="s">
        <v>118</v>
      </c>
      <c r="B50" s="305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74" t="s">
        <v>54</v>
      </c>
      <c r="D54" s="274"/>
      <c r="E54" s="274"/>
      <c r="F54" s="274"/>
      <c r="G54" s="274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74" t="s">
        <v>55</v>
      </c>
      <c r="D55" s="274"/>
      <c r="E55" s="274"/>
      <c r="F55" s="274"/>
      <c r="G55" s="274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#REF!+'Nov-2021'!J54</f>
        <v>#REF!</v>
      </c>
      <c r="N59" s="154"/>
      <c r="O59" s="154"/>
      <c r="P59" s="212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98" t="s">
        <v>62</v>
      </c>
      <c r="K62" s="298"/>
      <c r="L62" s="298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10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301" t="s">
        <v>82</v>
      </c>
      <c r="B11" s="302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301" t="s">
        <v>86</v>
      </c>
      <c r="B15" s="302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301" t="s">
        <v>89</v>
      </c>
      <c r="B19" s="302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305" t="s">
        <v>94</v>
      </c>
      <c r="B24" s="305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301" t="s">
        <v>95</v>
      </c>
      <c r="B25" s="302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305" t="s">
        <v>98</v>
      </c>
      <c r="B28" s="305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305" t="s">
        <v>99</v>
      </c>
      <c r="B33" s="305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305" t="s">
        <v>107</v>
      </c>
      <c r="B38" s="305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305" t="s">
        <v>108</v>
      </c>
      <c r="B39" s="305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305" t="s">
        <v>109</v>
      </c>
      <c r="B44" s="305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305" t="s">
        <v>117</v>
      </c>
      <c r="B49" s="305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305" t="s">
        <v>118</v>
      </c>
      <c r="B50" s="305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74" t="s">
        <v>54</v>
      </c>
      <c r="D54" s="274"/>
      <c r="E54" s="274"/>
      <c r="F54" s="274"/>
      <c r="G54" s="274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74" t="s">
        <v>55</v>
      </c>
      <c r="D55" s="274"/>
      <c r="E55" s="274"/>
      <c r="F55" s="274"/>
      <c r="G55" s="274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12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15" customHeight="1" x14ac:dyDescent="0.35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ht="32.25" customHeight="1" x14ac:dyDescent="0.3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2"/>
      <c r="K4" s="272"/>
      <c r="L4" s="272"/>
      <c r="M4" s="272"/>
      <c r="N4" s="272"/>
      <c r="O4" s="269" t="s">
        <v>5</v>
      </c>
      <c r="P4" s="272"/>
      <c r="Q4" s="272"/>
      <c r="R4" s="272"/>
      <c r="S4" s="272"/>
      <c r="T4" s="272"/>
      <c r="U4" s="134"/>
    </row>
    <row r="5" spans="1:22" s="108" customFormat="1" ht="54.75" customHeight="1" x14ac:dyDescent="0.25">
      <c r="A5" s="272"/>
      <c r="B5" s="272"/>
      <c r="C5" s="269" t="s">
        <v>6</v>
      </c>
      <c r="D5" s="269" t="s">
        <v>7</v>
      </c>
      <c r="E5" s="269"/>
      <c r="F5" s="269" t="s">
        <v>8</v>
      </c>
      <c r="G5" s="269"/>
      <c r="H5" s="306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2"/>
      <c r="B6" s="272"/>
      <c r="C6" s="272"/>
      <c r="D6" s="133" t="s">
        <v>11</v>
      </c>
      <c r="E6" s="133" t="s">
        <v>12</v>
      </c>
      <c r="F6" s="133" t="s">
        <v>11</v>
      </c>
      <c r="G6" s="133" t="s">
        <v>12</v>
      </c>
      <c r="H6" s="307"/>
      <c r="I6" s="272"/>
      <c r="J6" s="133" t="s">
        <v>11</v>
      </c>
      <c r="K6" s="133" t="s">
        <v>12</v>
      </c>
      <c r="L6" s="133" t="s">
        <v>11</v>
      </c>
      <c r="M6" s="133" t="s">
        <v>12</v>
      </c>
      <c r="N6" s="269"/>
      <c r="O6" s="272"/>
      <c r="P6" s="133" t="s">
        <v>11</v>
      </c>
      <c r="Q6" s="133" t="s">
        <v>12</v>
      </c>
      <c r="R6" s="133" t="s">
        <v>11</v>
      </c>
      <c r="S6" s="133" t="s">
        <v>12</v>
      </c>
      <c r="T6" s="269"/>
      <c r="U6" s="26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15" customHeight="1" x14ac:dyDescent="0.35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ht="32.25" customHeight="1" x14ac:dyDescent="0.3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2"/>
      <c r="K4" s="272"/>
      <c r="L4" s="272"/>
      <c r="M4" s="272"/>
      <c r="N4" s="272"/>
      <c r="O4" s="269" t="s">
        <v>5</v>
      </c>
      <c r="P4" s="272"/>
      <c r="Q4" s="272"/>
      <c r="R4" s="272"/>
      <c r="S4" s="272"/>
      <c r="T4" s="272"/>
      <c r="U4" s="136"/>
    </row>
    <row r="5" spans="1:22" s="108" customFormat="1" ht="54.75" customHeight="1" x14ac:dyDescent="0.25">
      <c r="A5" s="272"/>
      <c r="B5" s="272"/>
      <c r="C5" s="269" t="s">
        <v>6</v>
      </c>
      <c r="D5" s="269" t="s">
        <v>7</v>
      </c>
      <c r="E5" s="269"/>
      <c r="F5" s="269" t="s">
        <v>8</v>
      </c>
      <c r="G5" s="269"/>
      <c r="H5" s="306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2"/>
      <c r="B6" s="272"/>
      <c r="C6" s="272"/>
      <c r="D6" s="135" t="s">
        <v>11</v>
      </c>
      <c r="E6" s="135" t="s">
        <v>12</v>
      </c>
      <c r="F6" s="135" t="s">
        <v>11</v>
      </c>
      <c r="G6" s="135" t="s">
        <v>12</v>
      </c>
      <c r="H6" s="307"/>
      <c r="I6" s="272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2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75" t="s">
        <v>61</v>
      </c>
      <c r="K10" s="275"/>
      <c r="L10" s="275"/>
    </row>
    <row r="11" spans="1:22" ht="26.25" x14ac:dyDescent="0.35">
      <c r="G11" s="119"/>
      <c r="J11" s="275" t="s">
        <v>62</v>
      </c>
      <c r="K11" s="275"/>
      <c r="L11" s="27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15" customHeight="1" x14ac:dyDescent="0.35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ht="32.25" customHeight="1" x14ac:dyDescent="0.3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2"/>
      <c r="K4" s="272"/>
      <c r="L4" s="272"/>
      <c r="M4" s="272"/>
      <c r="N4" s="272"/>
      <c r="O4" s="269" t="s">
        <v>5</v>
      </c>
      <c r="P4" s="272"/>
      <c r="Q4" s="272"/>
      <c r="R4" s="272"/>
      <c r="S4" s="272"/>
      <c r="T4" s="272"/>
      <c r="U4" s="136"/>
    </row>
    <row r="5" spans="1:22" s="108" customFormat="1" ht="54.75" customHeight="1" x14ac:dyDescent="0.25">
      <c r="A5" s="272"/>
      <c r="B5" s="272"/>
      <c r="C5" s="269" t="s">
        <v>6</v>
      </c>
      <c r="D5" s="269" t="s">
        <v>7</v>
      </c>
      <c r="E5" s="269"/>
      <c r="F5" s="269" t="s">
        <v>8</v>
      </c>
      <c r="G5" s="269"/>
      <c r="H5" s="306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2"/>
      <c r="B6" s="272"/>
      <c r="C6" s="272"/>
      <c r="D6" s="135" t="s">
        <v>11</v>
      </c>
      <c r="E6" s="135" t="s">
        <v>12</v>
      </c>
      <c r="F6" s="135" t="s">
        <v>11</v>
      </c>
      <c r="G6" s="135" t="s">
        <v>12</v>
      </c>
      <c r="H6" s="307"/>
      <c r="I6" s="272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2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15" customHeight="1" x14ac:dyDescent="0.35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ht="32.25" customHeight="1" x14ac:dyDescent="0.3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2" s="108" customFormat="1" ht="43.5" customHeight="1" x14ac:dyDescent="0.25">
      <c r="A4" s="269" t="s">
        <v>1</v>
      </c>
      <c r="B4" s="269" t="s">
        <v>2</v>
      </c>
      <c r="C4" s="269" t="s">
        <v>3</v>
      </c>
      <c r="D4" s="269"/>
      <c r="E4" s="269"/>
      <c r="F4" s="269"/>
      <c r="G4" s="269"/>
      <c r="H4" s="269"/>
      <c r="I4" s="269" t="s">
        <v>4</v>
      </c>
      <c r="J4" s="272"/>
      <c r="K4" s="272"/>
      <c r="L4" s="272"/>
      <c r="M4" s="272"/>
      <c r="N4" s="272"/>
      <c r="O4" s="269" t="s">
        <v>5</v>
      </c>
      <c r="P4" s="272"/>
      <c r="Q4" s="272"/>
      <c r="R4" s="272"/>
      <c r="S4" s="272"/>
      <c r="T4" s="272"/>
      <c r="U4" s="136"/>
    </row>
    <row r="5" spans="1:22" s="108" customFormat="1" ht="54.75" customHeight="1" x14ac:dyDescent="0.25">
      <c r="A5" s="272"/>
      <c r="B5" s="272"/>
      <c r="C5" s="269" t="s">
        <v>6</v>
      </c>
      <c r="D5" s="269" t="s">
        <v>7</v>
      </c>
      <c r="E5" s="269"/>
      <c r="F5" s="269" t="s">
        <v>8</v>
      </c>
      <c r="G5" s="269"/>
      <c r="H5" s="306" t="s">
        <v>9</v>
      </c>
      <c r="I5" s="269" t="s">
        <v>6</v>
      </c>
      <c r="J5" s="269" t="s">
        <v>7</v>
      </c>
      <c r="K5" s="269"/>
      <c r="L5" s="269" t="s">
        <v>8</v>
      </c>
      <c r="M5" s="269"/>
      <c r="N5" s="269" t="s">
        <v>9</v>
      </c>
      <c r="O5" s="269" t="s">
        <v>6</v>
      </c>
      <c r="P5" s="269" t="s">
        <v>7</v>
      </c>
      <c r="Q5" s="269"/>
      <c r="R5" s="269" t="s">
        <v>8</v>
      </c>
      <c r="S5" s="269"/>
      <c r="T5" s="269" t="s">
        <v>9</v>
      </c>
      <c r="U5" s="269" t="s">
        <v>10</v>
      </c>
    </row>
    <row r="6" spans="1:22" s="108" customFormat="1" ht="38.25" customHeight="1" x14ac:dyDescent="0.25">
      <c r="A6" s="272"/>
      <c r="B6" s="272"/>
      <c r="C6" s="272"/>
      <c r="D6" s="135" t="s">
        <v>11</v>
      </c>
      <c r="E6" s="135" t="s">
        <v>12</v>
      </c>
      <c r="F6" s="135" t="s">
        <v>11</v>
      </c>
      <c r="G6" s="135" t="s">
        <v>12</v>
      </c>
      <c r="H6" s="307"/>
      <c r="I6" s="272"/>
      <c r="J6" s="135" t="s">
        <v>11</v>
      </c>
      <c r="K6" s="135" t="s">
        <v>12</v>
      </c>
      <c r="L6" s="135" t="s">
        <v>11</v>
      </c>
      <c r="M6" s="135" t="s">
        <v>12</v>
      </c>
      <c r="N6" s="269"/>
      <c r="O6" s="272"/>
      <c r="P6" s="135" t="s">
        <v>11</v>
      </c>
      <c r="Q6" s="135" t="s">
        <v>12</v>
      </c>
      <c r="R6" s="135" t="s">
        <v>11</v>
      </c>
      <c r="S6" s="135" t="s">
        <v>12</v>
      </c>
      <c r="T6" s="269"/>
      <c r="U6" s="26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2" ht="15" customHeight="1" x14ac:dyDescent="0.25">
      <c r="A2" s="313" t="s">
        <v>67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2" ht="15" customHeight="1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2" s="68" customFormat="1" ht="18.75" customHeight="1" x14ac:dyDescent="0.25">
      <c r="A4" s="314" t="s">
        <v>1</v>
      </c>
      <c r="B4" s="314" t="s">
        <v>2</v>
      </c>
      <c r="C4" s="314" t="s">
        <v>3</v>
      </c>
      <c r="D4" s="314"/>
      <c r="E4" s="314"/>
      <c r="F4" s="314"/>
      <c r="G4" s="314"/>
      <c r="H4" s="314"/>
      <c r="I4" s="314" t="s">
        <v>4</v>
      </c>
      <c r="J4" s="315"/>
      <c r="K4" s="315"/>
      <c r="L4" s="315"/>
      <c r="M4" s="315"/>
      <c r="N4" s="315"/>
      <c r="O4" s="314" t="s">
        <v>5</v>
      </c>
      <c r="P4" s="315"/>
      <c r="Q4" s="315"/>
      <c r="R4" s="315"/>
      <c r="S4" s="315"/>
      <c r="T4" s="315"/>
      <c r="U4" s="93"/>
    </row>
    <row r="5" spans="1:22" s="68" customFormat="1" ht="24.75" customHeight="1" x14ac:dyDescent="0.25">
      <c r="A5" s="315"/>
      <c r="B5" s="315"/>
      <c r="C5" s="314" t="s">
        <v>6</v>
      </c>
      <c r="D5" s="314" t="s">
        <v>7</v>
      </c>
      <c r="E5" s="314"/>
      <c r="F5" s="314" t="s">
        <v>8</v>
      </c>
      <c r="G5" s="314"/>
      <c r="H5" s="318" t="s">
        <v>9</v>
      </c>
      <c r="I5" s="314" t="s">
        <v>6</v>
      </c>
      <c r="J5" s="314" t="s">
        <v>7</v>
      </c>
      <c r="K5" s="314"/>
      <c r="L5" s="314" t="s">
        <v>8</v>
      </c>
      <c r="M5" s="314"/>
      <c r="N5" s="314" t="s">
        <v>9</v>
      </c>
      <c r="O5" s="314" t="s">
        <v>6</v>
      </c>
      <c r="P5" s="314" t="s">
        <v>7</v>
      </c>
      <c r="Q5" s="314"/>
      <c r="R5" s="314" t="s">
        <v>8</v>
      </c>
      <c r="S5" s="314"/>
      <c r="T5" s="314" t="s">
        <v>9</v>
      </c>
      <c r="U5" s="314" t="s">
        <v>10</v>
      </c>
    </row>
    <row r="6" spans="1:22" s="68" customFormat="1" ht="21.75" customHeight="1" x14ac:dyDescent="0.25">
      <c r="A6" s="315"/>
      <c r="B6" s="315"/>
      <c r="C6" s="315"/>
      <c r="D6" s="92" t="s">
        <v>11</v>
      </c>
      <c r="E6" s="92" t="s">
        <v>12</v>
      </c>
      <c r="F6" s="92" t="s">
        <v>11</v>
      </c>
      <c r="G6" s="92" t="s">
        <v>12</v>
      </c>
      <c r="H6" s="319"/>
      <c r="I6" s="315"/>
      <c r="J6" s="92" t="s">
        <v>11</v>
      </c>
      <c r="K6" s="92" t="s">
        <v>12</v>
      </c>
      <c r="L6" s="92" t="s">
        <v>11</v>
      </c>
      <c r="M6" s="92" t="s">
        <v>12</v>
      </c>
      <c r="N6" s="314"/>
      <c r="O6" s="315"/>
      <c r="P6" s="92" t="s">
        <v>11</v>
      </c>
      <c r="Q6" s="92" t="s">
        <v>12</v>
      </c>
      <c r="R6" s="92" t="s">
        <v>11</v>
      </c>
      <c r="S6" s="92" t="s">
        <v>12</v>
      </c>
      <c r="T6" s="314"/>
      <c r="U6" s="314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17" t="s">
        <v>54</v>
      </c>
      <c r="D53" s="317"/>
      <c r="E53" s="317"/>
      <c r="F53" s="317"/>
      <c r="G53" s="317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17" t="s">
        <v>55</v>
      </c>
      <c r="E54" s="317"/>
      <c r="F54" s="317"/>
      <c r="G54" s="317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17" t="s">
        <v>56</v>
      </c>
      <c r="E55" s="317"/>
      <c r="F55" s="317"/>
      <c r="G55" s="317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16" t="s">
        <v>57</v>
      </c>
      <c r="C58" s="316"/>
      <c r="D58" s="316"/>
      <c r="E58" s="316"/>
      <c r="F58" s="316"/>
      <c r="G58" s="16"/>
      <c r="H58" s="16"/>
      <c r="I58" s="79"/>
      <c r="J58" s="321">
        <f>'[2]aug 17'!J53+'[2]sep 17'!J51</f>
        <v>97392.012300000002</v>
      </c>
      <c r="K58" s="322"/>
      <c r="L58" s="322"/>
      <c r="M58" s="54"/>
      <c r="N58" s="16">
        <f>108672.59-108389.08</f>
        <v>283.50999999999476</v>
      </c>
      <c r="O58" s="16"/>
      <c r="P58" s="96"/>
      <c r="Q58" s="316" t="s">
        <v>58</v>
      </c>
      <c r="R58" s="316"/>
      <c r="S58" s="316"/>
      <c r="T58" s="316"/>
      <c r="U58" s="316"/>
    </row>
    <row r="59" spans="1:21" ht="23.25" customHeight="1" x14ac:dyDescent="0.25">
      <c r="B59" s="316" t="s">
        <v>59</v>
      </c>
      <c r="C59" s="316"/>
      <c r="D59" s="316"/>
      <c r="E59" s="316"/>
      <c r="F59" s="316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16" t="s">
        <v>59</v>
      </c>
      <c r="R59" s="316"/>
      <c r="S59" s="316"/>
      <c r="T59" s="316"/>
      <c r="U59" s="316"/>
    </row>
    <row r="60" spans="1:21" x14ac:dyDescent="0.25">
      <c r="F60" s="68"/>
      <c r="J60" s="320" t="s">
        <v>60</v>
      </c>
      <c r="K60" s="320"/>
      <c r="L60" s="320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20" t="s">
        <v>61</v>
      </c>
      <c r="K62" s="320"/>
      <c r="L62" s="320"/>
    </row>
    <row r="63" spans="1:21" x14ac:dyDescent="0.25">
      <c r="G63" s="67"/>
      <c r="J63" s="320" t="s">
        <v>62</v>
      </c>
      <c r="K63" s="320"/>
      <c r="L63" s="320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24"/>
      <c r="B1" s="325"/>
      <c r="C1" s="325"/>
    </row>
    <row r="2" spans="1:6" s="4" customFormat="1" ht="18.75" customHeight="1" x14ac:dyDescent="0.25">
      <c r="A2" s="326" t="s">
        <v>1</v>
      </c>
      <c r="B2" s="326" t="s">
        <v>2</v>
      </c>
      <c r="C2" s="98" t="s">
        <v>3</v>
      </c>
    </row>
    <row r="3" spans="1:6" s="4" customFormat="1" ht="19.5" customHeight="1" x14ac:dyDescent="0.25">
      <c r="A3" s="327"/>
      <c r="B3" s="327"/>
      <c r="C3" s="326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28"/>
      <c r="B4" s="328"/>
      <c r="C4" s="328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23" t="s">
        <v>57</v>
      </c>
      <c r="C56" s="323"/>
    </row>
    <row r="57" spans="2:8" ht="23.25" customHeight="1" x14ac:dyDescent="0.3">
      <c r="B57" s="323" t="s">
        <v>59</v>
      </c>
      <c r="C57" s="323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</row>
    <row r="2" spans="1:23" s="2" customFormat="1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</row>
    <row r="3" spans="1:23" ht="9.75" customHeight="1" x14ac:dyDescent="0.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</row>
    <row r="4" spans="1:23" s="4" customFormat="1" ht="18.75" customHeight="1" x14ac:dyDescent="0.25">
      <c r="A4" s="333" t="s">
        <v>1</v>
      </c>
      <c r="B4" s="333" t="s">
        <v>2</v>
      </c>
      <c r="C4" s="339" t="s">
        <v>3</v>
      </c>
      <c r="D4" s="339"/>
      <c r="E4" s="339"/>
      <c r="F4" s="339"/>
      <c r="G4" s="339"/>
      <c r="H4" s="339"/>
      <c r="I4" s="339" t="s">
        <v>4</v>
      </c>
      <c r="J4" s="340"/>
      <c r="K4" s="340"/>
      <c r="L4" s="340"/>
      <c r="M4" s="340"/>
      <c r="N4" s="340"/>
      <c r="O4" s="58"/>
      <c r="P4" s="339" t="s">
        <v>5</v>
      </c>
      <c r="Q4" s="340"/>
      <c r="R4" s="340"/>
      <c r="S4" s="340"/>
      <c r="T4" s="340"/>
      <c r="U4" s="340"/>
      <c r="V4" s="59"/>
    </row>
    <row r="5" spans="1:23" s="4" customFormat="1" ht="19.5" customHeight="1" x14ac:dyDescent="0.25">
      <c r="A5" s="338"/>
      <c r="B5" s="338"/>
      <c r="C5" s="333" t="s">
        <v>6</v>
      </c>
      <c r="D5" s="333" t="s">
        <v>7</v>
      </c>
      <c r="E5" s="333"/>
      <c r="F5" s="333" t="s">
        <v>8</v>
      </c>
      <c r="G5" s="333"/>
      <c r="H5" s="57" t="s">
        <v>9</v>
      </c>
      <c r="I5" s="333" t="s">
        <v>6</v>
      </c>
      <c r="J5" s="333" t="s">
        <v>7</v>
      </c>
      <c r="K5" s="333"/>
      <c r="L5" s="333" t="s">
        <v>8</v>
      </c>
      <c r="M5" s="333"/>
      <c r="N5" s="333" t="s">
        <v>9</v>
      </c>
      <c r="O5" s="58"/>
      <c r="P5" s="333" t="s">
        <v>6</v>
      </c>
      <c r="Q5" s="333" t="s">
        <v>7</v>
      </c>
      <c r="R5" s="333"/>
      <c r="S5" s="333" t="s">
        <v>8</v>
      </c>
      <c r="T5" s="333"/>
      <c r="U5" s="333" t="s">
        <v>9</v>
      </c>
      <c r="V5" s="333" t="s">
        <v>10</v>
      </c>
    </row>
    <row r="6" spans="1:23" s="4" customFormat="1" ht="15.75" customHeight="1" x14ac:dyDescent="0.25">
      <c r="A6" s="338"/>
      <c r="B6" s="338"/>
      <c r="C6" s="334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34"/>
      <c r="J6" s="57" t="s">
        <v>11</v>
      </c>
      <c r="K6" s="57" t="s">
        <v>12</v>
      </c>
      <c r="L6" s="57" t="s">
        <v>11</v>
      </c>
      <c r="M6" s="57" t="s">
        <v>12</v>
      </c>
      <c r="N6" s="333"/>
      <c r="O6" s="58"/>
      <c r="P6" s="334"/>
      <c r="Q6" s="57" t="s">
        <v>11</v>
      </c>
      <c r="R6" s="57" t="s">
        <v>12</v>
      </c>
      <c r="S6" s="57" t="s">
        <v>11</v>
      </c>
      <c r="T6" s="57" t="s">
        <v>12</v>
      </c>
      <c r="U6" s="333"/>
      <c r="V6" s="333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32" t="s">
        <v>54</v>
      </c>
      <c r="D54" s="332"/>
      <c r="E54" s="332"/>
      <c r="F54" s="332"/>
      <c r="G54" s="332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32" t="s">
        <v>55</v>
      </c>
      <c r="E55" s="332"/>
      <c r="F55" s="332"/>
      <c r="G55" s="332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32" t="s">
        <v>56</v>
      </c>
      <c r="E56" s="332"/>
      <c r="F56" s="332"/>
      <c r="G56" s="332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23" t="s">
        <v>57</v>
      </c>
      <c r="C58" s="323"/>
      <c r="D58" s="323"/>
      <c r="E58" s="323"/>
      <c r="F58" s="323"/>
      <c r="G58" s="43"/>
      <c r="H58" s="43"/>
      <c r="I58" s="44"/>
      <c r="J58" s="330">
        <f>'[3]sep 18'!J56+'[3]oct 18'!J54</f>
        <v>104765.6583</v>
      </c>
      <c r="K58" s="331"/>
      <c r="L58" s="331"/>
      <c r="M58" s="45"/>
      <c r="N58" s="56" t="e">
        <f>'[3]nov 18'!J56+#REF!</f>
        <v>#REF!</v>
      </c>
      <c r="O58" s="43"/>
      <c r="P58" s="43"/>
      <c r="Q58" s="62"/>
      <c r="R58" s="323" t="s">
        <v>58</v>
      </c>
      <c r="S58" s="323"/>
      <c r="T58" s="323"/>
      <c r="U58" s="323"/>
      <c r="V58" s="323"/>
    </row>
    <row r="59" spans="1:23" ht="23.25" customHeight="1" x14ac:dyDescent="0.3">
      <c r="B59" s="323" t="s">
        <v>59</v>
      </c>
      <c r="C59" s="323"/>
      <c r="D59" s="323"/>
      <c r="E59" s="323"/>
      <c r="F59" s="323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23" t="s">
        <v>59</v>
      </c>
      <c r="S59" s="323"/>
      <c r="T59" s="323"/>
      <c r="U59" s="323"/>
      <c r="V59" s="323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29" t="s">
        <v>61</v>
      </c>
      <c r="K61" s="329"/>
      <c r="L61" s="329"/>
    </row>
    <row r="62" spans="1:23" ht="19.5" x14ac:dyDescent="0.3">
      <c r="G62" s="37"/>
      <c r="J62" s="329" t="s">
        <v>62</v>
      </c>
      <c r="K62" s="329"/>
      <c r="L62" s="329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77" t="s">
        <v>73</v>
      </c>
      <c r="G14" s="277"/>
      <c r="H14" s="277"/>
      <c r="J14" s="277" t="s">
        <v>74</v>
      </c>
      <c r="K14" s="277"/>
      <c r="L14" s="277"/>
      <c r="N14" s="277" t="s">
        <v>75</v>
      </c>
      <c r="O14" s="277"/>
      <c r="P14" s="277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14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74" t="s">
        <v>54</v>
      </c>
      <c r="D54" s="274"/>
      <c r="E54" s="274"/>
      <c r="F54" s="274"/>
      <c r="G54" s="274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74" t="s">
        <v>55</v>
      </c>
      <c r="D55" s="274"/>
      <c r="E55" s="274"/>
      <c r="F55" s="274"/>
      <c r="G55" s="274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16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18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74" t="s">
        <v>54</v>
      </c>
      <c r="D54" s="274"/>
      <c r="E54" s="274"/>
      <c r="F54" s="274"/>
      <c r="G54" s="274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74" t="s">
        <v>55</v>
      </c>
      <c r="D55" s="274"/>
      <c r="E55" s="274"/>
      <c r="F55" s="274"/>
      <c r="G55" s="274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20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23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74" t="s">
        <v>54</v>
      </c>
      <c r="D54" s="274"/>
      <c r="E54" s="274"/>
      <c r="F54" s="274"/>
      <c r="G54" s="274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74" t="s">
        <v>55</v>
      </c>
      <c r="D55" s="274"/>
      <c r="E55" s="274"/>
      <c r="F55" s="274"/>
      <c r="G55" s="274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25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26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74" t="s">
        <v>54</v>
      </c>
      <c r="D54" s="274"/>
      <c r="E54" s="274"/>
      <c r="F54" s="274"/>
      <c r="G54" s="274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74" t="s">
        <v>55</v>
      </c>
      <c r="D55" s="274"/>
      <c r="E55" s="274"/>
      <c r="F55" s="274"/>
      <c r="G55" s="274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28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34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305" t="s">
        <v>119</v>
      </c>
      <c r="B51" s="305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74" t="s">
        <v>54</v>
      </c>
      <c r="D54" s="274"/>
      <c r="E54" s="274"/>
      <c r="F54" s="274"/>
      <c r="G54" s="274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74" t="s">
        <v>55</v>
      </c>
      <c r="D55" s="274"/>
      <c r="E55" s="274"/>
      <c r="F55" s="274"/>
      <c r="G55" s="274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36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37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305" t="s">
        <v>119</v>
      </c>
      <c r="B51" s="305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74" t="s">
        <v>54</v>
      </c>
      <c r="D54" s="274"/>
      <c r="E54" s="274"/>
      <c r="F54" s="274"/>
      <c r="G54" s="274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74" t="s">
        <v>55</v>
      </c>
      <c r="D55" s="274"/>
      <c r="E55" s="274"/>
      <c r="F55" s="274"/>
      <c r="G55" s="274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39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42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301" t="s">
        <v>82</v>
      </c>
      <c r="B11" s="302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301" t="s">
        <v>86</v>
      </c>
      <c r="B15" s="302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301" t="s">
        <v>89</v>
      </c>
      <c r="B19" s="302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305" t="s">
        <v>94</v>
      </c>
      <c r="B24" s="305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301" t="s">
        <v>95</v>
      </c>
      <c r="B25" s="302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305" t="s">
        <v>98</v>
      </c>
      <c r="B28" s="305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305" t="s">
        <v>99</v>
      </c>
      <c r="B33" s="305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305" t="s">
        <v>107</v>
      </c>
      <c r="B38" s="305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305" t="s">
        <v>108</v>
      </c>
      <c r="B39" s="305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305" t="s">
        <v>109</v>
      </c>
      <c r="B44" s="305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305" t="s">
        <v>117</v>
      </c>
      <c r="B49" s="305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305" t="s">
        <v>118</v>
      </c>
      <c r="B50" s="305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305" t="s">
        <v>119</v>
      </c>
      <c r="B51" s="305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74" t="s">
        <v>54</v>
      </c>
      <c r="D54" s="274"/>
      <c r="E54" s="274"/>
      <c r="F54" s="274"/>
      <c r="G54" s="274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74" t="s">
        <v>55</v>
      </c>
      <c r="D55" s="274"/>
      <c r="E55" s="274"/>
      <c r="F55" s="274"/>
      <c r="G55" s="274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44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42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301" t="s">
        <v>82</v>
      </c>
      <c r="B11" s="302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301" t="s">
        <v>86</v>
      </c>
      <c r="B15" s="302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301" t="s">
        <v>89</v>
      </c>
      <c r="B19" s="302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305" t="s">
        <v>94</v>
      </c>
      <c r="B24" s="305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301" t="s">
        <v>95</v>
      </c>
      <c r="B25" s="302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305" t="s">
        <v>98</v>
      </c>
      <c r="B28" s="305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305" t="s">
        <v>99</v>
      </c>
      <c r="B33" s="305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305" t="s">
        <v>107</v>
      </c>
      <c r="B38" s="305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305" t="s">
        <v>108</v>
      </c>
      <c r="B39" s="305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305" t="s">
        <v>109</v>
      </c>
      <c r="B44" s="305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305" t="s">
        <v>117</v>
      </c>
      <c r="B49" s="305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305" t="s">
        <v>118</v>
      </c>
      <c r="B50" s="305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305" t="s">
        <v>119</v>
      </c>
      <c r="B51" s="305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74" t="s">
        <v>54</v>
      </c>
      <c r="D54" s="274"/>
      <c r="E54" s="274"/>
      <c r="F54" s="274"/>
      <c r="G54" s="274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74" t="s">
        <v>55</v>
      </c>
      <c r="D55" s="274"/>
      <c r="E55" s="274"/>
      <c r="F55" s="274"/>
      <c r="G55" s="274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#REF!+'dec-2021'!J54</f>
        <v>#REF!</v>
      </c>
      <c r="N59" s="154"/>
      <c r="O59" s="154"/>
      <c r="P59" s="244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98" t="s">
        <v>62</v>
      </c>
      <c r="K62" s="298"/>
      <c r="L62" s="298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34" zoomScale="40" zoomScaleNormal="55" zoomScaleSheetLayoutView="40" workbookViewId="0">
      <selection activeCell="F73" sqref="F7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46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21.56</v>
      </c>
      <c r="G7" s="139">
        <v>63.36</v>
      </c>
      <c r="H7" s="139">
        <v>26.679999999999982</v>
      </c>
      <c r="I7" s="139">
        <v>668.95799999999986</v>
      </c>
      <c r="J7" s="139">
        <v>14.43</v>
      </c>
      <c r="K7" s="139">
        <v>99.170999999999992</v>
      </c>
      <c r="L7" s="139">
        <v>0</v>
      </c>
      <c r="M7" s="139">
        <v>0</v>
      </c>
      <c r="N7" s="139">
        <v>683.38799999999981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718.50399999999979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333.15500000000003</v>
      </c>
      <c r="J8" s="139">
        <v>7.73</v>
      </c>
      <c r="K8" s="139">
        <v>28.905000000000001</v>
      </c>
      <c r="L8" s="139">
        <v>0</v>
      </c>
      <c r="M8" s="139">
        <v>0</v>
      </c>
      <c r="N8" s="139">
        <v>340.88500000000005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672.56500000000005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855.71800000000007</v>
      </c>
      <c r="J9" s="139">
        <v>3.59</v>
      </c>
      <c r="K9" s="139">
        <v>102.75999999999999</v>
      </c>
      <c r="L9" s="139">
        <v>0</v>
      </c>
      <c r="M9" s="139">
        <v>0</v>
      </c>
      <c r="N9" s="139">
        <v>859.30800000000011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348.99999999999994</v>
      </c>
      <c r="J10" s="139">
        <v>0.56999999999999995</v>
      </c>
      <c r="K10" s="139">
        <v>7.1950000000000003</v>
      </c>
      <c r="L10" s="139">
        <v>0</v>
      </c>
      <c r="M10" s="139">
        <v>0</v>
      </c>
      <c r="N10" s="139">
        <v>349.56999999999994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349.76999999999992</v>
      </c>
    </row>
    <row r="11" spans="1:21" s="111" customFormat="1" ht="38.25" customHeight="1" x14ac:dyDescent="0.4">
      <c r="A11" s="301" t="s">
        <v>82</v>
      </c>
      <c r="B11" s="302"/>
      <c r="C11" s="141">
        <v>522.79</v>
      </c>
      <c r="D11" s="141">
        <v>0</v>
      </c>
      <c r="E11" s="141">
        <v>0</v>
      </c>
      <c r="F11" s="141">
        <v>21.56</v>
      </c>
      <c r="G11" s="141">
        <v>63.36</v>
      </c>
      <c r="H11" s="141">
        <v>501.22999999999996</v>
      </c>
      <c r="I11" s="141">
        <v>2206.8309999999997</v>
      </c>
      <c r="J11" s="141">
        <v>26.32</v>
      </c>
      <c r="K11" s="141">
        <v>238.03099999999998</v>
      </c>
      <c r="L11" s="141">
        <v>0</v>
      </c>
      <c r="M11" s="141">
        <v>0</v>
      </c>
      <c r="N11" s="141">
        <v>2233.1509999999998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2854.047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960.8549999999999</v>
      </c>
      <c r="J12" s="221">
        <v>34.68</v>
      </c>
      <c r="K12" s="139">
        <v>84.789999999999992</v>
      </c>
      <c r="L12" s="139">
        <v>0</v>
      </c>
      <c r="M12" s="139">
        <v>0</v>
      </c>
      <c r="N12" s="139">
        <v>995.53499999999985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1387.6949999999993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531.76200000000017</v>
      </c>
      <c r="J13" s="221">
        <v>1.31</v>
      </c>
      <c r="K13" s="139">
        <v>5.24</v>
      </c>
      <c r="L13" s="139">
        <v>0</v>
      </c>
      <c r="M13" s="139">
        <v>0.7</v>
      </c>
      <c r="N13" s="139">
        <v>533.07200000000012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913.69200000000023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878.50800000000015</v>
      </c>
      <c r="J14" s="221">
        <v>3.2</v>
      </c>
      <c r="K14" s="139">
        <v>16.920000000000002</v>
      </c>
      <c r="L14" s="139">
        <v>0</v>
      </c>
      <c r="M14" s="139">
        <v>0</v>
      </c>
      <c r="N14" s="139">
        <v>881.7080000000002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2159.4779999999996</v>
      </c>
    </row>
    <row r="15" spans="1:21" s="111" customFormat="1" ht="38.25" customHeight="1" x14ac:dyDescent="0.4">
      <c r="A15" s="301" t="s">
        <v>86</v>
      </c>
      <c r="B15" s="302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2371.1250000000005</v>
      </c>
      <c r="J15" s="141">
        <v>39.190000000000005</v>
      </c>
      <c r="K15" s="141">
        <v>106.94999999999999</v>
      </c>
      <c r="L15" s="141">
        <v>0</v>
      </c>
      <c r="M15" s="141">
        <v>0.7</v>
      </c>
      <c r="N15" s="141">
        <v>2410.3150000000005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4460.8649999999998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967.95400000000029</v>
      </c>
      <c r="D16" s="139">
        <v>1.99</v>
      </c>
      <c r="E16" s="139">
        <v>3.44</v>
      </c>
      <c r="F16" s="139">
        <v>140</v>
      </c>
      <c r="G16" s="139">
        <v>167.34</v>
      </c>
      <c r="H16" s="139">
        <v>829.9440000000003</v>
      </c>
      <c r="I16" s="139">
        <v>355.05599999999993</v>
      </c>
      <c r="J16" s="139">
        <v>212.06</v>
      </c>
      <c r="K16" s="139">
        <v>268.07</v>
      </c>
      <c r="L16" s="139">
        <v>0</v>
      </c>
      <c r="M16" s="139">
        <v>0</v>
      </c>
      <c r="N16" s="139">
        <v>567.11599999999999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1574.4720000000004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567.07000000000005</v>
      </c>
      <c r="J17" s="139">
        <v>3.56</v>
      </c>
      <c r="K17" s="139">
        <v>58.88</v>
      </c>
      <c r="L17" s="139">
        <v>0</v>
      </c>
      <c r="M17" s="139">
        <v>0</v>
      </c>
      <c r="N17" s="139">
        <v>570.63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575.27599999999995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0.75</v>
      </c>
      <c r="E18" s="139">
        <v>0.99</v>
      </c>
      <c r="F18" s="139">
        <v>0</v>
      </c>
      <c r="G18" s="139">
        <v>0</v>
      </c>
      <c r="H18" s="139">
        <v>136.7660000000001</v>
      </c>
      <c r="I18" s="139">
        <v>491.92699999999996</v>
      </c>
      <c r="J18" s="139">
        <v>0.11</v>
      </c>
      <c r="K18" s="139">
        <v>4.9700000000000006</v>
      </c>
      <c r="L18" s="139">
        <v>0</v>
      </c>
      <c r="M18" s="139">
        <v>0</v>
      </c>
      <c r="N18" s="139">
        <v>492.03699999999998</v>
      </c>
      <c r="O18" s="139">
        <v>38.869999999999997</v>
      </c>
      <c r="P18" s="139">
        <v>0.3</v>
      </c>
      <c r="Q18" s="139">
        <v>0.3</v>
      </c>
      <c r="R18" s="139">
        <v>0</v>
      </c>
      <c r="S18" s="139">
        <v>0</v>
      </c>
      <c r="T18" s="139">
        <v>39.169999999999995</v>
      </c>
      <c r="U18" s="139">
        <v>667.97300000000007</v>
      </c>
    </row>
    <row r="19" spans="1:21" s="111" customFormat="1" ht="38.25" customHeight="1" x14ac:dyDescent="0.4">
      <c r="A19" s="301" t="s">
        <v>89</v>
      </c>
      <c r="B19" s="302"/>
      <c r="C19" s="141">
        <v>1106.6460000000004</v>
      </c>
      <c r="D19" s="141">
        <v>2.74</v>
      </c>
      <c r="E19" s="141">
        <v>4.43</v>
      </c>
      <c r="F19" s="141">
        <v>140</v>
      </c>
      <c r="G19" s="141">
        <v>171.08</v>
      </c>
      <c r="H19" s="141">
        <v>969.38600000000042</v>
      </c>
      <c r="I19" s="141">
        <v>1414.0529999999999</v>
      </c>
      <c r="J19" s="141">
        <v>215.73000000000002</v>
      </c>
      <c r="K19" s="141">
        <v>331.92</v>
      </c>
      <c r="L19" s="141">
        <v>0</v>
      </c>
      <c r="M19" s="141">
        <v>0</v>
      </c>
      <c r="N19" s="141">
        <v>1629.7829999999999</v>
      </c>
      <c r="O19" s="141">
        <v>218.25200000000004</v>
      </c>
      <c r="P19" s="141">
        <v>0.3</v>
      </c>
      <c r="Q19" s="141">
        <v>1.64</v>
      </c>
      <c r="R19" s="141">
        <v>0</v>
      </c>
      <c r="S19" s="141">
        <v>5.7</v>
      </c>
      <c r="T19" s="141">
        <v>218.55200000000005</v>
      </c>
      <c r="U19" s="141">
        <v>2817.7210000000005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721.39800000000014</v>
      </c>
      <c r="J20" s="139">
        <v>3.07</v>
      </c>
      <c r="K20" s="139">
        <v>326.32</v>
      </c>
      <c r="L20" s="139">
        <v>0</v>
      </c>
      <c r="M20" s="139">
        <v>1.04</v>
      </c>
      <c r="N20" s="139">
        <v>724.46800000000019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1369.328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418.59700000000004</v>
      </c>
      <c r="J21" s="139">
        <v>0.41</v>
      </c>
      <c r="K21" s="139">
        <v>20.89</v>
      </c>
      <c r="L21" s="139">
        <v>0</v>
      </c>
      <c r="M21" s="139">
        <v>0</v>
      </c>
      <c r="N21" s="139">
        <v>419.00700000000006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461.00700000000006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693.24</v>
      </c>
      <c r="J22" s="139">
        <v>1.08</v>
      </c>
      <c r="K22" s="139">
        <v>5.43</v>
      </c>
      <c r="L22" s="139">
        <v>0</v>
      </c>
      <c r="M22" s="139">
        <v>0.08</v>
      </c>
      <c r="N22" s="139">
        <v>694.32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717.35000000000014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120.08499999999999</v>
      </c>
      <c r="J23" s="139">
        <v>2.29</v>
      </c>
      <c r="K23" s="139">
        <v>20.49</v>
      </c>
      <c r="L23" s="139">
        <v>0</v>
      </c>
      <c r="M23" s="139">
        <v>0</v>
      </c>
      <c r="N23" s="139">
        <v>122.375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575.51499999999999</v>
      </c>
    </row>
    <row r="24" spans="1:21" s="111" customFormat="1" ht="38.25" customHeight="1" x14ac:dyDescent="0.4">
      <c r="A24" s="305" t="s">
        <v>94</v>
      </c>
      <c r="B24" s="305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1953.3200000000002</v>
      </c>
      <c r="J24" s="141">
        <v>6.8500000000000005</v>
      </c>
      <c r="K24" s="141">
        <v>373.13</v>
      </c>
      <c r="L24" s="141">
        <v>0</v>
      </c>
      <c r="M24" s="141">
        <v>1.1200000000000001</v>
      </c>
      <c r="N24" s="141">
        <v>1960.17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3123.2</v>
      </c>
    </row>
    <row r="25" spans="1:21" s="145" customFormat="1" ht="38.25" customHeight="1" x14ac:dyDescent="0.4">
      <c r="A25" s="301" t="s">
        <v>95</v>
      </c>
      <c r="B25" s="302"/>
      <c r="C25" s="141">
        <v>4596.2759999999998</v>
      </c>
      <c r="D25" s="141">
        <v>2.74</v>
      </c>
      <c r="E25" s="141">
        <v>9.4499999999999993</v>
      </c>
      <c r="F25" s="141">
        <v>161.56</v>
      </c>
      <c r="G25" s="141">
        <v>259.35000000000002</v>
      </c>
      <c r="H25" s="141">
        <v>4437.4559999999992</v>
      </c>
      <c r="I25" s="141">
        <v>7945.3289999999997</v>
      </c>
      <c r="J25" s="141">
        <v>288.09000000000003</v>
      </c>
      <c r="K25" s="141">
        <v>1050.0309999999999</v>
      </c>
      <c r="L25" s="141">
        <v>0</v>
      </c>
      <c r="M25" s="141">
        <v>1.82</v>
      </c>
      <c r="N25" s="141">
        <v>8233.4189999999999</v>
      </c>
      <c r="O25" s="141">
        <v>584.65800000000002</v>
      </c>
      <c r="P25" s="141">
        <v>0.3</v>
      </c>
      <c r="Q25" s="141">
        <v>1.7599999999999998</v>
      </c>
      <c r="R25" s="141">
        <v>0</v>
      </c>
      <c r="S25" s="141">
        <v>9.48</v>
      </c>
      <c r="T25" s="141">
        <v>584.95799999999997</v>
      </c>
      <c r="U25" s="141">
        <v>13255.833000000001</v>
      </c>
    </row>
    <row r="26" spans="1:21" ht="38.25" customHeight="1" x14ac:dyDescent="0.35">
      <c r="A26" s="171">
        <v>15</v>
      </c>
      <c r="B26" s="231" t="s">
        <v>96</v>
      </c>
      <c r="C26" s="139">
        <v>1584.4299999999998</v>
      </c>
      <c r="D26" s="139">
        <v>5.43</v>
      </c>
      <c r="E26" s="139">
        <v>36.879999999999995</v>
      </c>
      <c r="F26" s="139">
        <v>0</v>
      </c>
      <c r="G26" s="139">
        <v>0</v>
      </c>
      <c r="H26" s="139">
        <v>1589.86</v>
      </c>
      <c r="I26" s="139">
        <v>67.77</v>
      </c>
      <c r="J26" s="139">
        <v>0.26</v>
      </c>
      <c r="K26" s="139">
        <v>0.7</v>
      </c>
      <c r="L26" s="139">
        <v>0</v>
      </c>
      <c r="M26" s="139">
        <v>0</v>
      </c>
      <c r="N26" s="139">
        <v>68.03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1673.9999999999998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5642.095000000003</v>
      </c>
      <c r="D27" s="139">
        <v>7.35</v>
      </c>
      <c r="E27" s="139">
        <v>72.739999999999995</v>
      </c>
      <c r="F27" s="139">
        <v>0</v>
      </c>
      <c r="G27" s="139">
        <v>0</v>
      </c>
      <c r="H27" s="139">
        <v>5649.4450000000033</v>
      </c>
      <c r="I27" s="139">
        <v>602.32799999999997</v>
      </c>
      <c r="J27" s="139">
        <v>0.8</v>
      </c>
      <c r="K27" s="139">
        <v>8.9400000000000013</v>
      </c>
      <c r="L27" s="139">
        <v>0</v>
      </c>
      <c r="M27" s="139">
        <v>0</v>
      </c>
      <c r="N27" s="139">
        <v>603.12799999999993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6286.1630000000032</v>
      </c>
    </row>
    <row r="28" spans="1:21" s="111" customFormat="1" ht="38.25" customHeight="1" x14ac:dyDescent="0.4">
      <c r="A28" s="305" t="s">
        <v>98</v>
      </c>
      <c r="B28" s="305"/>
      <c r="C28" s="141">
        <v>7226.5250000000033</v>
      </c>
      <c r="D28" s="141">
        <v>12.78</v>
      </c>
      <c r="E28" s="141">
        <v>109.61999999999999</v>
      </c>
      <c r="F28" s="141">
        <v>0</v>
      </c>
      <c r="G28" s="141">
        <v>0</v>
      </c>
      <c r="H28" s="141">
        <v>7239.305000000003</v>
      </c>
      <c r="I28" s="141">
        <v>670.09799999999996</v>
      </c>
      <c r="J28" s="141">
        <v>1.06</v>
      </c>
      <c r="K28" s="141">
        <v>9.64</v>
      </c>
      <c r="L28" s="141">
        <v>0</v>
      </c>
      <c r="M28" s="141">
        <v>0</v>
      </c>
      <c r="N28" s="141">
        <v>671.1579999999999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7960.1630000000032</v>
      </c>
    </row>
    <row r="29" spans="1:21" ht="38.25" customHeight="1" x14ac:dyDescent="0.35">
      <c r="A29" s="171">
        <v>17</v>
      </c>
      <c r="B29" s="231" t="s">
        <v>99</v>
      </c>
      <c r="C29" s="139">
        <v>4715.5780000000013</v>
      </c>
      <c r="D29" s="139">
        <v>0.62</v>
      </c>
      <c r="E29" s="139">
        <v>62.73</v>
      </c>
      <c r="F29" s="139">
        <v>0</v>
      </c>
      <c r="G29" s="139">
        <v>0</v>
      </c>
      <c r="H29" s="139">
        <v>4716.1980000000012</v>
      </c>
      <c r="I29" s="139">
        <v>119.65</v>
      </c>
      <c r="J29" s="139">
        <v>0.26</v>
      </c>
      <c r="K29" s="139">
        <v>0.52</v>
      </c>
      <c r="L29" s="139">
        <v>0</v>
      </c>
      <c r="M29" s="139">
        <v>0</v>
      </c>
      <c r="N29" s="139">
        <v>119.91000000000001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4870.6280000000015</v>
      </c>
    </row>
    <row r="30" spans="1:21" ht="38.25" customHeight="1" x14ac:dyDescent="0.35">
      <c r="A30" s="171">
        <v>18</v>
      </c>
      <c r="B30" s="231" t="s">
        <v>100</v>
      </c>
      <c r="C30" s="139">
        <v>3651.5099999999998</v>
      </c>
      <c r="D30" s="139">
        <v>3.7</v>
      </c>
      <c r="E30" s="139">
        <v>42.870000000000012</v>
      </c>
      <c r="F30" s="139">
        <v>0</v>
      </c>
      <c r="G30" s="139">
        <v>0</v>
      </c>
      <c r="H30" s="139">
        <v>3655.2099999999996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3789.0469999999996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4679.1190000000006</v>
      </c>
      <c r="D31" s="139">
        <v>3.6760000000000002</v>
      </c>
      <c r="E31" s="139">
        <v>17.216000000000001</v>
      </c>
      <c r="F31" s="139">
        <v>0</v>
      </c>
      <c r="G31" s="139">
        <v>0</v>
      </c>
      <c r="H31" s="139">
        <v>4682.795000000001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4805.2750000000015</v>
      </c>
    </row>
    <row r="32" spans="1:21" ht="38.25" customHeight="1" x14ac:dyDescent="0.35">
      <c r="A32" s="171">
        <v>20</v>
      </c>
      <c r="B32" s="231" t="s">
        <v>102</v>
      </c>
      <c r="C32" s="139">
        <v>2347.7557999999995</v>
      </c>
      <c r="D32" s="139">
        <v>2.19</v>
      </c>
      <c r="E32" s="139">
        <v>16.809999999999999</v>
      </c>
      <c r="F32" s="139">
        <v>0</v>
      </c>
      <c r="G32" s="139">
        <v>9.7200000000000006</v>
      </c>
      <c r="H32" s="139">
        <v>2349.9457999999995</v>
      </c>
      <c r="I32" s="139">
        <v>86.236000000000004</v>
      </c>
      <c r="J32" s="139">
        <v>0.84</v>
      </c>
      <c r="K32" s="139">
        <v>4.3100000000000005</v>
      </c>
      <c r="L32" s="139">
        <v>0</v>
      </c>
      <c r="M32" s="139">
        <v>0</v>
      </c>
      <c r="N32" s="139">
        <v>87.076000000000008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2504.5737999999997</v>
      </c>
    </row>
    <row r="33" spans="1:21" s="111" customFormat="1" ht="38.25" customHeight="1" x14ac:dyDescent="0.4">
      <c r="A33" s="305" t="s">
        <v>99</v>
      </c>
      <c r="B33" s="305"/>
      <c r="C33" s="141">
        <v>15393.962800000001</v>
      </c>
      <c r="D33" s="141">
        <v>10.186</v>
      </c>
      <c r="E33" s="141">
        <v>139.626</v>
      </c>
      <c r="F33" s="141">
        <v>0</v>
      </c>
      <c r="G33" s="141">
        <v>9.7200000000000006</v>
      </c>
      <c r="H33" s="141">
        <v>15404.148800000001</v>
      </c>
      <c r="I33" s="141">
        <v>424.10300000000007</v>
      </c>
      <c r="J33" s="141">
        <v>1.1000000000000001</v>
      </c>
      <c r="K33" s="141">
        <v>4.83</v>
      </c>
      <c r="L33" s="141">
        <v>0</v>
      </c>
      <c r="M33" s="141">
        <v>0</v>
      </c>
      <c r="N33" s="141">
        <v>425.20300000000009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15969.523800000001</v>
      </c>
    </row>
    <row r="34" spans="1:21" ht="38.25" customHeight="1" x14ac:dyDescent="0.35">
      <c r="A34" s="171">
        <v>21</v>
      </c>
      <c r="B34" s="231" t="s">
        <v>103</v>
      </c>
      <c r="C34" s="139">
        <v>4536.87</v>
      </c>
      <c r="D34" s="139">
        <v>27.43</v>
      </c>
      <c r="E34" s="139">
        <v>125.19999999999999</v>
      </c>
      <c r="F34" s="139">
        <v>0</v>
      </c>
      <c r="G34" s="139">
        <v>0</v>
      </c>
      <c r="H34" s="139">
        <v>4564.3</v>
      </c>
      <c r="I34" s="139">
        <v>84.46</v>
      </c>
      <c r="J34" s="139">
        <v>0.49</v>
      </c>
      <c r="K34" s="139">
        <v>84.949999999999989</v>
      </c>
      <c r="L34" s="139">
        <v>0</v>
      </c>
      <c r="M34" s="139">
        <v>0</v>
      </c>
      <c r="N34" s="139">
        <v>84.949999999999989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4721.95</v>
      </c>
    </row>
    <row r="35" spans="1:21" ht="38.25" customHeight="1" x14ac:dyDescent="0.35">
      <c r="A35" s="171">
        <v>22</v>
      </c>
      <c r="B35" s="231" t="s">
        <v>104</v>
      </c>
      <c r="C35" s="139">
        <v>6376.0099999999975</v>
      </c>
      <c r="D35" s="139">
        <v>50.07</v>
      </c>
      <c r="E35" s="139">
        <v>216.5</v>
      </c>
      <c r="F35" s="139">
        <v>0</v>
      </c>
      <c r="G35" s="139">
        <v>0</v>
      </c>
      <c r="H35" s="139">
        <v>6426.0799999999972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6551.0099999999975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3563.54</v>
      </c>
      <c r="D36" s="139">
        <v>3.71</v>
      </c>
      <c r="E36" s="139">
        <v>116.14999999999999</v>
      </c>
      <c r="F36" s="139">
        <v>0</v>
      </c>
      <c r="G36" s="139">
        <v>0</v>
      </c>
      <c r="H36" s="139">
        <v>3567.25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3633.88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4898.3399999999974</v>
      </c>
      <c r="D37" s="139">
        <v>13.39</v>
      </c>
      <c r="E37" s="139">
        <v>123.61</v>
      </c>
      <c r="F37" s="139">
        <v>0</v>
      </c>
      <c r="G37" s="139">
        <v>0</v>
      </c>
      <c r="H37" s="139">
        <v>4911.7299999999977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4941.489999999998</v>
      </c>
    </row>
    <row r="38" spans="1:21" s="111" customFormat="1" ht="38.25" customHeight="1" x14ac:dyDescent="0.4">
      <c r="A38" s="305" t="s">
        <v>107</v>
      </c>
      <c r="B38" s="305"/>
      <c r="C38" s="141">
        <v>19374.759999999995</v>
      </c>
      <c r="D38" s="141">
        <v>94.6</v>
      </c>
      <c r="E38" s="141">
        <v>581.45999999999992</v>
      </c>
      <c r="F38" s="141">
        <v>0</v>
      </c>
      <c r="G38" s="141">
        <v>0</v>
      </c>
      <c r="H38" s="141">
        <v>19469.359999999993</v>
      </c>
      <c r="I38" s="141">
        <v>175.54000000000002</v>
      </c>
      <c r="J38" s="141">
        <v>0.49</v>
      </c>
      <c r="K38" s="141">
        <v>131.63</v>
      </c>
      <c r="L38" s="141">
        <v>0</v>
      </c>
      <c r="M38" s="141">
        <v>5.6899999999999995</v>
      </c>
      <c r="N38" s="141">
        <v>176.03000000000003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19848.329999999991</v>
      </c>
    </row>
    <row r="39" spans="1:21" s="145" customFormat="1" ht="38.25" customHeight="1" x14ac:dyDescent="0.4">
      <c r="A39" s="305" t="s">
        <v>108</v>
      </c>
      <c r="B39" s="305"/>
      <c r="C39" s="141">
        <v>41995.247799999997</v>
      </c>
      <c r="D39" s="141">
        <v>117.566</v>
      </c>
      <c r="E39" s="141">
        <v>830.7059999999999</v>
      </c>
      <c r="F39" s="141">
        <v>0</v>
      </c>
      <c r="G39" s="141">
        <v>9.7200000000000006</v>
      </c>
      <c r="H39" s="141">
        <v>42112.813799999996</v>
      </c>
      <c r="I39" s="141">
        <v>1269.741</v>
      </c>
      <c r="J39" s="141">
        <v>2.6500000000000004</v>
      </c>
      <c r="K39" s="141">
        <v>146.10000000000002</v>
      </c>
      <c r="L39" s="141">
        <v>0</v>
      </c>
      <c r="M39" s="141">
        <v>5.6899999999999995</v>
      </c>
      <c r="N39" s="141">
        <v>1272.3910000000001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43778.016799999998</v>
      </c>
    </row>
    <row r="40" spans="1:21" ht="38.25" customHeight="1" x14ac:dyDescent="0.35">
      <c r="A40" s="171">
        <v>25</v>
      </c>
      <c r="B40" s="231" t="s">
        <v>109</v>
      </c>
      <c r="C40" s="139">
        <v>11725.633999999998</v>
      </c>
      <c r="D40" s="139">
        <v>15.33</v>
      </c>
      <c r="E40" s="139">
        <v>350.52000000000004</v>
      </c>
      <c r="F40" s="139">
        <v>0</v>
      </c>
      <c r="G40" s="139">
        <v>0</v>
      </c>
      <c r="H40" s="139">
        <v>11740.963999999998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0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11993.153999999997</v>
      </c>
    </row>
    <row r="41" spans="1:21" ht="38.25" customHeight="1" x14ac:dyDescent="0.35">
      <c r="A41" s="171">
        <v>26</v>
      </c>
      <c r="B41" s="231" t="s">
        <v>110</v>
      </c>
      <c r="C41" s="139">
        <v>7953.7689999999939</v>
      </c>
      <c r="D41" s="139">
        <v>148.9</v>
      </c>
      <c r="E41" s="139">
        <v>604.63200000000006</v>
      </c>
      <c r="F41" s="139">
        <v>0</v>
      </c>
      <c r="G41" s="139">
        <v>0</v>
      </c>
      <c r="H41" s="139">
        <v>8102.6689999999935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0</v>
      </c>
      <c r="Q41" s="139">
        <v>47.1</v>
      </c>
      <c r="R41" s="139">
        <v>0</v>
      </c>
      <c r="S41" s="139">
        <v>0</v>
      </c>
      <c r="T41" s="139">
        <v>47.1</v>
      </c>
      <c r="U41" s="139">
        <v>8158.4389999999939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13860.478999999996</v>
      </c>
      <c r="D42" s="139">
        <v>4.88</v>
      </c>
      <c r="E42" s="139">
        <v>59.920000000000009</v>
      </c>
      <c r="F42" s="139">
        <v>0</v>
      </c>
      <c r="G42" s="139">
        <v>0</v>
      </c>
      <c r="H42" s="139">
        <v>13865.358999999995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0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13954.218999999996</v>
      </c>
    </row>
    <row r="43" spans="1:21" ht="38.25" customHeight="1" x14ac:dyDescent="0.35">
      <c r="A43" s="171">
        <v>28</v>
      </c>
      <c r="B43" s="231" t="s">
        <v>112</v>
      </c>
      <c r="C43" s="139">
        <v>4020.860000000001</v>
      </c>
      <c r="D43" s="139">
        <v>7.7</v>
      </c>
      <c r="E43" s="139">
        <v>61.080000000000005</v>
      </c>
      <c r="F43" s="139">
        <v>0</v>
      </c>
      <c r="G43" s="139">
        <v>0</v>
      </c>
      <c r="H43" s="139">
        <v>4028.5600000000009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4061.860000000001</v>
      </c>
    </row>
    <row r="44" spans="1:21" s="111" customFormat="1" ht="38.25" customHeight="1" x14ac:dyDescent="0.4">
      <c r="A44" s="305" t="s">
        <v>109</v>
      </c>
      <c r="B44" s="305"/>
      <c r="C44" s="141">
        <v>37560.741999999984</v>
      </c>
      <c r="D44" s="141">
        <v>176.81</v>
      </c>
      <c r="E44" s="141">
        <v>1076.152</v>
      </c>
      <c r="F44" s="141">
        <v>0</v>
      </c>
      <c r="G44" s="141">
        <v>0</v>
      </c>
      <c r="H44" s="141">
        <v>37737.551999999981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0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38167.671999999977</v>
      </c>
    </row>
    <row r="45" spans="1:21" ht="38.25" customHeight="1" x14ac:dyDescent="0.35">
      <c r="A45" s="171">
        <v>29</v>
      </c>
      <c r="B45" s="231" t="s">
        <v>113</v>
      </c>
      <c r="C45" s="139">
        <v>8125.7921000000006</v>
      </c>
      <c r="D45" s="139">
        <v>26.36</v>
      </c>
      <c r="E45" s="139">
        <v>100.17</v>
      </c>
      <c r="F45" s="139">
        <v>0</v>
      </c>
      <c r="G45" s="139">
        <v>0</v>
      </c>
      <c r="H45" s="139">
        <v>8152.1521000000002</v>
      </c>
      <c r="I45" s="139">
        <v>107.02</v>
      </c>
      <c r="J45" s="139">
        <v>50.01</v>
      </c>
      <c r="K45" s="139">
        <v>115.10999999999999</v>
      </c>
      <c r="L45" s="139">
        <v>0</v>
      </c>
      <c r="M45" s="139">
        <v>0</v>
      </c>
      <c r="N45" s="139">
        <v>157.03</v>
      </c>
      <c r="O45" s="139">
        <v>28.81</v>
      </c>
      <c r="P45" s="139">
        <v>26.43</v>
      </c>
      <c r="Q45" s="139">
        <v>40.489999999999995</v>
      </c>
      <c r="R45" s="139">
        <v>0</v>
      </c>
      <c r="S45" s="139">
        <v>0</v>
      </c>
      <c r="T45" s="139">
        <v>55.239999999999995</v>
      </c>
      <c r="U45" s="139">
        <v>8364.4220999999998</v>
      </c>
    </row>
    <row r="46" spans="1:21" ht="38.25" customHeight="1" x14ac:dyDescent="0.35">
      <c r="A46" s="171">
        <v>30</v>
      </c>
      <c r="B46" s="231" t="s">
        <v>114</v>
      </c>
      <c r="C46" s="139">
        <v>7785.2050000000017</v>
      </c>
      <c r="D46" s="139">
        <v>1.93</v>
      </c>
      <c r="E46" s="139">
        <v>48.64</v>
      </c>
      <c r="F46" s="139">
        <v>0</v>
      </c>
      <c r="G46" s="139">
        <v>0</v>
      </c>
      <c r="H46" s="139">
        <v>7787.135000000002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11.75</v>
      </c>
      <c r="P46" s="139">
        <v>25.43</v>
      </c>
      <c r="Q46" s="139">
        <v>37.18</v>
      </c>
      <c r="R46" s="139">
        <v>0</v>
      </c>
      <c r="S46" s="139">
        <v>0</v>
      </c>
      <c r="T46" s="139">
        <v>37.18</v>
      </c>
      <c r="U46" s="139">
        <v>7824.3150000000023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8918.34</v>
      </c>
      <c r="D47" s="139">
        <v>8.15</v>
      </c>
      <c r="E47" s="139">
        <v>141.85000000000002</v>
      </c>
      <c r="F47" s="139">
        <v>0</v>
      </c>
      <c r="G47" s="139">
        <v>0</v>
      </c>
      <c r="H47" s="139">
        <v>8926.49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0</v>
      </c>
      <c r="Q47" s="139">
        <v>9.91</v>
      </c>
      <c r="R47" s="139">
        <v>0</v>
      </c>
      <c r="S47" s="139">
        <v>0</v>
      </c>
      <c r="T47" s="139">
        <v>9.94</v>
      </c>
      <c r="U47" s="139">
        <v>8939.56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8572.8490000000002</v>
      </c>
      <c r="D48" s="139">
        <v>4.09</v>
      </c>
      <c r="E48" s="139">
        <v>380.15</v>
      </c>
      <c r="F48" s="139">
        <v>0</v>
      </c>
      <c r="G48" s="139">
        <v>0</v>
      </c>
      <c r="H48" s="139">
        <v>8576.9390000000003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8586.1739999999991</v>
      </c>
    </row>
    <row r="49" spans="1:21" s="111" customFormat="1" ht="38.25" customHeight="1" x14ac:dyDescent="0.4">
      <c r="A49" s="305" t="s">
        <v>117</v>
      </c>
      <c r="B49" s="305"/>
      <c r="C49" s="141">
        <v>33402.186100000006</v>
      </c>
      <c r="D49" s="141">
        <v>40.53</v>
      </c>
      <c r="E49" s="141">
        <v>670.81</v>
      </c>
      <c r="F49" s="141">
        <v>0</v>
      </c>
      <c r="G49" s="141">
        <v>0</v>
      </c>
      <c r="H49" s="141">
        <v>33442.716100000005</v>
      </c>
      <c r="I49" s="141">
        <v>115.175</v>
      </c>
      <c r="J49" s="141">
        <v>50.01</v>
      </c>
      <c r="K49" s="141">
        <v>115.10999999999999</v>
      </c>
      <c r="L49" s="141">
        <v>0</v>
      </c>
      <c r="M49" s="141">
        <v>0</v>
      </c>
      <c r="N49" s="141">
        <v>165.185</v>
      </c>
      <c r="O49" s="141">
        <v>54.71</v>
      </c>
      <c r="P49" s="141">
        <v>51.86</v>
      </c>
      <c r="Q49" s="141">
        <v>91.789999999999978</v>
      </c>
      <c r="R49" s="141">
        <v>0</v>
      </c>
      <c r="S49" s="141">
        <v>0</v>
      </c>
      <c r="T49" s="141">
        <v>106.57</v>
      </c>
      <c r="U49" s="141">
        <v>33714.471100000002</v>
      </c>
    </row>
    <row r="50" spans="1:21" s="145" customFormat="1" ht="38.25" customHeight="1" x14ac:dyDescent="0.4">
      <c r="A50" s="305" t="s">
        <v>118</v>
      </c>
      <c r="B50" s="305"/>
      <c r="C50" s="141">
        <v>70962.92809999999</v>
      </c>
      <c r="D50" s="141">
        <v>217.34</v>
      </c>
      <c r="E50" s="141">
        <v>1746.962</v>
      </c>
      <c r="F50" s="141">
        <v>0</v>
      </c>
      <c r="G50" s="141">
        <v>0</v>
      </c>
      <c r="H50" s="141">
        <v>71180.268099999987</v>
      </c>
      <c r="I50" s="141">
        <v>341.69499999999999</v>
      </c>
      <c r="J50" s="141">
        <v>50.01</v>
      </c>
      <c r="K50" s="141">
        <v>115.10999999999999</v>
      </c>
      <c r="L50" s="141">
        <v>0</v>
      </c>
      <c r="M50" s="141">
        <v>0</v>
      </c>
      <c r="N50" s="141">
        <v>391.70499999999998</v>
      </c>
      <c r="O50" s="141">
        <v>258.31</v>
      </c>
      <c r="P50" s="141">
        <v>51.86</v>
      </c>
      <c r="Q50" s="141">
        <v>256.37</v>
      </c>
      <c r="R50" s="141">
        <v>0</v>
      </c>
      <c r="S50" s="141">
        <v>0</v>
      </c>
      <c r="T50" s="141">
        <v>310.17</v>
      </c>
      <c r="U50" s="141">
        <v>71882.143099999987</v>
      </c>
    </row>
    <row r="51" spans="1:21" s="146" customFormat="1" ht="38.25" customHeight="1" x14ac:dyDescent="0.4">
      <c r="A51" s="305" t="s">
        <v>119</v>
      </c>
      <c r="B51" s="305"/>
      <c r="C51" s="141">
        <v>117554.45189999999</v>
      </c>
      <c r="D51" s="141">
        <v>337.64600000000002</v>
      </c>
      <c r="E51" s="141">
        <v>2587.1179999999995</v>
      </c>
      <c r="F51" s="141">
        <v>161.56</v>
      </c>
      <c r="G51" s="141">
        <v>269.07000000000005</v>
      </c>
      <c r="H51" s="141">
        <v>117730.53789999998</v>
      </c>
      <c r="I51" s="141">
        <v>9556.7649999999994</v>
      </c>
      <c r="J51" s="141">
        <v>340.75</v>
      </c>
      <c r="K51" s="141">
        <v>1311.241</v>
      </c>
      <c r="L51" s="141">
        <v>0</v>
      </c>
      <c r="M51" s="141">
        <v>7.51</v>
      </c>
      <c r="N51" s="141">
        <v>9897.5149999999994</v>
      </c>
      <c r="O51" s="141">
        <v>1235.78</v>
      </c>
      <c r="P51" s="141">
        <v>52.16</v>
      </c>
      <c r="Q51" s="141">
        <v>382.6</v>
      </c>
      <c r="R51" s="141">
        <v>0</v>
      </c>
      <c r="S51" s="141">
        <v>36.14</v>
      </c>
      <c r="T51" s="141">
        <v>1287.94</v>
      </c>
      <c r="U51" s="141">
        <v>128915.99289999998</v>
      </c>
    </row>
    <row r="52" spans="1:21" s="111" customFormat="1" ht="24" customHeight="1" x14ac:dyDescent="0.4">
      <c r="A52" s="115"/>
      <c r="B52" s="11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s="115" customFormat="1" ht="24.75" hidden="1" customHeight="1" x14ac:dyDescent="0.4">
      <c r="B53" s="245"/>
      <c r="C53" s="274" t="s">
        <v>54</v>
      </c>
      <c r="D53" s="274"/>
      <c r="E53" s="274"/>
      <c r="F53" s="274"/>
      <c r="G53" s="274"/>
      <c r="H53" s="118"/>
      <c r="I53" s="245"/>
      <c r="J53" s="245">
        <f>D51+J51+P51-F51-L51-R51</f>
        <v>568.99599999999987</v>
      </c>
      <c r="K53" s="245"/>
      <c r="L53" s="245"/>
      <c r="M53" s="245"/>
      <c r="N53" s="245"/>
      <c r="R53" s="245"/>
      <c r="U53" s="245"/>
    </row>
    <row r="54" spans="1:21" s="115" customFormat="1" ht="30" hidden="1" customHeight="1" x14ac:dyDescent="0.35">
      <c r="B54" s="245"/>
      <c r="C54" s="274" t="s">
        <v>55</v>
      </c>
      <c r="D54" s="274"/>
      <c r="E54" s="274"/>
      <c r="F54" s="274"/>
      <c r="G54" s="274"/>
      <c r="H54" s="119"/>
      <c r="I54" s="245"/>
      <c r="J54" s="245">
        <f>E51+K51+Q51-G51-M51-S51</f>
        <v>3968.2389999999996</v>
      </c>
      <c r="K54" s="245"/>
      <c r="L54" s="245"/>
      <c r="M54" s="245"/>
      <c r="N54" s="245"/>
      <c r="R54" s="245"/>
      <c r="T54" s="245"/>
    </row>
    <row r="55" spans="1:21" ht="33" hidden="1" customHeight="1" x14ac:dyDescent="0.5">
      <c r="C55" s="274" t="s">
        <v>56</v>
      </c>
      <c r="D55" s="274"/>
      <c r="E55" s="274"/>
      <c r="F55" s="274"/>
      <c r="G55" s="274"/>
      <c r="H55" s="119"/>
      <c r="I55" s="121"/>
      <c r="J55" s="245">
        <f>H51+N51+T51</f>
        <v>128915.99289999998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5"/>
      <c r="E56" s="245"/>
      <c r="F56" s="245"/>
      <c r="G56" s="245"/>
      <c r="H56" s="119"/>
      <c r="I56" s="121"/>
      <c r="J56" s="24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5"/>
      <c r="E57" s="245"/>
      <c r="F57" s="245"/>
      <c r="G57" s="245"/>
      <c r="H57" s="119"/>
      <c r="I57" s="121"/>
      <c r="J57" s="245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94" t="s">
        <v>57</v>
      </c>
      <c r="C58" s="294"/>
      <c r="D58" s="294"/>
      <c r="E58" s="294"/>
      <c r="F58" s="294"/>
      <c r="G58" s="153"/>
      <c r="H58" s="154"/>
      <c r="I58" s="155"/>
      <c r="J58" s="299"/>
      <c r="K58" s="298"/>
      <c r="L58" s="298"/>
      <c r="M58" s="169" t="e">
        <f>#REF!+'dec-2021'!J54</f>
        <v>#REF!</v>
      </c>
      <c r="N58" s="154"/>
      <c r="O58" s="154"/>
      <c r="P58" s="248"/>
      <c r="Q58" s="294" t="s">
        <v>58</v>
      </c>
      <c r="R58" s="294"/>
      <c r="S58" s="294"/>
      <c r="T58" s="294"/>
      <c r="U58" s="294"/>
    </row>
    <row r="59" spans="1:21" s="152" customFormat="1" ht="37.5" hidden="1" customHeight="1" x14ac:dyDescent="0.45">
      <c r="B59" s="294" t="s">
        <v>59</v>
      </c>
      <c r="C59" s="294"/>
      <c r="D59" s="294"/>
      <c r="E59" s="294"/>
      <c r="F59" s="294"/>
      <c r="G59" s="154"/>
      <c r="H59" s="153"/>
      <c r="I59" s="156"/>
      <c r="J59" s="157"/>
      <c r="K59" s="247"/>
      <c r="L59" s="157"/>
      <c r="M59" s="154"/>
      <c r="N59" s="153"/>
      <c r="O59" s="154"/>
      <c r="P59" s="248"/>
      <c r="Q59" s="294" t="s">
        <v>59</v>
      </c>
      <c r="R59" s="294"/>
      <c r="S59" s="294"/>
      <c r="T59" s="294"/>
      <c r="U59" s="294"/>
    </row>
    <row r="60" spans="1:21" s="152" customFormat="1" ht="37.5" hidden="1" customHeight="1" x14ac:dyDescent="0.45">
      <c r="I60" s="158"/>
      <c r="J60" s="298" t="s">
        <v>61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98" t="s">
        <v>62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E37" zoomScale="40" zoomScaleNormal="55" zoomScaleSheetLayoutView="40" workbookViewId="0">
      <selection activeCell="L16" sqref="L1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50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26.679999999999982</v>
      </c>
      <c r="D7" s="139">
        <v>0</v>
      </c>
      <c r="E7" s="139">
        <v>0</v>
      </c>
      <c r="F7" s="139">
        <v>13.5</v>
      </c>
      <c r="G7" s="139">
        <v>76.86</v>
      </c>
      <c r="H7" s="139">
        <v>13.179999999999982</v>
      </c>
      <c r="I7" s="139">
        <v>683.38799999999981</v>
      </c>
      <c r="J7" s="139">
        <v>4.2949999999999999</v>
      </c>
      <c r="K7" s="139">
        <v>103.46599999999999</v>
      </c>
      <c r="L7" s="139">
        <v>0</v>
      </c>
      <c r="M7" s="139">
        <v>0</v>
      </c>
      <c r="N7" s="139">
        <v>687.68299999999977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709.29899999999975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340.88500000000005</v>
      </c>
      <c r="J8" s="139">
        <v>11.7</v>
      </c>
      <c r="K8" s="139">
        <v>40.605000000000004</v>
      </c>
      <c r="L8" s="139">
        <v>0</v>
      </c>
      <c r="M8" s="139">
        <v>0</v>
      </c>
      <c r="N8" s="139">
        <v>352.58500000000004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684.26499999999999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859.30800000000011</v>
      </c>
      <c r="J9" s="139">
        <v>4.3899999999999997</v>
      </c>
      <c r="K9" s="139">
        <v>107.14999999999999</v>
      </c>
      <c r="L9" s="139">
        <v>0</v>
      </c>
      <c r="M9" s="139">
        <v>0</v>
      </c>
      <c r="N9" s="139">
        <v>863.69800000000009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1117.5980000000002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349.56999999999994</v>
      </c>
      <c r="J10" s="139">
        <v>0.9</v>
      </c>
      <c r="K10" s="139">
        <v>8.0950000000000006</v>
      </c>
      <c r="L10" s="139">
        <v>0</v>
      </c>
      <c r="M10" s="139">
        <v>0</v>
      </c>
      <c r="N10" s="139">
        <v>350.46999999999991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350.6699999999999</v>
      </c>
    </row>
    <row r="11" spans="1:21" s="111" customFormat="1" ht="38.25" customHeight="1" x14ac:dyDescent="0.4">
      <c r="A11" s="301" t="s">
        <v>82</v>
      </c>
      <c r="B11" s="302"/>
      <c r="C11" s="141">
        <v>501.23</v>
      </c>
      <c r="D11" s="141">
        <v>0</v>
      </c>
      <c r="E11" s="141">
        <v>0</v>
      </c>
      <c r="F11" s="141">
        <v>13.5</v>
      </c>
      <c r="G11" s="141">
        <v>76.86</v>
      </c>
      <c r="H11" s="141">
        <v>487.73</v>
      </c>
      <c r="I11" s="141">
        <v>2233.1509999999998</v>
      </c>
      <c r="J11" s="141">
        <v>21.284999999999997</v>
      </c>
      <c r="K11" s="141">
        <v>259.31600000000003</v>
      </c>
      <c r="L11" s="141">
        <v>0</v>
      </c>
      <c r="M11" s="141">
        <v>0</v>
      </c>
      <c r="N11" s="141">
        <v>2254.4359999999997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2861.8320000000003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135.11000000000001</v>
      </c>
      <c r="G12" s="139">
        <v>135.11000000000001</v>
      </c>
      <c r="H12" s="139">
        <v>220.19999999999959</v>
      </c>
      <c r="I12" s="139">
        <v>995.53499999999985</v>
      </c>
      <c r="J12" s="221">
        <v>133.97999999999999</v>
      </c>
      <c r="K12" s="139">
        <v>218.76999999999998</v>
      </c>
      <c r="L12" s="139">
        <v>0</v>
      </c>
      <c r="M12" s="139">
        <v>0</v>
      </c>
      <c r="N12" s="139">
        <v>1129.5149999999999</v>
      </c>
      <c r="O12" s="139">
        <v>36.850000000000009</v>
      </c>
      <c r="P12" s="139">
        <v>0</v>
      </c>
      <c r="Q12" s="139">
        <v>0</v>
      </c>
      <c r="R12" s="139">
        <v>11.9</v>
      </c>
      <c r="S12" s="139">
        <v>11.9</v>
      </c>
      <c r="T12" s="139">
        <v>24.95000000000001</v>
      </c>
      <c r="U12" s="139">
        <v>1374.6649999999995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533.07200000000012</v>
      </c>
      <c r="J13" s="221">
        <v>1.47</v>
      </c>
      <c r="K13" s="139">
        <v>6.71</v>
      </c>
      <c r="L13" s="139">
        <v>0</v>
      </c>
      <c r="M13" s="139">
        <v>0.7</v>
      </c>
      <c r="N13" s="139">
        <v>534.54200000000014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915.16200000000026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881.7080000000002</v>
      </c>
      <c r="J14" s="221">
        <v>4.2300000000000004</v>
      </c>
      <c r="K14" s="139">
        <v>21.150000000000002</v>
      </c>
      <c r="L14" s="139">
        <v>0</v>
      </c>
      <c r="M14" s="139">
        <v>0</v>
      </c>
      <c r="N14" s="139">
        <v>885.93800000000022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2163.7079999999996</v>
      </c>
    </row>
    <row r="15" spans="1:21" s="111" customFormat="1" ht="38.25" customHeight="1" x14ac:dyDescent="0.4">
      <c r="A15" s="301" t="s">
        <v>86</v>
      </c>
      <c r="B15" s="302"/>
      <c r="C15" s="141">
        <v>1883.9799999999991</v>
      </c>
      <c r="D15" s="141">
        <v>0</v>
      </c>
      <c r="E15" s="141">
        <v>0</v>
      </c>
      <c r="F15" s="141">
        <v>135.11000000000001</v>
      </c>
      <c r="G15" s="141">
        <v>135.11000000000001</v>
      </c>
      <c r="H15" s="141">
        <v>1748.869999999999</v>
      </c>
      <c r="I15" s="141">
        <v>2410.3150000000001</v>
      </c>
      <c r="J15" s="141">
        <v>139.67999999999998</v>
      </c>
      <c r="K15" s="141">
        <v>246.63</v>
      </c>
      <c r="L15" s="141">
        <v>0</v>
      </c>
      <c r="M15" s="141">
        <v>0.7</v>
      </c>
      <c r="N15" s="141">
        <v>2549.9950000000003</v>
      </c>
      <c r="O15" s="141">
        <v>166.57</v>
      </c>
      <c r="P15" s="141">
        <v>0</v>
      </c>
      <c r="Q15" s="141">
        <v>0</v>
      </c>
      <c r="R15" s="141">
        <v>11.9</v>
      </c>
      <c r="S15" s="141">
        <v>11.9</v>
      </c>
      <c r="T15" s="141">
        <v>154.66999999999999</v>
      </c>
      <c r="U15" s="141">
        <v>4453.5349999999999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829.9440000000003</v>
      </c>
      <c r="D16" s="139">
        <v>1.32</v>
      </c>
      <c r="E16" s="139">
        <v>4.76</v>
      </c>
      <c r="F16" s="139">
        <v>35.76</v>
      </c>
      <c r="G16" s="139">
        <v>203.1</v>
      </c>
      <c r="H16" s="139">
        <v>795.50400000000036</v>
      </c>
      <c r="I16" s="139">
        <v>567.11599999999999</v>
      </c>
      <c r="J16" s="139">
        <v>0.95</v>
      </c>
      <c r="K16" s="139">
        <v>269.02</v>
      </c>
      <c r="L16" s="139">
        <v>0</v>
      </c>
      <c r="M16" s="139">
        <v>0</v>
      </c>
      <c r="N16" s="139">
        <v>568.06600000000003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1540.9820000000004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570.63</v>
      </c>
      <c r="J17" s="139">
        <v>1.73</v>
      </c>
      <c r="K17" s="139">
        <v>60.61</v>
      </c>
      <c r="L17" s="139">
        <v>0</v>
      </c>
      <c r="M17" s="139">
        <v>0</v>
      </c>
      <c r="N17" s="139">
        <v>572.36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577.00599999999997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136.7660000000001</v>
      </c>
      <c r="D18" s="139">
        <v>0.11</v>
      </c>
      <c r="E18" s="139">
        <v>1.1000000000000001</v>
      </c>
      <c r="F18" s="139">
        <v>0</v>
      </c>
      <c r="G18" s="139">
        <v>0</v>
      </c>
      <c r="H18" s="139">
        <v>136.87600000000012</v>
      </c>
      <c r="I18" s="139">
        <v>492.03699999999998</v>
      </c>
      <c r="J18" s="139">
        <v>1.04</v>
      </c>
      <c r="K18" s="139">
        <v>6.0100000000000007</v>
      </c>
      <c r="L18" s="139">
        <v>0</v>
      </c>
      <c r="M18" s="139">
        <v>0</v>
      </c>
      <c r="N18" s="139">
        <v>493.077</v>
      </c>
      <c r="O18" s="139">
        <v>39.169999999999995</v>
      </c>
      <c r="P18" s="139">
        <v>0.3</v>
      </c>
      <c r="Q18" s="139">
        <v>0.6</v>
      </c>
      <c r="R18" s="139">
        <v>0</v>
      </c>
      <c r="S18" s="139">
        <v>0</v>
      </c>
      <c r="T18" s="139">
        <v>39.469999999999992</v>
      </c>
      <c r="U18" s="139">
        <v>669.42300000000012</v>
      </c>
    </row>
    <row r="19" spans="1:21" s="111" customFormat="1" ht="38.25" customHeight="1" x14ac:dyDescent="0.4">
      <c r="A19" s="301" t="s">
        <v>89</v>
      </c>
      <c r="B19" s="302"/>
      <c r="C19" s="141">
        <v>969.38600000000031</v>
      </c>
      <c r="D19" s="141">
        <v>1.4300000000000002</v>
      </c>
      <c r="E19" s="141">
        <v>5.8599999999999994</v>
      </c>
      <c r="F19" s="141">
        <v>35.76</v>
      </c>
      <c r="G19" s="141">
        <v>206.84</v>
      </c>
      <c r="H19" s="141">
        <v>935.05600000000038</v>
      </c>
      <c r="I19" s="141">
        <v>1629.7830000000001</v>
      </c>
      <c r="J19" s="141">
        <v>3.7199999999999998</v>
      </c>
      <c r="K19" s="141">
        <v>335.64</v>
      </c>
      <c r="L19" s="141">
        <v>0</v>
      </c>
      <c r="M19" s="141">
        <v>0</v>
      </c>
      <c r="N19" s="141">
        <v>1633.5029999999999</v>
      </c>
      <c r="O19" s="141">
        <v>218.55200000000002</v>
      </c>
      <c r="P19" s="141">
        <v>0.3</v>
      </c>
      <c r="Q19" s="141">
        <v>1.94</v>
      </c>
      <c r="R19" s="141">
        <v>0</v>
      </c>
      <c r="S19" s="141">
        <v>5.7</v>
      </c>
      <c r="T19" s="141">
        <v>218.85200000000003</v>
      </c>
      <c r="U19" s="141">
        <v>2787.4110000000005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724.46800000000019</v>
      </c>
      <c r="J20" s="139">
        <v>1.6</v>
      </c>
      <c r="K20" s="139">
        <v>327.92</v>
      </c>
      <c r="L20" s="139">
        <v>0</v>
      </c>
      <c r="M20" s="139">
        <v>1.04</v>
      </c>
      <c r="N20" s="139">
        <v>726.06800000000021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1370.9279999999999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419.00700000000006</v>
      </c>
      <c r="J21" s="139">
        <v>1.62</v>
      </c>
      <c r="K21" s="139">
        <v>22.51</v>
      </c>
      <c r="L21" s="139">
        <v>0</v>
      </c>
      <c r="M21" s="139">
        <v>0</v>
      </c>
      <c r="N21" s="139">
        <v>420.62700000000007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462.62700000000007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694.32</v>
      </c>
      <c r="J22" s="139">
        <v>0.83</v>
      </c>
      <c r="K22" s="139">
        <v>6.26</v>
      </c>
      <c r="L22" s="139">
        <v>0</v>
      </c>
      <c r="M22" s="139">
        <v>0.08</v>
      </c>
      <c r="N22" s="139">
        <v>695.15000000000009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718.18000000000018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122.375</v>
      </c>
      <c r="J23" s="139">
        <v>1.26</v>
      </c>
      <c r="K23" s="139">
        <v>21.75</v>
      </c>
      <c r="L23" s="139">
        <v>0</v>
      </c>
      <c r="M23" s="139">
        <v>0</v>
      </c>
      <c r="N23" s="139">
        <v>123.63500000000001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576.77499999999998</v>
      </c>
    </row>
    <row r="24" spans="1:21" s="111" customFormat="1" ht="38.25" customHeight="1" x14ac:dyDescent="0.4">
      <c r="A24" s="305" t="s">
        <v>94</v>
      </c>
      <c r="B24" s="305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1960.1700000000005</v>
      </c>
      <c r="J24" s="141">
        <v>5.31</v>
      </c>
      <c r="K24" s="141">
        <v>378.44</v>
      </c>
      <c r="L24" s="141">
        <v>0</v>
      </c>
      <c r="M24" s="141">
        <v>1.1200000000000001</v>
      </c>
      <c r="N24" s="141">
        <v>1965.4800000000002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3128.51</v>
      </c>
    </row>
    <row r="25" spans="1:21" s="145" customFormat="1" ht="38.25" customHeight="1" x14ac:dyDescent="0.4">
      <c r="A25" s="301" t="s">
        <v>95</v>
      </c>
      <c r="B25" s="302"/>
      <c r="C25" s="141">
        <v>4437.4559999999992</v>
      </c>
      <c r="D25" s="141">
        <v>1.4300000000000002</v>
      </c>
      <c r="E25" s="141">
        <v>10.879999999999999</v>
      </c>
      <c r="F25" s="141">
        <v>184.37</v>
      </c>
      <c r="G25" s="141">
        <v>443.72</v>
      </c>
      <c r="H25" s="141">
        <v>4254.5159999999996</v>
      </c>
      <c r="I25" s="141">
        <v>8233.4189999999999</v>
      </c>
      <c r="J25" s="141">
        <v>169.99499999999998</v>
      </c>
      <c r="K25" s="141">
        <v>1220.0259999999998</v>
      </c>
      <c r="L25" s="141">
        <v>0</v>
      </c>
      <c r="M25" s="141">
        <v>1.82</v>
      </c>
      <c r="N25" s="141">
        <v>8403.4140000000007</v>
      </c>
      <c r="O25" s="141">
        <v>584.95800000000008</v>
      </c>
      <c r="P25" s="141">
        <v>0.3</v>
      </c>
      <c r="Q25" s="141">
        <v>2.06</v>
      </c>
      <c r="R25" s="141">
        <v>11.9</v>
      </c>
      <c r="S25" s="141">
        <v>21.380000000000003</v>
      </c>
      <c r="T25" s="141">
        <v>573.35800000000006</v>
      </c>
      <c r="U25" s="141">
        <v>13231.288</v>
      </c>
    </row>
    <row r="26" spans="1:21" ht="38.25" customHeight="1" x14ac:dyDescent="0.35">
      <c r="A26" s="171">
        <v>15</v>
      </c>
      <c r="B26" s="231" t="s">
        <v>96</v>
      </c>
      <c r="C26" s="139">
        <v>1589.86</v>
      </c>
      <c r="D26" s="139">
        <v>2.4</v>
      </c>
      <c r="E26" s="139">
        <v>39.279999999999994</v>
      </c>
      <c r="F26" s="139">
        <v>0</v>
      </c>
      <c r="G26" s="139">
        <v>0</v>
      </c>
      <c r="H26" s="139">
        <v>1592.26</v>
      </c>
      <c r="I26" s="139">
        <v>68.03</v>
      </c>
      <c r="J26" s="139">
        <v>0.32</v>
      </c>
      <c r="K26" s="139">
        <v>1.02</v>
      </c>
      <c r="L26" s="139">
        <v>0</v>
      </c>
      <c r="M26" s="139">
        <v>0</v>
      </c>
      <c r="N26" s="139">
        <v>68.349999999999994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1676.7199999999998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5649.4450000000033</v>
      </c>
      <c r="D27" s="139">
        <v>9.31</v>
      </c>
      <c r="E27" s="139">
        <v>82.05</v>
      </c>
      <c r="F27" s="139">
        <v>0</v>
      </c>
      <c r="G27" s="139">
        <v>0</v>
      </c>
      <c r="H27" s="139">
        <v>5658.7550000000037</v>
      </c>
      <c r="I27" s="139">
        <v>603.12799999999993</v>
      </c>
      <c r="J27" s="139">
        <v>1.64</v>
      </c>
      <c r="K27" s="139">
        <v>10.580000000000002</v>
      </c>
      <c r="L27" s="139">
        <v>0</v>
      </c>
      <c r="M27" s="139">
        <v>0</v>
      </c>
      <c r="N27" s="139">
        <v>604.76799999999992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6297.1130000000039</v>
      </c>
    </row>
    <row r="28" spans="1:21" s="111" customFormat="1" ht="38.25" customHeight="1" x14ac:dyDescent="0.4">
      <c r="A28" s="305" t="s">
        <v>98</v>
      </c>
      <c r="B28" s="305"/>
      <c r="C28" s="141">
        <v>7239.305000000003</v>
      </c>
      <c r="D28" s="141">
        <v>11.71</v>
      </c>
      <c r="E28" s="141">
        <v>121.32999999999998</v>
      </c>
      <c r="F28" s="141">
        <v>0</v>
      </c>
      <c r="G28" s="141">
        <v>0</v>
      </c>
      <c r="H28" s="141">
        <v>7251.015000000004</v>
      </c>
      <c r="I28" s="141">
        <v>671.1579999999999</v>
      </c>
      <c r="J28" s="141">
        <v>1.96</v>
      </c>
      <c r="K28" s="141">
        <v>11.600000000000001</v>
      </c>
      <c r="L28" s="141">
        <v>0</v>
      </c>
      <c r="M28" s="141">
        <v>0</v>
      </c>
      <c r="N28" s="141">
        <v>673.11799999999994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7973.8330000000042</v>
      </c>
    </row>
    <row r="29" spans="1:21" ht="38.25" customHeight="1" x14ac:dyDescent="0.35">
      <c r="A29" s="171">
        <v>17</v>
      </c>
      <c r="B29" s="231" t="s">
        <v>99</v>
      </c>
      <c r="C29" s="139">
        <v>4716.1980000000012</v>
      </c>
      <c r="D29" s="139">
        <v>58.07</v>
      </c>
      <c r="E29" s="139">
        <v>120.8</v>
      </c>
      <c r="F29" s="139">
        <v>0</v>
      </c>
      <c r="G29" s="139">
        <v>0</v>
      </c>
      <c r="H29" s="139">
        <v>4774.2680000000009</v>
      </c>
      <c r="I29" s="139">
        <v>119.91000000000001</v>
      </c>
      <c r="J29" s="139">
        <v>0.93</v>
      </c>
      <c r="K29" s="139">
        <v>1.4500000000000002</v>
      </c>
      <c r="L29" s="139">
        <v>0</v>
      </c>
      <c r="M29" s="139">
        <v>0</v>
      </c>
      <c r="N29" s="139">
        <v>120.84000000000002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4929.6280000000015</v>
      </c>
    </row>
    <row r="30" spans="1:21" ht="38.25" customHeight="1" x14ac:dyDescent="0.35">
      <c r="A30" s="171">
        <v>18</v>
      </c>
      <c r="B30" s="231" t="s">
        <v>100</v>
      </c>
      <c r="C30" s="139">
        <v>3655.2099999999996</v>
      </c>
      <c r="D30" s="139">
        <v>5.0599999999999996</v>
      </c>
      <c r="E30" s="139">
        <v>47.930000000000014</v>
      </c>
      <c r="F30" s="139">
        <v>0</v>
      </c>
      <c r="G30" s="139">
        <v>0</v>
      </c>
      <c r="H30" s="139">
        <v>3660.2699999999995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3794.1069999999995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4682.795000000001</v>
      </c>
      <c r="D31" s="139">
        <v>1.0349999999999999</v>
      </c>
      <c r="E31" s="139">
        <v>18.251000000000001</v>
      </c>
      <c r="F31" s="139">
        <v>0</v>
      </c>
      <c r="G31" s="139">
        <v>0</v>
      </c>
      <c r="H31" s="139">
        <v>4683.8300000000008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4806.3100000000013</v>
      </c>
    </row>
    <row r="32" spans="1:21" ht="38.25" customHeight="1" x14ac:dyDescent="0.35">
      <c r="A32" s="171">
        <v>20</v>
      </c>
      <c r="B32" s="231" t="s">
        <v>102</v>
      </c>
      <c r="C32" s="139">
        <v>2349.9457999999995</v>
      </c>
      <c r="D32" s="139">
        <v>0.6</v>
      </c>
      <c r="E32" s="139">
        <v>17.41</v>
      </c>
      <c r="F32" s="139">
        <v>0</v>
      </c>
      <c r="G32" s="139">
        <v>9.7200000000000006</v>
      </c>
      <c r="H32" s="139">
        <v>2350.5457999999994</v>
      </c>
      <c r="I32" s="139">
        <v>87.076000000000008</v>
      </c>
      <c r="J32" s="139">
        <v>0.22</v>
      </c>
      <c r="K32" s="139">
        <v>4.53</v>
      </c>
      <c r="L32" s="139">
        <v>0</v>
      </c>
      <c r="M32" s="139">
        <v>0</v>
      </c>
      <c r="N32" s="139">
        <v>87.296000000000006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2505.3937999999994</v>
      </c>
    </row>
    <row r="33" spans="1:21" s="111" customFormat="1" ht="38.25" customHeight="1" x14ac:dyDescent="0.4">
      <c r="A33" s="305" t="s">
        <v>99</v>
      </c>
      <c r="B33" s="305"/>
      <c r="C33" s="141">
        <v>15404.148800000001</v>
      </c>
      <c r="D33" s="141">
        <v>64.765000000000001</v>
      </c>
      <c r="E33" s="141">
        <v>204.39100000000002</v>
      </c>
      <c r="F33" s="141">
        <v>0</v>
      </c>
      <c r="G33" s="141">
        <v>9.7200000000000006</v>
      </c>
      <c r="H33" s="141">
        <v>15468.913800000002</v>
      </c>
      <c r="I33" s="141">
        <v>425.20300000000009</v>
      </c>
      <c r="J33" s="141">
        <v>1.1500000000000001</v>
      </c>
      <c r="K33" s="141">
        <v>5.98</v>
      </c>
      <c r="L33" s="141">
        <v>0</v>
      </c>
      <c r="M33" s="141">
        <v>0</v>
      </c>
      <c r="N33" s="141">
        <v>426.35300000000001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16035.438800000002</v>
      </c>
    </row>
    <row r="34" spans="1:21" ht="38.25" customHeight="1" x14ac:dyDescent="0.35">
      <c r="A34" s="171">
        <v>21</v>
      </c>
      <c r="B34" s="231" t="s">
        <v>103</v>
      </c>
      <c r="C34" s="139">
        <v>4564.3</v>
      </c>
      <c r="D34" s="139">
        <v>4.3899999999999997</v>
      </c>
      <c r="E34" s="139">
        <v>129.58999999999997</v>
      </c>
      <c r="F34" s="139">
        <v>0</v>
      </c>
      <c r="G34" s="139">
        <v>0</v>
      </c>
      <c r="H34" s="139">
        <v>4568.6900000000005</v>
      </c>
      <c r="I34" s="139">
        <v>84.949999999999989</v>
      </c>
      <c r="J34" s="139">
        <v>0.08</v>
      </c>
      <c r="K34" s="139">
        <v>85.029999999999987</v>
      </c>
      <c r="L34" s="139">
        <v>0</v>
      </c>
      <c r="M34" s="139">
        <v>0</v>
      </c>
      <c r="N34" s="139">
        <v>85.029999999999987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4726.42</v>
      </c>
    </row>
    <row r="35" spans="1:21" ht="38.25" customHeight="1" x14ac:dyDescent="0.35">
      <c r="A35" s="171">
        <v>22</v>
      </c>
      <c r="B35" s="231" t="s">
        <v>104</v>
      </c>
      <c r="C35" s="139">
        <v>6426.0799999999972</v>
      </c>
      <c r="D35" s="139">
        <v>64.3</v>
      </c>
      <c r="E35" s="139">
        <v>280.8</v>
      </c>
      <c r="F35" s="139">
        <v>0</v>
      </c>
      <c r="G35" s="139">
        <v>0</v>
      </c>
      <c r="H35" s="139">
        <v>6490.3799999999974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6615.3099999999977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3567.25</v>
      </c>
      <c r="D36" s="139">
        <v>13.63</v>
      </c>
      <c r="E36" s="139">
        <v>129.78</v>
      </c>
      <c r="F36" s="139">
        <v>0</v>
      </c>
      <c r="G36" s="139">
        <v>0</v>
      </c>
      <c r="H36" s="139">
        <v>3580.88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3647.51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4911.7299999999977</v>
      </c>
      <c r="D37" s="139">
        <v>52.470000000000006</v>
      </c>
      <c r="E37" s="139">
        <v>176.08</v>
      </c>
      <c r="F37" s="139">
        <v>0</v>
      </c>
      <c r="G37" s="139">
        <v>0</v>
      </c>
      <c r="H37" s="139">
        <v>4964.199999999998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4993.9599999999982</v>
      </c>
    </row>
    <row r="38" spans="1:21" s="111" customFormat="1" ht="38.25" customHeight="1" x14ac:dyDescent="0.4">
      <c r="A38" s="305" t="s">
        <v>107</v>
      </c>
      <c r="B38" s="305"/>
      <c r="C38" s="141">
        <v>19469.359999999993</v>
      </c>
      <c r="D38" s="141">
        <v>134.79</v>
      </c>
      <c r="E38" s="141">
        <v>716.25</v>
      </c>
      <c r="F38" s="141">
        <v>0</v>
      </c>
      <c r="G38" s="141">
        <v>0</v>
      </c>
      <c r="H38" s="141">
        <v>19604.149999999994</v>
      </c>
      <c r="I38" s="141">
        <v>176.03000000000003</v>
      </c>
      <c r="J38" s="141">
        <v>0.08</v>
      </c>
      <c r="K38" s="141">
        <v>131.70999999999998</v>
      </c>
      <c r="L38" s="141">
        <v>0</v>
      </c>
      <c r="M38" s="141">
        <v>5.6899999999999995</v>
      </c>
      <c r="N38" s="141">
        <v>176.11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19983.199999999997</v>
      </c>
    </row>
    <row r="39" spans="1:21" s="145" customFormat="1" ht="38.25" customHeight="1" x14ac:dyDescent="0.4">
      <c r="A39" s="305" t="s">
        <v>108</v>
      </c>
      <c r="B39" s="305"/>
      <c r="C39" s="141">
        <v>42112.813799999996</v>
      </c>
      <c r="D39" s="141">
        <v>211.26500000000001</v>
      </c>
      <c r="E39" s="141">
        <v>1041.971</v>
      </c>
      <c r="F39" s="141">
        <v>0</v>
      </c>
      <c r="G39" s="141">
        <v>9.7200000000000006</v>
      </c>
      <c r="H39" s="141">
        <v>42324.078800000003</v>
      </c>
      <c r="I39" s="141">
        <v>1272.3910000000001</v>
      </c>
      <c r="J39" s="141">
        <v>3.1900000000000004</v>
      </c>
      <c r="K39" s="141">
        <v>149.28999999999996</v>
      </c>
      <c r="L39" s="141">
        <v>0</v>
      </c>
      <c r="M39" s="141">
        <v>5.6899999999999995</v>
      </c>
      <c r="N39" s="141">
        <v>1275.5809999999999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43992.471800000007</v>
      </c>
    </row>
    <row r="40" spans="1:21" ht="38.25" customHeight="1" x14ac:dyDescent="0.35">
      <c r="A40" s="171">
        <v>25</v>
      </c>
      <c r="B40" s="231" t="s">
        <v>109</v>
      </c>
      <c r="C40" s="139">
        <v>11740.963999999998</v>
      </c>
      <c r="D40" s="139">
        <v>9.98</v>
      </c>
      <c r="E40" s="139">
        <v>360.50000000000006</v>
      </c>
      <c r="F40" s="139">
        <v>0</v>
      </c>
      <c r="G40" s="139">
        <v>0</v>
      </c>
      <c r="H40" s="139">
        <v>11750.943999999998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8.91</v>
      </c>
      <c r="Q40" s="139">
        <v>62.370000000000005</v>
      </c>
      <c r="R40" s="139">
        <v>0</v>
      </c>
      <c r="S40" s="139">
        <v>0</v>
      </c>
      <c r="T40" s="139">
        <v>62.370000000000005</v>
      </c>
      <c r="U40" s="139">
        <v>12012.043999999998</v>
      </c>
    </row>
    <row r="41" spans="1:21" ht="38.25" customHeight="1" x14ac:dyDescent="0.35">
      <c r="A41" s="171">
        <v>26</v>
      </c>
      <c r="B41" s="231" t="s">
        <v>110</v>
      </c>
      <c r="C41" s="139">
        <v>8102.6689999999935</v>
      </c>
      <c r="D41" s="139">
        <v>62.6</v>
      </c>
      <c r="E41" s="139">
        <v>667.23200000000008</v>
      </c>
      <c r="F41" s="139">
        <v>0</v>
      </c>
      <c r="G41" s="139">
        <v>0</v>
      </c>
      <c r="H41" s="139">
        <v>8165.2689999999939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15.7</v>
      </c>
      <c r="Q41" s="139">
        <v>62.8</v>
      </c>
      <c r="R41" s="139">
        <v>0</v>
      </c>
      <c r="S41" s="139">
        <v>0</v>
      </c>
      <c r="T41" s="139">
        <v>62.8</v>
      </c>
      <c r="U41" s="139">
        <v>8236.7389999999941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13865.358999999995</v>
      </c>
      <c r="D42" s="139">
        <v>5.91</v>
      </c>
      <c r="E42" s="139">
        <v>65.830000000000013</v>
      </c>
      <c r="F42" s="139">
        <v>0</v>
      </c>
      <c r="G42" s="139">
        <v>0</v>
      </c>
      <c r="H42" s="139">
        <v>13871.268999999995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22.01</v>
      </c>
      <c r="Q42" s="139">
        <v>56.230000000000004</v>
      </c>
      <c r="R42" s="139">
        <v>0</v>
      </c>
      <c r="S42" s="139">
        <v>0</v>
      </c>
      <c r="T42" s="139">
        <v>95.25</v>
      </c>
      <c r="U42" s="139">
        <v>13982.138999999996</v>
      </c>
    </row>
    <row r="43" spans="1:21" ht="38.25" customHeight="1" x14ac:dyDescent="0.35">
      <c r="A43" s="171">
        <v>28</v>
      </c>
      <c r="B43" s="231" t="s">
        <v>112</v>
      </c>
      <c r="C43" s="139">
        <v>4028.5600000000009</v>
      </c>
      <c r="D43" s="139">
        <v>42.4</v>
      </c>
      <c r="E43" s="139">
        <v>103.48</v>
      </c>
      <c r="F43" s="139">
        <v>0</v>
      </c>
      <c r="G43" s="139">
        <v>0</v>
      </c>
      <c r="H43" s="139">
        <v>4070.9600000000009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4104.2600000000011</v>
      </c>
    </row>
    <row r="44" spans="1:21" s="111" customFormat="1" ht="38.25" customHeight="1" x14ac:dyDescent="0.4">
      <c r="A44" s="305" t="s">
        <v>109</v>
      </c>
      <c r="B44" s="305"/>
      <c r="C44" s="141">
        <v>37737.551999999981</v>
      </c>
      <c r="D44" s="141">
        <v>120.88999999999999</v>
      </c>
      <c r="E44" s="141">
        <v>1197.0420000000001</v>
      </c>
      <c r="F44" s="141">
        <v>0</v>
      </c>
      <c r="G44" s="141">
        <v>0</v>
      </c>
      <c r="H44" s="141">
        <v>37858.441999999988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46.620000000000005</v>
      </c>
      <c r="Q44" s="141">
        <v>211.20000000000002</v>
      </c>
      <c r="R44" s="141">
        <v>0</v>
      </c>
      <c r="S44" s="141">
        <v>0</v>
      </c>
      <c r="T44" s="141">
        <v>250.22000000000003</v>
      </c>
      <c r="U44" s="141">
        <v>38335.181999999993</v>
      </c>
    </row>
    <row r="45" spans="1:21" ht="38.25" customHeight="1" x14ac:dyDescent="0.35">
      <c r="A45" s="171">
        <v>29</v>
      </c>
      <c r="B45" s="231" t="s">
        <v>113</v>
      </c>
      <c r="C45" s="139">
        <v>8152.1521000000002</v>
      </c>
      <c r="D45" s="139">
        <v>8.09</v>
      </c>
      <c r="E45" s="139">
        <v>108.26</v>
      </c>
      <c r="F45" s="139">
        <v>0</v>
      </c>
      <c r="G45" s="139">
        <v>0</v>
      </c>
      <c r="H45" s="139">
        <v>8160.2421000000004</v>
      </c>
      <c r="I45" s="139">
        <v>157.03</v>
      </c>
      <c r="J45" s="139">
        <v>51.160000000000004</v>
      </c>
      <c r="K45" s="139">
        <v>166.26999999999998</v>
      </c>
      <c r="L45" s="139">
        <v>0</v>
      </c>
      <c r="M45" s="139">
        <v>0</v>
      </c>
      <c r="N45" s="139">
        <v>208.19</v>
      </c>
      <c r="O45" s="139">
        <v>55.239999999999995</v>
      </c>
      <c r="P45" s="139">
        <v>28.98</v>
      </c>
      <c r="Q45" s="139">
        <v>69.47</v>
      </c>
      <c r="R45" s="139">
        <v>0</v>
      </c>
      <c r="S45" s="139">
        <v>0</v>
      </c>
      <c r="T45" s="139">
        <v>84.22</v>
      </c>
      <c r="U45" s="139">
        <v>8452.6520999999993</v>
      </c>
    </row>
    <row r="46" spans="1:21" ht="38.25" customHeight="1" x14ac:dyDescent="0.35">
      <c r="A46" s="171">
        <v>30</v>
      </c>
      <c r="B46" s="231" t="s">
        <v>114</v>
      </c>
      <c r="C46" s="139">
        <v>7787.135000000002</v>
      </c>
      <c r="D46" s="139">
        <v>0.3</v>
      </c>
      <c r="E46" s="139">
        <v>48.94</v>
      </c>
      <c r="F46" s="139">
        <v>0</v>
      </c>
      <c r="G46" s="139">
        <v>0</v>
      </c>
      <c r="H46" s="139">
        <v>7787.4350000000022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37.18</v>
      </c>
      <c r="P46" s="139">
        <v>9.85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7834.465000000002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8926.49</v>
      </c>
      <c r="D47" s="139">
        <v>2.72</v>
      </c>
      <c r="E47" s="139">
        <v>144.57000000000002</v>
      </c>
      <c r="F47" s="139">
        <v>0</v>
      </c>
      <c r="G47" s="139">
        <v>0</v>
      </c>
      <c r="H47" s="139">
        <v>8929.2099999999991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54.5</v>
      </c>
      <c r="Q47" s="139">
        <v>64.41</v>
      </c>
      <c r="R47" s="139">
        <v>0</v>
      </c>
      <c r="S47" s="139">
        <v>0</v>
      </c>
      <c r="T47" s="139">
        <v>64.44</v>
      </c>
      <c r="U47" s="139">
        <v>8996.7799999999988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8576.9390000000003</v>
      </c>
      <c r="D48" s="139">
        <v>7.38</v>
      </c>
      <c r="E48" s="139">
        <v>387.53</v>
      </c>
      <c r="F48" s="139">
        <v>0</v>
      </c>
      <c r="G48" s="139">
        <v>0</v>
      </c>
      <c r="H48" s="139">
        <v>8584.3189999999995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8593.5539999999983</v>
      </c>
    </row>
    <row r="49" spans="1:21" s="111" customFormat="1" ht="38.25" customHeight="1" x14ac:dyDescent="0.4">
      <c r="A49" s="305" t="s">
        <v>117</v>
      </c>
      <c r="B49" s="305"/>
      <c r="C49" s="141">
        <v>33442.716099999998</v>
      </c>
      <c r="D49" s="141">
        <v>18.490000000000002</v>
      </c>
      <c r="E49" s="141">
        <v>689.3</v>
      </c>
      <c r="F49" s="141">
        <v>0</v>
      </c>
      <c r="G49" s="141">
        <v>0</v>
      </c>
      <c r="H49" s="141">
        <v>33461.206099999996</v>
      </c>
      <c r="I49" s="141">
        <v>165.185</v>
      </c>
      <c r="J49" s="141">
        <v>51.160000000000004</v>
      </c>
      <c r="K49" s="141">
        <v>166.26999999999998</v>
      </c>
      <c r="L49" s="141">
        <v>0</v>
      </c>
      <c r="M49" s="141">
        <v>0</v>
      </c>
      <c r="N49" s="141">
        <v>216.345</v>
      </c>
      <c r="O49" s="141">
        <v>106.56999999999998</v>
      </c>
      <c r="P49" s="141">
        <v>93.33</v>
      </c>
      <c r="Q49" s="141">
        <v>185.12</v>
      </c>
      <c r="R49" s="141">
        <v>0</v>
      </c>
      <c r="S49" s="141">
        <v>0</v>
      </c>
      <c r="T49" s="141">
        <v>199.9</v>
      </c>
      <c r="U49" s="141">
        <v>33877.451099999998</v>
      </c>
    </row>
    <row r="50" spans="1:21" s="145" customFormat="1" ht="38.25" customHeight="1" x14ac:dyDescent="0.4">
      <c r="A50" s="305" t="s">
        <v>118</v>
      </c>
      <c r="B50" s="305"/>
      <c r="C50" s="141">
        <v>71180.268099999987</v>
      </c>
      <c r="D50" s="141">
        <v>139.38</v>
      </c>
      <c r="E50" s="141">
        <v>1886.3420000000001</v>
      </c>
      <c r="F50" s="141">
        <v>0</v>
      </c>
      <c r="G50" s="141">
        <v>0</v>
      </c>
      <c r="H50" s="141">
        <v>71319.648099999991</v>
      </c>
      <c r="I50" s="141">
        <v>391.70499999999998</v>
      </c>
      <c r="J50" s="141">
        <v>51.160000000000004</v>
      </c>
      <c r="K50" s="141">
        <v>166.26999999999998</v>
      </c>
      <c r="L50" s="141">
        <v>0</v>
      </c>
      <c r="M50" s="141">
        <v>0</v>
      </c>
      <c r="N50" s="141">
        <v>442.86500000000001</v>
      </c>
      <c r="O50" s="141">
        <v>310.17</v>
      </c>
      <c r="P50" s="141">
        <v>139.94999999999999</v>
      </c>
      <c r="Q50" s="141">
        <v>396.32000000000005</v>
      </c>
      <c r="R50" s="141">
        <v>0</v>
      </c>
      <c r="S50" s="141">
        <v>0</v>
      </c>
      <c r="T50" s="141">
        <v>450.12</v>
      </c>
      <c r="U50" s="141">
        <v>72212.633099999992</v>
      </c>
    </row>
    <row r="51" spans="1:21" s="146" customFormat="1" ht="38.25" customHeight="1" x14ac:dyDescent="0.4">
      <c r="A51" s="305" t="s">
        <v>119</v>
      </c>
      <c r="B51" s="305"/>
      <c r="C51" s="141">
        <v>117730.5379</v>
      </c>
      <c r="D51" s="141">
        <v>352.07499999999999</v>
      </c>
      <c r="E51" s="141">
        <v>2939.1930000000002</v>
      </c>
      <c r="F51" s="141">
        <v>184.37</v>
      </c>
      <c r="G51" s="141">
        <v>453.44000000000005</v>
      </c>
      <c r="H51" s="141">
        <v>117898.2429</v>
      </c>
      <c r="I51" s="141">
        <v>9897.5149999999994</v>
      </c>
      <c r="J51" s="141">
        <v>224.34499999999997</v>
      </c>
      <c r="K51" s="141">
        <v>1535.5859999999998</v>
      </c>
      <c r="L51" s="141">
        <v>0</v>
      </c>
      <c r="M51" s="141">
        <v>7.51</v>
      </c>
      <c r="N51" s="141">
        <v>10121.86</v>
      </c>
      <c r="O51" s="141">
        <v>1287.94</v>
      </c>
      <c r="P51" s="141">
        <v>140.25</v>
      </c>
      <c r="Q51" s="141">
        <v>522.85</v>
      </c>
      <c r="R51" s="141">
        <v>11.9</v>
      </c>
      <c r="S51" s="141">
        <v>48.040000000000006</v>
      </c>
      <c r="T51" s="141">
        <v>1416.29</v>
      </c>
      <c r="U51" s="141">
        <v>129436.39290000001</v>
      </c>
    </row>
    <row r="52" spans="1:21" s="111" customFormat="1" ht="24" customHeight="1" x14ac:dyDescent="0.4">
      <c r="A52" s="115"/>
      <c r="B52" s="115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1:21" s="115" customFormat="1" ht="24.75" hidden="1" customHeight="1" x14ac:dyDescent="0.4">
      <c r="B53" s="249"/>
      <c r="C53" s="274" t="s">
        <v>54</v>
      </c>
      <c r="D53" s="274"/>
      <c r="E53" s="274"/>
      <c r="F53" s="274"/>
      <c r="G53" s="274"/>
      <c r="H53" s="118"/>
      <c r="I53" s="249"/>
      <c r="J53" s="249">
        <f>D51+J51+P51-F51-L51-R51</f>
        <v>520.4</v>
      </c>
      <c r="K53" s="249"/>
      <c r="L53" s="249"/>
      <c r="M53" s="249"/>
      <c r="N53" s="249"/>
      <c r="R53" s="249"/>
      <c r="U53" s="249"/>
    </row>
    <row r="54" spans="1:21" s="115" customFormat="1" ht="30" hidden="1" customHeight="1" x14ac:dyDescent="0.35">
      <c r="B54" s="249"/>
      <c r="C54" s="274" t="s">
        <v>55</v>
      </c>
      <c r="D54" s="274"/>
      <c r="E54" s="274"/>
      <c r="F54" s="274"/>
      <c r="G54" s="274"/>
      <c r="H54" s="119"/>
      <c r="I54" s="249"/>
      <c r="J54" s="249">
        <f>E51+K51+Q51-G51-M51-S51</f>
        <v>4488.6390000000001</v>
      </c>
      <c r="K54" s="249"/>
      <c r="L54" s="249"/>
      <c r="M54" s="249"/>
      <c r="N54" s="249"/>
      <c r="R54" s="249"/>
      <c r="T54" s="249"/>
    </row>
    <row r="55" spans="1:21" ht="33" hidden="1" customHeight="1" x14ac:dyDescent="0.5">
      <c r="C55" s="274" t="s">
        <v>56</v>
      </c>
      <c r="D55" s="274"/>
      <c r="E55" s="274"/>
      <c r="F55" s="274"/>
      <c r="G55" s="274"/>
      <c r="H55" s="119"/>
      <c r="I55" s="121"/>
      <c r="J55" s="249">
        <f>H51+N51+T51</f>
        <v>129436.39289999999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9"/>
      <c r="E56" s="249"/>
      <c r="F56" s="249"/>
      <c r="G56" s="249"/>
      <c r="H56" s="119"/>
      <c r="I56" s="121"/>
      <c r="J56" s="24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9"/>
      <c r="E57" s="249"/>
      <c r="F57" s="249"/>
      <c r="G57" s="249"/>
      <c r="H57" s="119"/>
      <c r="I57" s="121"/>
      <c r="J57" s="249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94" t="s">
        <v>57</v>
      </c>
      <c r="C58" s="294"/>
      <c r="D58" s="294"/>
      <c r="E58" s="294"/>
      <c r="F58" s="294"/>
      <c r="G58" s="153"/>
      <c r="H58" s="154"/>
      <c r="I58" s="155"/>
      <c r="J58" s="299"/>
      <c r="K58" s="298"/>
      <c r="L58" s="298"/>
      <c r="M58" s="169" t="e">
        <f>#REF!+'dec-2021'!J54</f>
        <v>#REF!</v>
      </c>
      <c r="N58" s="154"/>
      <c r="O58" s="154"/>
      <c r="P58" s="252"/>
      <c r="Q58" s="294" t="s">
        <v>58</v>
      </c>
      <c r="R58" s="294"/>
      <c r="S58" s="294"/>
      <c r="T58" s="294"/>
      <c r="U58" s="294"/>
    </row>
    <row r="59" spans="1:21" s="152" customFormat="1" ht="37.5" hidden="1" customHeight="1" x14ac:dyDescent="0.45">
      <c r="B59" s="294" t="s">
        <v>59</v>
      </c>
      <c r="C59" s="294"/>
      <c r="D59" s="294"/>
      <c r="E59" s="294"/>
      <c r="F59" s="294"/>
      <c r="G59" s="154"/>
      <c r="H59" s="153"/>
      <c r="I59" s="156"/>
      <c r="J59" s="157"/>
      <c r="K59" s="251"/>
      <c r="L59" s="157"/>
      <c r="M59" s="154"/>
      <c r="N59" s="153"/>
      <c r="O59" s="154"/>
      <c r="P59" s="252"/>
      <c r="Q59" s="294" t="s">
        <v>59</v>
      </c>
      <c r="R59" s="294"/>
      <c r="S59" s="294"/>
      <c r="T59" s="294"/>
      <c r="U59" s="294"/>
    </row>
    <row r="60" spans="1:21" s="152" customFormat="1" ht="37.5" hidden="1" customHeight="1" x14ac:dyDescent="0.45">
      <c r="I60" s="158"/>
      <c r="J60" s="298" t="s">
        <v>61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98" t="s">
        <v>62</v>
      </c>
      <c r="K61" s="298"/>
      <c r="L61" s="298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76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80" t="s">
        <v>82</v>
      </c>
      <c r="B11" s="281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80" t="s">
        <v>86</v>
      </c>
      <c r="B15" s="281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80" t="s">
        <v>89</v>
      </c>
      <c r="B19" s="281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82" t="s">
        <v>94</v>
      </c>
      <c r="B24" s="282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96" t="s">
        <v>95</v>
      </c>
      <c r="B25" s="297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82" t="s">
        <v>98</v>
      </c>
      <c r="B28" s="282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82" t="s">
        <v>99</v>
      </c>
      <c r="B33" s="282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82" t="s">
        <v>107</v>
      </c>
      <c r="B38" s="282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83" t="s">
        <v>108</v>
      </c>
      <c r="B39" s="283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82" t="s">
        <v>109</v>
      </c>
      <c r="B44" s="282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82" t="s">
        <v>117</v>
      </c>
      <c r="B49" s="282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83" t="s">
        <v>118</v>
      </c>
      <c r="B50" s="283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95" t="s">
        <v>119</v>
      </c>
      <c r="B51" s="295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74" t="s">
        <v>54</v>
      </c>
      <c r="D54" s="274"/>
      <c r="E54" s="274"/>
      <c r="F54" s="274"/>
      <c r="G54" s="274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74" t="s">
        <v>55</v>
      </c>
      <c r="D55" s="274"/>
      <c r="E55" s="274"/>
      <c r="F55" s="274"/>
      <c r="G55" s="274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#REF!+'March-2021'!J54</f>
        <v>#REF!</v>
      </c>
      <c r="N59" s="154"/>
      <c r="O59" s="154"/>
      <c r="P59" s="178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98" t="s">
        <v>62</v>
      </c>
      <c r="K62" s="298"/>
      <c r="L62" s="298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BreakPreview" topLeftCell="A25" zoomScale="40" zoomScaleNormal="55" zoomScaleSheetLayoutView="40" workbookViewId="0">
      <selection activeCell="F10" sqref="F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53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13.179999999999982</v>
      </c>
      <c r="D7" s="139">
        <v>0</v>
      </c>
      <c r="E7" s="139">
        <v>0</v>
      </c>
      <c r="F7" s="139">
        <v>6</v>
      </c>
      <c r="G7" s="139">
        <v>82.86</v>
      </c>
      <c r="H7" s="139">
        <v>7.179999999999982</v>
      </c>
      <c r="I7" s="139">
        <v>687.68299999999977</v>
      </c>
      <c r="J7" s="139">
        <v>2.4430000000000001</v>
      </c>
      <c r="K7" s="139">
        <v>105.90899999999999</v>
      </c>
      <c r="L7" s="139">
        <v>0</v>
      </c>
      <c r="M7" s="139">
        <v>0</v>
      </c>
      <c r="N7" s="139">
        <v>690.12599999999975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352.58500000000004</v>
      </c>
      <c r="J8" s="139">
        <v>12.795</v>
      </c>
      <c r="K8" s="139">
        <v>53.400000000000006</v>
      </c>
      <c r="L8" s="139">
        <v>0</v>
      </c>
      <c r="M8" s="139">
        <v>0</v>
      </c>
      <c r="N8" s="139">
        <v>365.38000000000005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697.06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863.69800000000009</v>
      </c>
      <c r="J9" s="139">
        <v>8.02</v>
      </c>
      <c r="K9" s="139">
        <v>115.16999999999999</v>
      </c>
      <c r="L9" s="139">
        <v>0</v>
      </c>
      <c r="M9" s="139">
        <v>0</v>
      </c>
      <c r="N9" s="139">
        <v>871.71800000000007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1125.6180000000002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350.46999999999991</v>
      </c>
      <c r="J10" s="139">
        <v>0.79</v>
      </c>
      <c r="K10" s="139">
        <v>8.8850000000000016</v>
      </c>
      <c r="L10" s="139">
        <v>0</v>
      </c>
      <c r="M10" s="139">
        <v>0</v>
      </c>
      <c r="N10" s="139">
        <v>351.25999999999993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351.45999999999992</v>
      </c>
    </row>
    <row r="11" spans="1:21" s="111" customFormat="1" ht="38.25" customHeight="1" x14ac:dyDescent="0.4">
      <c r="A11" s="301" t="s">
        <v>82</v>
      </c>
      <c r="B11" s="302"/>
      <c r="C11" s="141">
        <v>487.73</v>
      </c>
      <c r="D11" s="141">
        <v>0</v>
      </c>
      <c r="E11" s="141">
        <v>0</v>
      </c>
      <c r="F11" s="141">
        <v>6</v>
      </c>
      <c r="G11" s="141">
        <v>82.86</v>
      </c>
      <c r="H11" s="141">
        <v>481.73</v>
      </c>
      <c r="I11" s="141">
        <v>2254.4359999999997</v>
      </c>
      <c r="J11" s="141">
        <v>24.047999999999998</v>
      </c>
      <c r="K11" s="141">
        <v>283.36399999999998</v>
      </c>
      <c r="L11" s="141">
        <v>0</v>
      </c>
      <c r="M11" s="141">
        <v>0</v>
      </c>
      <c r="N11" s="141">
        <v>2278.4839999999999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2879.88</v>
      </c>
    </row>
    <row r="12" spans="1:21" ht="38.25" customHeight="1" x14ac:dyDescent="0.35">
      <c r="A12" s="171">
        <v>4</v>
      </c>
      <c r="B12" s="231" t="s">
        <v>83</v>
      </c>
      <c r="C12" s="139">
        <v>220.19999999999959</v>
      </c>
      <c r="D12" s="139">
        <v>0</v>
      </c>
      <c r="E12" s="139">
        <v>0</v>
      </c>
      <c r="F12" s="139">
        <v>78.2</v>
      </c>
      <c r="G12" s="139">
        <v>213.31</v>
      </c>
      <c r="H12" s="139">
        <v>141.9999999999996</v>
      </c>
      <c r="I12" s="139">
        <v>1129.5149999999999</v>
      </c>
      <c r="J12" s="221">
        <v>19.809999999999999</v>
      </c>
      <c r="K12" s="139">
        <v>238.57999999999998</v>
      </c>
      <c r="L12" s="139">
        <v>0</v>
      </c>
      <c r="M12" s="139">
        <v>0</v>
      </c>
      <c r="N12" s="139">
        <v>1149.3249999999998</v>
      </c>
      <c r="O12" s="139">
        <v>24.95000000000001</v>
      </c>
      <c r="P12" s="139">
        <v>0</v>
      </c>
      <c r="Q12" s="139">
        <v>0</v>
      </c>
      <c r="R12" s="139">
        <v>2.11</v>
      </c>
      <c r="S12" s="139">
        <v>14.01</v>
      </c>
      <c r="T12" s="139">
        <v>22.840000000000011</v>
      </c>
      <c r="U12" s="139">
        <v>1314.1649999999993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534.54200000000014</v>
      </c>
      <c r="J13" s="221">
        <v>2.75</v>
      </c>
      <c r="K13" s="139">
        <v>9.4600000000000009</v>
      </c>
      <c r="L13" s="139">
        <v>0</v>
      </c>
      <c r="M13" s="139">
        <v>0.7</v>
      </c>
      <c r="N13" s="139">
        <v>537.29200000000014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917.91200000000026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885.93800000000022</v>
      </c>
      <c r="J14" s="221">
        <v>3.79</v>
      </c>
      <c r="K14" s="139">
        <v>24.94</v>
      </c>
      <c r="L14" s="139">
        <v>0</v>
      </c>
      <c r="M14" s="139">
        <v>0</v>
      </c>
      <c r="N14" s="139">
        <v>889.72800000000018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2167.4979999999996</v>
      </c>
    </row>
    <row r="15" spans="1:21" s="111" customFormat="1" ht="38.25" customHeight="1" x14ac:dyDescent="0.4">
      <c r="A15" s="301" t="s">
        <v>86</v>
      </c>
      <c r="B15" s="302"/>
      <c r="C15" s="141">
        <v>1748.869999999999</v>
      </c>
      <c r="D15" s="141">
        <v>0</v>
      </c>
      <c r="E15" s="141">
        <v>0</v>
      </c>
      <c r="F15" s="141">
        <v>78.2</v>
      </c>
      <c r="G15" s="141">
        <v>213.31</v>
      </c>
      <c r="H15" s="141">
        <v>1670.6699999999992</v>
      </c>
      <c r="I15" s="141">
        <v>2549.9950000000003</v>
      </c>
      <c r="J15" s="141">
        <v>26.349999999999998</v>
      </c>
      <c r="K15" s="141">
        <v>272.98</v>
      </c>
      <c r="L15" s="141">
        <v>0</v>
      </c>
      <c r="M15" s="141">
        <v>0.7</v>
      </c>
      <c r="N15" s="141">
        <v>2576.3450000000003</v>
      </c>
      <c r="O15" s="141">
        <v>154.66999999999999</v>
      </c>
      <c r="P15" s="141">
        <v>0</v>
      </c>
      <c r="Q15" s="141">
        <v>0</v>
      </c>
      <c r="R15" s="141">
        <v>2.11</v>
      </c>
      <c r="S15" s="141">
        <v>14.01</v>
      </c>
      <c r="T15" s="141">
        <v>152.56</v>
      </c>
      <c r="U15" s="141">
        <v>4399.5749999999989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795.50400000000036</v>
      </c>
      <c r="D16" s="139">
        <v>0.57999999999999996</v>
      </c>
      <c r="E16" s="139">
        <v>5.34</v>
      </c>
      <c r="F16" s="139">
        <v>5.22</v>
      </c>
      <c r="G16" s="139">
        <v>208.32</v>
      </c>
      <c r="H16" s="139">
        <v>790.86400000000037</v>
      </c>
      <c r="I16" s="139">
        <v>568.06600000000003</v>
      </c>
      <c r="J16" s="139">
        <v>4.21</v>
      </c>
      <c r="K16" s="139">
        <v>273.22999999999996</v>
      </c>
      <c r="L16" s="139">
        <v>0</v>
      </c>
      <c r="M16" s="139">
        <v>0</v>
      </c>
      <c r="N16" s="139">
        <v>572.27600000000007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1540.5520000000004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572.36</v>
      </c>
      <c r="J17" s="139">
        <v>4.9000000000000004</v>
      </c>
      <c r="K17" s="139">
        <v>65.510000000000005</v>
      </c>
      <c r="L17" s="139">
        <v>0</v>
      </c>
      <c r="M17" s="139">
        <v>0</v>
      </c>
      <c r="N17" s="139">
        <v>577.26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581.90599999999995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136.87600000000012</v>
      </c>
      <c r="D18" s="139">
        <v>0.15</v>
      </c>
      <c r="E18" s="139">
        <v>1.25</v>
      </c>
      <c r="F18" s="139">
        <v>0</v>
      </c>
      <c r="G18" s="139">
        <v>0</v>
      </c>
      <c r="H18" s="139">
        <v>137.02600000000012</v>
      </c>
      <c r="I18" s="139">
        <v>493.077</v>
      </c>
      <c r="J18" s="139">
        <v>0.75</v>
      </c>
      <c r="K18" s="139">
        <v>6.7600000000000007</v>
      </c>
      <c r="L18" s="139">
        <v>0.34</v>
      </c>
      <c r="M18" s="139">
        <v>0.34</v>
      </c>
      <c r="N18" s="139">
        <v>493.48700000000002</v>
      </c>
      <c r="O18" s="139">
        <v>39.469999999999992</v>
      </c>
      <c r="P18" s="139">
        <v>0.3</v>
      </c>
      <c r="Q18" s="139">
        <v>0.89999999999999991</v>
      </c>
      <c r="R18" s="139">
        <v>0</v>
      </c>
      <c r="S18" s="139">
        <v>0</v>
      </c>
      <c r="T18" s="139">
        <v>39.769999999999989</v>
      </c>
      <c r="U18" s="139">
        <v>670.28300000000013</v>
      </c>
    </row>
    <row r="19" spans="1:21" s="111" customFormat="1" ht="38.25" customHeight="1" x14ac:dyDescent="0.4">
      <c r="A19" s="301" t="s">
        <v>89</v>
      </c>
      <c r="B19" s="302"/>
      <c r="C19" s="141">
        <v>935.05600000000038</v>
      </c>
      <c r="D19" s="141">
        <v>0.73</v>
      </c>
      <c r="E19" s="141">
        <v>6.59</v>
      </c>
      <c r="F19" s="141">
        <v>5.22</v>
      </c>
      <c r="G19" s="141">
        <v>212.06</v>
      </c>
      <c r="H19" s="141">
        <v>930.56600000000049</v>
      </c>
      <c r="I19" s="141">
        <v>1633.5029999999999</v>
      </c>
      <c r="J19" s="141">
        <v>9.86</v>
      </c>
      <c r="K19" s="141">
        <v>345.49999999999994</v>
      </c>
      <c r="L19" s="141">
        <v>0.34</v>
      </c>
      <c r="M19" s="141">
        <v>0.34</v>
      </c>
      <c r="N19" s="141">
        <v>1643.0230000000001</v>
      </c>
      <c r="O19" s="141">
        <v>218.85200000000003</v>
      </c>
      <c r="P19" s="141">
        <v>0.3</v>
      </c>
      <c r="Q19" s="141">
        <v>2.2399999999999998</v>
      </c>
      <c r="R19" s="141">
        <v>0</v>
      </c>
      <c r="S19" s="141">
        <v>5.7</v>
      </c>
      <c r="T19" s="141">
        <v>219.15200000000002</v>
      </c>
      <c r="U19" s="141">
        <v>2792.7410000000009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726.06800000000021</v>
      </c>
      <c r="J20" s="139">
        <v>3.12</v>
      </c>
      <c r="K20" s="139">
        <v>331.04</v>
      </c>
      <c r="L20" s="139">
        <v>0</v>
      </c>
      <c r="M20" s="139">
        <v>1.04</v>
      </c>
      <c r="N20" s="139">
        <v>729.18800000000022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1374.048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420.62700000000007</v>
      </c>
      <c r="J21" s="139">
        <v>1.97</v>
      </c>
      <c r="K21" s="139">
        <v>24.48</v>
      </c>
      <c r="L21" s="139">
        <v>0</v>
      </c>
      <c r="M21" s="139">
        <v>0</v>
      </c>
      <c r="N21" s="139">
        <v>422.59700000000009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464.59700000000009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695.15000000000009</v>
      </c>
      <c r="J22" s="139">
        <v>0.1</v>
      </c>
      <c r="K22" s="139">
        <v>6.3599999999999994</v>
      </c>
      <c r="L22" s="139">
        <v>0</v>
      </c>
      <c r="M22" s="139">
        <v>0.08</v>
      </c>
      <c r="N22" s="139">
        <v>695.25000000000011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718.2800000000002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123.63500000000001</v>
      </c>
      <c r="J23" s="139">
        <v>1.69</v>
      </c>
      <c r="K23" s="139">
        <v>23.44</v>
      </c>
      <c r="L23" s="139">
        <v>0</v>
      </c>
      <c r="M23" s="139">
        <v>0</v>
      </c>
      <c r="N23" s="139">
        <v>125.325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578.46500000000003</v>
      </c>
    </row>
    <row r="24" spans="1:21" s="111" customFormat="1" ht="38.25" customHeight="1" x14ac:dyDescent="0.4">
      <c r="A24" s="305" t="s">
        <v>94</v>
      </c>
      <c r="B24" s="305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1965.4800000000002</v>
      </c>
      <c r="J24" s="141">
        <v>6.879999999999999</v>
      </c>
      <c r="K24" s="141">
        <v>385.32000000000005</v>
      </c>
      <c r="L24" s="141">
        <v>0</v>
      </c>
      <c r="M24" s="141">
        <v>1.1200000000000001</v>
      </c>
      <c r="N24" s="141">
        <v>1972.3600000000004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3135.3900000000003</v>
      </c>
    </row>
    <row r="25" spans="1:21" s="145" customFormat="1" ht="38.25" customHeight="1" x14ac:dyDescent="0.4">
      <c r="A25" s="301" t="s">
        <v>95</v>
      </c>
      <c r="B25" s="302"/>
      <c r="C25" s="141">
        <v>4254.5159999999996</v>
      </c>
      <c r="D25" s="141">
        <v>0.73</v>
      </c>
      <c r="E25" s="141">
        <v>11.61</v>
      </c>
      <c r="F25" s="141">
        <v>89.42</v>
      </c>
      <c r="G25" s="141">
        <v>533.14</v>
      </c>
      <c r="H25" s="141">
        <v>4165.8259999999991</v>
      </c>
      <c r="I25" s="141">
        <v>8403.4140000000007</v>
      </c>
      <c r="J25" s="141">
        <v>67.137999999999991</v>
      </c>
      <c r="K25" s="141">
        <v>1287.164</v>
      </c>
      <c r="L25" s="141">
        <v>0.34</v>
      </c>
      <c r="M25" s="141">
        <v>2.16</v>
      </c>
      <c r="N25" s="141">
        <v>8470.2120000000014</v>
      </c>
      <c r="O25" s="141">
        <v>573.35800000000006</v>
      </c>
      <c r="P25" s="141">
        <v>0.3</v>
      </c>
      <c r="Q25" s="141">
        <v>2.36</v>
      </c>
      <c r="R25" s="141">
        <v>2.11</v>
      </c>
      <c r="S25" s="141">
        <v>23.490000000000002</v>
      </c>
      <c r="T25" s="141">
        <v>571.548</v>
      </c>
      <c r="U25" s="141">
        <v>13207.585999999999</v>
      </c>
    </row>
    <row r="26" spans="1:21" ht="38.25" customHeight="1" x14ac:dyDescent="0.35">
      <c r="A26" s="171">
        <v>15</v>
      </c>
      <c r="B26" s="231" t="s">
        <v>96</v>
      </c>
      <c r="C26" s="139">
        <v>1592.26</v>
      </c>
      <c r="D26" s="139">
        <v>5</v>
      </c>
      <c r="E26" s="139">
        <v>44.279999999999994</v>
      </c>
      <c r="F26" s="139">
        <v>0</v>
      </c>
      <c r="G26" s="139">
        <v>0</v>
      </c>
      <c r="H26" s="139">
        <v>1597.26</v>
      </c>
      <c r="I26" s="139">
        <v>68.349999999999994</v>
      </c>
      <c r="J26" s="139">
        <v>16.3</v>
      </c>
      <c r="K26" s="139">
        <v>17.32</v>
      </c>
      <c r="L26" s="139">
        <v>0</v>
      </c>
      <c r="M26" s="139">
        <v>0</v>
      </c>
      <c r="N26" s="139">
        <v>84.649999999999991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1698.02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5658.7550000000037</v>
      </c>
      <c r="D27" s="139">
        <v>7.14</v>
      </c>
      <c r="E27" s="139">
        <v>89.19</v>
      </c>
      <c r="F27" s="139">
        <v>0</v>
      </c>
      <c r="G27" s="139">
        <v>0</v>
      </c>
      <c r="H27" s="139">
        <v>5665.8950000000041</v>
      </c>
      <c r="I27" s="139">
        <v>604.76799999999992</v>
      </c>
      <c r="J27" s="139">
        <v>5.21</v>
      </c>
      <c r="K27" s="139">
        <v>15.790000000000003</v>
      </c>
      <c r="L27" s="139">
        <v>0</v>
      </c>
      <c r="M27" s="139">
        <v>0</v>
      </c>
      <c r="N27" s="139">
        <v>609.97799999999995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6309.4630000000043</v>
      </c>
    </row>
    <row r="28" spans="1:21" s="111" customFormat="1" ht="38.25" customHeight="1" x14ac:dyDescent="0.4">
      <c r="A28" s="305" t="s">
        <v>98</v>
      </c>
      <c r="B28" s="305"/>
      <c r="C28" s="141">
        <v>7251.015000000004</v>
      </c>
      <c r="D28" s="141">
        <v>12.14</v>
      </c>
      <c r="E28" s="141">
        <v>133.47</v>
      </c>
      <c r="F28" s="141">
        <v>0</v>
      </c>
      <c r="G28" s="141">
        <v>0</v>
      </c>
      <c r="H28" s="141">
        <v>7263.1550000000043</v>
      </c>
      <c r="I28" s="141">
        <v>673.11799999999994</v>
      </c>
      <c r="J28" s="141">
        <v>21.51</v>
      </c>
      <c r="K28" s="141">
        <v>33.11</v>
      </c>
      <c r="L28" s="141">
        <v>0</v>
      </c>
      <c r="M28" s="141">
        <v>0</v>
      </c>
      <c r="N28" s="141">
        <v>694.62799999999993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8007.4830000000038</v>
      </c>
    </row>
    <row r="29" spans="1:21" ht="38.25" customHeight="1" x14ac:dyDescent="0.35">
      <c r="A29" s="171">
        <v>17</v>
      </c>
      <c r="B29" s="231" t="s">
        <v>99</v>
      </c>
      <c r="C29" s="139">
        <v>4779.4880000000012</v>
      </c>
      <c r="D29" s="139">
        <v>46.83</v>
      </c>
      <c r="E29" s="139">
        <v>167.63</v>
      </c>
      <c r="F29" s="139">
        <v>0</v>
      </c>
      <c r="G29" s="139">
        <v>0</v>
      </c>
      <c r="H29" s="139">
        <v>4826.3180000000011</v>
      </c>
      <c r="I29" s="139">
        <v>120.84000000000002</v>
      </c>
      <c r="J29" s="139">
        <v>0.02</v>
      </c>
      <c r="K29" s="139">
        <v>1.4700000000000002</v>
      </c>
      <c r="L29" s="139">
        <v>0</v>
      </c>
      <c r="M29" s="139">
        <v>0</v>
      </c>
      <c r="N29" s="139">
        <v>120.86000000000001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4981.6980000000012</v>
      </c>
    </row>
    <row r="30" spans="1:21" ht="38.25" customHeight="1" x14ac:dyDescent="0.35">
      <c r="A30" s="171">
        <v>18</v>
      </c>
      <c r="B30" s="231" t="s">
        <v>100</v>
      </c>
      <c r="C30" s="139">
        <v>3660.2699999999995</v>
      </c>
      <c r="D30" s="139">
        <v>3.08</v>
      </c>
      <c r="E30" s="139">
        <v>51.010000000000012</v>
      </c>
      <c r="F30" s="139">
        <v>0</v>
      </c>
      <c r="G30" s="139">
        <v>0</v>
      </c>
      <c r="H30" s="139">
        <v>3663.3499999999995</v>
      </c>
      <c r="I30" s="139">
        <v>110.587</v>
      </c>
      <c r="J30" s="139">
        <v>88</v>
      </c>
      <c r="K30" s="139">
        <v>88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3885.1869999999994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4683.8300000000008</v>
      </c>
      <c r="D31" s="139">
        <v>8.6869999999999994</v>
      </c>
      <c r="E31" s="139">
        <v>26.938000000000002</v>
      </c>
      <c r="F31" s="139">
        <v>0</v>
      </c>
      <c r="G31" s="139">
        <v>0</v>
      </c>
      <c r="H31" s="139">
        <v>4692.5170000000007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4814.9970000000012</v>
      </c>
    </row>
    <row r="32" spans="1:21" ht="38.25" customHeight="1" x14ac:dyDescent="0.35">
      <c r="A32" s="171">
        <v>20</v>
      </c>
      <c r="B32" s="231" t="s">
        <v>102</v>
      </c>
      <c r="C32" s="139">
        <v>2350.5457999999994</v>
      </c>
      <c r="D32" s="139">
        <v>1.76</v>
      </c>
      <c r="E32" s="139">
        <v>19.170000000000002</v>
      </c>
      <c r="F32" s="139">
        <v>0</v>
      </c>
      <c r="G32" s="139">
        <v>9.7200000000000006</v>
      </c>
      <c r="H32" s="139">
        <v>2352.3057999999996</v>
      </c>
      <c r="I32" s="139">
        <v>87.296000000000006</v>
      </c>
      <c r="J32" s="139">
        <v>0.3</v>
      </c>
      <c r="K32" s="139">
        <v>4.83</v>
      </c>
      <c r="L32" s="139">
        <v>0</v>
      </c>
      <c r="M32" s="139">
        <v>0</v>
      </c>
      <c r="N32" s="139">
        <v>87.596000000000004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2507.4537999999998</v>
      </c>
    </row>
    <row r="33" spans="1:21" s="111" customFormat="1" ht="38.25" customHeight="1" x14ac:dyDescent="0.4">
      <c r="A33" s="305" t="s">
        <v>99</v>
      </c>
      <c r="B33" s="305"/>
      <c r="C33" s="141">
        <v>15474.133800000003</v>
      </c>
      <c r="D33" s="141">
        <v>60.356999999999992</v>
      </c>
      <c r="E33" s="141">
        <v>264.74800000000005</v>
      </c>
      <c r="F33" s="141">
        <v>0</v>
      </c>
      <c r="G33" s="141">
        <v>9.7200000000000006</v>
      </c>
      <c r="H33" s="141">
        <v>15534.490800000001</v>
      </c>
      <c r="I33" s="141">
        <v>426.35300000000001</v>
      </c>
      <c r="J33" s="141">
        <v>88.32</v>
      </c>
      <c r="K33" s="141">
        <v>94.3</v>
      </c>
      <c r="L33" s="141">
        <v>0</v>
      </c>
      <c r="M33" s="141">
        <v>0</v>
      </c>
      <c r="N33" s="141">
        <v>514.673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16189.335800000001</v>
      </c>
    </row>
    <row r="34" spans="1:21" ht="38.25" customHeight="1" x14ac:dyDescent="0.35">
      <c r="A34" s="171">
        <v>21</v>
      </c>
      <c r="B34" s="231" t="s">
        <v>103</v>
      </c>
      <c r="C34" s="139">
        <v>4568.6900000000005</v>
      </c>
      <c r="D34" s="139">
        <v>4.17</v>
      </c>
      <c r="E34" s="139">
        <v>133.75999999999996</v>
      </c>
      <c r="F34" s="139">
        <v>9.89</v>
      </c>
      <c r="G34" s="139">
        <v>9.89</v>
      </c>
      <c r="H34" s="139">
        <v>4562.97</v>
      </c>
      <c r="I34" s="139">
        <v>85.029999999999987</v>
      </c>
      <c r="J34" s="139">
        <v>21.76</v>
      </c>
      <c r="K34" s="139">
        <v>106.78999999999999</v>
      </c>
      <c r="L34" s="139">
        <v>0</v>
      </c>
      <c r="M34" s="139">
        <v>0</v>
      </c>
      <c r="N34" s="139">
        <v>106.78999999999999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4742.46</v>
      </c>
    </row>
    <row r="35" spans="1:21" ht="38.25" customHeight="1" x14ac:dyDescent="0.35">
      <c r="A35" s="171">
        <v>22</v>
      </c>
      <c r="B35" s="231" t="s">
        <v>104</v>
      </c>
      <c r="C35" s="139">
        <v>6490.3799999999974</v>
      </c>
      <c r="D35" s="139">
        <v>51.69</v>
      </c>
      <c r="E35" s="139">
        <v>332.49</v>
      </c>
      <c r="F35" s="139">
        <v>0</v>
      </c>
      <c r="G35" s="139">
        <v>0</v>
      </c>
      <c r="H35" s="139">
        <v>6542.069999999997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6666.9999999999973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3580.88</v>
      </c>
      <c r="D36" s="139">
        <v>7.31</v>
      </c>
      <c r="E36" s="139">
        <v>137.09</v>
      </c>
      <c r="F36" s="139">
        <v>0</v>
      </c>
      <c r="G36" s="139">
        <v>0</v>
      </c>
      <c r="H36" s="139">
        <v>3588.19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3654.82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4964.199999999998</v>
      </c>
      <c r="D37" s="139">
        <v>54.72</v>
      </c>
      <c r="E37" s="139">
        <v>230.8</v>
      </c>
      <c r="F37" s="139">
        <v>0</v>
      </c>
      <c r="G37" s="139">
        <v>0</v>
      </c>
      <c r="H37" s="139">
        <v>5018.9199999999983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5048.6799999999985</v>
      </c>
    </row>
    <row r="38" spans="1:21" s="111" customFormat="1" ht="38.25" customHeight="1" x14ac:dyDescent="0.4">
      <c r="A38" s="305" t="s">
        <v>107</v>
      </c>
      <c r="B38" s="305"/>
      <c r="C38" s="141">
        <v>19604.149999999994</v>
      </c>
      <c r="D38" s="141">
        <v>117.89</v>
      </c>
      <c r="E38" s="141">
        <v>834.1400000000001</v>
      </c>
      <c r="F38" s="141">
        <v>9.89</v>
      </c>
      <c r="G38" s="141">
        <v>9.89</v>
      </c>
      <c r="H38" s="141">
        <v>19712.149999999994</v>
      </c>
      <c r="I38" s="141">
        <v>176.11</v>
      </c>
      <c r="J38" s="141">
        <v>21.76</v>
      </c>
      <c r="K38" s="141">
        <v>153.47</v>
      </c>
      <c r="L38" s="141">
        <v>0</v>
      </c>
      <c r="M38" s="141">
        <v>5.6899999999999995</v>
      </c>
      <c r="N38" s="141">
        <v>197.87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20112.959999999995</v>
      </c>
    </row>
    <row r="39" spans="1:21" s="145" customFormat="1" ht="38.25" customHeight="1" x14ac:dyDescent="0.4">
      <c r="A39" s="305" t="s">
        <v>108</v>
      </c>
      <c r="B39" s="305"/>
      <c r="C39" s="141">
        <v>42329.298800000004</v>
      </c>
      <c r="D39" s="141">
        <v>190.387</v>
      </c>
      <c r="E39" s="141">
        <v>1232.3580000000002</v>
      </c>
      <c r="F39" s="141">
        <v>9.89</v>
      </c>
      <c r="G39" s="141">
        <v>19.61</v>
      </c>
      <c r="H39" s="141">
        <v>42509.7958</v>
      </c>
      <c r="I39" s="141">
        <v>1275.5809999999999</v>
      </c>
      <c r="J39" s="141">
        <v>131.59</v>
      </c>
      <c r="K39" s="141">
        <v>280.88</v>
      </c>
      <c r="L39" s="141">
        <v>0</v>
      </c>
      <c r="M39" s="141">
        <v>5.6899999999999995</v>
      </c>
      <c r="N39" s="141">
        <v>1407.1709999999998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44309.7788</v>
      </c>
    </row>
    <row r="40" spans="1:21" ht="38.25" customHeight="1" x14ac:dyDescent="0.35">
      <c r="A40" s="171">
        <v>25</v>
      </c>
      <c r="B40" s="231" t="s">
        <v>109</v>
      </c>
      <c r="C40" s="139">
        <v>11750.943999999998</v>
      </c>
      <c r="D40" s="139">
        <v>14.53</v>
      </c>
      <c r="E40" s="139">
        <v>375.03000000000003</v>
      </c>
      <c r="F40" s="139">
        <v>0</v>
      </c>
      <c r="G40" s="139">
        <v>0</v>
      </c>
      <c r="H40" s="139">
        <v>11765.473999999998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62.370000000000005</v>
      </c>
      <c r="P40" s="139">
        <v>11.14</v>
      </c>
      <c r="Q40" s="139">
        <v>73.510000000000005</v>
      </c>
      <c r="R40" s="139">
        <v>0</v>
      </c>
      <c r="S40" s="139">
        <v>0</v>
      </c>
      <c r="T40" s="139">
        <v>73.510000000000005</v>
      </c>
      <c r="U40" s="139">
        <v>12037.713999999998</v>
      </c>
    </row>
    <row r="41" spans="1:21" ht="38.25" customHeight="1" x14ac:dyDescent="0.35">
      <c r="A41" s="171">
        <v>26</v>
      </c>
      <c r="B41" s="231" t="s">
        <v>110</v>
      </c>
      <c r="C41" s="139">
        <v>8165.2689999999939</v>
      </c>
      <c r="D41" s="139">
        <v>40.86</v>
      </c>
      <c r="E41" s="139">
        <v>708.0920000000001</v>
      </c>
      <c r="F41" s="139">
        <v>0</v>
      </c>
      <c r="G41" s="139">
        <v>0</v>
      </c>
      <c r="H41" s="139">
        <v>8206.1289999999935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62.8</v>
      </c>
      <c r="P41" s="139">
        <v>19.62</v>
      </c>
      <c r="Q41" s="139">
        <v>82.42</v>
      </c>
      <c r="R41" s="139">
        <v>0</v>
      </c>
      <c r="S41" s="139">
        <v>0</v>
      </c>
      <c r="T41" s="139">
        <v>82.42</v>
      </c>
      <c r="U41" s="139">
        <v>8297.2189999999937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13871.268999999995</v>
      </c>
      <c r="D42" s="139">
        <v>6.58</v>
      </c>
      <c r="E42" s="139">
        <v>72.410000000000011</v>
      </c>
      <c r="F42" s="139">
        <v>0</v>
      </c>
      <c r="G42" s="139">
        <v>0</v>
      </c>
      <c r="H42" s="139">
        <v>13877.848999999995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95.25</v>
      </c>
      <c r="P42" s="139">
        <v>27.52</v>
      </c>
      <c r="Q42" s="139">
        <v>83.75</v>
      </c>
      <c r="R42" s="139">
        <v>0</v>
      </c>
      <c r="S42" s="139">
        <v>0</v>
      </c>
      <c r="T42" s="139">
        <v>122.77</v>
      </c>
      <c r="U42" s="139">
        <v>14016.238999999996</v>
      </c>
    </row>
    <row r="43" spans="1:21" ht="38.25" customHeight="1" x14ac:dyDescent="0.35">
      <c r="A43" s="171">
        <v>28</v>
      </c>
      <c r="B43" s="231" t="s">
        <v>112</v>
      </c>
      <c r="C43" s="139">
        <v>4070.9600000000009</v>
      </c>
      <c r="D43" s="139">
        <v>40.04</v>
      </c>
      <c r="E43" s="139">
        <v>143.52000000000001</v>
      </c>
      <c r="F43" s="139">
        <v>0</v>
      </c>
      <c r="G43" s="139">
        <v>0</v>
      </c>
      <c r="H43" s="139">
        <v>4111.0000000000009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4144.3000000000011</v>
      </c>
    </row>
    <row r="44" spans="1:21" s="111" customFormat="1" ht="38.25" customHeight="1" x14ac:dyDescent="0.4">
      <c r="A44" s="305" t="s">
        <v>109</v>
      </c>
      <c r="B44" s="305"/>
      <c r="C44" s="141">
        <v>37858.441999999988</v>
      </c>
      <c r="D44" s="141">
        <v>102.00999999999999</v>
      </c>
      <c r="E44" s="141">
        <v>1299.0520000000001</v>
      </c>
      <c r="F44" s="141">
        <v>0</v>
      </c>
      <c r="G44" s="141">
        <v>0</v>
      </c>
      <c r="H44" s="141">
        <v>37960.45199999999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250.22000000000003</v>
      </c>
      <c r="P44" s="141">
        <v>58.28</v>
      </c>
      <c r="Q44" s="141">
        <v>269.48</v>
      </c>
      <c r="R44" s="141">
        <v>0</v>
      </c>
      <c r="S44" s="141">
        <v>0</v>
      </c>
      <c r="T44" s="141">
        <v>308.5</v>
      </c>
      <c r="U44" s="141">
        <v>38495.471999999987</v>
      </c>
    </row>
    <row r="45" spans="1:21" ht="38.25" customHeight="1" x14ac:dyDescent="0.35">
      <c r="A45" s="171">
        <v>29</v>
      </c>
      <c r="B45" s="231" t="s">
        <v>113</v>
      </c>
      <c r="C45" s="139">
        <v>8160.2421000000004</v>
      </c>
      <c r="D45" s="139">
        <v>23</v>
      </c>
      <c r="E45" s="139">
        <v>131.26</v>
      </c>
      <c r="F45" s="139">
        <v>0</v>
      </c>
      <c r="G45" s="139">
        <v>0</v>
      </c>
      <c r="H45" s="139">
        <v>8183.2421000000004</v>
      </c>
      <c r="I45" s="139">
        <v>208.19</v>
      </c>
      <c r="J45" s="139">
        <v>52.129999999999995</v>
      </c>
      <c r="K45" s="139">
        <v>218.39999999999998</v>
      </c>
      <c r="L45" s="139">
        <v>0</v>
      </c>
      <c r="M45" s="139">
        <v>0</v>
      </c>
      <c r="N45" s="139">
        <v>260.32</v>
      </c>
      <c r="O45" s="139">
        <v>84.22</v>
      </c>
      <c r="P45" s="139">
        <v>0</v>
      </c>
      <c r="Q45" s="139">
        <v>69.47</v>
      </c>
      <c r="R45" s="139">
        <v>0</v>
      </c>
      <c r="S45" s="139">
        <v>0</v>
      </c>
      <c r="T45" s="139">
        <v>84.22</v>
      </c>
      <c r="U45" s="139">
        <v>8527.7821000000004</v>
      </c>
    </row>
    <row r="46" spans="1:21" ht="38.25" customHeight="1" x14ac:dyDescent="0.35">
      <c r="A46" s="171">
        <v>30</v>
      </c>
      <c r="B46" s="231" t="s">
        <v>114</v>
      </c>
      <c r="C46" s="139">
        <v>7787.4350000000022</v>
      </c>
      <c r="D46" s="139">
        <v>3.85</v>
      </c>
      <c r="E46" s="139">
        <v>52.79</v>
      </c>
      <c r="F46" s="139">
        <v>0</v>
      </c>
      <c r="G46" s="139">
        <v>0</v>
      </c>
      <c r="H46" s="139">
        <v>7791.2850000000026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7838.3150000000023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8929.2099999999991</v>
      </c>
      <c r="D47" s="139">
        <v>5.9</v>
      </c>
      <c r="E47" s="139">
        <v>150.47000000000003</v>
      </c>
      <c r="F47" s="139">
        <v>0</v>
      </c>
      <c r="G47" s="139">
        <v>0</v>
      </c>
      <c r="H47" s="139">
        <v>8935.1099999999988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64.44</v>
      </c>
      <c r="P47" s="139">
        <v>54.51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9057.1899999999987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8584.3189999999995</v>
      </c>
      <c r="D48" s="139">
        <v>2.38</v>
      </c>
      <c r="E48" s="139">
        <v>389.90999999999997</v>
      </c>
      <c r="F48" s="139">
        <v>0</v>
      </c>
      <c r="G48" s="139">
        <v>0</v>
      </c>
      <c r="H48" s="139">
        <v>8586.6989999999987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8595.9339999999975</v>
      </c>
    </row>
    <row r="49" spans="1:21" s="111" customFormat="1" ht="38.25" customHeight="1" x14ac:dyDescent="0.4">
      <c r="A49" s="305" t="s">
        <v>117</v>
      </c>
      <c r="B49" s="305"/>
      <c r="C49" s="141">
        <v>33461.206099999996</v>
      </c>
      <c r="D49" s="141">
        <v>35.130000000000003</v>
      </c>
      <c r="E49" s="141">
        <v>724.43</v>
      </c>
      <c r="F49" s="141">
        <v>0</v>
      </c>
      <c r="G49" s="141">
        <v>0</v>
      </c>
      <c r="H49" s="141">
        <v>33496.3361</v>
      </c>
      <c r="I49" s="141">
        <v>216.345</v>
      </c>
      <c r="J49" s="141">
        <v>52.129999999999995</v>
      </c>
      <c r="K49" s="141">
        <v>218.39999999999998</v>
      </c>
      <c r="L49" s="141">
        <v>0</v>
      </c>
      <c r="M49" s="141">
        <v>0</v>
      </c>
      <c r="N49" s="141">
        <v>268.47499999999997</v>
      </c>
      <c r="O49" s="141">
        <v>199.9</v>
      </c>
      <c r="P49" s="141">
        <v>54.51</v>
      </c>
      <c r="Q49" s="141">
        <v>239.63</v>
      </c>
      <c r="R49" s="141">
        <v>0</v>
      </c>
      <c r="S49" s="141">
        <v>0</v>
      </c>
      <c r="T49" s="141">
        <v>254.41</v>
      </c>
      <c r="U49" s="141">
        <v>34019.221099999995</v>
      </c>
    </row>
    <row r="50" spans="1:21" s="145" customFormat="1" ht="38.25" customHeight="1" x14ac:dyDescent="0.4">
      <c r="A50" s="305" t="s">
        <v>118</v>
      </c>
      <c r="B50" s="305"/>
      <c r="C50" s="141">
        <v>71319.648099999991</v>
      </c>
      <c r="D50" s="141">
        <v>137.13999999999999</v>
      </c>
      <c r="E50" s="141">
        <v>2023.482</v>
      </c>
      <c r="F50" s="141">
        <v>0</v>
      </c>
      <c r="G50" s="141">
        <v>0</v>
      </c>
      <c r="H50" s="141">
        <v>71456.788099999991</v>
      </c>
      <c r="I50" s="141">
        <v>442.86500000000001</v>
      </c>
      <c r="J50" s="141">
        <v>52.129999999999995</v>
      </c>
      <c r="K50" s="141">
        <v>218.39999999999998</v>
      </c>
      <c r="L50" s="141">
        <v>0</v>
      </c>
      <c r="M50" s="141">
        <v>0</v>
      </c>
      <c r="N50" s="141">
        <v>494.99499999999995</v>
      </c>
      <c r="O50" s="141">
        <v>450.12</v>
      </c>
      <c r="P50" s="141">
        <v>112.78999999999999</v>
      </c>
      <c r="Q50" s="141">
        <v>509.11</v>
      </c>
      <c r="R50" s="141">
        <v>0</v>
      </c>
      <c r="S50" s="141">
        <v>0</v>
      </c>
      <c r="T50" s="141">
        <v>562.91</v>
      </c>
      <c r="U50" s="141">
        <v>72514.693099999975</v>
      </c>
    </row>
    <row r="51" spans="1:21" s="146" customFormat="1" ht="38.25" customHeight="1" x14ac:dyDescent="0.4">
      <c r="A51" s="305" t="s">
        <v>119</v>
      </c>
      <c r="B51" s="305"/>
      <c r="C51" s="141">
        <v>117903.4629</v>
      </c>
      <c r="D51" s="141">
        <v>328.25700000000001</v>
      </c>
      <c r="E51" s="141">
        <v>3267.4500000000003</v>
      </c>
      <c r="F51" s="141">
        <v>99.31</v>
      </c>
      <c r="G51" s="141">
        <v>552.75</v>
      </c>
      <c r="H51" s="141">
        <v>118132.4099</v>
      </c>
      <c r="I51" s="141">
        <v>10121.86</v>
      </c>
      <c r="J51" s="141">
        <v>250.858</v>
      </c>
      <c r="K51" s="141">
        <v>1786.444</v>
      </c>
      <c r="L51" s="141">
        <v>0.34</v>
      </c>
      <c r="M51" s="141">
        <v>7.85</v>
      </c>
      <c r="N51" s="141">
        <v>10372.378000000001</v>
      </c>
      <c r="O51" s="141">
        <v>1416.29</v>
      </c>
      <c r="P51" s="141">
        <v>113.08999999999999</v>
      </c>
      <c r="Q51" s="141">
        <v>635.94000000000005</v>
      </c>
      <c r="R51" s="141">
        <v>2.11</v>
      </c>
      <c r="S51" s="141">
        <v>50.150000000000006</v>
      </c>
      <c r="T51" s="141">
        <v>1527.27</v>
      </c>
      <c r="U51" s="141">
        <v>130032.05789999997</v>
      </c>
    </row>
    <row r="52" spans="1:21" s="115" customFormat="1" ht="24.75" hidden="1" customHeight="1" x14ac:dyDescent="0.4">
      <c r="B52" s="254"/>
      <c r="C52" s="274" t="s">
        <v>54</v>
      </c>
      <c r="D52" s="274"/>
      <c r="E52" s="274"/>
      <c r="F52" s="274"/>
      <c r="G52" s="274"/>
      <c r="H52" s="118"/>
      <c r="I52" s="254"/>
      <c r="J52" s="254">
        <f>D51+J51+P51-F51-L51-R51</f>
        <v>590.44499999999994</v>
      </c>
      <c r="K52" s="254"/>
      <c r="L52" s="254"/>
      <c r="M52" s="254"/>
      <c r="N52" s="254"/>
      <c r="R52" s="254"/>
      <c r="U52" s="254"/>
    </row>
    <row r="53" spans="1:21" s="115" customFormat="1" ht="30" hidden="1" customHeight="1" x14ac:dyDescent="0.35">
      <c r="B53" s="254"/>
      <c r="C53" s="274" t="s">
        <v>55</v>
      </c>
      <c r="D53" s="274"/>
      <c r="E53" s="274"/>
      <c r="F53" s="274"/>
      <c r="G53" s="274"/>
      <c r="H53" s="119"/>
      <c r="I53" s="254"/>
      <c r="J53" s="254">
        <f>E51+K51+Q51-G51-M51-S51</f>
        <v>5079.0840000000007</v>
      </c>
      <c r="K53" s="254"/>
      <c r="L53" s="254"/>
      <c r="M53" s="254"/>
      <c r="N53" s="254"/>
      <c r="R53" s="254"/>
      <c r="T53" s="254"/>
    </row>
    <row r="54" spans="1:21" ht="33" hidden="1" customHeight="1" x14ac:dyDescent="0.5">
      <c r="C54" s="274" t="s">
        <v>56</v>
      </c>
      <c r="D54" s="274"/>
      <c r="E54" s="274"/>
      <c r="F54" s="274"/>
      <c r="G54" s="274"/>
      <c r="H54" s="119"/>
      <c r="I54" s="121"/>
      <c r="J54" s="254">
        <f>H51+N51+T51</f>
        <v>130032.0579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4"/>
      <c r="E55" s="254"/>
      <c r="F55" s="254"/>
      <c r="G55" s="254"/>
      <c r="H55" s="119"/>
      <c r="I55" s="121"/>
      <c r="J55" s="254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4"/>
      <c r="E56" s="254"/>
      <c r="F56" s="254"/>
      <c r="G56" s="254"/>
      <c r="H56" s="119"/>
      <c r="I56" s="121"/>
      <c r="J56" s="254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94" t="s">
        <v>57</v>
      </c>
      <c r="C57" s="294"/>
      <c r="D57" s="294"/>
      <c r="E57" s="294"/>
      <c r="F57" s="294"/>
      <c r="G57" s="153"/>
      <c r="H57" s="154"/>
      <c r="I57" s="155"/>
      <c r="J57" s="299"/>
      <c r="K57" s="298"/>
      <c r="L57" s="298"/>
      <c r="M57" s="169" t="e">
        <f>#REF!+'dec-2021'!J54</f>
        <v>#REF!</v>
      </c>
      <c r="N57" s="154"/>
      <c r="O57" s="154"/>
      <c r="P57" s="255"/>
      <c r="Q57" s="294" t="s">
        <v>58</v>
      </c>
      <c r="R57" s="294"/>
      <c r="S57" s="294"/>
      <c r="T57" s="294"/>
      <c r="U57" s="294"/>
    </row>
    <row r="58" spans="1:21" s="152" customFormat="1" ht="37.5" hidden="1" customHeight="1" x14ac:dyDescent="0.45">
      <c r="B58" s="294" t="s">
        <v>59</v>
      </c>
      <c r="C58" s="294"/>
      <c r="D58" s="294"/>
      <c r="E58" s="294"/>
      <c r="F58" s="294"/>
      <c r="G58" s="154"/>
      <c r="H58" s="153"/>
      <c r="I58" s="156"/>
      <c r="J58" s="157"/>
      <c r="K58" s="256"/>
      <c r="L58" s="157"/>
      <c r="M58" s="154"/>
      <c r="N58" s="153"/>
      <c r="O58" s="154"/>
      <c r="P58" s="255"/>
      <c r="Q58" s="294" t="s">
        <v>59</v>
      </c>
      <c r="R58" s="294"/>
      <c r="S58" s="294"/>
      <c r="T58" s="294"/>
      <c r="U58" s="294"/>
    </row>
    <row r="59" spans="1:21" s="152" customFormat="1" ht="37.5" hidden="1" customHeight="1" x14ac:dyDescent="0.45">
      <c r="I59" s="158"/>
      <c r="J59" s="298" t="s">
        <v>61</v>
      </c>
      <c r="K59" s="298"/>
      <c r="L59" s="298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98" t="s">
        <v>62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idden="1" x14ac:dyDescent="0.35">
      <c r="H64" s="125">
        <f>'[2]nov 17'!J53+'[2]dec 17'!J51</f>
        <v>98988.2883</v>
      </c>
      <c r="I64" s="131"/>
      <c r="J64" s="130"/>
    </row>
    <row r="65" spans="3:10" x14ac:dyDescent="0.35">
      <c r="C65" s="119"/>
      <c r="H65" s="130"/>
      <c r="I65" s="131"/>
      <c r="J65" s="130"/>
    </row>
    <row r="66" spans="3:10" ht="18" customHeight="1" x14ac:dyDescent="0.35">
      <c r="H66" s="130"/>
      <c r="I66" s="131"/>
      <c r="J66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59:L59"/>
    <mergeCell ref="J60:L60"/>
    <mergeCell ref="C52:G52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37" zoomScale="40" zoomScaleNormal="55" zoomScaleSheetLayoutView="40" workbookViewId="0">
      <selection activeCell="K48" sqref="K4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58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f>'[7]Nov 2022'!H7</f>
        <v>7.179999999999982</v>
      </c>
      <c r="D7" s="139">
        <v>0</v>
      </c>
      <c r="E7" s="139">
        <f>'[7]Nov 2022'!E7+'[7]Dec 2022'!D7</f>
        <v>0</v>
      </c>
      <c r="F7" s="139">
        <v>0</v>
      </c>
      <c r="G7" s="139">
        <f>'[7]Nov 2022'!G7+'[7]Dec 2022'!F7</f>
        <v>82.86</v>
      </c>
      <c r="H7" s="139">
        <f>C7+D7-F7</f>
        <v>7.179999999999982</v>
      </c>
      <c r="I7" s="139">
        <f>'[7]Nov 2022'!N7</f>
        <v>690.12599999999975</v>
      </c>
      <c r="J7" s="139">
        <v>0</v>
      </c>
      <c r="K7" s="139">
        <f>'[7]Nov 2022'!K7+'[7]Dec 2022'!J7</f>
        <v>105.90899999999999</v>
      </c>
      <c r="L7" s="139">
        <v>0</v>
      </c>
      <c r="M7" s="139">
        <f>'[7]Nov 2022'!M7+'[7]Dec 2022'!L7</f>
        <v>0</v>
      </c>
      <c r="N7" s="139">
        <f>I7+J7-L7</f>
        <v>690.12599999999975</v>
      </c>
      <c r="O7" s="139">
        <f>'[7]Nov 2022'!T7</f>
        <v>8.436000000000007</v>
      </c>
      <c r="P7" s="139">
        <v>0</v>
      </c>
      <c r="Q7" s="139">
        <f>'[7]Nov 2022'!Q7+'[7]Dec 2022'!P7</f>
        <v>0</v>
      </c>
      <c r="R7" s="139">
        <v>0</v>
      </c>
      <c r="S7" s="139">
        <f>'[7]Nov 2022'!S7+'[7]Dec 2022'!R7</f>
        <v>1.01</v>
      </c>
      <c r="T7" s="139">
        <f>O7+P7-R7</f>
        <v>8.436000000000007</v>
      </c>
      <c r="U7" s="139">
        <f>H7+N7+T7</f>
        <v>705.74199999999973</v>
      </c>
    </row>
    <row r="8" spans="1:21" ht="38.25" customHeight="1" x14ac:dyDescent="0.35">
      <c r="A8" s="230">
        <v>2</v>
      </c>
      <c r="B8" s="231" t="s">
        <v>79</v>
      </c>
      <c r="C8" s="139">
        <f>'[7]Nov 2022'!H8</f>
        <v>265.39</v>
      </c>
      <c r="D8" s="139">
        <v>0</v>
      </c>
      <c r="E8" s="139">
        <f>'[7]Nov 2022'!E8+'[7]Dec 2022'!D8</f>
        <v>0</v>
      </c>
      <c r="F8" s="139">
        <v>0</v>
      </c>
      <c r="G8" s="139">
        <f>'[7]Nov 2022'!G8+'[7]Dec 2022'!F8</f>
        <v>0</v>
      </c>
      <c r="H8" s="139">
        <f t="shared" ref="H8:H48" si="0">C8+D8-F8</f>
        <v>265.39</v>
      </c>
      <c r="I8" s="139">
        <f>'[7]Nov 2022'!N8</f>
        <v>365.38000000000005</v>
      </c>
      <c r="J8" s="139">
        <v>10.79</v>
      </c>
      <c r="K8" s="139">
        <f>'[7]Nov 2022'!K8+'[7]Dec 2022'!J8</f>
        <v>64.19</v>
      </c>
      <c r="L8" s="139">
        <v>0</v>
      </c>
      <c r="M8" s="139">
        <f>'[7]Nov 2022'!M8+'[7]Dec 2022'!L8</f>
        <v>0</v>
      </c>
      <c r="N8" s="139">
        <f t="shared" ref="N8:N48" si="1">I8+J8-L8</f>
        <v>376.17000000000007</v>
      </c>
      <c r="O8" s="139">
        <f>'[7]Nov 2022'!T8</f>
        <v>66.290000000000006</v>
      </c>
      <c r="P8" s="139">
        <v>0</v>
      </c>
      <c r="Q8" s="139">
        <f>'[7]Nov 2022'!Q8+'[7]Dec 2022'!P8</f>
        <v>0</v>
      </c>
      <c r="R8" s="139">
        <v>0</v>
      </c>
      <c r="S8" s="139">
        <f>'[7]Nov 2022'!S8+'[7]Dec 2022'!R8</f>
        <v>0</v>
      </c>
      <c r="T8" s="139">
        <f t="shared" ref="T8:T48" si="2">O8+P8-R8</f>
        <v>66.290000000000006</v>
      </c>
      <c r="U8" s="139">
        <f t="shared" ref="U8:U48" si="3">H8+N8+T8</f>
        <v>707.85</v>
      </c>
    </row>
    <row r="9" spans="1:21" ht="38.25" customHeight="1" x14ac:dyDescent="0.35">
      <c r="A9" s="230">
        <v>3</v>
      </c>
      <c r="B9" s="231" t="s">
        <v>80</v>
      </c>
      <c r="C9" s="139">
        <f>'[7]Nov 2022'!H9</f>
        <v>209.16</v>
      </c>
      <c r="D9" s="139">
        <v>0</v>
      </c>
      <c r="E9" s="139">
        <f>'[7]Nov 2022'!E9+'[7]Dec 2022'!D9</f>
        <v>0</v>
      </c>
      <c r="F9" s="139">
        <v>0</v>
      </c>
      <c r="G9" s="139">
        <f>'[7]Nov 2022'!G9+'[7]Dec 2022'!F9</f>
        <v>0</v>
      </c>
      <c r="H9" s="139">
        <f t="shared" si="0"/>
        <v>209.16</v>
      </c>
      <c r="I9" s="139">
        <f>'[7]Nov 2022'!N9</f>
        <v>871.71800000000007</v>
      </c>
      <c r="J9" s="139">
        <v>7.73</v>
      </c>
      <c r="K9" s="139">
        <f>'[7]Nov 2022'!K9+'[7]Dec 2022'!J9</f>
        <v>122.89999999999999</v>
      </c>
      <c r="L9" s="139">
        <v>0</v>
      </c>
      <c r="M9" s="139">
        <f>'[7]Nov 2022'!M9+'[7]Dec 2022'!L9</f>
        <v>0</v>
      </c>
      <c r="N9" s="139">
        <f t="shared" si="1"/>
        <v>879.44800000000009</v>
      </c>
      <c r="O9" s="139">
        <f>'[7]Nov 2022'!T9</f>
        <v>44.739999999999995</v>
      </c>
      <c r="P9" s="139">
        <v>0</v>
      </c>
      <c r="Q9" s="139">
        <f>'[7]Nov 2022'!Q9+'[7]Dec 2022'!P9</f>
        <v>0</v>
      </c>
      <c r="R9" s="139">
        <v>0</v>
      </c>
      <c r="S9" s="139">
        <f>'[7]Nov 2022'!S9+'[7]Dec 2022'!R9</f>
        <v>0</v>
      </c>
      <c r="T9" s="139">
        <f t="shared" si="2"/>
        <v>44.739999999999995</v>
      </c>
      <c r="U9" s="139">
        <f t="shared" si="3"/>
        <v>1133.3480000000002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'[7]Nov 2022'!H10</f>
        <v>0</v>
      </c>
      <c r="D10" s="139">
        <v>0</v>
      </c>
      <c r="E10" s="139">
        <f>'[7]Nov 2022'!E10+'[7]Dec 2022'!D10</f>
        <v>0</v>
      </c>
      <c r="F10" s="139">
        <v>0</v>
      </c>
      <c r="G10" s="139">
        <f>'[7]Nov 2022'!G10+'[7]Dec 2022'!F10</f>
        <v>0</v>
      </c>
      <c r="H10" s="139">
        <f t="shared" si="0"/>
        <v>0</v>
      </c>
      <c r="I10" s="139">
        <f>'[7]Nov 2022'!N10</f>
        <v>351.25999999999993</v>
      </c>
      <c r="J10" s="139">
        <v>0.52</v>
      </c>
      <c r="K10" s="139">
        <f>'[7]Nov 2022'!K10+'[7]Dec 2022'!J10</f>
        <v>9.4050000000000011</v>
      </c>
      <c r="L10" s="139">
        <v>0</v>
      </c>
      <c r="M10" s="139">
        <f>'[7]Nov 2022'!M10+'[7]Dec 2022'!L10</f>
        <v>0</v>
      </c>
      <c r="N10" s="139">
        <f t="shared" si="1"/>
        <v>351.77999999999992</v>
      </c>
      <c r="O10" s="139">
        <f>'[7]Nov 2022'!T10</f>
        <v>0.20000000000000007</v>
      </c>
      <c r="P10" s="139">
        <v>0</v>
      </c>
      <c r="Q10" s="139">
        <f>'[7]Nov 2022'!Q10+'[7]Dec 2022'!P10</f>
        <v>0</v>
      </c>
      <c r="R10" s="139">
        <v>0</v>
      </c>
      <c r="S10" s="139">
        <f>'[7]Nov 2022'!S10+'[7]Dec 2022'!R10</f>
        <v>0</v>
      </c>
      <c r="T10" s="139">
        <f t="shared" si="2"/>
        <v>0.20000000000000007</v>
      </c>
      <c r="U10" s="139">
        <f t="shared" si="3"/>
        <v>351.9799999999999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481.73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82.86</v>
      </c>
      <c r="H11" s="141">
        <f t="shared" si="4"/>
        <v>481.73</v>
      </c>
      <c r="I11" s="141">
        <f t="shared" si="4"/>
        <v>2278.4839999999999</v>
      </c>
      <c r="J11" s="141">
        <f t="shared" si="4"/>
        <v>19.04</v>
      </c>
      <c r="K11" s="141">
        <f t="shared" si="4"/>
        <v>302.404</v>
      </c>
      <c r="L11" s="141">
        <f t="shared" si="4"/>
        <v>0</v>
      </c>
      <c r="M11" s="141">
        <f t="shared" si="4"/>
        <v>0</v>
      </c>
      <c r="N11" s="141">
        <f t="shared" si="4"/>
        <v>2297.5239999999999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2898.9199999999996</v>
      </c>
    </row>
    <row r="12" spans="1:21" ht="38.25" customHeight="1" x14ac:dyDescent="0.35">
      <c r="A12" s="171">
        <v>4</v>
      </c>
      <c r="B12" s="231" t="s">
        <v>83</v>
      </c>
      <c r="C12" s="139">
        <f>'[7]Nov 2022'!H12</f>
        <v>141.9999999999996</v>
      </c>
      <c r="D12" s="139">
        <v>0</v>
      </c>
      <c r="E12" s="139">
        <f>'[7]Nov 2022'!E12+'[7]Dec 2022'!D12</f>
        <v>0</v>
      </c>
      <c r="F12" s="139">
        <v>0</v>
      </c>
      <c r="G12" s="139">
        <f>'[7]Nov 2022'!G12+'[7]Dec 2022'!F12</f>
        <v>213.31</v>
      </c>
      <c r="H12" s="139">
        <f t="shared" si="0"/>
        <v>141.9999999999996</v>
      </c>
      <c r="I12" s="139">
        <f>'[7]Nov 2022'!N12</f>
        <v>1149.3249999999998</v>
      </c>
      <c r="J12" s="221">
        <v>4.8499999999999996</v>
      </c>
      <c r="K12" s="139">
        <f>'[7]Nov 2022'!K12+'[7]Dec 2022'!J12</f>
        <v>243.42999999999998</v>
      </c>
      <c r="L12" s="139">
        <v>0</v>
      </c>
      <c r="M12" s="139">
        <f>'[7]Nov 2022'!M12+'[7]Dec 2022'!L12</f>
        <v>0</v>
      </c>
      <c r="N12" s="139">
        <f t="shared" si="1"/>
        <v>1154.1749999999997</v>
      </c>
      <c r="O12" s="139">
        <f>'[7]Nov 2022'!T12</f>
        <v>22.840000000000011</v>
      </c>
      <c r="P12" s="139">
        <v>0</v>
      </c>
      <c r="Q12" s="139">
        <f>'[7]Nov 2022'!Q12+'[7]Dec 2022'!P12</f>
        <v>0</v>
      </c>
      <c r="R12" s="139">
        <v>2.11</v>
      </c>
      <c r="S12" s="139">
        <f>'[7]Nov 2022'!S12+'[7]Dec 2022'!R12</f>
        <v>16.12</v>
      </c>
      <c r="T12" s="139">
        <f t="shared" si="2"/>
        <v>20.730000000000011</v>
      </c>
      <c r="U12" s="139">
        <f t="shared" si="3"/>
        <v>1316.9049999999993</v>
      </c>
    </row>
    <row r="13" spans="1:21" ht="38.25" customHeight="1" x14ac:dyDescent="0.35">
      <c r="A13" s="171">
        <v>5</v>
      </c>
      <c r="B13" s="231" t="s">
        <v>84</v>
      </c>
      <c r="C13" s="139">
        <f>'[7]Nov 2022'!H13</f>
        <v>312.23000000000013</v>
      </c>
      <c r="D13" s="139">
        <v>0</v>
      </c>
      <c r="E13" s="139">
        <f>'[7]Nov 2022'!E13+'[7]Dec 2022'!D13</f>
        <v>0</v>
      </c>
      <c r="F13" s="139">
        <v>0</v>
      </c>
      <c r="G13" s="139">
        <f>'[7]Nov 2022'!G13+'[7]Dec 2022'!F13</f>
        <v>0</v>
      </c>
      <c r="H13" s="139">
        <f t="shared" si="0"/>
        <v>312.23000000000013</v>
      </c>
      <c r="I13" s="139">
        <f>'[7]Nov 2022'!N13</f>
        <v>537.29200000000014</v>
      </c>
      <c r="J13" s="221">
        <v>2.67</v>
      </c>
      <c r="K13" s="139">
        <f>'[7]Nov 2022'!K13+'[7]Dec 2022'!J13</f>
        <v>12.13</v>
      </c>
      <c r="L13" s="139">
        <v>0</v>
      </c>
      <c r="M13" s="139">
        <f>'[7]Nov 2022'!M13+'[7]Dec 2022'!L13</f>
        <v>0.7</v>
      </c>
      <c r="N13" s="139">
        <f t="shared" si="1"/>
        <v>539.9620000000001</v>
      </c>
      <c r="O13" s="139">
        <f>'[7]Nov 2022'!T13</f>
        <v>68.39</v>
      </c>
      <c r="P13" s="139">
        <v>0</v>
      </c>
      <c r="Q13" s="139">
        <f>'[7]Nov 2022'!Q13+'[7]Dec 2022'!P13</f>
        <v>0</v>
      </c>
      <c r="R13" s="139">
        <v>0</v>
      </c>
      <c r="S13" s="139">
        <f>'[7]Nov 2022'!S13+'[7]Dec 2022'!R13</f>
        <v>0</v>
      </c>
      <c r="T13" s="139">
        <f t="shared" si="2"/>
        <v>68.39</v>
      </c>
      <c r="U13" s="139">
        <f t="shared" si="3"/>
        <v>920.58200000000022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'[7]Nov 2022'!H14</f>
        <v>1216.4399999999994</v>
      </c>
      <c r="D14" s="139">
        <v>0</v>
      </c>
      <c r="E14" s="139">
        <f>'[7]Nov 2022'!E14+'[7]Dec 2022'!D14</f>
        <v>0</v>
      </c>
      <c r="F14" s="139">
        <v>0</v>
      </c>
      <c r="G14" s="139">
        <f>'[7]Nov 2022'!G14+'[7]Dec 2022'!F14</f>
        <v>0</v>
      </c>
      <c r="H14" s="139">
        <f t="shared" si="0"/>
        <v>1216.4399999999994</v>
      </c>
      <c r="I14" s="139">
        <f>'[7]Nov 2022'!N14</f>
        <v>889.72800000000018</v>
      </c>
      <c r="J14" s="221">
        <v>4.63</v>
      </c>
      <c r="K14" s="139">
        <f>'[7]Nov 2022'!K14+'[7]Dec 2022'!J14</f>
        <v>29.57</v>
      </c>
      <c r="L14" s="139">
        <v>0</v>
      </c>
      <c r="M14" s="139">
        <f>'[7]Nov 2022'!M14+'[7]Dec 2022'!L14</f>
        <v>0</v>
      </c>
      <c r="N14" s="139">
        <f t="shared" si="1"/>
        <v>894.35800000000017</v>
      </c>
      <c r="O14" s="139">
        <f>'[7]Nov 2022'!T14</f>
        <v>61.329999999999991</v>
      </c>
      <c r="P14" s="139">
        <v>0</v>
      </c>
      <c r="Q14" s="139">
        <f>'[7]Nov 2022'!Q14+'[7]Dec 2022'!P14</f>
        <v>0</v>
      </c>
      <c r="R14" s="139">
        <v>0</v>
      </c>
      <c r="S14" s="139">
        <f>'[7]Nov 2022'!S14+'[7]Dec 2022'!R14</f>
        <v>0</v>
      </c>
      <c r="T14" s="139">
        <f t="shared" si="2"/>
        <v>61.329999999999991</v>
      </c>
      <c r="U14" s="139">
        <f t="shared" si="3"/>
        <v>2172.1279999999997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2576.3450000000003</v>
      </c>
      <c r="J15" s="141">
        <f t="shared" si="5"/>
        <v>12.149999999999999</v>
      </c>
      <c r="K15" s="141">
        <f t="shared" si="5"/>
        <v>285.13</v>
      </c>
      <c r="L15" s="141">
        <f t="shared" si="5"/>
        <v>0</v>
      </c>
      <c r="M15" s="141">
        <f t="shared" si="5"/>
        <v>0.7</v>
      </c>
      <c r="N15" s="141">
        <f t="shared" si="5"/>
        <v>2588.4949999999999</v>
      </c>
      <c r="O15" s="141">
        <f t="shared" si="5"/>
        <v>152.56</v>
      </c>
      <c r="P15" s="141">
        <f t="shared" si="5"/>
        <v>0</v>
      </c>
      <c r="Q15" s="141">
        <f t="shared" si="5"/>
        <v>0</v>
      </c>
      <c r="R15" s="141">
        <f t="shared" si="5"/>
        <v>2.11</v>
      </c>
      <c r="S15" s="141">
        <f t="shared" si="5"/>
        <v>16.12</v>
      </c>
      <c r="T15" s="141">
        <f t="shared" si="5"/>
        <v>150.44999999999999</v>
      </c>
      <c r="U15" s="141">
        <f t="shared" si="5"/>
        <v>4409.6149999999998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'[7]Nov 2022'!H16</f>
        <v>790.86400000000037</v>
      </c>
      <c r="D16" s="139">
        <v>0.56000000000000005</v>
      </c>
      <c r="E16" s="139">
        <f>'[7]Nov 2022'!E16+'[7]Dec 2022'!D16</f>
        <v>5.9</v>
      </c>
      <c r="F16" s="139">
        <v>11.23</v>
      </c>
      <c r="G16" s="139">
        <f>'[7]Nov 2022'!G16+'[7]Dec 2022'!F16</f>
        <v>219.54999999999998</v>
      </c>
      <c r="H16" s="139">
        <f t="shared" si="0"/>
        <v>780.1940000000003</v>
      </c>
      <c r="I16" s="139">
        <f>'[7]Nov 2022'!N16</f>
        <v>572.27600000000007</v>
      </c>
      <c r="J16" s="139">
        <v>2.17</v>
      </c>
      <c r="K16" s="139">
        <f>'[7]Nov 2022'!K16+'[7]Dec 2022'!J16</f>
        <v>275.39999999999998</v>
      </c>
      <c r="L16" s="139">
        <v>0</v>
      </c>
      <c r="M16" s="139">
        <f>'[7]Nov 2022'!M16+'[7]Dec 2022'!L16</f>
        <v>0</v>
      </c>
      <c r="N16" s="139">
        <f t="shared" si="1"/>
        <v>574.44600000000003</v>
      </c>
      <c r="O16" s="139">
        <f>'[7]Nov 2022'!T16</f>
        <v>177.41200000000003</v>
      </c>
      <c r="P16" s="139">
        <v>0</v>
      </c>
      <c r="Q16" s="139">
        <f>'[7]Nov 2022'!Q16+'[7]Dec 2022'!P16</f>
        <v>0</v>
      </c>
      <c r="R16" s="139">
        <v>0</v>
      </c>
      <c r="S16" s="139">
        <f>'[7]Nov 2022'!S16+'[7]Dec 2022'!R16</f>
        <v>0</v>
      </c>
      <c r="T16" s="139">
        <f t="shared" si="2"/>
        <v>177.41200000000003</v>
      </c>
      <c r="U16" s="139">
        <f t="shared" si="3"/>
        <v>1532.0520000000004</v>
      </c>
    </row>
    <row r="17" spans="1:21" ht="38.25" customHeight="1" x14ac:dyDescent="0.35">
      <c r="A17" s="171">
        <v>9</v>
      </c>
      <c r="B17" s="231" t="s">
        <v>120</v>
      </c>
      <c r="C17" s="139">
        <f>'[7]Nov 2022'!H17</f>
        <v>2.6759999999999478</v>
      </c>
      <c r="D17" s="139">
        <v>0</v>
      </c>
      <c r="E17" s="139">
        <f>'[7]Nov 2022'!E17+'[7]Dec 2022'!D17</f>
        <v>0</v>
      </c>
      <c r="F17" s="139">
        <v>0</v>
      </c>
      <c r="G17" s="139">
        <f>'[7]Nov 2022'!G17+'[7]Dec 2022'!F17</f>
        <v>3.74</v>
      </c>
      <c r="H17" s="139">
        <f t="shared" si="0"/>
        <v>2.6759999999999478</v>
      </c>
      <c r="I17" s="139">
        <f>'[7]Nov 2022'!N17</f>
        <v>577.26</v>
      </c>
      <c r="J17" s="139">
        <v>4.75</v>
      </c>
      <c r="K17" s="139">
        <f>'[7]Nov 2022'!K17+'[7]Dec 2022'!J17</f>
        <v>70.260000000000005</v>
      </c>
      <c r="L17" s="139">
        <v>0</v>
      </c>
      <c r="M17" s="139">
        <f>'[7]Nov 2022'!M17+'[7]Dec 2022'!L17</f>
        <v>0</v>
      </c>
      <c r="N17" s="139">
        <f t="shared" si="1"/>
        <v>582.01</v>
      </c>
      <c r="O17" s="139">
        <f>'[7]Nov 2022'!T17</f>
        <v>1.9700000000000002</v>
      </c>
      <c r="P17" s="139">
        <v>0</v>
      </c>
      <c r="Q17" s="139">
        <f>'[7]Nov 2022'!Q17+'[7]Dec 2022'!P17</f>
        <v>1.3399999999999999</v>
      </c>
      <c r="R17" s="139">
        <v>0.02</v>
      </c>
      <c r="S17" s="139">
        <f>'[7]Nov 2022'!S17+'[7]Dec 2022'!R17</f>
        <v>5.72</v>
      </c>
      <c r="T17" s="139">
        <f t="shared" si="2"/>
        <v>1.9500000000000002</v>
      </c>
      <c r="U17" s="139">
        <f t="shared" si="3"/>
        <v>586.63599999999997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'[7]Nov 2022'!H18</f>
        <v>137.02600000000012</v>
      </c>
      <c r="D18" s="139">
        <v>0.05</v>
      </c>
      <c r="E18" s="139">
        <f>'[7]Nov 2022'!E18+'[7]Dec 2022'!D18</f>
        <v>1.3</v>
      </c>
      <c r="F18" s="139">
        <v>0</v>
      </c>
      <c r="G18" s="139">
        <f>'[7]Nov 2022'!G18+'[7]Dec 2022'!F18</f>
        <v>0</v>
      </c>
      <c r="H18" s="139">
        <f t="shared" si="0"/>
        <v>137.07600000000014</v>
      </c>
      <c r="I18" s="139">
        <f>'[7]Nov 2022'!N18</f>
        <v>493.48700000000002</v>
      </c>
      <c r="J18" s="139">
        <v>0.9</v>
      </c>
      <c r="K18" s="139">
        <f>'[7]Nov 2022'!K18+'[7]Dec 2022'!J18</f>
        <v>7.660000000000001</v>
      </c>
      <c r="L18" s="139">
        <v>0</v>
      </c>
      <c r="M18" s="139">
        <f>'[7]Nov 2022'!M18+'[7]Dec 2022'!L18</f>
        <v>0.34</v>
      </c>
      <c r="N18" s="139">
        <f t="shared" si="1"/>
        <v>494.387</v>
      </c>
      <c r="O18" s="139">
        <f>'[7]Nov 2022'!T18</f>
        <v>39.769999999999989</v>
      </c>
      <c r="P18" s="139">
        <v>0</v>
      </c>
      <c r="Q18" s="139">
        <f>'[7]Nov 2022'!Q18+'[7]Dec 2022'!P18</f>
        <v>0.89999999999999991</v>
      </c>
      <c r="R18" s="139">
        <v>0.28999999999999998</v>
      </c>
      <c r="S18" s="139">
        <f>'[7]Nov 2022'!S18+'[7]Dec 2022'!R18</f>
        <v>0.28999999999999998</v>
      </c>
      <c r="T18" s="139">
        <f t="shared" si="2"/>
        <v>39.47999999999999</v>
      </c>
      <c r="U18" s="139">
        <f t="shared" si="3"/>
        <v>670.94300000000021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930.56600000000049</v>
      </c>
      <c r="D19" s="141">
        <f t="shared" ref="D19:U19" si="6">SUM(D16:D18)</f>
        <v>0.6100000000000001</v>
      </c>
      <c r="E19" s="141">
        <f t="shared" si="6"/>
        <v>7.2</v>
      </c>
      <c r="F19" s="141">
        <f t="shared" si="6"/>
        <v>11.23</v>
      </c>
      <c r="G19" s="141">
        <f t="shared" si="6"/>
        <v>223.29</v>
      </c>
      <c r="H19" s="141">
        <f t="shared" si="6"/>
        <v>919.94600000000037</v>
      </c>
      <c r="I19" s="141">
        <f t="shared" si="6"/>
        <v>1643.0230000000001</v>
      </c>
      <c r="J19" s="141">
        <f t="shared" si="6"/>
        <v>7.82</v>
      </c>
      <c r="K19" s="141">
        <f t="shared" si="6"/>
        <v>353.32</v>
      </c>
      <c r="L19" s="141">
        <f t="shared" si="6"/>
        <v>0</v>
      </c>
      <c r="M19" s="141">
        <f t="shared" si="6"/>
        <v>0.34</v>
      </c>
      <c r="N19" s="141">
        <f t="shared" si="6"/>
        <v>1650.8430000000001</v>
      </c>
      <c r="O19" s="141">
        <f t="shared" si="6"/>
        <v>219.15200000000002</v>
      </c>
      <c r="P19" s="141">
        <f t="shared" si="6"/>
        <v>0</v>
      </c>
      <c r="Q19" s="141">
        <f t="shared" si="6"/>
        <v>2.2399999999999998</v>
      </c>
      <c r="R19" s="141">
        <f t="shared" si="6"/>
        <v>0.31</v>
      </c>
      <c r="S19" s="141">
        <f t="shared" si="6"/>
        <v>6.01</v>
      </c>
      <c r="T19" s="141">
        <f t="shared" si="6"/>
        <v>218.84200000000001</v>
      </c>
      <c r="U19" s="141">
        <f t="shared" si="6"/>
        <v>2789.6310000000003</v>
      </c>
    </row>
    <row r="20" spans="1:21" ht="38.25" customHeight="1" x14ac:dyDescent="0.35">
      <c r="A20" s="171">
        <v>8</v>
      </c>
      <c r="B20" s="231" t="s">
        <v>91</v>
      </c>
      <c r="C20" s="139">
        <f>'[7]Nov 2022'!H20</f>
        <v>607.27999999999986</v>
      </c>
      <c r="D20" s="139">
        <v>0</v>
      </c>
      <c r="E20" s="139">
        <f>'[7]Nov 2022'!E20+'[7]Dec 2022'!D20</f>
        <v>1.62</v>
      </c>
      <c r="F20" s="139">
        <v>0</v>
      </c>
      <c r="G20" s="139">
        <f>'[7]Nov 2022'!G20+'[7]Dec 2022'!F20</f>
        <v>24.91</v>
      </c>
      <c r="H20" s="139">
        <f t="shared" si="0"/>
        <v>607.27999999999986</v>
      </c>
      <c r="I20" s="139">
        <f>'[7]Nov 2022'!N20</f>
        <v>729.18800000000022</v>
      </c>
      <c r="J20" s="139">
        <v>2.59</v>
      </c>
      <c r="K20" s="139">
        <f>'[7]Nov 2022'!K20+'[7]Dec 2022'!J20</f>
        <v>333.63</v>
      </c>
      <c r="L20" s="139">
        <v>0</v>
      </c>
      <c r="M20" s="139">
        <f>'[7]Nov 2022'!M20+'[7]Dec 2022'!L20</f>
        <v>1.04</v>
      </c>
      <c r="N20" s="139">
        <f t="shared" si="1"/>
        <v>731.77800000000025</v>
      </c>
      <c r="O20" s="139">
        <f>'[7]Nov 2022'!T20</f>
        <v>37.580000000000005</v>
      </c>
      <c r="P20" s="139">
        <v>0</v>
      </c>
      <c r="Q20" s="139">
        <f>'[7]Nov 2022'!Q20+'[7]Dec 2022'!P20</f>
        <v>0</v>
      </c>
      <c r="R20" s="139">
        <v>0</v>
      </c>
      <c r="S20" s="139">
        <f>'[7]Nov 2022'!S20+'[7]Dec 2022'!R20</f>
        <v>2.77</v>
      </c>
      <c r="T20" s="139">
        <f t="shared" si="2"/>
        <v>37.580000000000005</v>
      </c>
      <c r="U20" s="139">
        <f t="shared" si="3"/>
        <v>1376.6379999999999</v>
      </c>
    </row>
    <row r="21" spans="1:21" ht="38.25" customHeight="1" x14ac:dyDescent="0.35">
      <c r="A21" s="171">
        <v>9</v>
      </c>
      <c r="B21" s="231" t="s">
        <v>90</v>
      </c>
      <c r="C21" s="139">
        <f>'[7]Nov 2022'!H21</f>
        <v>22.51</v>
      </c>
      <c r="D21" s="139">
        <v>0</v>
      </c>
      <c r="E21" s="139">
        <f>'[7]Nov 2022'!E21+'[7]Dec 2022'!D21</f>
        <v>0</v>
      </c>
      <c r="F21" s="139">
        <v>0</v>
      </c>
      <c r="G21" s="139">
        <f>'[7]Nov 2022'!G21+'[7]Dec 2022'!F21</f>
        <v>0</v>
      </c>
      <c r="H21" s="139">
        <f t="shared" si="0"/>
        <v>22.51</v>
      </c>
      <c r="I21" s="139">
        <f>'[7]Nov 2022'!N21</f>
        <v>422.59700000000009</v>
      </c>
      <c r="J21" s="139">
        <v>1.77</v>
      </c>
      <c r="K21" s="139">
        <f>'[7]Nov 2022'!K21+'[7]Dec 2022'!J21</f>
        <v>26.25</v>
      </c>
      <c r="L21" s="139">
        <v>0</v>
      </c>
      <c r="M21" s="139">
        <f>'[7]Nov 2022'!M21+'[7]Dec 2022'!L21</f>
        <v>0</v>
      </c>
      <c r="N21" s="139">
        <f t="shared" si="1"/>
        <v>424.36700000000008</v>
      </c>
      <c r="O21" s="139">
        <f>'[7]Nov 2022'!T21</f>
        <v>19.489999999999998</v>
      </c>
      <c r="P21" s="139">
        <v>0</v>
      </c>
      <c r="Q21" s="139">
        <f>'[7]Nov 2022'!Q21+'[7]Dec 2022'!P21</f>
        <v>0.12</v>
      </c>
      <c r="R21" s="139">
        <v>0</v>
      </c>
      <c r="S21" s="139">
        <f>'[7]Nov 2022'!S21+'[7]Dec 2022'!R21</f>
        <v>0</v>
      </c>
      <c r="T21" s="139">
        <f t="shared" si="2"/>
        <v>19.489999999999998</v>
      </c>
      <c r="U21" s="139">
        <f t="shared" si="3"/>
        <v>466.36700000000008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'[7]Nov 2022'!H22</f>
        <v>22.430000000000021</v>
      </c>
      <c r="D22" s="139">
        <v>0</v>
      </c>
      <c r="E22" s="139">
        <f>'[7]Nov 2022'!E22+'[7]Dec 2022'!D22</f>
        <v>0</v>
      </c>
      <c r="F22" s="139">
        <v>0</v>
      </c>
      <c r="G22" s="139">
        <f>'[7]Nov 2022'!G22+'[7]Dec 2022'!F22</f>
        <v>0</v>
      </c>
      <c r="H22" s="139">
        <f t="shared" si="0"/>
        <v>22.430000000000021</v>
      </c>
      <c r="I22" s="139">
        <f>'[7]Nov 2022'!N22</f>
        <v>695.25000000000011</v>
      </c>
      <c r="J22" s="139">
        <v>1.7</v>
      </c>
      <c r="K22" s="139">
        <f>'[7]Nov 2022'!K22+'[7]Dec 2022'!J22</f>
        <v>8.0599999999999987</v>
      </c>
      <c r="L22" s="139">
        <v>0</v>
      </c>
      <c r="M22" s="139">
        <f>'[7]Nov 2022'!M22+'[7]Dec 2022'!L22</f>
        <v>0.08</v>
      </c>
      <c r="N22" s="139">
        <f t="shared" si="1"/>
        <v>696.95000000000016</v>
      </c>
      <c r="O22" s="139">
        <f>'[7]Nov 2022'!T22</f>
        <v>0.60000000000000098</v>
      </c>
      <c r="P22" s="139">
        <v>0</v>
      </c>
      <c r="Q22" s="139">
        <f>'[7]Nov 2022'!Q22+'[7]Dec 2022'!P22</f>
        <v>0</v>
      </c>
      <c r="R22" s="139">
        <v>0</v>
      </c>
      <c r="S22" s="139">
        <f>'[7]Nov 2022'!S22+'[7]Dec 2022'!R22</f>
        <v>0</v>
      </c>
      <c r="T22" s="139">
        <f t="shared" si="2"/>
        <v>0.60000000000000098</v>
      </c>
      <c r="U22" s="139">
        <f t="shared" si="3"/>
        <v>719.98000000000025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'[7]Nov 2022'!H23</f>
        <v>430.64</v>
      </c>
      <c r="D23" s="139">
        <v>0</v>
      </c>
      <c r="E23" s="139">
        <f>'[7]Nov 2022'!E23+'[7]Dec 2022'!D23</f>
        <v>3.4</v>
      </c>
      <c r="F23" s="139">
        <v>0</v>
      </c>
      <c r="G23" s="139">
        <f>'[7]Nov 2022'!G23+'[7]Dec 2022'!F23</f>
        <v>0</v>
      </c>
      <c r="H23" s="139">
        <f t="shared" si="0"/>
        <v>430.64</v>
      </c>
      <c r="I23" s="139">
        <f>'[7]Nov 2022'!N23</f>
        <v>125.325</v>
      </c>
      <c r="J23" s="139">
        <v>1.71</v>
      </c>
      <c r="K23" s="139">
        <f>'[7]Nov 2022'!K23+'[7]Dec 2022'!J23</f>
        <v>25.150000000000002</v>
      </c>
      <c r="L23" s="139">
        <v>0</v>
      </c>
      <c r="M23" s="139">
        <f>'[7]Nov 2022'!M23+'[7]Dec 2022'!L23</f>
        <v>0</v>
      </c>
      <c r="N23" s="139">
        <f t="shared" si="1"/>
        <v>127.035</v>
      </c>
      <c r="O23" s="139">
        <f>'[7]Nov 2022'!T23</f>
        <v>22.5</v>
      </c>
      <c r="P23" s="139">
        <v>0</v>
      </c>
      <c r="Q23" s="139">
        <f>'[7]Nov 2022'!Q23+'[7]Dec 2022'!P23</f>
        <v>0</v>
      </c>
      <c r="R23" s="139">
        <v>0</v>
      </c>
      <c r="S23" s="139">
        <f>'[7]Nov 2022'!S23+'[7]Dec 2022'!R23</f>
        <v>0</v>
      </c>
      <c r="T23" s="139">
        <f t="shared" si="2"/>
        <v>22.5</v>
      </c>
      <c r="U23" s="139">
        <f t="shared" si="3"/>
        <v>580.17499999999995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0</v>
      </c>
      <c r="G24" s="141">
        <f t="shared" si="7"/>
        <v>24.91</v>
      </c>
      <c r="H24" s="141">
        <f t="shared" si="7"/>
        <v>1082.8599999999999</v>
      </c>
      <c r="I24" s="141">
        <f t="shared" si="7"/>
        <v>1972.3600000000004</v>
      </c>
      <c r="J24" s="141">
        <f t="shared" si="7"/>
        <v>7.77</v>
      </c>
      <c r="K24" s="141">
        <f t="shared" si="7"/>
        <v>393.09</v>
      </c>
      <c r="L24" s="141">
        <f t="shared" si="7"/>
        <v>0</v>
      </c>
      <c r="M24" s="141">
        <f t="shared" si="7"/>
        <v>1.1200000000000001</v>
      </c>
      <c r="N24" s="141">
        <f t="shared" si="7"/>
        <v>1980.1300000000008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</v>
      </c>
      <c r="S24" s="141">
        <f t="shared" si="7"/>
        <v>2.77</v>
      </c>
      <c r="T24" s="141">
        <f t="shared" si="7"/>
        <v>80.170000000000016</v>
      </c>
      <c r="U24" s="141">
        <f t="shared" si="7"/>
        <v>3143.1600000000008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4165.8259999999991</v>
      </c>
      <c r="D25" s="141">
        <f t="shared" ref="D25:U25" si="8">D24+D19+D15+D11</f>
        <v>0.6100000000000001</v>
      </c>
      <c r="E25" s="141">
        <f t="shared" si="8"/>
        <v>12.219999999999999</v>
      </c>
      <c r="F25" s="141">
        <f t="shared" si="8"/>
        <v>11.23</v>
      </c>
      <c r="G25" s="141">
        <f t="shared" si="8"/>
        <v>544.37</v>
      </c>
      <c r="H25" s="141">
        <f t="shared" si="8"/>
        <v>4155.2060000000001</v>
      </c>
      <c r="I25" s="141">
        <f t="shared" si="8"/>
        <v>8470.2120000000014</v>
      </c>
      <c r="J25" s="141">
        <f t="shared" si="8"/>
        <v>46.78</v>
      </c>
      <c r="K25" s="141">
        <f t="shared" si="8"/>
        <v>1333.944</v>
      </c>
      <c r="L25" s="141">
        <f t="shared" si="8"/>
        <v>0</v>
      </c>
      <c r="M25" s="141">
        <f t="shared" si="8"/>
        <v>2.16</v>
      </c>
      <c r="N25" s="141">
        <f t="shared" si="8"/>
        <v>8516.9920000000002</v>
      </c>
      <c r="O25" s="141">
        <f t="shared" si="8"/>
        <v>571.548</v>
      </c>
      <c r="P25" s="141">
        <f t="shared" si="8"/>
        <v>0</v>
      </c>
      <c r="Q25" s="141">
        <f t="shared" si="8"/>
        <v>2.36</v>
      </c>
      <c r="R25" s="141">
        <f t="shared" si="8"/>
        <v>2.42</v>
      </c>
      <c r="S25" s="141">
        <f t="shared" si="8"/>
        <v>25.91</v>
      </c>
      <c r="T25" s="141">
        <f t="shared" si="8"/>
        <v>569.12800000000004</v>
      </c>
      <c r="U25" s="141">
        <f t="shared" si="8"/>
        <v>13241.326000000001</v>
      </c>
    </row>
    <row r="26" spans="1:21" ht="38.25" customHeight="1" x14ac:dyDescent="0.35">
      <c r="A26" s="171">
        <v>15</v>
      </c>
      <c r="B26" s="231" t="s">
        <v>96</v>
      </c>
      <c r="C26" s="139">
        <f>'[7]Nov 2022'!H26</f>
        <v>1597.26</v>
      </c>
      <c r="D26" s="139">
        <v>1.98</v>
      </c>
      <c r="E26" s="139">
        <f>'[7]Nov 2022'!E26+'[7]Dec 2022'!D26</f>
        <v>46.259999999999991</v>
      </c>
      <c r="F26" s="139">
        <v>0</v>
      </c>
      <c r="G26" s="139">
        <f>'[7]Nov 2022'!G26+'[7]Dec 2022'!F26</f>
        <v>0</v>
      </c>
      <c r="H26" s="139">
        <f t="shared" si="0"/>
        <v>1599.24</v>
      </c>
      <c r="I26" s="139">
        <f>'[7]Nov 2022'!N26</f>
        <v>84.649999999999991</v>
      </c>
      <c r="J26" s="139">
        <v>18.329999999999998</v>
      </c>
      <c r="K26" s="139">
        <f>'[7]Nov 2022'!K26+'[7]Dec 2022'!J26</f>
        <v>35.65</v>
      </c>
      <c r="L26" s="139">
        <v>0</v>
      </c>
      <c r="M26" s="139">
        <f>'[7]Nov 2022'!M26+'[7]Dec 2022'!L26</f>
        <v>0</v>
      </c>
      <c r="N26" s="139">
        <f t="shared" si="1"/>
        <v>102.97999999999999</v>
      </c>
      <c r="O26" s="139">
        <f>'[7]Nov 2022'!T26</f>
        <v>16.11</v>
      </c>
      <c r="P26" s="139">
        <v>0.15</v>
      </c>
      <c r="Q26" s="139">
        <f>'[7]Nov 2022'!Q26+'[7]Dec 2022'!P26</f>
        <v>0.15</v>
      </c>
      <c r="R26" s="139">
        <v>0</v>
      </c>
      <c r="S26" s="139">
        <f>'[7]Nov 2022'!S26+'[7]Dec 2022'!R26</f>
        <v>0</v>
      </c>
      <c r="T26" s="139">
        <f t="shared" si="2"/>
        <v>16.259999999999998</v>
      </c>
      <c r="U26" s="139">
        <f t="shared" si="3"/>
        <v>1718.48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'[7]Nov 2022'!H27</f>
        <v>5665.8950000000041</v>
      </c>
      <c r="D27" s="139">
        <v>6.26</v>
      </c>
      <c r="E27" s="139">
        <f>'[7]Nov 2022'!E27+'[7]Dec 2022'!D27</f>
        <v>95.45</v>
      </c>
      <c r="F27" s="139">
        <v>0</v>
      </c>
      <c r="G27" s="139">
        <f>'[7]Nov 2022'!G27+'[7]Dec 2022'!F27</f>
        <v>0</v>
      </c>
      <c r="H27" s="139">
        <f t="shared" si="0"/>
        <v>5672.1550000000043</v>
      </c>
      <c r="I27" s="139">
        <f>'[7]Nov 2022'!N27</f>
        <v>609.97799999999995</v>
      </c>
      <c r="J27" s="139">
        <v>7.12</v>
      </c>
      <c r="K27" s="139">
        <f>'[7]Nov 2022'!K27+'[7]Dec 2022'!J27</f>
        <v>22.910000000000004</v>
      </c>
      <c r="L27" s="139">
        <v>0</v>
      </c>
      <c r="M27" s="139">
        <f>'[7]Nov 2022'!M27+'[7]Dec 2022'!L27</f>
        <v>0</v>
      </c>
      <c r="N27" s="139">
        <f t="shared" si="1"/>
        <v>617.09799999999996</v>
      </c>
      <c r="O27" s="139">
        <f>'[7]Nov 2022'!T27</f>
        <v>33.590000000000003</v>
      </c>
      <c r="P27" s="139">
        <v>0</v>
      </c>
      <c r="Q27" s="139">
        <f>'[7]Nov 2022'!Q27+'[7]Dec 2022'!P27</f>
        <v>0.1</v>
      </c>
      <c r="R27" s="139">
        <v>0</v>
      </c>
      <c r="S27" s="139">
        <f>'[7]Nov 2022'!S27+'[7]Dec 2022'!R27</f>
        <v>0</v>
      </c>
      <c r="T27" s="139">
        <f t="shared" si="2"/>
        <v>33.590000000000003</v>
      </c>
      <c r="U27" s="139">
        <f t="shared" si="3"/>
        <v>6322.8430000000044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7263.1550000000043</v>
      </c>
      <c r="D28" s="141">
        <f t="shared" ref="D28:U28" si="9">SUM(D26:D27)</f>
        <v>8.24</v>
      </c>
      <c r="E28" s="141">
        <f t="shared" si="9"/>
        <v>141.70999999999998</v>
      </c>
      <c r="F28" s="141">
        <f t="shared" si="9"/>
        <v>0</v>
      </c>
      <c r="G28" s="141">
        <f t="shared" si="9"/>
        <v>0</v>
      </c>
      <c r="H28" s="141">
        <f t="shared" si="9"/>
        <v>7271.3950000000041</v>
      </c>
      <c r="I28" s="141">
        <f t="shared" si="9"/>
        <v>694.62799999999993</v>
      </c>
      <c r="J28" s="141">
        <f t="shared" si="9"/>
        <v>25.45</v>
      </c>
      <c r="K28" s="141">
        <f t="shared" si="9"/>
        <v>58.56</v>
      </c>
      <c r="L28" s="141">
        <f t="shared" si="9"/>
        <v>0</v>
      </c>
      <c r="M28" s="141">
        <f t="shared" si="9"/>
        <v>0</v>
      </c>
      <c r="N28" s="141">
        <f t="shared" si="9"/>
        <v>720.07799999999997</v>
      </c>
      <c r="O28" s="141">
        <f t="shared" si="9"/>
        <v>49.7</v>
      </c>
      <c r="P28" s="141">
        <f t="shared" si="9"/>
        <v>0.15</v>
      </c>
      <c r="Q28" s="141">
        <f t="shared" si="9"/>
        <v>0.25</v>
      </c>
      <c r="R28" s="141">
        <f t="shared" si="9"/>
        <v>0</v>
      </c>
      <c r="S28" s="141">
        <f t="shared" si="9"/>
        <v>0</v>
      </c>
      <c r="T28" s="141">
        <f t="shared" si="9"/>
        <v>49.85</v>
      </c>
      <c r="U28" s="141">
        <f t="shared" si="9"/>
        <v>8041.323000000004</v>
      </c>
    </row>
    <row r="29" spans="1:21" ht="38.25" customHeight="1" x14ac:dyDescent="0.35">
      <c r="A29" s="171">
        <v>17</v>
      </c>
      <c r="B29" s="231" t="s">
        <v>99</v>
      </c>
      <c r="C29" s="139">
        <f>'[7]Nov 2022'!H29</f>
        <v>4826.3180000000011</v>
      </c>
      <c r="D29" s="139">
        <f>6.98+42.2</f>
        <v>49.180000000000007</v>
      </c>
      <c r="E29" s="139">
        <f>'[7]Nov 2022'!E29+'[7]Dec 2022'!D29</f>
        <v>216.81</v>
      </c>
      <c r="F29" s="139">
        <v>0</v>
      </c>
      <c r="G29" s="139">
        <f>'[7]Nov 2022'!G29+'[7]Dec 2022'!F29</f>
        <v>0</v>
      </c>
      <c r="H29" s="139">
        <f t="shared" si="0"/>
        <v>4875.4980000000014</v>
      </c>
      <c r="I29" s="139">
        <f>'[7]Nov 2022'!N29</f>
        <v>120.86000000000001</v>
      </c>
      <c r="J29" s="139">
        <v>0.23</v>
      </c>
      <c r="K29" s="139">
        <f>'[7]Nov 2022'!K29+'[7]Dec 2022'!J29</f>
        <v>1.7000000000000002</v>
      </c>
      <c r="L29" s="139">
        <v>0</v>
      </c>
      <c r="M29" s="139">
        <f>'[7]Nov 2022'!M29+'[7]Dec 2022'!L29</f>
        <v>0</v>
      </c>
      <c r="N29" s="139">
        <f t="shared" si="1"/>
        <v>121.09000000000002</v>
      </c>
      <c r="O29" s="139">
        <f>'[7]Nov 2022'!T29</f>
        <v>34.52000000000001</v>
      </c>
      <c r="P29" s="139">
        <v>0</v>
      </c>
      <c r="Q29" s="139">
        <f>'[7]Nov 2022'!Q29+'[7]Dec 2022'!P29</f>
        <v>0</v>
      </c>
      <c r="R29" s="139">
        <v>0</v>
      </c>
      <c r="S29" s="139">
        <f>'[7]Nov 2022'!S29+'[7]Dec 2022'!R29</f>
        <v>23.2</v>
      </c>
      <c r="T29" s="139">
        <f t="shared" si="2"/>
        <v>34.52000000000001</v>
      </c>
      <c r="U29" s="139">
        <f t="shared" si="3"/>
        <v>5031.108000000002</v>
      </c>
    </row>
    <row r="30" spans="1:21" ht="38.25" customHeight="1" x14ac:dyDescent="0.35">
      <c r="A30" s="171">
        <v>18</v>
      </c>
      <c r="B30" s="231" t="s">
        <v>100</v>
      </c>
      <c r="C30" s="139">
        <f>'[7]Nov 2022'!H30</f>
        <v>3663.3499999999995</v>
      </c>
      <c r="D30" s="139">
        <v>7.77</v>
      </c>
      <c r="E30" s="139">
        <f>'[7]Nov 2022'!E30+'[7]Dec 2022'!D30</f>
        <v>58.780000000000015</v>
      </c>
      <c r="F30" s="139">
        <v>0</v>
      </c>
      <c r="G30" s="139">
        <f>'[7]Nov 2022'!G30+'[7]Dec 2022'!F30</f>
        <v>0</v>
      </c>
      <c r="H30" s="139">
        <f t="shared" si="0"/>
        <v>3671.1199999999994</v>
      </c>
      <c r="I30" s="139">
        <f>'[7]Nov 2022'!N30</f>
        <v>198.58699999999999</v>
      </c>
      <c r="J30" s="139">
        <v>0</v>
      </c>
      <c r="K30" s="139">
        <f>'[7]Nov 2022'!K30+'[7]Dec 2022'!J30</f>
        <v>88</v>
      </c>
      <c r="L30" s="139">
        <v>0</v>
      </c>
      <c r="M30" s="139">
        <f>'[7]Nov 2022'!M30+'[7]Dec 2022'!L30</f>
        <v>0</v>
      </c>
      <c r="N30" s="139">
        <f t="shared" si="1"/>
        <v>198.58699999999999</v>
      </c>
      <c r="O30" s="139">
        <f>'[7]Nov 2022'!T30</f>
        <v>23.25</v>
      </c>
      <c r="P30" s="139">
        <v>0</v>
      </c>
      <c r="Q30" s="139">
        <f>'[7]Nov 2022'!Q30+'[7]Dec 2022'!P30</f>
        <v>0</v>
      </c>
      <c r="R30" s="139">
        <v>0</v>
      </c>
      <c r="S30" s="139">
        <f>'[7]Nov 2022'!S30+'[7]Dec 2022'!R30</f>
        <v>0</v>
      </c>
      <c r="T30" s="139">
        <f t="shared" si="2"/>
        <v>23.25</v>
      </c>
      <c r="U30" s="139">
        <f t="shared" si="3"/>
        <v>3892.9569999999994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'[7]Nov 2022'!H31</f>
        <v>4692.5170000000007</v>
      </c>
      <c r="D31" s="139">
        <v>0.03</v>
      </c>
      <c r="E31" s="139">
        <f>'[7]Nov 2022'!E31+'[7]Dec 2022'!D31</f>
        <v>26.968000000000004</v>
      </c>
      <c r="F31" s="139">
        <v>0</v>
      </c>
      <c r="G31" s="139">
        <f>'[7]Nov 2022'!G31+'[7]Dec 2022'!F31</f>
        <v>0</v>
      </c>
      <c r="H31" s="139">
        <f t="shared" si="0"/>
        <v>4692.5470000000005</v>
      </c>
      <c r="I31" s="139">
        <f>'[7]Nov 2022'!N31</f>
        <v>107.63000000000002</v>
      </c>
      <c r="J31" s="139">
        <v>0.06</v>
      </c>
      <c r="K31" s="139">
        <f>'[7]Nov 2022'!K31+'[7]Dec 2022'!J31</f>
        <v>0.06</v>
      </c>
      <c r="L31" s="139">
        <v>0</v>
      </c>
      <c r="M31" s="139">
        <f>'[7]Nov 2022'!M31+'[7]Dec 2022'!L31</f>
        <v>0</v>
      </c>
      <c r="N31" s="139">
        <f t="shared" si="1"/>
        <v>107.69000000000003</v>
      </c>
      <c r="O31" s="139">
        <f>'[7]Nov 2022'!T31</f>
        <v>14.850000000000001</v>
      </c>
      <c r="P31" s="139">
        <v>0</v>
      </c>
      <c r="Q31" s="139">
        <f>'[7]Nov 2022'!Q31+'[7]Dec 2022'!P31</f>
        <v>0</v>
      </c>
      <c r="R31" s="139">
        <v>0</v>
      </c>
      <c r="S31" s="139">
        <f>'[7]Nov 2022'!S31+'[7]Dec 2022'!R31</f>
        <v>0</v>
      </c>
      <c r="T31" s="139">
        <f t="shared" si="2"/>
        <v>14.850000000000001</v>
      </c>
      <c r="U31" s="139">
        <f t="shared" si="3"/>
        <v>4815.0870000000004</v>
      </c>
    </row>
    <row r="32" spans="1:21" ht="38.25" customHeight="1" x14ac:dyDescent="0.35">
      <c r="A32" s="171">
        <v>20</v>
      </c>
      <c r="B32" s="231" t="s">
        <v>102</v>
      </c>
      <c r="C32" s="139">
        <f>'[7]Nov 2022'!H32</f>
        <v>2352.3057999999996</v>
      </c>
      <c r="D32" s="139">
        <v>1.37</v>
      </c>
      <c r="E32" s="139">
        <f>'[7]Nov 2022'!E32+'[7]Dec 2022'!D32</f>
        <v>20.540000000000003</v>
      </c>
      <c r="F32" s="139">
        <v>0</v>
      </c>
      <c r="G32" s="139">
        <f>'[7]Nov 2022'!G32+'[7]Dec 2022'!F32</f>
        <v>9.7200000000000006</v>
      </c>
      <c r="H32" s="139">
        <f t="shared" si="0"/>
        <v>2353.6757999999995</v>
      </c>
      <c r="I32" s="139">
        <f>'[7]Nov 2022'!N32</f>
        <v>87.596000000000004</v>
      </c>
      <c r="J32" s="139">
        <v>1.1399999999999999</v>
      </c>
      <c r="K32" s="139">
        <f>'[7]Nov 2022'!K32+'[7]Dec 2022'!J32</f>
        <v>5.97</v>
      </c>
      <c r="L32" s="139">
        <v>0</v>
      </c>
      <c r="M32" s="139">
        <f>'[7]Nov 2022'!M32+'[7]Dec 2022'!L32</f>
        <v>0</v>
      </c>
      <c r="N32" s="139">
        <f t="shared" si="1"/>
        <v>88.736000000000004</v>
      </c>
      <c r="O32" s="139">
        <f>'[7]Nov 2022'!T32</f>
        <v>67.551999999999992</v>
      </c>
      <c r="P32" s="139">
        <v>0</v>
      </c>
      <c r="Q32" s="139">
        <f>'[7]Nov 2022'!Q32+'[7]Dec 2022'!P32</f>
        <v>0</v>
      </c>
      <c r="R32" s="139">
        <v>0</v>
      </c>
      <c r="S32" s="139">
        <f>'[7]Nov 2022'!S32+'[7]Dec 2022'!R32</f>
        <v>0</v>
      </c>
      <c r="T32" s="139">
        <f t="shared" si="2"/>
        <v>67.551999999999992</v>
      </c>
      <c r="U32" s="139">
        <f t="shared" si="3"/>
        <v>2509.9637999999995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15534.490800000001</v>
      </c>
      <c r="D33" s="141">
        <f t="shared" ref="D33:U33" si="10">SUM(D29:D32)</f>
        <v>58.35</v>
      </c>
      <c r="E33" s="141">
        <f t="shared" si="10"/>
        <v>323.09800000000007</v>
      </c>
      <c r="F33" s="141">
        <f t="shared" si="10"/>
        <v>0</v>
      </c>
      <c r="G33" s="141">
        <f t="shared" si="10"/>
        <v>9.7200000000000006</v>
      </c>
      <c r="H33" s="141">
        <f t="shared" si="10"/>
        <v>15592.8408</v>
      </c>
      <c r="I33" s="141">
        <f t="shared" si="10"/>
        <v>514.673</v>
      </c>
      <c r="J33" s="141">
        <f t="shared" si="10"/>
        <v>1.43</v>
      </c>
      <c r="K33" s="141">
        <f t="shared" si="10"/>
        <v>95.73</v>
      </c>
      <c r="L33" s="141">
        <f t="shared" si="10"/>
        <v>0</v>
      </c>
      <c r="M33" s="141">
        <f t="shared" si="10"/>
        <v>0</v>
      </c>
      <c r="N33" s="141">
        <f t="shared" si="10"/>
        <v>516.10300000000007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16249.115800000001</v>
      </c>
    </row>
    <row r="34" spans="1:21" ht="38.25" customHeight="1" x14ac:dyDescent="0.35">
      <c r="A34" s="171">
        <v>21</v>
      </c>
      <c r="B34" s="231" t="s">
        <v>103</v>
      </c>
      <c r="C34" s="139">
        <f>'[7]Nov 2022'!H34</f>
        <v>4562.97</v>
      </c>
      <c r="D34" s="139">
        <v>6.65</v>
      </c>
      <c r="E34" s="139">
        <f>'[7]Nov 2022'!E34+'[7]Dec 2022'!D34</f>
        <v>140.40999999999997</v>
      </c>
      <c r="F34" s="139">
        <v>0</v>
      </c>
      <c r="G34" s="139">
        <f>'[7]Nov 2022'!G34+'[7]Dec 2022'!F34</f>
        <v>9.89</v>
      </c>
      <c r="H34" s="139">
        <f t="shared" si="0"/>
        <v>4569.62</v>
      </c>
      <c r="I34" s="139">
        <f>'[7]Nov 2022'!N34</f>
        <v>106.78999999999999</v>
      </c>
      <c r="J34" s="139">
        <v>0.6</v>
      </c>
      <c r="K34" s="139">
        <f>'[7]Nov 2022'!K34+'[7]Dec 2022'!J34</f>
        <v>107.38999999999999</v>
      </c>
      <c r="L34" s="139">
        <v>0</v>
      </c>
      <c r="M34" s="139">
        <f>'[7]Nov 2022'!M34+'[7]Dec 2022'!L34</f>
        <v>0</v>
      </c>
      <c r="N34" s="139">
        <f t="shared" si="1"/>
        <v>107.38999999999999</v>
      </c>
      <c r="O34" s="139">
        <f>'[7]Nov 2022'!T34</f>
        <v>72.7</v>
      </c>
      <c r="P34" s="139">
        <v>0</v>
      </c>
      <c r="Q34" s="139">
        <f>'[7]Nov 2022'!Q34+'[7]Dec 2022'!P34</f>
        <v>72.7</v>
      </c>
      <c r="R34" s="139">
        <v>0</v>
      </c>
      <c r="S34" s="139">
        <f>'[7]Nov 2022'!S34+'[7]Dec 2022'!R34</f>
        <v>0</v>
      </c>
      <c r="T34" s="139">
        <f t="shared" si="2"/>
        <v>72.7</v>
      </c>
      <c r="U34" s="139">
        <f t="shared" si="3"/>
        <v>4749.71</v>
      </c>
    </row>
    <row r="35" spans="1:21" ht="38.25" customHeight="1" x14ac:dyDescent="0.35">
      <c r="A35" s="171">
        <v>22</v>
      </c>
      <c r="B35" s="231" t="s">
        <v>104</v>
      </c>
      <c r="C35" s="139">
        <f>'[7]Nov 2022'!H35</f>
        <v>6542.069999999997</v>
      </c>
      <c r="D35" s="139">
        <v>45.56</v>
      </c>
      <c r="E35" s="139">
        <f>'[7]Nov 2022'!E35+'[7]Dec 2022'!D35</f>
        <v>378.05</v>
      </c>
      <c r="F35" s="139">
        <v>0</v>
      </c>
      <c r="G35" s="139">
        <f>'[7]Nov 2022'!G35+'[7]Dec 2022'!F35</f>
        <v>0</v>
      </c>
      <c r="H35" s="139">
        <f t="shared" si="0"/>
        <v>6587.6299999999974</v>
      </c>
      <c r="I35" s="139">
        <f>'[7]Nov 2022'!N35</f>
        <v>34.130000000000003</v>
      </c>
      <c r="J35" s="139">
        <v>0</v>
      </c>
      <c r="K35" s="139">
        <f>'[7]Nov 2022'!K35+'[7]Dec 2022'!J35</f>
        <v>27.21</v>
      </c>
      <c r="L35" s="139">
        <v>0</v>
      </c>
      <c r="M35" s="139">
        <f>'[7]Nov 2022'!M35+'[7]Dec 2022'!L35</f>
        <v>0</v>
      </c>
      <c r="N35" s="139">
        <f t="shared" si="1"/>
        <v>34.130000000000003</v>
      </c>
      <c r="O35" s="139">
        <f>'[7]Nov 2022'!T35</f>
        <v>90.800000000000011</v>
      </c>
      <c r="P35" s="139">
        <v>0</v>
      </c>
      <c r="Q35" s="139">
        <f>'[7]Nov 2022'!Q35+'[7]Dec 2022'!P35</f>
        <v>32.380000000000003</v>
      </c>
      <c r="R35" s="139">
        <v>0</v>
      </c>
      <c r="S35" s="139">
        <f>'[7]Nov 2022'!S35+'[7]Dec 2022'!R35</f>
        <v>0</v>
      </c>
      <c r="T35" s="139">
        <f t="shared" si="2"/>
        <v>90.800000000000011</v>
      </c>
      <c r="U35" s="139">
        <f t="shared" si="3"/>
        <v>6712.5599999999977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'[7]Nov 2022'!H36</f>
        <v>3588.19</v>
      </c>
      <c r="D36" s="139">
        <v>58.11</v>
      </c>
      <c r="E36" s="139">
        <f>'[7]Nov 2022'!E36+'[7]Dec 2022'!D36</f>
        <v>195.2</v>
      </c>
      <c r="F36" s="139">
        <v>0</v>
      </c>
      <c r="G36" s="139">
        <f>'[7]Nov 2022'!G36+'[7]Dec 2022'!F36</f>
        <v>0</v>
      </c>
      <c r="H36" s="139">
        <f t="shared" si="0"/>
        <v>3646.3</v>
      </c>
      <c r="I36" s="139">
        <f>'[7]Nov 2022'!N36</f>
        <v>30.250000000000039</v>
      </c>
      <c r="J36" s="139">
        <v>0</v>
      </c>
      <c r="K36" s="139">
        <f>'[7]Nov 2022'!K36+'[7]Dec 2022'!J36</f>
        <v>5.2</v>
      </c>
      <c r="L36" s="139">
        <v>0</v>
      </c>
      <c r="M36" s="139">
        <f>'[7]Nov 2022'!M36+'[7]Dec 2022'!L36</f>
        <v>4.63</v>
      </c>
      <c r="N36" s="139">
        <f t="shared" si="1"/>
        <v>30.250000000000039</v>
      </c>
      <c r="O36" s="139">
        <f>'[7]Nov 2022'!T36</f>
        <v>36.379999999999995</v>
      </c>
      <c r="P36" s="139">
        <v>0</v>
      </c>
      <c r="Q36" s="139">
        <f>'[7]Nov 2022'!Q36+'[7]Dec 2022'!P36</f>
        <v>19.29</v>
      </c>
      <c r="R36" s="139">
        <v>0</v>
      </c>
      <c r="S36" s="139">
        <f>'[7]Nov 2022'!S36+'[7]Dec 2022'!R36</f>
        <v>0</v>
      </c>
      <c r="T36" s="139">
        <f t="shared" si="2"/>
        <v>36.379999999999995</v>
      </c>
      <c r="U36" s="139">
        <f t="shared" si="3"/>
        <v>3712.9300000000003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'[7]Nov 2022'!H37</f>
        <v>5018.9199999999983</v>
      </c>
      <c r="D37" s="139">
        <f>9.72+46.02</f>
        <v>55.74</v>
      </c>
      <c r="E37" s="139">
        <f>'[7]Nov 2022'!E37+'[7]Dec 2022'!D37</f>
        <v>286.54000000000002</v>
      </c>
      <c r="F37" s="139">
        <v>0</v>
      </c>
      <c r="G37" s="139">
        <f>'[7]Nov 2022'!G37+'[7]Dec 2022'!F37</f>
        <v>0</v>
      </c>
      <c r="H37" s="139">
        <f t="shared" si="0"/>
        <v>5074.659999999998</v>
      </c>
      <c r="I37" s="139">
        <f>'[7]Nov 2022'!N37</f>
        <v>26.700000000000003</v>
      </c>
      <c r="J37" s="139">
        <v>0</v>
      </c>
      <c r="K37" s="139">
        <f>'[7]Nov 2022'!K37+'[7]Dec 2022'!J37</f>
        <v>14.27</v>
      </c>
      <c r="L37" s="139">
        <v>0</v>
      </c>
      <c r="M37" s="139">
        <f>'[7]Nov 2022'!M37+'[7]Dec 2022'!L37</f>
        <v>1.06</v>
      </c>
      <c r="N37" s="139">
        <f t="shared" si="1"/>
        <v>26.700000000000003</v>
      </c>
      <c r="O37" s="139">
        <f>'[7]Nov 2022'!T37</f>
        <v>3.0599999999999996</v>
      </c>
      <c r="P37" s="139">
        <v>0</v>
      </c>
      <c r="Q37" s="139">
        <f>'[7]Nov 2022'!Q37+'[7]Dec 2022'!P37</f>
        <v>0</v>
      </c>
      <c r="R37" s="139">
        <v>0</v>
      </c>
      <c r="S37" s="139">
        <f>'[7]Nov 2022'!S37+'[7]Dec 2022'!R37</f>
        <v>3.46</v>
      </c>
      <c r="T37" s="139">
        <f t="shared" si="2"/>
        <v>3.0599999999999996</v>
      </c>
      <c r="U37" s="139">
        <f t="shared" si="3"/>
        <v>5104.4199999999983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19712.149999999994</v>
      </c>
      <c r="D38" s="141">
        <f t="shared" ref="D38:U38" si="11">SUM(D34:D37)</f>
        <v>166.06</v>
      </c>
      <c r="E38" s="141">
        <f t="shared" si="11"/>
        <v>1000.2</v>
      </c>
      <c r="F38" s="141">
        <f t="shared" si="11"/>
        <v>0</v>
      </c>
      <c r="G38" s="141">
        <f t="shared" si="11"/>
        <v>9.89</v>
      </c>
      <c r="H38" s="141">
        <f t="shared" si="11"/>
        <v>19878.209999999992</v>
      </c>
      <c r="I38" s="141">
        <f t="shared" si="11"/>
        <v>197.87</v>
      </c>
      <c r="J38" s="141">
        <f t="shared" si="11"/>
        <v>0.6</v>
      </c>
      <c r="K38" s="141">
        <f t="shared" si="11"/>
        <v>154.07</v>
      </c>
      <c r="L38" s="141">
        <f t="shared" si="11"/>
        <v>0</v>
      </c>
      <c r="M38" s="141">
        <f t="shared" si="11"/>
        <v>5.6899999999999995</v>
      </c>
      <c r="N38" s="141">
        <f t="shared" si="11"/>
        <v>198.47000000000003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20279.619999999995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42509.7958</v>
      </c>
      <c r="D39" s="141">
        <f t="shared" ref="D39:U39" si="12">D38+D33+D28</f>
        <v>232.65</v>
      </c>
      <c r="E39" s="141">
        <f t="shared" si="12"/>
        <v>1465.0080000000003</v>
      </c>
      <c r="F39" s="141">
        <f t="shared" si="12"/>
        <v>0</v>
      </c>
      <c r="G39" s="141">
        <f t="shared" si="12"/>
        <v>19.61</v>
      </c>
      <c r="H39" s="141">
        <f t="shared" si="12"/>
        <v>42742.445799999994</v>
      </c>
      <c r="I39" s="141">
        <f t="shared" si="12"/>
        <v>1407.1709999999998</v>
      </c>
      <c r="J39" s="141">
        <f t="shared" si="12"/>
        <v>27.48</v>
      </c>
      <c r="K39" s="141">
        <f t="shared" si="12"/>
        <v>308.36</v>
      </c>
      <c r="L39" s="141">
        <f t="shared" si="12"/>
        <v>0</v>
      </c>
      <c r="M39" s="141">
        <f t="shared" si="12"/>
        <v>5.6899999999999995</v>
      </c>
      <c r="N39" s="141">
        <f t="shared" si="12"/>
        <v>1434.6510000000001</v>
      </c>
      <c r="O39" s="141">
        <f t="shared" si="12"/>
        <v>392.81199999999995</v>
      </c>
      <c r="P39" s="141">
        <f t="shared" si="12"/>
        <v>0.15</v>
      </c>
      <c r="Q39" s="141">
        <f t="shared" si="12"/>
        <v>124.62</v>
      </c>
      <c r="R39" s="141">
        <f t="shared" si="12"/>
        <v>0</v>
      </c>
      <c r="S39" s="141">
        <f t="shared" si="12"/>
        <v>26.66</v>
      </c>
      <c r="T39" s="141">
        <f t="shared" si="12"/>
        <v>392.96199999999999</v>
      </c>
      <c r="U39" s="141">
        <f t="shared" si="12"/>
        <v>44570.058799999999</v>
      </c>
    </row>
    <row r="40" spans="1:21" ht="38.25" customHeight="1" x14ac:dyDescent="0.35">
      <c r="A40" s="171">
        <v>25</v>
      </c>
      <c r="B40" s="231" t="s">
        <v>109</v>
      </c>
      <c r="C40" s="139">
        <f>'[7]Nov 2022'!H40</f>
        <v>11765.473999999998</v>
      </c>
      <c r="D40" s="139">
        <v>22.26</v>
      </c>
      <c r="E40" s="139">
        <f>'[7]Nov 2022'!E40+'[7]Dec 2022'!D40</f>
        <v>397.29</v>
      </c>
      <c r="F40" s="139">
        <v>0</v>
      </c>
      <c r="G40" s="139">
        <f>'[7]Nov 2022'!G40+'[7]Dec 2022'!F40</f>
        <v>0</v>
      </c>
      <c r="H40" s="139">
        <f t="shared" si="0"/>
        <v>11787.733999999999</v>
      </c>
      <c r="I40" s="139">
        <f>'[7]Nov 2022'!N40</f>
        <v>198.73</v>
      </c>
      <c r="J40" s="139">
        <v>0</v>
      </c>
      <c r="K40" s="139">
        <f>'[7]Nov 2022'!K40+'[7]Dec 2022'!J40</f>
        <v>0</v>
      </c>
      <c r="L40" s="139">
        <v>0</v>
      </c>
      <c r="M40" s="139">
        <f>'[7]Nov 2022'!M40+'[7]Dec 2022'!L40</f>
        <v>0</v>
      </c>
      <c r="N40" s="139">
        <f t="shared" si="1"/>
        <v>198.73</v>
      </c>
      <c r="O40" s="139">
        <f>'[7]Nov 2022'!T40</f>
        <v>73.510000000000005</v>
      </c>
      <c r="P40" s="139">
        <v>11.14</v>
      </c>
      <c r="Q40" s="139">
        <f>'[7]Nov 2022'!Q40+'[7]Dec 2022'!P40</f>
        <v>84.65</v>
      </c>
      <c r="R40" s="139">
        <v>0</v>
      </c>
      <c r="S40" s="139">
        <f>'[7]Nov 2022'!S40+'[7]Dec 2022'!R40</f>
        <v>0</v>
      </c>
      <c r="T40" s="139">
        <f t="shared" si="2"/>
        <v>84.65</v>
      </c>
      <c r="U40" s="139">
        <f t="shared" si="3"/>
        <v>12071.113999999998</v>
      </c>
    </row>
    <row r="41" spans="1:21" ht="38.25" customHeight="1" x14ac:dyDescent="0.35">
      <c r="A41" s="171">
        <v>26</v>
      </c>
      <c r="B41" s="231" t="s">
        <v>110</v>
      </c>
      <c r="C41" s="139">
        <f>'[7]Nov 2022'!H41</f>
        <v>8206.1289999999935</v>
      </c>
      <c r="D41" s="139">
        <v>30.41</v>
      </c>
      <c r="E41" s="139">
        <f>'[7]Nov 2022'!E41+'[7]Dec 2022'!D41</f>
        <v>738.50200000000007</v>
      </c>
      <c r="F41" s="139">
        <v>0</v>
      </c>
      <c r="G41" s="139">
        <f>'[7]Nov 2022'!G41+'[7]Dec 2022'!F41</f>
        <v>0</v>
      </c>
      <c r="H41" s="139">
        <f t="shared" si="0"/>
        <v>8236.5389999999934</v>
      </c>
      <c r="I41" s="139">
        <f>'[7]Nov 2022'!N41</f>
        <v>8.67</v>
      </c>
      <c r="J41" s="139">
        <v>0</v>
      </c>
      <c r="K41" s="139">
        <f>'[7]Nov 2022'!K41+'[7]Dec 2022'!J41</f>
        <v>0</v>
      </c>
      <c r="L41" s="139">
        <v>0</v>
      </c>
      <c r="M41" s="139">
        <f>'[7]Nov 2022'!M41+'[7]Dec 2022'!L41</f>
        <v>0</v>
      </c>
      <c r="N41" s="139">
        <f t="shared" si="1"/>
        <v>8.67</v>
      </c>
      <c r="O41" s="139">
        <f>'[7]Nov 2022'!T41</f>
        <v>82.42</v>
      </c>
      <c r="P41" s="139">
        <f>19.62+11.23</f>
        <v>30.85</v>
      </c>
      <c r="Q41" s="139">
        <f>'[7]Nov 2022'!Q41+'[7]Dec 2022'!P41</f>
        <v>113.27000000000001</v>
      </c>
      <c r="R41" s="139">
        <v>0</v>
      </c>
      <c r="S41" s="139">
        <f>'[7]Nov 2022'!S41+'[7]Dec 2022'!R41</f>
        <v>0</v>
      </c>
      <c r="T41" s="139">
        <f t="shared" si="2"/>
        <v>113.27000000000001</v>
      </c>
      <c r="U41" s="139">
        <f t="shared" si="3"/>
        <v>8358.4789999999939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'[7]Nov 2022'!H42</f>
        <v>13877.848999999995</v>
      </c>
      <c r="D42" s="139">
        <v>9.5399999999999991</v>
      </c>
      <c r="E42" s="139">
        <f>'[7]Nov 2022'!E42+'[7]Dec 2022'!D42</f>
        <v>81.950000000000017</v>
      </c>
      <c r="F42" s="139">
        <v>0</v>
      </c>
      <c r="G42" s="139">
        <f>'[7]Nov 2022'!G42+'[7]Dec 2022'!F42</f>
        <v>0</v>
      </c>
      <c r="H42" s="139">
        <f t="shared" si="0"/>
        <v>13887.388999999996</v>
      </c>
      <c r="I42" s="139">
        <f>'[7]Nov 2022'!N42</f>
        <v>15.62</v>
      </c>
      <c r="J42" s="139">
        <v>0</v>
      </c>
      <c r="K42" s="139">
        <f>'[7]Nov 2022'!K42+'[7]Dec 2022'!J42</f>
        <v>0</v>
      </c>
      <c r="L42" s="139">
        <v>0</v>
      </c>
      <c r="M42" s="139">
        <f>'[7]Nov 2022'!M42+'[7]Dec 2022'!L42</f>
        <v>0</v>
      </c>
      <c r="N42" s="139">
        <f t="shared" si="1"/>
        <v>15.62</v>
      </c>
      <c r="O42" s="139">
        <f>'[7]Nov 2022'!T42</f>
        <v>122.77</v>
      </c>
      <c r="P42" s="139">
        <v>27.52</v>
      </c>
      <c r="Q42" s="139">
        <f>'[7]Nov 2022'!Q42+'[7]Dec 2022'!P42</f>
        <v>111.27</v>
      </c>
      <c r="R42" s="139">
        <v>0</v>
      </c>
      <c r="S42" s="139">
        <f>'[7]Nov 2022'!S42+'[7]Dec 2022'!R42</f>
        <v>0</v>
      </c>
      <c r="T42" s="139">
        <f t="shared" si="2"/>
        <v>150.29</v>
      </c>
      <c r="U42" s="139">
        <f t="shared" si="3"/>
        <v>14053.298999999997</v>
      </c>
    </row>
    <row r="43" spans="1:21" ht="38.25" customHeight="1" x14ac:dyDescent="0.35">
      <c r="A43" s="171">
        <v>28</v>
      </c>
      <c r="B43" s="231" t="s">
        <v>112</v>
      </c>
      <c r="C43" s="139">
        <f>'[7]Nov 2022'!H43</f>
        <v>4111.0000000000009</v>
      </c>
      <c r="D43" s="139">
        <v>5.62</v>
      </c>
      <c r="E43" s="139">
        <f>'[7]Nov 2022'!E43+'[7]Dec 2022'!D43</f>
        <v>149.14000000000001</v>
      </c>
      <c r="F43" s="139">
        <v>0</v>
      </c>
      <c r="G43" s="139">
        <f>'[7]Nov 2022'!G43+'[7]Dec 2022'!F43</f>
        <v>0</v>
      </c>
      <c r="H43" s="139">
        <f t="shared" si="0"/>
        <v>4116.6200000000008</v>
      </c>
      <c r="I43" s="139">
        <f>'[7]Nov 2022'!N43</f>
        <v>3.5</v>
      </c>
      <c r="J43" s="139">
        <v>0</v>
      </c>
      <c r="K43" s="139">
        <f>'[7]Nov 2022'!K43+'[7]Dec 2022'!J43</f>
        <v>0</v>
      </c>
      <c r="L43" s="139">
        <v>0</v>
      </c>
      <c r="M43" s="139">
        <f>'[7]Nov 2022'!M43+'[7]Dec 2022'!L43</f>
        <v>0</v>
      </c>
      <c r="N43" s="139">
        <f t="shared" si="1"/>
        <v>3.5</v>
      </c>
      <c r="O43" s="139">
        <f>'[7]Nov 2022'!T43</f>
        <v>29.8</v>
      </c>
      <c r="P43" s="139">
        <v>0</v>
      </c>
      <c r="Q43" s="139">
        <f>'[7]Nov 2022'!Q43+'[7]Dec 2022'!P43</f>
        <v>29.8</v>
      </c>
      <c r="R43" s="139">
        <v>0</v>
      </c>
      <c r="S43" s="139">
        <f>'[7]Nov 2022'!S43+'[7]Dec 2022'!R43</f>
        <v>0</v>
      </c>
      <c r="T43" s="139">
        <f t="shared" si="2"/>
        <v>29.8</v>
      </c>
      <c r="U43" s="139">
        <f t="shared" si="3"/>
        <v>4149.920000000001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37960.45199999999</v>
      </c>
      <c r="D44" s="141">
        <f t="shared" ref="D44:U44" si="13">SUM(D40:D43)</f>
        <v>67.83</v>
      </c>
      <c r="E44" s="141">
        <f t="shared" si="13"/>
        <v>1366.8820000000003</v>
      </c>
      <c r="F44" s="141">
        <f t="shared" si="13"/>
        <v>0</v>
      </c>
      <c r="G44" s="141">
        <f t="shared" si="13"/>
        <v>0</v>
      </c>
      <c r="H44" s="141">
        <f t="shared" si="13"/>
        <v>38028.281999999992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308.5</v>
      </c>
      <c r="P44" s="141">
        <f t="shared" si="13"/>
        <v>69.510000000000005</v>
      </c>
      <c r="Q44" s="141">
        <f t="shared" si="13"/>
        <v>338.99</v>
      </c>
      <c r="R44" s="141">
        <f t="shared" si="13"/>
        <v>0</v>
      </c>
      <c r="S44" s="141">
        <f t="shared" si="13"/>
        <v>0</v>
      </c>
      <c r="T44" s="141">
        <f t="shared" si="13"/>
        <v>378.01000000000005</v>
      </c>
      <c r="U44" s="141">
        <f t="shared" si="13"/>
        <v>38632.811999999991</v>
      </c>
    </row>
    <row r="45" spans="1:21" ht="38.25" customHeight="1" x14ac:dyDescent="0.35">
      <c r="A45" s="171">
        <v>29</v>
      </c>
      <c r="B45" s="231" t="s">
        <v>113</v>
      </c>
      <c r="C45" s="139">
        <f>'[7]Nov 2022'!H45</f>
        <v>8183.2421000000004</v>
      </c>
      <c r="D45" s="139">
        <v>85.3</v>
      </c>
      <c r="E45" s="139">
        <f>'[7]Nov 2022'!E45+'[7]Dec 2022'!D45</f>
        <v>216.56</v>
      </c>
      <c r="F45" s="139">
        <v>0</v>
      </c>
      <c r="G45" s="139">
        <f>'[7]Nov 2022'!G45+'[7]Dec 2022'!F45</f>
        <v>0</v>
      </c>
      <c r="H45" s="139">
        <f t="shared" si="0"/>
        <v>8268.5421000000006</v>
      </c>
      <c r="I45" s="139">
        <f>'[7]Nov 2022'!N45</f>
        <v>260.32</v>
      </c>
      <c r="J45" s="139">
        <v>0.59</v>
      </c>
      <c r="K45" s="139">
        <f>'[7]Nov 2022'!K45+'[7]Dec 2022'!J45</f>
        <v>218.98999999999998</v>
      </c>
      <c r="L45" s="139">
        <v>0</v>
      </c>
      <c r="M45" s="139">
        <f>'[7]Nov 2022'!M45+'[7]Dec 2022'!L45</f>
        <v>0</v>
      </c>
      <c r="N45" s="139">
        <f t="shared" si="1"/>
        <v>260.90999999999997</v>
      </c>
      <c r="O45" s="139">
        <f>'[7]Nov 2022'!T45</f>
        <v>84.22</v>
      </c>
      <c r="P45" s="139">
        <v>0.05</v>
      </c>
      <c r="Q45" s="139">
        <f>'[7]Nov 2022'!Q45+'[7]Dec 2022'!P45</f>
        <v>69.52</v>
      </c>
      <c r="R45" s="139">
        <v>0</v>
      </c>
      <c r="S45" s="139">
        <f>'[7]Nov 2022'!S45+'[7]Dec 2022'!R45</f>
        <v>0</v>
      </c>
      <c r="T45" s="139">
        <f t="shared" si="2"/>
        <v>84.27</v>
      </c>
      <c r="U45" s="139">
        <f t="shared" si="3"/>
        <v>8613.7221000000009</v>
      </c>
    </row>
    <row r="46" spans="1:21" ht="38.25" customHeight="1" x14ac:dyDescent="0.35">
      <c r="A46" s="171">
        <v>30</v>
      </c>
      <c r="B46" s="231" t="s">
        <v>114</v>
      </c>
      <c r="C46" s="139">
        <f>'[7]Nov 2022'!H46</f>
        <v>7791.2850000000026</v>
      </c>
      <c r="D46" s="139">
        <v>33.479999999999997</v>
      </c>
      <c r="E46" s="139">
        <f>'[7]Nov 2022'!E46+'[7]Dec 2022'!D46</f>
        <v>86.27</v>
      </c>
      <c r="F46" s="139">
        <v>0</v>
      </c>
      <c r="G46" s="139">
        <f>'[7]Nov 2022'!G46+'[7]Dec 2022'!F46</f>
        <v>0</v>
      </c>
      <c r="H46" s="139">
        <f t="shared" si="0"/>
        <v>7824.7650000000021</v>
      </c>
      <c r="I46" s="139">
        <f>'[7]Nov 2022'!N46</f>
        <v>0</v>
      </c>
      <c r="J46" s="139">
        <v>0</v>
      </c>
      <c r="K46" s="139">
        <f>'[7]Nov 2022'!K46+'[7]Dec 2022'!J46</f>
        <v>0</v>
      </c>
      <c r="L46" s="139">
        <v>0</v>
      </c>
      <c r="M46" s="139">
        <f>'[7]Nov 2022'!M46+'[7]Dec 2022'!L46</f>
        <v>0</v>
      </c>
      <c r="N46" s="139">
        <f t="shared" si="1"/>
        <v>0</v>
      </c>
      <c r="O46" s="139">
        <f>'[7]Nov 2022'!T46</f>
        <v>47.03</v>
      </c>
      <c r="P46" s="139">
        <v>0</v>
      </c>
      <c r="Q46" s="139">
        <f>'[7]Nov 2022'!Q46+'[7]Dec 2022'!P46</f>
        <v>47.03</v>
      </c>
      <c r="R46" s="139">
        <v>0</v>
      </c>
      <c r="S46" s="139">
        <f>'[7]Nov 2022'!S46+'[7]Dec 2022'!R46</f>
        <v>0</v>
      </c>
      <c r="T46" s="139">
        <f t="shared" si="2"/>
        <v>47.03</v>
      </c>
      <c r="U46" s="139">
        <f t="shared" si="3"/>
        <v>7871.7950000000019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'[7]Nov 2022'!H47</f>
        <v>8935.1099999999988</v>
      </c>
      <c r="D47" s="139">
        <v>4.46</v>
      </c>
      <c r="E47" s="139">
        <f>'[7]Nov 2022'!E47+'[7]Dec 2022'!D47</f>
        <v>154.93000000000004</v>
      </c>
      <c r="F47" s="139">
        <v>0</v>
      </c>
      <c r="G47" s="139">
        <f>'[7]Nov 2022'!G47+'[7]Dec 2022'!F47</f>
        <v>0</v>
      </c>
      <c r="H47" s="139">
        <f t="shared" si="0"/>
        <v>8939.5699999999979</v>
      </c>
      <c r="I47" s="139">
        <f>'[7]Nov 2022'!N47</f>
        <v>3.13</v>
      </c>
      <c r="J47" s="139">
        <v>0</v>
      </c>
      <c r="K47" s="139">
        <f>'[7]Nov 2022'!K47+'[7]Dec 2022'!J47</f>
        <v>0</v>
      </c>
      <c r="L47" s="139">
        <v>0</v>
      </c>
      <c r="M47" s="139">
        <f>'[7]Nov 2022'!M47+'[7]Dec 2022'!L47</f>
        <v>0</v>
      </c>
      <c r="N47" s="139">
        <f t="shared" si="1"/>
        <v>3.13</v>
      </c>
      <c r="O47" s="139">
        <f>'[7]Nov 2022'!T47</f>
        <v>118.94999999999999</v>
      </c>
      <c r="P47" s="139">
        <v>0</v>
      </c>
      <c r="Q47" s="139">
        <f>'[7]Nov 2022'!Q47+'[7]Dec 2022'!P47</f>
        <v>118.91999999999999</v>
      </c>
      <c r="R47" s="139">
        <v>0</v>
      </c>
      <c r="S47" s="139">
        <f>'[7]Nov 2022'!S47+'[7]Dec 2022'!R47</f>
        <v>0</v>
      </c>
      <c r="T47" s="139">
        <f t="shared" si="2"/>
        <v>118.94999999999999</v>
      </c>
      <c r="U47" s="139">
        <f t="shared" si="3"/>
        <v>9061.6499999999978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'[7]Nov 2022'!H48</f>
        <v>8586.6989999999987</v>
      </c>
      <c r="D48" s="139">
        <v>2.66</v>
      </c>
      <c r="E48" s="139">
        <f>'[7]Nov 2022'!E48+'[7]Dec 2022'!D48</f>
        <v>392.57</v>
      </c>
      <c r="F48" s="139">
        <v>0</v>
      </c>
      <c r="G48" s="139">
        <f>'[7]Nov 2022'!G48+'[7]Dec 2022'!F48</f>
        <v>0</v>
      </c>
      <c r="H48" s="139">
        <f t="shared" si="0"/>
        <v>8589.3589999999986</v>
      </c>
      <c r="I48" s="139">
        <f>'[7]Nov 2022'!N48</f>
        <v>5.0249999999999995</v>
      </c>
      <c r="J48" s="139">
        <v>0</v>
      </c>
      <c r="K48" s="139">
        <f>'[7]Nov 2022'!K48+'[7]Dec 2022'!J48</f>
        <v>0</v>
      </c>
      <c r="L48" s="139">
        <v>0</v>
      </c>
      <c r="M48" s="139">
        <f>'[7]Nov 2022'!M48+'[7]Dec 2022'!L48</f>
        <v>0</v>
      </c>
      <c r="N48" s="139">
        <f t="shared" si="1"/>
        <v>5.0249999999999995</v>
      </c>
      <c r="O48" s="139">
        <f>'[7]Nov 2022'!T48</f>
        <v>4.21</v>
      </c>
      <c r="P48" s="139">
        <v>0</v>
      </c>
      <c r="Q48" s="139">
        <f>'[7]Nov 2022'!Q48+'[7]Dec 2022'!P48</f>
        <v>4.21</v>
      </c>
      <c r="R48" s="139">
        <v>0</v>
      </c>
      <c r="S48" s="139">
        <f>'[7]Nov 2022'!S48+'[7]Dec 2022'!R48</f>
        <v>0</v>
      </c>
      <c r="T48" s="139">
        <f t="shared" si="2"/>
        <v>4.21</v>
      </c>
      <c r="U48" s="139">
        <f t="shared" si="3"/>
        <v>8598.5939999999973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33496.3361</v>
      </c>
      <c r="D49" s="141">
        <f t="shared" ref="D49:U49" si="14">SUM(D45:D48)</f>
        <v>125.89999999999999</v>
      </c>
      <c r="E49" s="141">
        <f t="shared" si="14"/>
        <v>850.32999999999993</v>
      </c>
      <c r="F49" s="141">
        <f t="shared" si="14"/>
        <v>0</v>
      </c>
      <c r="G49" s="141">
        <f t="shared" si="14"/>
        <v>0</v>
      </c>
      <c r="H49" s="141">
        <f t="shared" si="14"/>
        <v>33622.236099999995</v>
      </c>
      <c r="I49" s="141">
        <f t="shared" si="14"/>
        <v>268.47499999999997</v>
      </c>
      <c r="J49" s="141">
        <f t="shared" si="14"/>
        <v>0.59</v>
      </c>
      <c r="K49" s="141">
        <f t="shared" si="14"/>
        <v>218.98999999999998</v>
      </c>
      <c r="L49" s="141">
        <f t="shared" si="14"/>
        <v>0</v>
      </c>
      <c r="M49" s="141">
        <f t="shared" si="14"/>
        <v>0</v>
      </c>
      <c r="N49" s="141">
        <f t="shared" si="14"/>
        <v>269.06499999999994</v>
      </c>
      <c r="O49" s="141">
        <f t="shared" si="14"/>
        <v>254.41</v>
      </c>
      <c r="P49" s="141">
        <f t="shared" si="14"/>
        <v>0.05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34145.761100000003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71456.788099999991</v>
      </c>
      <c r="D50" s="141">
        <f t="shared" ref="D50:U50" si="15">D49+D44</f>
        <v>193.73</v>
      </c>
      <c r="E50" s="141">
        <f t="shared" si="15"/>
        <v>2217.2120000000004</v>
      </c>
      <c r="F50" s="141">
        <f t="shared" si="15"/>
        <v>0</v>
      </c>
      <c r="G50" s="141">
        <f t="shared" si="15"/>
        <v>0</v>
      </c>
      <c r="H50" s="141">
        <f t="shared" si="15"/>
        <v>71650.518099999987</v>
      </c>
      <c r="I50" s="141">
        <f t="shared" si="15"/>
        <v>494.99499999999995</v>
      </c>
      <c r="J50" s="141">
        <f t="shared" si="15"/>
        <v>0.59</v>
      </c>
      <c r="K50" s="141">
        <f t="shared" si="15"/>
        <v>218.98999999999998</v>
      </c>
      <c r="L50" s="141">
        <f t="shared" si="15"/>
        <v>0</v>
      </c>
      <c r="M50" s="141">
        <f t="shared" si="15"/>
        <v>0</v>
      </c>
      <c r="N50" s="141">
        <f t="shared" si="15"/>
        <v>495.58499999999992</v>
      </c>
      <c r="O50" s="141">
        <f t="shared" si="15"/>
        <v>562.91</v>
      </c>
      <c r="P50" s="141">
        <f t="shared" si="15"/>
        <v>69.56</v>
      </c>
      <c r="Q50" s="141">
        <f t="shared" si="15"/>
        <v>578.66999999999996</v>
      </c>
      <c r="R50" s="141">
        <f t="shared" si="15"/>
        <v>0</v>
      </c>
      <c r="S50" s="141">
        <f t="shared" si="15"/>
        <v>0</v>
      </c>
      <c r="T50" s="141">
        <f t="shared" si="15"/>
        <v>632.47</v>
      </c>
      <c r="U50" s="141">
        <f t="shared" si="15"/>
        <v>72778.573099999994</v>
      </c>
    </row>
    <row r="51" spans="1:21" s="146" customFormat="1" ht="38.25" customHeight="1" x14ac:dyDescent="0.4">
      <c r="A51" s="305" t="s">
        <v>119</v>
      </c>
      <c r="B51" s="305"/>
      <c r="C51" s="141">
        <f>C50+C39+C25</f>
        <v>118132.4099</v>
      </c>
      <c r="D51" s="141">
        <f t="shared" ref="D51:U51" si="16">D50+D39+D25</f>
        <v>426.99</v>
      </c>
      <c r="E51" s="141">
        <f t="shared" si="16"/>
        <v>3694.4400000000005</v>
      </c>
      <c r="F51" s="141">
        <f t="shared" si="16"/>
        <v>11.23</v>
      </c>
      <c r="G51" s="141">
        <f t="shared" si="16"/>
        <v>563.98</v>
      </c>
      <c r="H51" s="141">
        <f t="shared" si="16"/>
        <v>118548.16989999998</v>
      </c>
      <c r="I51" s="141">
        <f t="shared" si="16"/>
        <v>10372.378000000001</v>
      </c>
      <c r="J51" s="141">
        <f t="shared" si="16"/>
        <v>74.849999999999994</v>
      </c>
      <c r="K51" s="141">
        <f t="shared" si="16"/>
        <v>1861.2939999999999</v>
      </c>
      <c r="L51" s="141">
        <f t="shared" si="16"/>
        <v>0</v>
      </c>
      <c r="M51" s="141">
        <f t="shared" si="16"/>
        <v>7.85</v>
      </c>
      <c r="N51" s="141">
        <f t="shared" si="16"/>
        <v>10447.227999999999</v>
      </c>
      <c r="O51" s="141">
        <f t="shared" si="16"/>
        <v>1527.27</v>
      </c>
      <c r="P51" s="141">
        <f t="shared" si="16"/>
        <v>69.710000000000008</v>
      </c>
      <c r="Q51" s="141">
        <f t="shared" si="16"/>
        <v>705.65</v>
      </c>
      <c r="R51" s="141">
        <f t="shared" si="16"/>
        <v>2.42</v>
      </c>
      <c r="S51" s="141">
        <f t="shared" si="16"/>
        <v>52.57</v>
      </c>
      <c r="T51" s="141">
        <f t="shared" si="16"/>
        <v>1594.56</v>
      </c>
      <c r="U51" s="141">
        <f t="shared" si="16"/>
        <v>130589.95789999999</v>
      </c>
    </row>
    <row r="52" spans="1:21" s="115" customFormat="1" ht="24.75" hidden="1" customHeight="1" x14ac:dyDescent="0.4">
      <c r="B52" s="257"/>
      <c r="C52" s="274" t="s">
        <v>54</v>
      </c>
      <c r="D52" s="274"/>
      <c r="E52" s="274"/>
      <c r="F52" s="274"/>
      <c r="G52" s="274"/>
      <c r="H52" s="118"/>
      <c r="I52" s="257"/>
      <c r="J52" s="257">
        <f>D51+J51+P51-F51-L51-R51</f>
        <v>557.90000000000009</v>
      </c>
      <c r="K52" s="257"/>
      <c r="L52" s="257"/>
      <c r="M52" s="257"/>
      <c r="N52" s="257"/>
      <c r="R52" s="257"/>
      <c r="U52" s="257"/>
    </row>
    <row r="53" spans="1:21" s="115" customFormat="1" ht="30" hidden="1" customHeight="1" x14ac:dyDescent="0.35">
      <c r="B53" s="257"/>
      <c r="C53" s="274" t="s">
        <v>55</v>
      </c>
      <c r="D53" s="274"/>
      <c r="E53" s="274"/>
      <c r="F53" s="274"/>
      <c r="G53" s="274"/>
      <c r="H53" s="119"/>
      <c r="I53" s="257"/>
      <c r="J53" s="257">
        <f>E51+K51+Q51-G51-M51-S51</f>
        <v>5636.9840000000004</v>
      </c>
      <c r="K53" s="257"/>
      <c r="L53" s="257"/>
      <c r="M53" s="257"/>
      <c r="N53" s="257"/>
      <c r="R53" s="257"/>
      <c r="T53" s="257"/>
    </row>
    <row r="54" spans="1:21" ht="33" hidden="1" customHeight="1" x14ac:dyDescent="0.5">
      <c r="C54" s="274" t="s">
        <v>56</v>
      </c>
      <c r="D54" s="274"/>
      <c r="E54" s="274"/>
      <c r="F54" s="274"/>
      <c r="G54" s="274"/>
      <c r="H54" s="119"/>
      <c r="I54" s="121"/>
      <c r="J54" s="257">
        <f>H51+N51+T51</f>
        <v>130589.95789999998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57"/>
      <c r="E55" s="257"/>
      <c r="F55" s="257"/>
      <c r="G55" s="257"/>
      <c r="H55" s="119"/>
      <c r="I55" s="121"/>
      <c r="J55" s="257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57"/>
      <c r="E56" s="257"/>
      <c r="F56" s="257"/>
      <c r="G56" s="257"/>
      <c r="H56" s="119"/>
      <c r="I56" s="121"/>
      <c r="J56" s="257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94" t="s">
        <v>57</v>
      </c>
      <c r="C57" s="294"/>
      <c r="D57" s="294"/>
      <c r="E57" s="294"/>
      <c r="F57" s="294"/>
      <c r="G57" s="153"/>
      <c r="H57" s="154"/>
      <c r="I57" s="155"/>
      <c r="J57" s="299"/>
      <c r="K57" s="298"/>
      <c r="L57" s="298"/>
      <c r="M57" s="169" t="e">
        <f>#REF!+'dec-2021'!J54</f>
        <v>#REF!</v>
      </c>
      <c r="N57" s="154"/>
      <c r="O57" s="154"/>
      <c r="P57" s="260"/>
      <c r="Q57" s="294" t="s">
        <v>58</v>
      </c>
      <c r="R57" s="294"/>
      <c r="S57" s="294"/>
      <c r="T57" s="294"/>
      <c r="U57" s="294"/>
    </row>
    <row r="58" spans="1:21" s="152" customFormat="1" ht="37.5" hidden="1" customHeight="1" x14ac:dyDescent="0.45">
      <c r="B58" s="294" t="s">
        <v>59</v>
      </c>
      <c r="C58" s="294"/>
      <c r="D58" s="294"/>
      <c r="E58" s="294"/>
      <c r="F58" s="294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294" t="s">
        <v>59</v>
      </c>
      <c r="R58" s="294"/>
      <c r="S58" s="294"/>
      <c r="T58" s="294"/>
      <c r="U58" s="294"/>
    </row>
    <row r="59" spans="1:21" s="152" customFormat="1" ht="37.5" hidden="1" customHeight="1" x14ac:dyDescent="0.45">
      <c r="I59" s="158"/>
      <c r="J59" s="298" t="s">
        <v>61</v>
      </c>
      <c r="K59" s="298"/>
      <c r="L59" s="298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98" t="s">
        <v>62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J59:L59"/>
    <mergeCell ref="J60:L60"/>
    <mergeCell ref="C52:G52"/>
    <mergeCell ref="C53:G53"/>
    <mergeCell ref="C54:G54"/>
    <mergeCell ref="B57:F57"/>
    <mergeCell ref="J57:L57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E37" zoomScale="40" zoomScaleNormal="55" zoomScaleSheetLayoutView="40" workbookViewId="0">
      <selection activeCell="M70" sqref="M7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61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f>'[8]Dec 2022'!H7</f>
        <v>7.179999999999982</v>
      </c>
      <c r="D7" s="139">
        <v>0</v>
      </c>
      <c r="E7" s="139">
        <f>'[8]Dec 2022'!E7+'[8]Jan 2023'!D7</f>
        <v>0</v>
      </c>
      <c r="F7" s="139">
        <v>0</v>
      </c>
      <c r="G7" s="139">
        <f>'[8]Dec 2022'!G7+'[8]Jan 2023'!F7</f>
        <v>82.86</v>
      </c>
      <c r="H7" s="139">
        <f>C7+D7-F7</f>
        <v>7.179999999999982</v>
      </c>
      <c r="I7" s="139">
        <f>'[8]Dec 2022'!N7</f>
        <v>690.12599999999975</v>
      </c>
      <c r="J7" s="139">
        <v>6.77</v>
      </c>
      <c r="K7" s="139">
        <f>'[8]Dec 2022'!K7+'[8]Jan 2023'!J7</f>
        <v>112.67899999999999</v>
      </c>
      <c r="L7" s="139">
        <v>0</v>
      </c>
      <c r="M7" s="139">
        <f>'[8]Dec 2022'!M7+'[8]Jan 2023'!L7</f>
        <v>0</v>
      </c>
      <c r="N7" s="139">
        <f>I7+J7-L7</f>
        <v>696.89599999999973</v>
      </c>
      <c r="O7" s="139">
        <f>'[8]Dec 2022'!T7</f>
        <v>8.436000000000007</v>
      </c>
      <c r="P7" s="139">
        <v>0</v>
      </c>
      <c r="Q7" s="139">
        <f>'[8]Dec 2022'!Q7+'[8]Jan 2023'!P7</f>
        <v>0</v>
      </c>
      <c r="R7" s="139">
        <v>0</v>
      </c>
      <c r="S7" s="139">
        <f>'[8]Dec 2022'!S7+'[8]Jan 2023'!R7</f>
        <v>1.01</v>
      </c>
      <c r="T7" s="139">
        <f>O7+P7-R7</f>
        <v>8.436000000000007</v>
      </c>
      <c r="U7" s="139">
        <f>H7+N7+T7</f>
        <v>712.51199999999972</v>
      </c>
    </row>
    <row r="8" spans="1:21" ht="38.25" customHeight="1" x14ac:dyDescent="0.35">
      <c r="A8" s="230">
        <v>2</v>
      </c>
      <c r="B8" s="231" t="s">
        <v>79</v>
      </c>
      <c r="C8" s="139">
        <f>'[8]Dec 2022'!H8</f>
        <v>265.39</v>
      </c>
      <c r="D8" s="139">
        <v>0.03</v>
      </c>
      <c r="E8" s="139">
        <f>'[8]Dec 2022'!E8+'[8]Jan 2023'!D8</f>
        <v>0.03</v>
      </c>
      <c r="F8" s="139">
        <v>0</v>
      </c>
      <c r="G8" s="139">
        <f>'[8]Dec 2022'!G8+'[8]Jan 2023'!F8</f>
        <v>0</v>
      </c>
      <c r="H8" s="139">
        <f t="shared" ref="H8:H48" si="0">C8+D8-F8</f>
        <v>265.41999999999996</v>
      </c>
      <c r="I8" s="139">
        <f>'[8]Dec 2022'!N8</f>
        <v>376.17000000000007</v>
      </c>
      <c r="J8" s="139">
        <v>10.135999999999999</v>
      </c>
      <c r="K8" s="139">
        <f>'[8]Dec 2022'!K8+'[8]Jan 2023'!J8</f>
        <v>74.325999999999993</v>
      </c>
      <c r="L8" s="139">
        <v>0</v>
      </c>
      <c r="M8" s="139">
        <f>'[8]Dec 2022'!M8+'[8]Jan 2023'!L8</f>
        <v>0</v>
      </c>
      <c r="N8" s="139">
        <f t="shared" ref="N8:N48" si="1">I8+J8-L8</f>
        <v>386.3060000000001</v>
      </c>
      <c r="O8" s="139">
        <f>'[8]Dec 2022'!T8</f>
        <v>66.290000000000006</v>
      </c>
      <c r="P8" s="139">
        <v>0</v>
      </c>
      <c r="Q8" s="139">
        <f>'[8]Dec 2022'!Q8+'[8]Jan 2023'!P8</f>
        <v>0</v>
      </c>
      <c r="R8" s="139">
        <v>0</v>
      </c>
      <c r="S8" s="139">
        <f>'[8]Dec 2022'!S8+'[8]Jan 2023'!R8</f>
        <v>0</v>
      </c>
      <c r="T8" s="139">
        <f t="shared" ref="T8:T48" si="2">O8+P8-R8</f>
        <v>66.290000000000006</v>
      </c>
      <c r="U8" s="139">
        <f t="shared" ref="U8:U48" si="3">H8+N8+T8</f>
        <v>718.01600000000008</v>
      </c>
    </row>
    <row r="9" spans="1:21" ht="38.25" customHeight="1" x14ac:dyDescent="0.35">
      <c r="A9" s="230">
        <v>3</v>
      </c>
      <c r="B9" s="231" t="s">
        <v>80</v>
      </c>
      <c r="C9" s="139">
        <f>'[8]Dec 2022'!H9</f>
        <v>209.16</v>
      </c>
      <c r="D9" s="139">
        <v>0</v>
      </c>
      <c r="E9" s="139">
        <f>'[8]Dec 2022'!E9+'[8]Jan 2023'!D9</f>
        <v>0</v>
      </c>
      <c r="F9" s="139">
        <v>0</v>
      </c>
      <c r="G9" s="139">
        <f>'[8]Dec 2022'!G9+'[8]Jan 2023'!F9</f>
        <v>0</v>
      </c>
      <c r="H9" s="139">
        <f t="shared" si="0"/>
        <v>209.16</v>
      </c>
      <c r="I9" s="139">
        <f>'[8]Dec 2022'!N9</f>
        <v>879.44800000000009</v>
      </c>
      <c r="J9" s="139">
        <v>8.9</v>
      </c>
      <c r="K9" s="139">
        <f>'[8]Dec 2022'!K9+'[8]Jan 2023'!J9</f>
        <v>131.79999999999998</v>
      </c>
      <c r="L9" s="139">
        <v>0</v>
      </c>
      <c r="M9" s="139">
        <f>'[8]Dec 2022'!M9+'[8]Jan 2023'!L9</f>
        <v>0</v>
      </c>
      <c r="N9" s="139">
        <f t="shared" si="1"/>
        <v>888.34800000000007</v>
      </c>
      <c r="O9" s="139">
        <f>'[8]Dec 2022'!T9</f>
        <v>44.739999999999995</v>
      </c>
      <c r="P9" s="139">
        <v>0</v>
      </c>
      <c r="Q9" s="139">
        <f>'[8]Dec 2022'!Q9+'[8]Jan 2023'!P9</f>
        <v>0</v>
      </c>
      <c r="R9" s="139">
        <v>0</v>
      </c>
      <c r="S9" s="139">
        <f>'[8]Dec 2022'!S9+'[8]Jan 2023'!R9</f>
        <v>0</v>
      </c>
      <c r="T9" s="139">
        <f t="shared" si="2"/>
        <v>44.739999999999995</v>
      </c>
      <c r="U9" s="139">
        <f t="shared" si="3"/>
        <v>1142.248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'[8]Dec 2022'!H10</f>
        <v>0</v>
      </c>
      <c r="D10" s="139">
        <v>0</v>
      </c>
      <c r="E10" s="139">
        <f>'[8]Dec 2022'!E10+'[8]Jan 2023'!D10</f>
        <v>0</v>
      </c>
      <c r="F10" s="139">
        <v>0</v>
      </c>
      <c r="G10" s="139">
        <f>'[8]Dec 2022'!G10+'[8]Jan 2023'!F10</f>
        <v>0</v>
      </c>
      <c r="H10" s="139">
        <f t="shared" si="0"/>
        <v>0</v>
      </c>
      <c r="I10" s="139">
        <f>'[8]Dec 2022'!N10</f>
        <v>351.77999999999992</v>
      </c>
      <c r="J10" s="139">
        <v>1.294</v>
      </c>
      <c r="K10" s="139">
        <f>'[8]Dec 2022'!K10+'[8]Jan 2023'!J10</f>
        <v>10.699000000000002</v>
      </c>
      <c r="L10" s="139">
        <v>0</v>
      </c>
      <c r="M10" s="139">
        <f>'[8]Dec 2022'!M10+'[8]Jan 2023'!L10</f>
        <v>0</v>
      </c>
      <c r="N10" s="139">
        <f t="shared" si="1"/>
        <v>353.0739999999999</v>
      </c>
      <c r="O10" s="139">
        <f>'[8]Dec 2022'!T10</f>
        <v>0.20000000000000007</v>
      </c>
      <c r="P10" s="139">
        <v>0</v>
      </c>
      <c r="Q10" s="139">
        <f>'[8]Dec 2022'!Q10+'[8]Jan 2023'!P10</f>
        <v>0</v>
      </c>
      <c r="R10" s="139">
        <v>0</v>
      </c>
      <c r="S10" s="139">
        <f>'[8]Dec 2022'!S10+'[8]Jan 2023'!R10</f>
        <v>0</v>
      </c>
      <c r="T10" s="139">
        <f t="shared" si="2"/>
        <v>0.20000000000000007</v>
      </c>
      <c r="U10" s="139">
        <f t="shared" si="3"/>
        <v>353.27399999999989</v>
      </c>
    </row>
    <row r="11" spans="1:21" s="111" customFormat="1" ht="38.25" customHeight="1" x14ac:dyDescent="0.4">
      <c r="A11" s="301" t="s">
        <v>82</v>
      </c>
      <c r="B11" s="302"/>
      <c r="C11" s="141">
        <f>SUM(C7:C10)</f>
        <v>481.73</v>
      </c>
      <c r="D11" s="141">
        <f t="shared" ref="D11:U11" si="4">SUM(D7:D10)</f>
        <v>0.03</v>
      </c>
      <c r="E11" s="141">
        <f t="shared" si="4"/>
        <v>0.03</v>
      </c>
      <c r="F11" s="141">
        <f t="shared" si="4"/>
        <v>0</v>
      </c>
      <c r="G11" s="141">
        <f t="shared" si="4"/>
        <v>82.86</v>
      </c>
      <c r="H11" s="141">
        <f t="shared" si="4"/>
        <v>481.76</v>
      </c>
      <c r="I11" s="141">
        <f t="shared" si="4"/>
        <v>2297.5239999999999</v>
      </c>
      <c r="J11" s="141">
        <f t="shared" si="4"/>
        <v>27.099999999999998</v>
      </c>
      <c r="K11" s="141">
        <f t="shared" si="4"/>
        <v>329.50399999999996</v>
      </c>
      <c r="L11" s="141">
        <f t="shared" si="4"/>
        <v>0</v>
      </c>
      <c r="M11" s="141">
        <f t="shared" si="4"/>
        <v>0</v>
      </c>
      <c r="N11" s="141">
        <f t="shared" si="4"/>
        <v>2324.6239999999998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2926.0499999999997</v>
      </c>
    </row>
    <row r="12" spans="1:21" ht="38.25" customHeight="1" x14ac:dyDescent="0.35">
      <c r="A12" s="171">
        <v>4</v>
      </c>
      <c r="B12" s="231" t="s">
        <v>83</v>
      </c>
      <c r="C12" s="139">
        <f>'[8]Dec 2022'!H12</f>
        <v>141.9999999999996</v>
      </c>
      <c r="D12" s="139">
        <v>0</v>
      </c>
      <c r="E12" s="139">
        <f>'[8]Dec 2022'!E12+'[8]Jan 2023'!D12</f>
        <v>0</v>
      </c>
      <c r="F12" s="139">
        <v>0</v>
      </c>
      <c r="G12" s="139">
        <f>'[8]Dec 2022'!G12+'[8]Jan 2023'!F12</f>
        <v>213.31</v>
      </c>
      <c r="H12" s="139">
        <f t="shared" si="0"/>
        <v>141.9999999999996</v>
      </c>
      <c r="I12" s="139">
        <f>'[8]Dec 2022'!N12</f>
        <v>1154.1749999999997</v>
      </c>
      <c r="J12" s="221">
        <v>2.0699999999999998</v>
      </c>
      <c r="K12" s="139">
        <f>'[8]Dec 2022'!K12+'[8]Jan 2023'!J12</f>
        <v>245.49999999999997</v>
      </c>
      <c r="L12" s="139">
        <v>0</v>
      </c>
      <c r="M12" s="139">
        <f>'[8]Dec 2022'!M12+'[8]Jan 2023'!L12</f>
        <v>0</v>
      </c>
      <c r="N12" s="139">
        <f t="shared" si="1"/>
        <v>1156.2449999999997</v>
      </c>
      <c r="O12" s="139">
        <f>'[8]Dec 2022'!T12</f>
        <v>20.730000000000011</v>
      </c>
      <c r="P12" s="139">
        <v>2.11</v>
      </c>
      <c r="Q12" s="139">
        <f>'[8]Dec 2022'!Q12+'[8]Jan 2023'!P12</f>
        <v>2.11</v>
      </c>
      <c r="R12" s="139">
        <v>0</v>
      </c>
      <c r="S12" s="139">
        <f>'[8]Dec 2022'!S12+'[8]Jan 2023'!R12</f>
        <v>16.12</v>
      </c>
      <c r="T12" s="139">
        <f t="shared" si="2"/>
        <v>22.840000000000011</v>
      </c>
      <c r="U12" s="139">
        <f t="shared" si="3"/>
        <v>1321.0849999999991</v>
      </c>
    </row>
    <row r="13" spans="1:21" ht="38.25" customHeight="1" x14ac:dyDescent="0.35">
      <c r="A13" s="171">
        <v>5</v>
      </c>
      <c r="B13" s="231" t="s">
        <v>84</v>
      </c>
      <c r="C13" s="139">
        <f>'[8]Dec 2022'!H13</f>
        <v>312.23000000000013</v>
      </c>
      <c r="D13" s="139">
        <v>0</v>
      </c>
      <c r="E13" s="139">
        <f>'[8]Dec 2022'!E13+'[8]Jan 2023'!D13</f>
        <v>0</v>
      </c>
      <c r="F13" s="139">
        <v>0</v>
      </c>
      <c r="G13" s="139">
        <f>'[8]Dec 2022'!G13+'[8]Jan 2023'!F13</f>
        <v>0</v>
      </c>
      <c r="H13" s="139">
        <f t="shared" si="0"/>
        <v>312.23000000000013</v>
      </c>
      <c r="I13" s="139">
        <f>'[8]Dec 2022'!N13</f>
        <v>539.9620000000001</v>
      </c>
      <c r="J13" s="221">
        <v>2.33</v>
      </c>
      <c r="K13" s="139">
        <f>'[8]Dec 2022'!K13+'[8]Jan 2023'!J13</f>
        <v>14.46</v>
      </c>
      <c r="L13" s="139">
        <v>0</v>
      </c>
      <c r="M13" s="139">
        <f>'[8]Dec 2022'!M13+'[8]Jan 2023'!L13</f>
        <v>0.7</v>
      </c>
      <c r="N13" s="139">
        <f t="shared" si="1"/>
        <v>542.29200000000014</v>
      </c>
      <c r="O13" s="139">
        <f>'[8]Dec 2022'!T13</f>
        <v>68.39</v>
      </c>
      <c r="P13" s="139">
        <v>0</v>
      </c>
      <c r="Q13" s="139">
        <f>'[8]Dec 2022'!Q13+'[8]Jan 2023'!P13</f>
        <v>0</v>
      </c>
      <c r="R13" s="139">
        <v>0</v>
      </c>
      <c r="S13" s="139">
        <f>'[8]Dec 2022'!S13+'[8]Jan 2023'!R13</f>
        <v>0</v>
      </c>
      <c r="T13" s="139">
        <f t="shared" si="2"/>
        <v>68.39</v>
      </c>
      <c r="U13" s="139">
        <f t="shared" si="3"/>
        <v>922.91200000000026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'[8]Dec 2022'!H14</f>
        <v>1216.4399999999994</v>
      </c>
      <c r="D14" s="139">
        <v>0</v>
      </c>
      <c r="E14" s="139">
        <f>'[8]Dec 2022'!E14+'[8]Jan 2023'!D14</f>
        <v>0</v>
      </c>
      <c r="F14" s="139">
        <v>0</v>
      </c>
      <c r="G14" s="139">
        <f>'[8]Dec 2022'!G14+'[8]Jan 2023'!F14</f>
        <v>0</v>
      </c>
      <c r="H14" s="139">
        <f t="shared" si="0"/>
        <v>1216.4399999999994</v>
      </c>
      <c r="I14" s="139">
        <f>'[8]Dec 2022'!N14</f>
        <v>894.35800000000017</v>
      </c>
      <c r="J14" s="221">
        <v>3.01</v>
      </c>
      <c r="K14" s="139">
        <f>'[8]Dec 2022'!K14+'[8]Jan 2023'!J14</f>
        <v>32.58</v>
      </c>
      <c r="L14" s="139">
        <v>0</v>
      </c>
      <c r="M14" s="139">
        <f>'[8]Dec 2022'!M14+'[8]Jan 2023'!L14</f>
        <v>0</v>
      </c>
      <c r="N14" s="139">
        <f t="shared" si="1"/>
        <v>897.36800000000017</v>
      </c>
      <c r="O14" s="139">
        <f>'[8]Dec 2022'!T14</f>
        <v>61.329999999999991</v>
      </c>
      <c r="P14" s="139">
        <v>0</v>
      </c>
      <c r="Q14" s="139">
        <f>'[8]Dec 2022'!Q14+'[8]Jan 2023'!P14</f>
        <v>0</v>
      </c>
      <c r="R14" s="139">
        <v>0</v>
      </c>
      <c r="S14" s="139">
        <f>'[8]Dec 2022'!S14+'[8]Jan 2023'!R14</f>
        <v>0</v>
      </c>
      <c r="T14" s="139">
        <f t="shared" si="2"/>
        <v>61.329999999999991</v>
      </c>
      <c r="U14" s="139">
        <f t="shared" si="3"/>
        <v>2175.1379999999995</v>
      </c>
    </row>
    <row r="15" spans="1:21" s="111" customFormat="1" ht="38.25" customHeight="1" x14ac:dyDescent="0.4">
      <c r="A15" s="301" t="s">
        <v>86</v>
      </c>
      <c r="B15" s="302"/>
      <c r="C15" s="141">
        <f>SUM(C12:C14)</f>
        <v>1670.6699999999992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213.31</v>
      </c>
      <c r="H15" s="141">
        <f t="shared" si="5"/>
        <v>1670.6699999999992</v>
      </c>
      <c r="I15" s="141">
        <f t="shared" si="5"/>
        <v>2588.4949999999999</v>
      </c>
      <c r="J15" s="141">
        <f t="shared" si="5"/>
        <v>7.41</v>
      </c>
      <c r="K15" s="141">
        <f t="shared" si="5"/>
        <v>292.53999999999996</v>
      </c>
      <c r="L15" s="141">
        <f t="shared" si="5"/>
        <v>0</v>
      </c>
      <c r="M15" s="141">
        <f t="shared" si="5"/>
        <v>0.7</v>
      </c>
      <c r="N15" s="141">
        <f t="shared" si="5"/>
        <v>2595.9049999999997</v>
      </c>
      <c r="O15" s="141">
        <f t="shared" si="5"/>
        <v>150.44999999999999</v>
      </c>
      <c r="P15" s="141">
        <f t="shared" si="5"/>
        <v>2.11</v>
      </c>
      <c r="Q15" s="141">
        <f t="shared" si="5"/>
        <v>2.11</v>
      </c>
      <c r="R15" s="141">
        <f t="shared" si="5"/>
        <v>0</v>
      </c>
      <c r="S15" s="141">
        <f t="shared" si="5"/>
        <v>16.12</v>
      </c>
      <c r="T15" s="141">
        <f t="shared" si="5"/>
        <v>152.56</v>
      </c>
      <c r="U15" s="141">
        <f t="shared" si="5"/>
        <v>4419.1349999999984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'[8]Dec 2022'!H16</f>
        <v>780.1940000000003</v>
      </c>
      <c r="D16" s="139">
        <v>0.32</v>
      </c>
      <c r="E16" s="139">
        <f>'[8]Dec 2022'!E16+'[8]Jan 2023'!D16</f>
        <v>6.2200000000000006</v>
      </c>
      <c r="F16" s="139">
        <v>5.41</v>
      </c>
      <c r="G16" s="139">
        <f>'[8]Dec 2022'!G16+'[8]Jan 2023'!F16</f>
        <v>224.95999999999998</v>
      </c>
      <c r="H16" s="139">
        <f t="shared" si="0"/>
        <v>775.10400000000038</v>
      </c>
      <c r="I16" s="139">
        <f>'[8]Dec 2022'!N16</f>
        <v>574.44600000000003</v>
      </c>
      <c r="J16" s="139">
        <v>0.83</v>
      </c>
      <c r="K16" s="139">
        <f>'[8]Dec 2022'!K16+'[8]Jan 2023'!J16</f>
        <v>276.22999999999996</v>
      </c>
      <c r="L16" s="139">
        <v>0</v>
      </c>
      <c r="M16" s="139">
        <f>'[8]Dec 2022'!M16+'[8]Jan 2023'!L16</f>
        <v>0</v>
      </c>
      <c r="N16" s="139">
        <f t="shared" si="1"/>
        <v>575.27600000000007</v>
      </c>
      <c r="O16" s="139">
        <f>'[8]Dec 2022'!T16</f>
        <v>177.41200000000003</v>
      </c>
      <c r="P16" s="139">
        <v>0.03</v>
      </c>
      <c r="Q16" s="139">
        <f>'[8]Dec 2022'!Q16+'[8]Jan 2023'!P16</f>
        <v>0.03</v>
      </c>
      <c r="R16" s="139">
        <v>0</v>
      </c>
      <c r="S16" s="139">
        <f>'[8]Dec 2022'!S16+'[8]Jan 2023'!R16</f>
        <v>0</v>
      </c>
      <c r="T16" s="139">
        <f t="shared" si="2"/>
        <v>177.44200000000004</v>
      </c>
      <c r="U16" s="139">
        <f t="shared" si="3"/>
        <v>1527.8220000000006</v>
      </c>
    </row>
    <row r="17" spans="1:21" ht="38.25" customHeight="1" x14ac:dyDescent="0.35">
      <c r="A17" s="171">
        <v>9</v>
      </c>
      <c r="B17" s="231" t="s">
        <v>120</v>
      </c>
      <c r="C17" s="139">
        <f>'[8]Dec 2022'!H17</f>
        <v>2.6759999999999478</v>
      </c>
      <c r="D17" s="139">
        <v>0</v>
      </c>
      <c r="E17" s="139">
        <f>'[8]Dec 2022'!E17+'[8]Jan 2023'!D17</f>
        <v>0</v>
      </c>
      <c r="F17" s="139">
        <v>0</v>
      </c>
      <c r="G17" s="139">
        <f>'[8]Dec 2022'!G17+'[8]Jan 2023'!F17</f>
        <v>3.74</v>
      </c>
      <c r="H17" s="139">
        <f t="shared" si="0"/>
        <v>2.6759999999999478</v>
      </c>
      <c r="I17" s="139">
        <f>'[8]Dec 2022'!N17</f>
        <v>582.01</v>
      </c>
      <c r="J17" s="139">
        <v>1.89</v>
      </c>
      <c r="K17" s="139">
        <f>'[8]Dec 2022'!K17+'[8]Jan 2023'!J17</f>
        <v>72.150000000000006</v>
      </c>
      <c r="L17" s="139">
        <v>0</v>
      </c>
      <c r="M17" s="139">
        <f>'[8]Dec 2022'!M17+'[8]Jan 2023'!L17</f>
        <v>0</v>
      </c>
      <c r="N17" s="139">
        <f t="shared" si="1"/>
        <v>583.9</v>
      </c>
      <c r="O17" s="139">
        <f>'[8]Dec 2022'!T17</f>
        <v>1.9500000000000002</v>
      </c>
      <c r="P17" s="139">
        <v>0</v>
      </c>
      <c r="Q17" s="139">
        <f>'[8]Dec 2022'!Q17+'[8]Jan 2023'!P17</f>
        <v>1.3399999999999999</v>
      </c>
      <c r="R17" s="139">
        <v>0</v>
      </c>
      <c r="S17" s="139">
        <f>'[8]Dec 2022'!S17+'[8]Jan 2023'!R17</f>
        <v>5.72</v>
      </c>
      <c r="T17" s="139">
        <f t="shared" si="2"/>
        <v>1.9500000000000002</v>
      </c>
      <c r="U17" s="139">
        <f t="shared" si="3"/>
        <v>588.52599999999995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'[8]Dec 2022'!H18</f>
        <v>137.07600000000014</v>
      </c>
      <c r="D18" s="139">
        <v>0.05</v>
      </c>
      <c r="E18" s="139">
        <f>'[8]Dec 2022'!E18+'[8]Jan 2023'!D18</f>
        <v>1.35</v>
      </c>
      <c r="F18" s="139">
        <v>46.86</v>
      </c>
      <c r="G18" s="139">
        <f>'[8]Dec 2022'!G18+'[8]Jan 2023'!F18</f>
        <v>46.86</v>
      </c>
      <c r="H18" s="139">
        <f t="shared" si="0"/>
        <v>90.266000000000147</v>
      </c>
      <c r="I18" s="139">
        <f>'[8]Dec 2022'!N18</f>
        <v>494.387</v>
      </c>
      <c r="J18" s="139">
        <v>124.1</v>
      </c>
      <c r="K18" s="139">
        <f>'[8]Dec 2022'!K18+'[8]Jan 2023'!J18</f>
        <v>131.76</v>
      </c>
      <c r="L18" s="139">
        <v>0</v>
      </c>
      <c r="M18" s="139">
        <f>'[8]Dec 2022'!M18+'[8]Jan 2023'!L18</f>
        <v>0.34</v>
      </c>
      <c r="N18" s="139">
        <f t="shared" si="1"/>
        <v>618.48699999999997</v>
      </c>
      <c r="O18" s="139">
        <f>'[8]Dec 2022'!T18</f>
        <v>39.47999999999999</v>
      </c>
      <c r="P18" s="139">
        <v>0</v>
      </c>
      <c r="Q18" s="139">
        <f>'[8]Dec 2022'!Q18+'[8]Jan 2023'!P18</f>
        <v>0.89999999999999991</v>
      </c>
      <c r="R18" s="139">
        <v>3.79</v>
      </c>
      <c r="S18" s="139">
        <f>'[8]Dec 2022'!S18+'[8]Jan 2023'!R18</f>
        <v>4.08</v>
      </c>
      <c r="T18" s="139">
        <f t="shared" si="2"/>
        <v>35.689999999999991</v>
      </c>
      <c r="U18" s="139">
        <f t="shared" si="3"/>
        <v>744.4430000000001</v>
      </c>
    </row>
    <row r="19" spans="1:21" s="111" customFormat="1" ht="38.25" customHeight="1" x14ac:dyDescent="0.4">
      <c r="A19" s="301" t="s">
        <v>89</v>
      </c>
      <c r="B19" s="302"/>
      <c r="C19" s="141">
        <f>SUM(C16:C18)</f>
        <v>919.94600000000037</v>
      </c>
      <c r="D19" s="141">
        <f t="shared" ref="D19:U19" si="6">SUM(D16:D18)</f>
        <v>0.37</v>
      </c>
      <c r="E19" s="141">
        <f t="shared" si="6"/>
        <v>7.57</v>
      </c>
      <c r="F19" s="141">
        <f t="shared" si="6"/>
        <v>52.269999999999996</v>
      </c>
      <c r="G19" s="141">
        <f t="shared" si="6"/>
        <v>275.56</v>
      </c>
      <c r="H19" s="141">
        <f t="shared" si="6"/>
        <v>868.0460000000005</v>
      </c>
      <c r="I19" s="141">
        <f t="shared" si="6"/>
        <v>1650.8430000000001</v>
      </c>
      <c r="J19" s="141">
        <f t="shared" si="6"/>
        <v>126.82</v>
      </c>
      <c r="K19" s="141">
        <f t="shared" si="6"/>
        <v>480.14</v>
      </c>
      <c r="L19" s="141">
        <f t="shared" si="6"/>
        <v>0</v>
      </c>
      <c r="M19" s="141">
        <f t="shared" si="6"/>
        <v>0.34</v>
      </c>
      <c r="N19" s="141">
        <f t="shared" si="6"/>
        <v>1777.663</v>
      </c>
      <c r="O19" s="141">
        <f t="shared" si="6"/>
        <v>218.84200000000001</v>
      </c>
      <c r="P19" s="141">
        <f t="shared" si="6"/>
        <v>0.03</v>
      </c>
      <c r="Q19" s="141">
        <f t="shared" si="6"/>
        <v>2.2699999999999996</v>
      </c>
      <c r="R19" s="141">
        <f t="shared" si="6"/>
        <v>3.79</v>
      </c>
      <c r="S19" s="141">
        <f t="shared" si="6"/>
        <v>9.8000000000000007</v>
      </c>
      <c r="T19" s="141">
        <f t="shared" si="6"/>
        <v>215.08200000000002</v>
      </c>
      <c r="U19" s="141">
        <f t="shared" si="6"/>
        <v>2860.7910000000006</v>
      </c>
    </row>
    <row r="20" spans="1:21" ht="38.25" customHeight="1" x14ac:dyDescent="0.35">
      <c r="A20" s="171">
        <v>8</v>
      </c>
      <c r="B20" s="231" t="s">
        <v>91</v>
      </c>
      <c r="C20" s="139">
        <f>'[8]Dec 2022'!H20</f>
        <v>607.27999999999986</v>
      </c>
      <c r="D20" s="139">
        <v>0</v>
      </c>
      <c r="E20" s="139">
        <f>'[8]Dec 2022'!E20+'[8]Jan 2023'!D20</f>
        <v>1.62</v>
      </c>
      <c r="F20" s="139">
        <v>0</v>
      </c>
      <c r="G20" s="139">
        <f>'[8]Dec 2022'!G20+'[8]Jan 2023'!F20</f>
        <v>24.91</v>
      </c>
      <c r="H20" s="139">
        <f t="shared" si="0"/>
        <v>607.27999999999986</v>
      </c>
      <c r="I20" s="139">
        <f>'[8]Dec 2022'!N20</f>
        <v>731.77800000000025</v>
      </c>
      <c r="J20" s="139">
        <v>2.57</v>
      </c>
      <c r="K20" s="139">
        <f>'[8]Dec 2022'!K20+'[8]Jan 2023'!J20</f>
        <v>336.2</v>
      </c>
      <c r="L20" s="139">
        <v>0</v>
      </c>
      <c r="M20" s="139">
        <f>'[8]Dec 2022'!M20+'[8]Jan 2023'!L20</f>
        <v>1.04</v>
      </c>
      <c r="N20" s="139">
        <f t="shared" si="1"/>
        <v>734.3480000000003</v>
      </c>
      <c r="O20" s="139">
        <f>'[8]Dec 2022'!T20</f>
        <v>37.580000000000005</v>
      </c>
      <c r="P20" s="139">
        <v>0</v>
      </c>
      <c r="Q20" s="139">
        <f>'[8]Dec 2022'!Q20+'[8]Jan 2023'!P20</f>
        <v>0</v>
      </c>
      <c r="R20" s="139">
        <v>0</v>
      </c>
      <c r="S20" s="139">
        <f>'[8]Dec 2022'!S20+'[8]Jan 2023'!R20</f>
        <v>2.77</v>
      </c>
      <c r="T20" s="139">
        <f t="shared" si="2"/>
        <v>37.580000000000005</v>
      </c>
      <c r="U20" s="139">
        <f t="shared" si="3"/>
        <v>1379.2080000000001</v>
      </c>
    </row>
    <row r="21" spans="1:21" ht="38.25" customHeight="1" x14ac:dyDescent="0.35">
      <c r="A21" s="171">
        <v>9</v>
      </c>
      <c r="B21" s="231" t="s">
        <v>90</v>
      </c>
      <c r="C21" s="139">
        <f>'[8]Dec 2022'!H21</f>
        <v>22.51</v>
      </c>
      <c r="D21" s="139">
        <v>0</v>
      </c>
      <c r="E21" s="139">
        <f>'[8]Dec 2022'!E21+'[8]Jan 2023'!D21</f>
        <v>0</v>
      </c>
      <c r="F21" s="139">
        <v>20.440000000000001</v>
      </c>
      <c r="G21" s="139">
        <f>'[8]Dec 2022'!G21+'[8]Jan 2023'!F21</f>
        <v>20.440000000000001</v>
      </c>
      <c r="H21" s="139">
        <f t="shared" si="0"/>
        <v>2.0700000000000003</v>
      </c>
      <c r="I21" s="139">
        <f>'[8]Dec 2022'!N21</f>
        <v>424.36700000000008</v>
      </c>
      <c r="J21" s="139">
        <v>34.5</v>
      </c>
      <c r="K21" s="139">
        <f>'[8]Dec 2022'!K21+'[8]Jan 2023'!J21</f>
        <v>60.75</v>
      </c>
      <c r="L21" s="139">
        <v>0</v>
      </c>
      <c r="M21" s="139">
        <f>'[8]Dec 2022'!M21+'[8]Jan 2023'!L21</f>
        <v>0</v>
      </c>
      <c r="N21" s="139">
        <f t="shared" si="1"/>
        <v>458.86700000000008</v>
      </c>
      <c r="O21" s="139">
        <f>'[8]Dec 2022'!T21</f>
        <v>19.489999999999998</v>
      </c>
      <c r="P21" s="139">
        <v>0</v>
      </c>
      <c r="Q21" s="139">
        <f>'[8]Dec 2022'!Q21+'[8]Jan 2023'!P21</f>
        <v>0.12</v>
      </c>
      <c r="R21" s="139">
        <v>0.6</v>
      </c>
      <c r="S21" s="139">
        <f>'[8]Dec 2022'!S21+'[8]Jan 2023'!R21</f>
        <v>0.6</v>
      </c>
      <c r="T21" s="139">
        <f t="shared" si="2"/>
        <v>18.889999999999997</v>
      </c>
      <c r="U21" s="139">
        <f t="shared" si="3"/>
        <v>479.82700000000006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'[8]Dec 2022'!H22</f>
        <v>22.430000000000021</v>
      </c>
      <c r="D22" s="139">
        <v>0</v>
      </c>
      <c r="E22" s="139">
        <f>'[8]Dec 2022'!E22+'[8]Jan 2023'!D22</f>
        <v>0</v>
      </c>
      <c r="F22" s="139">
        <v>0</v>
      </c>
      <c r="G22" s="139">
        <f>'[8]Dec 2022'!G22+'[8]Jan 2023'!F22</f>
        <v>0</v>
      </c>
      <c r="H22" s="139">
        <f t="shared" si="0"/>
        <v>22.430000000000021</v>
      </c>
      <c r="I22" s="139">
        <f>'[8]Dec 2022'!N22</f>
        <v>696.95000000000016</v>
      </c>
      <c r="J22" s="139">
        <v>0.7</v>
      </c>
      <c r="K22" s="139">
        <f>'[8]Dec 2022'!K22+'[8]Jan 2023'!J22</f>
        <v>8.759999999999998</v>
      </c>
      <c r="L22" s="139">
        <v>0</v>
      </c>
      <c r="M22" s="139">
        <f>'[8]Dec 2022'!M22+'[8]Jan 2023'!L22</f>
        <v>0.08</v>
      </c>
      <c r="N22" s="139">
        <f t="shared" si="1"/>
        <v>697.6500000000002</v>
      </c>
      <c r="O22" s="139">
        <f>'[8]Dec 2022'!T22</f>
        <v>0.60000000000000098</v>
      </c>
      <c r="P22" s="139">
        <v>0</v>
      </c>
      <c r="Q22" s="139">
        <f>'[8]Dec 2022'!Q22+'[8]Jan 2023'!P22</f>
        <v>0</v>
      </c>
      <c r="R22" s="139">
        <v>0</v>
      </c>
      <c r="S22" s="139">
        <f>'[8]Dec 2022'!S22+'[8]Jan 2023'!R22</f>
        <v>0</v>
      </c>
      <c r="T22" s="139">
        <f t="shared" si="2"/>
        <v>0.60000000000000098</v>
      </c>
      <c r="U22" s="139">
        <f t="shared" si="3"/>
        <v>720.68000000000029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'[8]Dec 2022'!H23</f>
        <v>430.64</v>
      </c>
      <c r="D23" s="139">
        <v>0</v>
      </c>
      <c r="E23" s="139">
        <f>'[8]Dec 2022'!E23+'[8]Jan 2023'!D23</f>
        <v>3.4</v>
      </c>
      <c r="F23" s="139">
        <v>0</v>
      </c>
      <c r="G23" s="139">
        <f>'[8]Dec 2022'!G23+'[8]Jan 2023'!F23</f>
        <v>0</v>
      </c>
      <c r="H23" s="139">
        <f t="shared" si="0"/>
        <v>430.64</v>
      </c>
      <c r="I23" s="139">
        <f>'[8]Dec 2022'!N23</f>
        <v>127.035</v>
      </c>
      <c r="J23" s="139">
        <v>3.38</v>
      </c>
      <c r="K23" s="139">
        <f>'[8]Dec 2022'!K23+'[8]Jan 2023'!J23</f>
        <v>28.53</v>
      </c>
      <c r="L23" s="139">
        <v>0</v>
      </c>
      <c r="M23" s="139">
        <f>'[8]Dec 2022'!M23+'[8]Jan 2023'!L23</f>
        <v>0</v>
      </c>
      <c r="N23" s="139">
        <f t="shared" si="1"/>
        <v>130.41499999999999</v>
      </c>
      <c r="O23" s="139">
        <f>'[8]Dec 2022'!T23</f>
        <v>22.5</v>
      </c>
      <c r="P23" s="139">
        <v>0</v>
      </c>
      <c r="Q23" s="139">
        <f>'[8]Dec 2022'!Q23+'[8]Jan 2023'!P23</f>
        <v>0</v>
      </c>
      <c r="R23" s="139">
        <v>0</v>
      </c>
      <c r="S23" s="139">
        <f>'[8]Dec 2022'!S23+'[8]Jan 2023'!R23</f>
        <v>0</v>
      </c>
      <c r="T23" s="139">
        <f t="shared" si="2"/>
        <v>22.5</v>
      </c>
      <c r="U23" s="139">
        <f t="shared" si="3"/>
        <v>583.55499999999995</v>
      </c>
    </row>
    <row r="24" spans="1:21" s="111" customFormat="1" ht="38.25" customHeight="1" x14ac:dyDescent="0.4">
      <c r="A24" s="305" t="s">
        <v>94</v>
      </c>
      <c r="B24" s="305"/>
      <c r="C24" s="141">
        <f>SUM(C20:C23)</f>
        <v>1082.8599999999999</v>
      </c>
      <c r="D24" s="141">
        <f t="shared" ref="D24:U24" si="7">SUM(D20:D23)</f>
        <v>0</v>
      </c>
      <c r="E24" s="141">
        <f t="shared" si="7"/>
        <v>5.0199999999999996</v>
      </c>
      <c r="F24" s="141">
        <f t="shared" si="7"/>
        <v>20.440000000000001</v>
      </c>
      <c r="G24" s="141">
        <f t="shared" si="7"/>
        <v>45.35</v>
      </c>
      <c r="H24" s="141">
        <f t="shared" si="7"/>
        <v>1062.42</v>
      </c>
      <c r="I24" s="141">
        <f t="shared" si="7"/>
        <v>1980.1300000000008</v>
      </c>
      <c r="J24" s="141">
        <f t="shared" si="7"/>
        <v>41.150000000000006</v>
      </c>
      <c r="K24" s="141">
        <f t="shared" si="7"/>
        <v>434.24</v>
      </c>
      <c r="L24" s="141">
        <f t="shared" si="7"/>
        <v>0</v>
      </c>
      <c r="M24" s="141">
        <f t="shared" si="7"/>
        <v>1.1200000000000001</v>
      </c>
      <c r="N24" s="141">
        <f t="shared" si="7"/>
        <v>2021.2800000000007</v>
      </c>
      <c r="O24" s="141">
        <f t="shared" si="7"/>
        <v>80.170000000000016</v>
      </c>
      <c r="P24" s="141">
        <f t="shared" si="7"/>
        <v>0</v>
      </c>
      <c r="Q24" s="141">
        <f t="shared" si="7"/>
        <v>0.12</v>
      </c>
      <c r="R24" s="141">
        <f t="shared" si="7"/>
        <v>0.6</v>
      </c>
      <c r="S24" s="141">
        <f t="shared" si="7"/>
        <v>3.37</v>
      </c>
      <c r="T24" s="141">
        <f t="shared" si="7"/>
        <v>79.569999999999993</v>
      </c>
      <c r="U24" s="141">
        <f t="shared" si="7"/>
        <v>3163.27</v>
      </c>
    </row>
    <row r="25" spans="1:21" s="145" customFormat="1" ht="38.25" customHeight="1" x14ac:dyDescent="0.4">
      <c r="A25" s="301" t="s">
        <v>95</v>
      </c>
      <c r="B25" s="302"/>
      <c r="C25" s="141">
        <f>C24+C19+C15+C11</f>
        <v>4155.2060000000001</v>
      </c>
      <c r="D25" s="141">
        <f t="shared" ref="D25:U25" si="8">D24+D19+D15+D11</f>
        <v>0.4</v>
      </c>
      <c r="E25" s="141">
        <f t="shared" si="8"/>
        <v>12.62</v>
      </c>
      <c r="F25" s="141">
        <f t="shared" si="8"/>
        <v>72.709999999999994</v>
      </c>
      <c r="G25" s="141">
        <f t="shared" si="8"/>
        <v>617.08000000000004</v>
      </c>
      <c r="H25" s="141">
        <f t="shared" si="8"/>
        <v>4082.8959999999997</v>
      </c>
      <c r="I25" s="141">
        <f t="shared" si="8"/>
        <v>8516.9920000000002</v>
      </c>
      <c r="J25" s="141">
        <f t="shared" si="8"/>
        <v>202.48</v>
      </c>
      <c r="K25" s="141">
        <f t="shared" si="8"/>
        <v>1536.424</v>
      </c>
      <c r="L25" s="141">
        <f t="shared" si="8"/>
        <v>0</v>
      </c>
      <c r="M25" s="141">
        <f t="shared" si="8"/>
        <v>2.16</v>
      </c>
      <c r="N25" s="141">
        <f t="shared" si="8"/>
        <v>8719.4719999999998</v>
      </c>
      <c r="O25" s="141">
        <f t="shared" si="8"/>
        <v>569.12800000000004</v>
      </c>
      <c r="P25" s="141">
        <f t="shared" si="8"/>
        <v>2.1399999999999997</v>
      </c>
      <c r="Q25" s="141">
        <f t="shared" si="8"/>
        <v>4.5</v>
      </c>
      <c r="R25" s="141">
        <f t="shared" si="8"/>
        <v>4.3899999999999997</v>
      </c>
      <c r="S25" s="141">
        <f t="shared" si="8"/>
        <v>30.300000000000004</v>
      </c>
      <c r="T25" s="141">
        <f t="shared" si="8"/>
        <v>566.87800000000004</v>
      </c>
      <c r="U25" s="141">
        <f t="shared" si="8"/>
        <v>13369.245999999999</v>
      </c>
    </row>
    <row r="26" spans="1:21" ht="38.25" customHeight="1" x14ac:dyDescent="0.35">
      <c r="A26" s="171">
        <v>15</v>
      </c>
      <c r="B26" s="231" t="s">
        <v>96</v>
      </c>
      <c r="C26" s="139">
        <f>'[8]Dec 2022'!H26</f>
        <v>1599.24</v>
      </c>
      <c r="D26" s="139">
        <v>4.51</v>
      </c>
      <c r="E26" s="139">
        <f>'[8]Dec 2022'!E26+'[8]Jan 2023'!D26</f>
        <v>50.769999999999989</v>
      </c>
      <c r="F26" s="139">
        <v>0</v>
      </c>
      <c r="G26" s="139">
        <f>'[8]Dec 2022'!G26+'[8]Jan 2023'!F26</f>
        <v>0</v>
      </c>
      <c r="H26" s="139">
        <f t="shared" si="0"/>
        <v>1603.75</v>
      </c>
      <c r="I26" s="139">
        <f>'[8]Dec 2022'!N26</f>
        <v>102.97999999999999</v>
      </c>
      <c r="J26" s="139">
        <v>0</v>
      </c>
      <c r="K26" s="139">
        <f>'[8]Dec 2022'!K26+'[8]Jan 2023'!J26</f>
        <v>35.65</v>
      </c>
      <c r="L26" s="139">
        <v>0</v>
      </c>
      <c r="M26" s="139">
        <f>'[8]Dec 2022'!M26+'[8]Jan 2023'!L26</f>
        <v>0</v>
      </c>
      <c r="N26" s="139">
        <f t="shared" si="1"/>
        <v>102.97999999999999</v>
      </c>
      <c r="O26" s="139">
        <f>'[8]Dec 2022'!T26</f>
        <v>16.259999999999998</v>
      </c>
      <c r="P26" s="139">
        <v>0</v>
      </c>
      <c r="Q26" s="139">
        <f>'[8]Dec 2022'!Q26+'[8]Jan 2023'!P26</f>
        <v>0.15</v>
      </c>
      <c r="R26" s="139">
        <v>0</v>
      </c>
      <c r="S26" s="139">
        <f>'[8]Dec 2022'!S26+'[8]Jan 2023'!R26</f>
        <v>0</v>
      </c>
      <c r="T26" s="139">
        <f t="shared" si="2"/>
        <v>16.259999999999998</v>
      </c>
      <c r="U26" s="139">
        <f t="shared" si="3"/>
        <v>1722.99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'[8]Dec 2022'!H27</f>
        <v>5672.1550000000043</v>
      </c>
      <c r="D27" s="139">
        <v>3.52</v>
      </c>
      <c r="E27" s="139">
        <f>'[8]Dec 2022'!E27+'[8]Jan 2023'!D27</f>
        <v>98.97</v>
      </c>
      <c r="F27" s="139">
        <v>0</v>
      </c>
      <c r="G27" s="139">
        <f>'[8]Dec 2022'!G27+'[8]Jan 2023'!F27</f>
        <v>0</v>
      </c>
      <c r="H27" s="139">
        <f t="shared" si="0"/>
        <v>5675.6750000000047</v>
      </c>
      <c r="I27" s="139">
        <f>'[8]Dec 2022'!N27</f>
        <v>617.09799999999996</v>
      </c>
      <c r="J27" s="139">
        <v>3.04</v>
      </c>
      <c r="K27" s="139">
        <f>'[8]Dec 2022'!K27+'[8]Jan 2023'!J27</f>
        <v>25.950000000000003</v>
      </c>
      <c r="L27" s="139">
        <v>0</v>
      </c>
      <c r="M27" s="139">
        <f>'[8]Dec 2022'!M27+'[8]Jan 2023'!L27</f>
        <v>0</v>
      </c>
      <c r="N27" s="139">
        <f t="shared" si="1"/>
        <v>620.13799999999992</v>
      </c>
      <c r="O27" s="139">
        <f>'[8]Dec 2022'!T27</f>
        <v>33.590000000000003</v>
      </c>
      <c r="P27" s="139">
        <v>0.17</v>
      </c>
      <c r="Q27" s="139">
        <f>'[8]Dec 2022'!Q27+'[8]Jan 2023'!P27</f>
        <v>0.27</v>
      </c>
      <c r="R27" s="139">
        <v>0</v>
      </c>
      <c r="S27" s="139">
        <f>'[8]Dec 2022'!S27+'[8]Jan 2023'!R27</f>
        <v>0</v>
      </c>
      <c r="T27" s="139">
        <f t="shared" si="2"/>
        <v>33.760000000000005</v>
      </c>
      <c r="U27" s="139">
        <f t="shared" si="3"/>
        <v>6329.5730000000049</v>
      </c>
    </row>
    <row r="28" spans="1:21" s="111" customFormat="1" ht="38.25" customHeight="1" x14ac:dyDescent="0.4">
      <c r="A28" s="305" t="s">
        <v>98</v>
      </c>
      <c r="B28" s="305"/>
      <c r="C28" s="141">
        <f>SUM(C26:C27)</f>
        <v>7271.3950000000041</v>
      </c>
      <c r="D28" s="141">
        <f t="shared" ref="D28:U28" si="9">SUM(D26:D27)</f>
        <v>8.0299999999999994</v>
      </c>
      <c r="E28" s="141">
        <f t="shared" si="9"/>
        <v>149.73999999999998</v>
      </c>
      <c r="F28" s="141">
        <f t="shared" si="9"/>
        <v>0</v>
      </c>
      <c r="G28" s="141">
        <f t="shared" si="9"/>
        <v>0</v>
      </c>
      <c r="H28" s="141">
        <f t="shared" si="9"/>
        <v>7279.4250000000047</v>
      </c>
      <c r="I28" s="141">
        <f t="shared" si="9"/>
        <v>720.07799999999997</v>
      </c>
      <c r="J28" s="141">
        <f t="shared" si="9"/>
        <v>3.04</v>
      </c>
      <c r="K28" s="141">
        <f t="shared" si="9"/>
        <v>61.6</v>
      </c>
      <c r="L28" s="141">
        <f t="shared" si="9"/>
        <v>0</v>
      </c>
      <c r="M28" s="141">
        <f t="shared" si="9"/>
        <v>0</v>
      </c>
      <c r="N28" s="141">
        <f t="shared" si="9"/>
        <v>723.11799999999994</v>
      </c>
      <c r="O28" s="141">
        <f t="shared" si="9"/>
        <v>49.85</v>
      </c>
      <c r="P28" s="141">
        <f t="shared" si="9"/>
        <v>0.17</v>
      </c>
      <c r="Q28" s="141">
        <f t="shared" si="9"/>
        <v>0.42000000000000004</v>
      </c>
      <c r="R28" s="141">
        <f t="shared" si="9"/>
        <v>0</v>
      </c>
      <c r="S28" s="141">
        <f t="shared" si="9"/>
        <v>0</v>
      </c>
      <c r="T28" s="141">
        <f t="shared" si="9"/>
        <v>50.02</v>
      </c>
      <c r="U28" s="141">
        <f t="shared" si="9"/>
        <v>8052.5630000000046</v>
      </c>
    </row>
    <row r="29" spans="1:21" ht="38.25" customHeight="1" x14ac:dyDescent="0.35">
      <c r="A29" s="171">
        <v>17</v>
      </c>
      <c r="B29" s="231" t="s">
        <v>99</v>
      </c>
      <c r="C29" s="139">
        <f>'[8]Dec 2022'!H29</f>
        <v>4875.4980000000014</v>
      </c>
      <c r="D29" s="139">
        <v>2.36</v>
      </c>
      <c r="E29" s="139">
        <f>'[8]Dec 2022'!E29+'[8]Jan 2023'!D29</f>
        <v>219.17000000000002</v>
      </c>
      <c r="F29" s="139">
        <v>0</v>
      </c>
      <c r="G29" s="139">
        <f>'[8]Dec 2022'!G29+'[8]Jan 2023'!F29</f>
        <v>0</v>
      </c>
      <c r="H29" s="139">
        <f t="shared" si="0"/>
        <v>4877.8580000000011</v>
      </c>
      <c r="I29" s="139">
        <f>'[8]Dec 2022'!N29</f>
        <v>121.09000000000002</v>
      </c>
      <c r="J29" s="139">
        <v>0.44</v>
      </c>
      <c r="K29" s="139">
        <f>'[8]Dec 2022'!K29+'[8]Jan 2023'!J29</f>
        <v>2.14</v>
      </c>
      <c r="L29" s="139">
        <v>0</v>
      </c>
      <c r="M29" s="139">
        <f>'[8]Dec 2022'!M29+'[8]Jan 2023'!L29</f>
        <v>0</v>
      </c>
      <c r="N29" s="139">
        <f t="shared" si="1"/>
        <v>121.53000000000002</v>
      </c>
      <c r="O29" s="139">
        <f>'[8]Dec 2022'!T29</f>
        <v>34.52000000000001</v>
      </c>
      <c r="P29" s="139">
        <v>0</v>
      </c>
      <c r="Q29" s="139">
        <f>'[8]Dec 2022'!Q29+'[8]Jan 2023'!P29</f>
        <v>0</v>
      </c>
      <c r="R29" s="139">
        <v>0</v>
      </c>
      <c r="S29" s="139">
        <f>'[8]Dec 2022'!S29+'[8]Jan 2023'!R29</f>
        <v>23.2</v>
      </c>
      <c r="T29" s="139">
        <f t="shared" si="2"/>
        <v>34.52000000000001</v>
      </c>
      <c r="U29" s="139">
        <f t="shared" si="3"/>
        <v>5033.9080000000013</v>
      </c>
    </row>
    <row r="30" spans="1:21" ht="38.25" customHeight="1" x14ac:dyDescent="0.35">
      <c r="A30" s="171">
        <v>18</v>
      </c>
      <c r="B30" s="231" t="s">
        <v>100</v>
      </c>
      <c r="C30" s="139">
        <f>'[8]Dec 2022'!H30</f>
        <v>3671.1199999999994</v>
      </c>
      <c r="D30" s="139">
        <v>21.33</v>
      </c>
      <c r="E30" s="139">
        <f>'[8]Dec 2022'!E30+'[8]Jan 2023'!D30</f>
        <v>80.110000000000014</v>
      </c>
      <c r="F30" s="139">
        <v>0</v>
      </c>
      <c r="G30" s="139">
        <f>'[8]Dec 2022'!G30+'[8]Jan 2023'!F30</f>
        <v>0</v>
      </c>
      <c r="H30" s="139">
        <f t="shared" si="0"/>
        <v>3692.4499999999994</v>
      </c>
      <c r="I30" s="139">
        <f>'[8]Dec 2022'!N30</f>
        <v>198.58699999999999</v>
      </c>
      <c r="J30" s="139">
        <v>0</v>
      </c>
      <c r="K30" s="139">
        <f>'[8]Dec 2022'!K30+'[8]Jan 2023'!J30</f>
        <v>88</v>
      </c>
      <c r="L30" s="139">
        <v>0</v>
      </c>
      <c r="M30" s="139">
        <f>'[8]Dec 2022'!M30+'[8]Jan 2023'!L30</f>
        <v>0</v>
      </c>
      <c r="N30" s="139">
        <f t="shared" si="1"/>
        <v>198.58699999999999</v>
      </c>
      <c r="O30" s="139">
        <f>'[8]Dec 2022'!T30</f>
        <v>23.25</v>
      </c>
      <c r="P30" s="139">
        <v>0</v>
      </c>
      <c r="Q30" s="139">
        <f>'[8]Dec 2022'!Q30+'[8]Jan 2023'!P30</f>
        <v>0</v>
      </c>
      <c r="R30" s="139">
        <v>0</v>
      </c>
      <c r="S30" s="139">
        <f>'[8]Dec 2022'!S30+'[8]Jan 2023'!R30</f>
        <v>0</v>
      </c>
      <c r="T30" s="139">
        <f t="shared" si="2"/>
        <v>23.25</v>
      </c>
      <c r="U30" s="139">
        <f t="shared" si="3"/>
        <v>3914.2869999999994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'[8]Dec 2022'!H31</f>
        <v>4692.5470000000005</v>
      </c>
      <c r="D31" s="139">
        <v>3.8450000000000002</v>
      </c>
      <c r="E31" s="139">
        <f>'[8]Dec 2022'!E31+'[8]Jan 2023'!D31</f>
        <v>30.813000000000002</v>
      </c>
      <c r="F31" s="139">
        <v>0</v>
      </c>
      <c r="G31" s="139">
        <f>'[8]Dec 2022'!G31+'[8]Jan 2023'!F31</f>
        <v>0</v>
      </c>
      <c r="H31" s="139">
        <f t="shared" si="0"/>
        <v>4696.3920000000007</v>
      </c>
      <c r="I31" s="139">
        <f>'[8]Dec 2022'!N31</f>
        <v>107.69000000000003</v>
      </c>
      <c r="J31" s="139">
        <v>0</v>
      </c>
      <c r="K31" s="139">
        <f>'[8]Dec 2022'!K31+'[8]Jan 2023'!J31</f>
        <v>0.06</v>
      </c>
      <c r="L31" s="139">
        <v>0</v>
      </c>
      <c r="M31" s="139">
        <f>'[8]Dec 2022'!M31+'[8]Jan 2023'!L31</f>
        <v>0</v>
      </c>
      <c r="N31" s="139">
        <f t="shared" si="1"/>
        <v>107.69000000000003</v>
      </c>
      <c r="O31" s="139">
        <f>'[8]Dec 2022'!T31</f>
        <v>14.850000000000001</v>
      </c>
      <c r="P31" s="139">
        <v>0</v>
      </c>
      <c r="Q31" s="139">
        <f>'[8]Dec 2022'!Q31+'[8]Jan 2023'!P31</f>
        <v>0</v>
      </c>
      <c r="R31" s="139">
        <v>0</v>
      </c>
      <c r="S31" s="139">
        <f>'[8]Dec 2022'!S31+'[8]Jan 2023'!R31</f>
        <v>0</v>
      </c>
      <c r="T31" s="139">
        <f t="shared" si="2"/>
        <v>14.850000000000001</v>
      </c>
      <c r="U31" s="139">
        <f t="shared" si="3"/>
        <v>4818.9320000000007</v>
      </c>
    </row>
    <row r="32" spans="1:21" ht="38.25" customHeight="1" x14ac:dyDescent="0.35">
      <c r="A32" s="171">
        <v>20</v>
      </c>
      <c r="B32" s="231" t="s">
        <v>102</v>
      </c>
      <c r="C32" s="139">
        <f>'[8]Dec 2022'!H32</f>
        <v>2353.6757999999995</v>
      </c>
      <c r="D32" s="139">
        <v>3.33</v>
      </c>
      <c r="E32" s="139">
        <f>'[8]Dec 2022'!E32+'[8]Jan 2023'!D32</f>
        <v>23.870000000000005</v>
      </c>
      <c r="F32" s="139">
        <v>0</v>
      </c>
      <c r="G32" s="139">
        <f>'[8]Dec 2022'!G32+'[8]Jan 2023'!F32</f>
        <v>9.7200000000000006</v>
      </c>
      <c r="H32" s="139">
        <f t="shared" si="0"/>
        <v>2357.0057999999995</v>
      </c>
      <c r="I32" s="139">
        <f>'[8]Dec 2022'!N32</f>
        <v>88.736000000000004</v>
      </c>
      <c r="J32" s="139">
        <v>0.62</v>
      </c>
      <c r="K32" s="139">
        <f>'[8]Dec 2022'!K32+'[8]Jan 2023'!J32</f>
        <v>6.59</v>
      </c>
      <c r="L32" s="139">
        <v>0</v>
      </c>
      <c r="M32" s="139">
        <f>'[8]Dec 2022'!M32+'[8]Jan 2023'!L32</f>
        <v>0</v>
      </c>
      <c r="N32" s="139">
        <f t="shared" si="1"/>
        <v>89.356000000000009</v>
      </c>
      <c r="O32" s="139">
        <f>'[8]Dec 2022'!T32</f>
        <v>67.551999999999992</v>
      </c>
      <c r="P32" s="139">
        <v>0</v>
      </c>
      <c r="Q32" s="139">
        <f>'[8]Dec 2022'!Q32+'[8]Jan 2023'!P32</f>
        <v>0</v>
      </c>
      <c r="R32" s="139">
        <v>0</v>
      </c>
      <c r="S32" s="139">
        <f>'[8]Dec 2022'!S32+'[8]Jan 2023'!R32</f>
        <v>0</v>
      </c>
      <c r="T32" s="139">
        <f t="shared" si="2"/>
        <v>67.551999999999992</v>
      </c>
      <c r="U32" s="139">
        <f t="shared" si="3"/>
        <v>2513.9137999999998</v>
      </c>
    </row>
    <row r="33" spans="1:21" s="111" customFormat="1" ht="38.25" customHeight="1" x14ac:dyDescent="0.4">
      <c r="A33" s="305" t="s">
        <v>99</v>
      </c>
      <c r="B33" s="305"/>
      <c r="C33" s="141">
        <f>SUM(C29:C32)</f>
        <v>15592.8408</v>
      </c>
      <c r="D33" s="141">
        <f t="shared" ref="D33:U33" si="10">SUM(D29:D32)</f>
        <v>30.864999999999995</v>
      </c>
      <c r="E33" s="141">
        <f t="shared" si="10"/>
        <v>353.96300000000002</v>
      </c>
      <c r="F33" s="141">
        <f t="shared" si="10"/>
        <v>0</v>
      </c>
      <c r="G33" s="141">
        <f t="shared" si="10"/>
        <v>9.7200000000000006</v>
      </c>
      <c r="H33" s="141">
        <f t="shared" si="10"/>
        <v>15623.7058</v>
      </c>
      <c r="I33" s="141">
        <f t="shared" si="10"/>
        <v>516.10300000000007</v>
      </c>
      <c r="J33" s="141">
        <f t="shared" si="10"/>
        <v>1.06</v>
      </c>
      <c r="K33" s="141">
        <f t="shared" si="10"/>
        <v>96.79</v>
      </c>
      <c r="L33" s="141">
        <f t="shared" si="10"/>
        <v>0</v>
      </c>
      <c r="M33" s="141">
        <f t="shared" si="10"/>
        <v>0</v>
      </c>
      <c r="N33" s="141">
        <f t="shared" si="10"/>
        <v>517.16300000000001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16281.040800000001</v>
      </c>
    </row>
    <row r="34" spans="1:21" ht="38.25" customHeight="1" x14ac:dyDescent="0.35">
      <c r="A34" s="171">
        <v>21</v>
      </c>
      <c r="B34" s="231" t="s">
        <v>103</v>
      </c>
      <c r="C34" s="139">
        <f>'[8]Dec 2022'!H34</f>
        <v>4569.62</v>
      </c>
      <c r="D34" s="139">
        <v>7.25</v>
      </c>
      <c r="E34" s="139">
        <f>'[8]Dec 2022'!E34+'[8]Jan 2023'!D34</f>
        <v>147.65999999999997</v>
      </c>
      <c r="F34" s="139">
        <v>0</v>
      </c>
      <c r="G34" s="139">
        <f>'[8]Dec 2022'!G34+'[8]Jan 2023'!F34</f>
        <v>9.89</v>
      </c>
      <c r="H34" s="139">
        <f t="shared" si="0"/>
        <v>4576.87</v>
      </c>
      <c r="I34" s="139">
        <f>'[8]Dec 2022'!N34</f>
        <v>107.38999999999999</v>
      </c>
      <c r="J34" s="139">
        <v>0.69</v>
      </c>
      <c r="K34" s="139">
        <f>'[8]Dec 2022'!K34+'[8]Jan 2023'!J34</f>
        <v>108.07999999999998</v>
      </c>
      <c r="L34" s="139">
        <v>0</v>
      </c>
      <c r="M34" s="139">
        <f>'[8]Dec 2022'!M34+'[8]Jan 2023'!L34</f>
        <v>0</v>
      </c>
      <c r="N34" s="139">
        <f t="shared" si="1"/>
        <v>108.07999999999998</v>
      </c>
      <c r="O34" s="139">
        <f>'[8]Dec 2022'!T34</f>
        <v>72.7</v>
      </c>
      <c r="P34" s="139">
        <v>0</v>
      </c>
      <c r="Q34" s="139">
        <f>'[8]Dec 2022'!Q34+'[8]Jan 2023'!P34</f>
        <v>72.7</v>
      </c>
      <c r="R34" s="139">
        <v>0</v>
      </c>
      <c r="S34" s="139">
        <f>'[8]Dec 2022'!S34+'[8]Jan 2023'!R34</f>
        <v>0</v>
      </c>
      <c r="T34" s="139">
        <f t="shared" si="2"/>
        <v>72.7</v>
      </c>
      <c r="U34" s="139">
        <f t="shared" si="3"/>
        <v>4757.6499999999996</v>
      </c>
    </row>
    <row r="35" spans="1:21" ht="38.25" customHeight="1" x14ac:dyDescent="0.35">
      <c r="A35" s="171">
        <v>22</v>
      </c>
      <c r="B35" s="231" t="s">
        <v>104</v>
      </c>
      <c r="C35" s="139">
        <f>'[8]Dec 2022'!H35</f>
        <v>6587.6299999999974</v>
      </c>
      <c r="D35" s="139">
        <v>18.510000000000002</v>
      </c>
      <c r="E35" s="139">
        <f>'[8]Dec 2022'!E35+'[8]Jan 2023'!D35</f>
        <v>396.56</v>
      </c>
      <c r="F35" s="139">
        <v>0</v>
      </c>
      <c r="G35" s="139">
        <f>'[8]Dec 2022'!G35+'[8]Jan 2023'!F35</f>
        <v>0</v>
      </c>
      <c r="H35" s="139">
        <f t="shared" si="0"/>
        <v>6606.1399999999976</v>
      </c>
      <c r="I35" s="139">
        <f>'[8]Dec 2022'!N35</f>
        <v>34.130000000000003</v>
      </c>
      <c r="J35" s="139">
        <v>0</v>
      </c>
      <c r="K35" s="139">
        <f>'[8]Dec 2022'!K35+'[8]Jan 2023'!J35</f>
        <v>27.21</v>
      </c>
      <c r="L35" s="139">
        <v>0</v>
      </c>
      <c r="M35" s="139">
        <f>'[8]Dec 2022'!M35+'[8]Jan 2023'!L35</f>
        <v>0</v>
      </c>
      <c r="N35" s="139">
        <f t="shared" si="1"/>
        <v>34.130000000000003</v>
      </c>
      <c r="O35" s="139">
        <f>'[8]Dec 2022'!T35</f>
        <v>90.800000000000011</v>
      </c>
      <c r="P35" s="139">
        <v>0</v>
      </c>
      <c r="Q35" s="139">
        <f>'[8]Dec 2022'!Q35+'[8]Jan 2023'!P35</f>
        <v>32.380000000000003</v>
      </c>
      <c r="R35" s="139">
        <v>0</v>
      </c>
      <c r="S35" s="139">
        <f>'[8]Dec 2022'!S35+'[8]Jan 2023'!R35</f>
        <v>0</v>
      </c>
      <c r="T35" s="139">
        <f t="shared" si="2"/>
        <v>90.800000000000011</v>
      </c>
      <c r="U35" s="139">
        <f t="shared" si="3"/>
        <v>6731.0699999999979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'[8]Dec 2022'!H36</f>
        <v>3646.3</v>
      </c>
      <c r="D36" s="139">
        <v>17.100000000000001</v>
      </c>
      <c r="E36" s="139">
        <f>'[8]Dec 2022'!E36+'[8]Jan 2023'!D36</f>
        <v>212.29999999999998</v>
      </c>
      <c r="F36" s="139">
        <v>0</v>
      </c>
      <c r="G36" s="139">
        <f>'[8]Dec 2022'!G36+'[8]Jan 2023'!F36</f>
        <v>0</v>
      </c>
      <c r="H36" s="139">
        <f t="shared" si="0"/>
        <v>3663.4</v>
      </c>
      <c r="I36" s="139">
        <f>'[8]Dec 2022'!N36</f>
        <v>30.250000000000039</v>
      </c>
      <c r="J36" s="139">
        <v>0</v>
      </c>
      <c r="K36" s="139">
        <f>'[8]Dec 2022'!K36+'[8]Jan 2023'!J36</f>
        <v>5.2</v>
      </c>
      <c r="L36" s="139">
        <v>0</v>
      </c>
      <c r="M36" s="139">
        <f>'[8]Dec 2022'!M36+'[8]Jan 2023'!L36</f>
        <v>4.63</v>
      </c>
      <c r="N36" s="139">
        <f t="shared" si="1"/>
        <v>30.250000000000039</v>
      </c>
      <c r="O36" s="139">
        <f>'[8]Dec 2022'!T36</f>
        <v>36.379999999999995</v>
      </c>
      <c r="P36" s="139">
        <v>0</v>
      </c>
      <c r="Q36" s="139">
        <f>'[8]Dec 2022'!Q36+'[8]Jan 2023'!P36</f>
        <v>19.29</v>
      </c>
      <c r="R36" s="139">
        <v>0</v>
      </c>
      <c r="S36" s="139">
        <f>'[8]Dec 2022'!S36+'[8]Jan 2023'!R36</f>
        <v>0</v>
      </c>
      <c r="T36" s="139">
        <f t="shared" si="2"/>
        <v>36.379999999999995</v>
      </c>
      <c r="U36" s="139">
        <f t="shared" si="3"/>
        <v>3730.03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'[8]Dec 2022'!H37</f>
        <v>5074.659999999998</v>
      </c>
      <c r="D37" s="139">
        <v>6.29</v>
      </c>
      <c r="E37" s="139">
        <f>'[8]Dec 2022'!E37+'[8]Jan 2023'!D37</f>
        <v>292.83000000000004</v>
      </c>
      <c r="F37" s="139">
        <v>0</v>
      </c>
      <c r="G37" s="139">
        <f>'[8]Dec 2022'!G37+'[8]Jan 2023'!F37</f>
        <v>0</v>
      </c>
      <c r="H37" s="139">
        <f t="shared" si="0"/>
        <v>5080.949999999998</v>
      </c>
      <c r="I37" s="139">
        <f>'[8]Dec 2022'!N37</f>
        <v>26.700000000000003</v>
      </c>
      <c r="J37" s="139">
        <v>0</v>
      </c>
      <c r="K37" s="139">
        <f>'[8]Dec 2022'!K37+'[8]Jan 2023'!J37</f>
        <v>14.27</v>
      </c>
      <c r="L37" s="139">
        <v>0</v>
      </c>
      <c r="M37" s="139">
        <f>'[8]Dec 2022'!M37+'[8]Jan 2023'!L37</f>
        <v>1.06</v>
      </c>
      <c r="N37" s="139">
        <f t="shared" si="1"/>
        <v>26.700000000000003</v>
      </c>
      <c r="O37" s="139">
        <f>'[8]Dec 2022'!T37</f>
        <v>3.0599999999999996</v>
      </c>
      <c r="P37" s="139">
        <v>0</v>
      </c>
      <c r="Q37" s="139">
        <f>'[8]Dec 2022'!Q37+'[8]Jan 2023'!P37</f>
        <v>0</v>
      </c>
      <c r="R37" s="139">
        <v>0</v>
      </c>
      <c r="S37" s="139">
        <f>'[8]Dec 2022'!S37+'[8]Jan 2023'!R37</f>
        <v>3.46</v>
      </c>
      <c r="T37" s="139">
        <f t="shared" si="2"/>
        <v>3.0599999999999996</v>
      </c>
      <c r="U37" s="139">
        <f t="shared" si="3"/>
        <v>5110.7099999999982</v>
      </c>
    </row>
    <row r="38" spans="1:21" s="111" customFormat="1" ht="38.25" customHeight="1" x14ac:dyDescent="0.4">
      <c r="A38" s="305" t="s">
        <v>107</v>
      </c>
      <c r="B38" s="305"/>
      <c r="C38" s="141">
        <f>SUM(C34:C37)</f>
        <v>19878.209999999992</v>
      </c>
      <c r="D38" s="141">
        <f t="shared" ref="D38:U38" si="11">SUM(D34:D37)</f>
        <v>49.15</v>
      </c>
      <c r="E38" s="141">
        <f t="shared" si="11"/>
        <v>1049.3499999999999</v>
      </c>
      <c r="F38" s="141">
        <f t="shared" si="11"/>
        <v>0</v>
      </c>
      <c r="G38" s="141">
        <f t="shared" si="11"/>
        <v>9.89</v>
      </c>
      <c r="H38" s="141">
        <f t="shared" si="11"/>
        <v>19927.359999999997</v>
      </c>
      <c r="I38" s="141">
        <f t="shared" si="11"/>
        <v>198.47000000000003</v>
      </c>
      <c r="J38" s="141">
        <f t="shared" si="11"/>
        <v>0.69</v>
      </c>
      <c r="K38" s="141">
        <f t="shared" si="11"/>
        <v>154.76</v>
      </c>
      <c r="L38" s="141">
        <f t="shared" si="11"/>
        <v>0</v>
      </c>
      <c r="M38" s="141">
        <f t="shared" si="11"/>
        <v>5.6899999999999995</v>
      </c>
      <c r="N38" s="141">
        <f t="shared" si="11"/>
        <v>199.16000000000003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20329.459999999995</v>
      </c>
    </row>
    <row r="39" spans="1:21" s="145" customFormat="1" ht="38.25" customHeight="1" x14ac:dyDescent="0.4">
      <c r="A39" s="305" t="s">
        <v>108</v>
      </c>
      <c r="B39" s="305"/>
      <c r="C39" s="141">
        <f>C38+C33+C28</f>
        <v>42742.445799999994</v>
      </c>
      <c r="D39" s="141">
        <f t="shared" ref="D39:U39" si="12">D38+D33+D28</f>
        <v>88.044999999999987</v>
      </c>
      <c r="E39" s="141">
        <f t="shared" si="12"/>
        <v>1553.0529999999999</v>
      </c>
      <c r="F39" s="141">
        <f t="shared" si="12"/>
        <v>0</v>
      </c>
      <c r="G39" s="141">
        <f t="shared" si="12"/>
        <v>19.61</v>
      </c>
      <c r="H39" s="141">
        <f t="shared" si="12"/>
        <v>42830.4908</v>
      </c>
      <c r="I39" s="141">
        <f t="shared" si="12"/>
        <v>1434.6510000000001</v>
      </c>
      <c r="J39" s="141">
        <f t="shared" si="12"/>
        <v>4.79</v>
      </c>
      <c r="K39" s="141">
        <f t="shared" si="12"/>
        <v>313.15000000000003</v>
      </c>
      <c r="L39" s="141">
        <f t="shared" si="12"/>
        <v>0</v>
      </c>
      <c r="M39" s="141">
        <f t="shared" si="12"/>
        <v>5.6899999999999995</v>
      </c>
      <c r="N39" s="141">
        <f t="shared" si="12"/>
        <v>1439.441</v>
      </c>
      <c r="O39" s="141">
        <f t="shared" si="12"/>
        <v>392.96199999999999</v>
      </c>
      <c r="P39" s="141">
        <f t="shared" si="12"/>
        <v>0.17</v>
      </c>
      <c r="Q39" s="141">
        <f t="shared" si="12"/>
        <v>124.79</v>
      </c>
      <c r="R39" s="141">
        <f t="shared" si="12"/>
        <v>0</v>
      </c>
      <c r="S39" s="141">
        <f t="shared" si="12"/>
        <v>26.66</v>
      </c>
      <c r="T39" s="141">
        <f t="shared" si="12"/>
        <v>393.13199999999995</v>
      </c>
      <c r="U39" s="141">
        <f t="shared" si="12"/>
        <v>44663.063799999996</v>
      </c>
    </row>
    <row r="40" spans="1:21" ht="38.25" customHeight="1" x14ac:dyDescent="0.35">
      <c r="A40" s="171">
        <v>25</v>
      </c>
      <c r="B40" s="231" t="s">
        <v>109</v>
      </c>
      <c r="C40" s="139">
        <f>'[8]Dec 2022'!H40</f>
        <v>11787.733999999999</v>
      </c>
      <c r="D40" s="139">
        <v>22.84</v>
      </c>
      <c r="E40" s="139">
        <f>'[8]Dec 2022'!E40+'[8]Jan 2023'!D40</f>
        <v>420.13</v>
      </c>
      <c r="F40" s="139">
        <v>0</v>
      </c>
      <c r="G40" s="139">
        <f>'[8]Dec 2022'!G40+'[8]Jan 2023'!F40</f>
        <v>0</v>
      </c>
      <c r="H40" s="139">
        <f t="shared" si="0"/>
        <v>11810.573999999999</v>
      </c>
      <c r="I40" s="139">
        <f>'[8]Dec 2022'!N40</f>
        <v>198.73</v>
      </c>
      <c r="J40" s="139">
        <v>0</v>
      </c>
      <c r="K40" s="139">
        <f>'[8]Dec 2022'!K40+'[8]Jan 2023'!J40</f>
        <v>0</v>
      </c>
      <c r="L40" s="139">
        <v>0</v>
      </c>
      <c r="M40" s="139">
        <f>'[8]Dec 2022'!M40+'[8]Jan 2023'!L40</f>
        <v>0</v>
      </c>
      <c r="N40" s="139">
        <f t="shared" si="1"/>
        <v>198.73</v>
      </c>
      <c r="O40" s="139">
        <f>'[8]Dec 2022'!T40</f>
        <v>84.65</v>
      </c>
      <c r="P40" s="139">
        <v>11.14</v>
      </c>
      <c r="Q40" s="139">
        <f>'[8]Dec 2022'!Q40+'[8]Jan 2023'!P40</f>
        <v>95.79</v>
      </c>
      <c r="R40" s="139">
        <v>0</v>
      </c>
      <c r="S40" s="139">
        <f>'[8]Dec 2022'!S40+'[8]Jan 2023'!R40</f>
        <v>0</v>
      </c>
      <c r="T40" s="139">
        <f t="shared" si="2"/>
        <v>95.79</v>
      </c>
      <c r="U40" s="139">
        <f t="shared" si="3"/>
        <v>12105.093999999999</v>
      </c>
    </row>
    <row r="41" spans="1:21" ht="38.25" customHeight="1" x14ac:dyDescent="0.35">
      <c r="A41" s="171">
        <v>26</v>
      </c>
      <c r="B41" s="231" t="s">
        <v>110</v>
      </c>
      <c r="C41" s="139">
        <f>'[8]Dec 2022'!H41</f>
        <v>8236.5389999999934</v>
      </c>
      <c r="D41" s="139">
        <v>25.79</v>
      </c>
      <c r="E41" s="139">
        <f>'[8]Dec 2022'!E41+'[8]Jan 2023'!D41</f>
        <v>764.29200000000003</v>
      </c>
      <c r="F41" s="139">
        <v>0</v>
      </c>
      <c r="G41" s="139">
        <f>'[8]Dec 2022'!G41+'[8]Jan 2023'!F41</f>
        <v>0</v>
      </c>
      <c r="H41" s="139">
        <f t="shared" si="0"/>
        <v>8262.3289999999943</v>
      </c>
      <c r="I41" s="139">
        <f>'[8]Dec 2022'!N41</f>
        <v>8.67</v>
      </c>
      <c r="J41" s="139">
        <v>0</v>
      </c>
      <c r="K41" s="139">
        <f>'[8]Dec 2022'!K41+'[8]Jan 2023'!J41</f>
        <v>0</v>
      </c>
      <c r="L41" s="139">
        <v>0</v>
      </c>
      <c r="M41" s="139">
        <f>'[8]Dec 2022'!M41+'[8]Jan 2023'!L41</f>
        <v>0</v>
      </c>
      <c r="N41" s="139">
        <f t="shared" si="1"/>
        <v>8.67</v>
      </c>
      <c r="O41" s="139">
        <f>'[8]Dec 2022'!T41</f>
        <v>113.27000000000001</v>
      </c>
      <c r="P41" s="139">
        <v>14.01</v>
      </c>
      <c r="Q41" s="139">
        <f>'[8]Dec 2022'!Q41+'[8]Jan 2023'!P41</f>
        <v>127.28000000000002</v>
      </c>
      <c r="R41" s="139">
        <v>0</v>
      </c>
      <c r="S41" s="139">
        <f>'[8]Dec 2022'!S41+'[8]Jan 2023'!R41</f>
        <v>0</v>
      </c>
      <c r="T41" s="139">
        <f t="shared" si="2"/>
        <v>127.28000000000002</v>
      </c>
      <c r="U41" s="139">
        <f t="shared" si="3"/>
        <v>8398.278999999995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'[8]Dec 2022'!H42</f>
        <v>13887.388999999996</v>
      </c>
      <c r="D42" s="139">
        <v>11.314</v>
      </c>
      <c r="E42" s="139">
        <f>'[8]Dec 2022'!E42+'[8]Jan 2023'!D42</f>
        <v>93.26400000000001</v>
      </c>
      <c r="F42" s="139">
        <v>0</v>
      </c>
      <c r="G42" s="139">
        <f>'[8]Dec 2022'!G42+'[8]Jan 2023'!F42</f>
        <v>0</v>
      </c>
      <c r="H42" s="139">
        <f t="shared" si="0"/>
        <v>13898.702999999996</v>
      </c>
      <c r="I42" s="139">
        <f>'[8]Dec 2022'!N42</f>
        <v>15.62</v>
      </c>
      <c r="J42" s="139">
        <v>0</v>
      </c>
      <c r="K42" s="139">
        <f>'[8]Dec 2022'!K42+'[8]Jan 2023'!J42</f>
        <v>0</v>
      </c>
      <c r="L42" s="139">
        <v>0</v>
      </c>
      <c r="M42" s="139">
        <f>'[8]Dec 2022'!M42+'[8]Jan 2023'!L42</f>
        <v>0</v>
      </c>
      <c r="N42" s="139">
        <f t="shared" si="1"/>
        <v>15.62</v>
      </c>
      <c r="O42" s="139">
        <f>'[8]Dec 2022'!T42</f>
        <v>150.29</v>
      </c>
      <c r="P42" s="139">
        <v>27.53</v>
      </c>
      <c r="Q42" s="139">
        <f>'[8]Dec 2022'!Q42+'[8]Jan 2023'!P42</f>
        <v>138.80000000000001</v>
      </c>
      <c r="R42" s="139">
        <v>0</v>
      </c>
      <c r="S42" s="139">
        <f>'[8]Dec 2022'!S42+'[8]Jan 2023'!R42</f>
        <v>0</v>
      </c>
      <c r="T42" s="139">
        <f t="shared" si="2"/>
        <v>177.82</v>
      </c>
      <c r="U42" s="139">
        <f t="shared" si="3"/>
        <v>14092.142999999996</v>
      </c>
    </row>
    <row r="43" spans="1:21" ht="38.25" customHeight="1" x14ac:dyDescent="0.35">
      <c r="A43" s="171">
        <v>28</v>
      </c>
      <c r="B43" s="231" t="s">
        <v>112</v>
      </c>
      <c r="C43" s="139">
        <f>'[8]Dec 2022'!H43</f>
        <v>4116.6200000000008</v>
      </c>
      <c r="D43" s="139">
        <v>6.72</v>
      </c>
      <c r="E43" s="139">
        <f>'[8]Dec 2022'!E43+'[8]Jan 2023'!D43</f>
        <v>155.86000000000001</v>
      </c>
      <c r="F43" s="139">
        <v>0</v>
      </c>
      <c r="G43" s="139">
        <f>'[8]Dec 2022'!G43+'[8]Jan 2023'!F43</f>
        <v>0</v>
      </c>
      <c r="H43" s="139">
        <f t="shared" si="0"/>
        <v>4123.3400000000011</v>
      </c>
      <c r="I43" s="139">
        <f>'[8]Dec 2022'!N43</f>
        <v>3.5</v>
      </c>
      <c r="J43" s="139">
        <v>0</v>
      </c>
      <c r="K43" s="139">
        <f>'[8]Dec 2022'!K43+'[8]Jan 2023'!J43</f>
        <v>0</v>
      </c>
      <c r="L43" s="139">
        <v>0</v>
      </c>
      <c r="M43" s="139">
        <f>'[8]Dec 2022'!M43+'[8]Jan 2023'!L43</f>
        <v>0</v>
      </c>
      <c r="N43" s="139">
        <f t="shared" si="1"/>
        <v>3.5</v>
      </c>
      <c r="O43" s="139">
        <f>'[8]Dec 2022'!T43</f>
        <v>29.8</v>
      </c>
      <c r="P43" s="139">
        <v>0</v>
      </c>
      <c r="Q43" s="139">
        <f>'[8]Dec 2022'!Q43+'[8]Jan 2023'!P43</f>
        <v>29.8</v>
      </c>
      <c r="R43" s="139">
        <v>0</v>
      </c>
      <c r="S43" s="139">
        <f>'[8]Dec 2022'!S43+'[8]Jan 2023'!R43</f>
        <v>0</v>
      </c>
      <c r="T43" s="139">
        <f t="shared" si="2"/>
        <v>29.8</v>
      </c>
      <c r="U43" s="139">
        <f t="shared" si="3"/>
        <v>4156.6400000000012</v>
      </c>
    </row>
    <row r="44" spans="1:21" s="111" customFormat="1" ht="38.25" customHeight="1" x14ac:dyDescent="0.4">
      <c r="A44" s="305" t="s">
        <v>109</v>
      </c>
      <c r="B44" s="305"/>
      <c r="C44" s="141">
        <f>SUM(C40:C43)</f>
        <v>38028.281999999992</v>
      </c>
      <c r="D44" s="141">
        <f t="shared" ref="D44:U44" si="13">SUM(D40:D43)</f>
        <v>66.664000000000001</v>
      </c>
      <c r="E44" s="141">
        <f t="shared" si="13"/>
        <v>1433.5460000000003</v>
      </c>
      <c r="F44" s="141">
        <f t="shared" si="13"/>
        <v>0</v>
      </c>
      <c r="G44" s="141">
        <f t="shared" si="13"/>
        <v>0</v>
      </c>
      <c r="H44" s="141">
        <f t="shared" si="13"/>
        <v>38094.945999999989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378.01000000000005</v>
      </c>
      <c r="P44" s="141">
        <f t="shared" si="13"/>
        <v>52.68</v>
      </c>
      <c r="Q44" s="141">
        <f t="shared" si="13"/>
        <v>391.67</v>
      </c>
      <c r="R44" s="141">
        <f t="shared" si="13"/>
        <v>0</v>
      </c>
      <c r="S44" s="141">
        <f t="shared" si="13"/>
        <v>0</v>
      </c>
      <c r="T44" s="141">
        <f t="shared" si="13"/>
        <v>430.69</v>
      </c>
      <c r="U44" s="141">
        <f t="shared" si="13"/>
        <v>38752.155999999988</v>
      </c>
    </row>
    <row r="45" spans="1:21" ht="38.25" customHeight="1" x14ac:dyDescent="0.35">
      <c r="A45" s="171">
        <v>29</v>
      </c>
      <c r="B45" s="231" t="s">
        <v>113</v>
      </c>
      <c r="C45" s="139">
        <f>'[8]Dec 2022'!H45</f>
        <v>8268.5421000000006</v>
      </c>
      <c r="D45" s="139">
        <v>59.67</v>
      </c>
      <c r="E45" s="139">
        <f>'[8]Dec 2022'!E45+'[8]Jan 2023'!D45</f>
        <v>276.23</v>
      </c>
      <c r="F45" s="139">
        <v>0</v>
      </c>
      <c r="G45" s="139">
        <f>'[8]Dec 2022'!G45+'[8]Jan 2023'!F45</f>
        <v>0</v>
      </c>
      <c r="H45" s="139">
        <f t="shared" si="0"/>
        <v>8328.2121000000006</v>
      </c>
      <c r="I45" s="139">
        <f>'[8]Dec 2022'!N45</f>
        <v>260.90999999999997</v>
      </c>
      <c r="J45" s="139">
        <v>0.06</v>
      </c>
      <c r="K45" s="139">
        <f>'[8]Dec 2022'!K45+'[8]Jan 2023'!J45</f>
        <v>219.04999999999998</v>
      </c>
      <c r="L45" s="139">
        <v>0</v>
      </c>
      <c r="M45" s="139">
        <f>'[8]Dec 2022'!M45+'[8]Jan 2023'!L45</f>
        <v>0</v>
      </c>
      <c r="N45" s="139">
        <f t="shared" si="1"/>
        <v>260.96999999999997</v>
      </c>
      <c r="O45" s="139">
        <f>'[8]Dec 2022'!T45</f>
        <v>84.27</v>
      </c>
      <c r="P45" s="139">
        <v>0</v>
      </c>
      <c r="Q45" s="139">
        <f>'[8]Dec 2022'!Q45+'[8]Jan 2023'!P45</f>
        <v>69.52</v>
      </c>
      <c r="R45" s="139">
        <v>0</v>
      </c>
      <c r="S45" s="139">
        <f>'[8]Dec 2022'!S45+'[8]Jan 2023'!R45</f>
        <v>0</v>
      </c>
      <c r="T45" s="139">
        <f t="shared" si="2"/>
        <v>84.27</v>
      </c>
      <c r="U45" s="139">
        <f t="shared" si="3"/>
        <v>8673.4521000000004</v>
      </c>
    </row>
    <row r="46" spans="1:21" ht="38.25" customHeight="1" x14ac:dyDescent="0.35">
      <c r="A46" s="171">
        <v>30</v>
      </c>
      <c r="B46" s="231" t="s">
        <v>114</v>
      </c>
      <c r="C46" s="139">
        <f>'[8]Dec 2022'!H46</f>
        <v>7824.7650000000021</v>
      </c>
      <c r="D46" s="139">
        <v>19.04</v>
      </c>
      <c r="E46" s="139">
        <f>'[8]Dec 2022'!E46+'[8]Jan 2023'!D46</f>
        <v>105.31</v>
      </c>
      <c r="F46" s="139">
        <v>0</v>
      </c>
      <c r="G46" s="139">
        <f>'[8]Dec 2022'!G46+'[8]Jan 2023'!F46</f>
        <v>0</v>
      </c>
      <c r="H46" s="139">
        <f t="shared" si="0"/>
        <v>7843.8050000000021</v>
      </c>
      <c r="I46" s="139">
        <f>'[8]Dec 2022'!N46</f>
        <v>0</v>
      </c>
      <c r="J46" s="139">
        <v>0</v>
      </c>
      <c r="K46" s="139">
        <f>'[8]Dec 2022'!K46+'[8]Jan 2023'!J46</f>
        <v>0</v>
      </c>
      <c r="L46" s="139">
        <v>0</v>
      </c>
      <c r="M46" s="139">
        <f>'[8]Dec 2022'!M46+'[8]Jan 2023'!L46</f>
        <v>0</v>
      </c>
      <c r="N46" s="139">
        <f t="shared" si="1"/>
        <v>0</v>
      </c>
      <c r="O46" s="139">
        <f>'[8]Dec 2022'!T46</f>
        <v>47.03</v>
      </c>
      <c r="P46" s="139">
        <v>0</v>
      </c>
      <c r="Q46" s="139">
        <f>'[8]Dec 2022'!Q46+'[8]Jan 2023'!P46</f>
        <v>47.03</v>
      </c>
      <c r="R46" s="139">
        <v>0</v>
      </c>
      <c r="S46" s="139">
        <f>'[8]Dec 2022'!S46+'[8]Jan 2023'!R46</f>
        <v>0</v>
      </c>
      <c r="T46" s="139">
        <f t="shared" si="2"/>
        <v>47.03</v>
      </c>
      <c r="U46" s="139">
        <f t="shared" si="3"/>
        <v>7890.8350000000019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'[8]Dec 2022'!H47</f>
        <v>8939.5699999999979</v>
      </c>
      <c r="D47" s="139">
        <v>91.55</v>
      </c>
      <c r="E47" s="139">
        <f>'[8]Dec 2022'!E47+'[8]Jan 2023'!D47</f>
        <v>246.48000000000002</v>
      </c>
      <c r="F47" s="139">
        <v>0</v>
      </c>
      <c r="G47" s="139">
        <f>'[8]Dec 2022'!G47+'[8]Jan 2023'!F47</f>
        <v>0</v>
      </c>
      <c r="H47" s="139">
        <f t="shared" si="0"/>
        <v>9031.1199999999972</v>
      </c>
      <c r="I47" s="139">
        <f>'[8]Dec 2022'!N47</f>
        <v>3.13</v>
      </c>
      <c r="J47" s="139">
        <v>0</v>
      </c>
      <c r="K47" s="139">
        <f>'[8]Dec 2022'!K47+'[8]Jan 2023'!J47</f>
        <v>0</v>
      </c>
      <c r="L47" s="139">
        <v>0</v>
      </c>
      <c r="M47" s="139">
        <f>'[8]Dec 2022'!M47+'[8]Jan 2023'!L47</f>
        <v>0</v>
      </c>
      <c r="N47" s="139">
        <f t="shared" si="1"/>
        <v>3.13</v>
      </c>
      <c r="O47" s="139">
        <f>'[8]Dec 2022'!T47</f>
        <v>118.94999999999999</v>
      </c>
      <c r="P47" s="139">
        <v>0</v>
      </c>
      <c r="Q47" s="139">
        <f>'[8]Dec 2022'!Q47+'[8]Jan 2023'!P47</f>
        <v>118.91999999999999</v>
      </c>
      <c r="R47" s="139">
        <v>0</v>
      </c>
      <c r="S47" s="139">
        <f>'[8]Dec 2022'!S47+'[8]Jan 2023'!R47</f>
        <v>0</v>
      </c>
      <c r="T47" s="139">
        <f t="shared" si="2"/>
        <v>118.94999999999999</v>
      </c>
      <c r="U47" s="139">
        <f t="shared" si="3"/>
        <v>9153.1999999999971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'[8]Dec 2022'!H48</f>
        <v>8589.3589999999986</v>
      </c>
      <c r="D48" s="139">
        <v>7.14</v>
      </c>
      <c r="E48" s="139">
        <f>'[8]Dec 2022'!E48+'[8]Jan 2023'!D48</f>
        <v>399.71</v>
      </c>
      <c r="F48" s="139">
        <v>0</v>
      </c>
      <c r="G48" s="139">
        <f>'[8]Dec 2022'!G48+'[8]Jan 2023'!F48</f>
        <v>0</v>
      </c>
      <c r="H48" s="139">
        <f t="shared" si="0"/>
        <v>8596.498999999998</v>
      </c>
      <c r="I48" s="139">
        <f>'[8]Dec 2022'!N48</f>
        <v>5.0249999999999995</v>
      </c>
      <c r="J48" s="139">
        <v>0</v>
      </c>
      <c r="K48" s="139">
        <f>'[8]Dec 2022'!K48+'[8]Jan 2023'!J48</f>
        <v>0</v>
      </c>
      <c r="L48" s="139">
        <v>0</v>
      </c>
      <c r="M48" s="139">
        <f>'[8]Dec 2022'!M48+'[8]Jan 2023'!L48</f>
        <v>0</v>
      </c>
      <c r="N48" s="139">
        <f t="shared" si="1"/>
        <v>5.0249999999999995</v>
      </c>
      <c r="O48" s="139">
        <f>'[8]Dec 2022'!T48</f>
        <v>4.21</v>
      </c>
      <c r="P48" s="139">
        <v>0</v>
      </c>
      <c r="Q48" s="139">
        <f>'[8]Dec 2022'!Q48+'[8]Jan 2023'!P48</f>
        <v>4.21</v>
      </c>
      <c r="R48" s="139">
        <v>0</v>
      </c>
      <c r="S48" s="139">
        <f>'[8]Dec 2022'!S48+'[8]Jan 2023'!R48</f>
        <v>0</v>
      </c>
      <c r="T48" s="139">
        <f t="shared" si="2"/>
        <v>4.21</v>
      </c>
      <c r="U48" s="139">
        <f t="shared" si="3"/>
        <v>8605.7339999999967</v>
      </c>
    </row>
    <row r="49" spans="1:21" s="111" customFormat="1" ht="38.25" customHeight="1" x14ac:dyDescent="0.4">
      <c r="A49" s="305" t="s">
        <v>117</v>
      </c>
      <c r="B49" s="305"/>
      <c r="C49" s="141">
        <f>SUM(C45:C48)</f>
        <v>33622.236099999995</v>
      </c>
      <c r="D49" s="141">
        <f t="shared" ref="D49:U49" si="14">SUM(D45:D48)</f>
        <v>177.39999999999998</v>
      </c>
      <c r="E49" s="141">
        <f t="shared" si="14"/>
        <v>1027.73</v>
      </c>
      <c r="F49" s="141">
        <f t="shared" si="14"/>
        <v>0</v>
      </c>
      <c r="G49" s="141">
        <f t="shared" si="14"/>
        <v>0</v>
      </c>
      <c r="H49" s="141">
        <f t="shared" si="14"/>
        <v>33799.636099999996</v>
      </c>
      <c r="I49" s="141">
        <f t="shared" si="14"/>
        <v>269.06499999999994</v>
      </c>
      <c r="J49" s="141">
        <f t="shared" si="14"/>
        <v>0.06</v>
      </c>
      <c r="K49" s="141">
        <f t="shared" si="14"/>
        <v>219.04999999999998</v>
      </c>
      <c r="L49" s="141">
        <f t="shared" si="14"/>
        <v>0</v>
      </c>
      <c r="M49" s="141">
        <f t="shared" si="14"/>
        <v>0</v>
      </c>
      <c r="N49" s="141">
        <f t="shared" si="14"/>
        <v>269.12499999999994</v>
      </c>
      <c r="O49" s="141">
        <f t="shared" si="14"/>
        <v>254.46</v>
      </c>
      <c r="P49" s="141">
        <f t="shared" si="14"/>
        <v>0</v>
      </c>
      <c r="Q49" s="141">
        <f t="shared" si="14"/>
        <v>239.67999999999998</v>
      </c>
      <c r="R49" s="141">
        <f t="shared" si="14"/>
        <v>0</v>
      </c>
      <c r="S49" s="141">
        <f t="shared" si="14"/>
        <v>0</v>
      </c>
      <c r="T49" s="141">
        <f t="shared" si="14"/>
        <v>254.46</v>
      </c>
      <c r="U49" s="141">
        <f t="shared" si="14"/>
        <v>34323.221099999995</v>
      </c>
    </row>
    <row r="50" spans="1:21" s="145" customFormat="1" ht="38.25" customHeight="1" x14ac:dyDescent="0.4">
      <c r="A50" s="305" t="s">
        <v>118</v>
      </c>
      <c r="B50" s="305"/>
      <c r="C50" s="141">
        <f>C49+C44</f>
        <v>71650.518099999987</v>
      </c>
      <c r="D50" s="141">
        <f t="shared" ref="D50:U50" si="15">D49+D44</f>
        <v>244.06399999999996</v>
      </c>
      <c r="E50" s="141">
        <f t="shared" si="15"/>
        <v>2461.2760000000003</v>
      </c>
      <c r="F50" s="141">
        <f t="shared" si="15"/>
        <v>0</v>
      </c>
      <c r="G50" s="141">
        <f t="shared" si="15"/>
        <v>0</v>
      </c>
      <c r="H50" s="141">
        <f t="shared" si="15"/>
        <v>71894.582099999985</v>
      </c>
      <c r="I50" s="141">
        <f t="shared" si="15"/>
        <v>495.58499999999992</v>
      </c>
      <c r="J50" s="141">
        <f t="shared" si="15"/>
        <v>0.06</v>
      </c>
      <c r="K50" s="141">
        <f t="shared" si="15"/>
        <v>219.04999999999998</v>
      </c>
      <c r="L50" s="141">
        <f t="shared" si="15"/>
        <v>0</v>
      </c>
      <c r="M50" s="141">
        <f t="shared" si="15"/>
        <v>0</v>
      </c>
      <c r="N50" s="141">
        <f t="shared" si="15"/>
        <v>495.64499999999992</v>
      </c>
      <c r="O50" s="141">
        <f t="shared" si="15"/>
        <v>632.47</v>
      </c>
      <c r="P50" s="141">
        <f t="shared" si="15"/>
        <v>52.68</v>
      </c>
      <c r="Q50" s="141">
        <f t="shared" si="15"/>
        <v>631.35</v>
      </c>
      <c r="R50" s="141">
        <f t="shared" si="15"/>
        <v>0</v>
      </c>
      <c r="S50" s="141">
        <f t="shared" si="15"/>
        <v>0</v>
      </c>
      <c r="T50" s="141">
        <f t="shared" si="15"/>
        <v>685.15</v>
      </c>
      <c r="U50" s="141">
        <f t="shared" si="15"/>
        <v>73075.377099999983</v>
      </c>
    </row>
    <row r="51" spans="1:21" s="146" customFormat="1" ht="38.25" customHeight="1" x14ac:dyDescent="0.4">
      <c r="A51" s="305" t="s">
        <v>119</v>
      </c>
      <c r="B51" s="305"/>
      <c r="C51" s="141">
        <f>C50+C39+C25</f>
        <v>118548.16989999998</v>
      </c>
      <c r="D51" s="141">
        <f t="shared" ref="D51:U51" si="16">D50+D39+D25</f>
        <v>332.5089999999999</v>
      </c>
      <c r="E51" s="141">
        <f t="shared" si="16"/>
        <v>4026.9490000000001</v>
      </c>
      <c r="F51" s="141">
        <f t="shared" si="16"/>
        <v>72.709999999999994</v>
      </c>
      <c r="G51" s="141">
        <f t="shared" si="16"/>
        <v>636.69000000000005</v>
      </c>
      <c r="H51" s="141">
        <f t="shared" si="16"/>
        <v>118807.96889999998</v>
      </c>
      <c r="I51" s="141">
        <f t="shared" si="16"/>
        <v>10447.227999999999</v>
      </c>
      <c r="J51" s="141">
        <f t="shared" si="16"/>
        <v>207.32999999999998</v>
      </c>
      <c r="K51" s="141">
        <f t="shared" si="16"/>
        <v>2068.6239999999998</v>
      </c>
      <c r="L51" s="141">
        <f t="shared" si="16"/>
        <v>0</v>
      </c>
      <c r="M51" s="141">
        <f t="shared" si="16"/>
        <v>7.85</v>
      </c>
      <c r="N51" s="141">
        <f t="shared" si="16"/>
        <v>10654.557999999999</v>
      </c>
      <c r="O51" s="141">
        <f t="shared" si="16"/>
        <v>1594.56</v>
      </c>
      <c r="P51" s="141">
        <f t="shared" si="16"/>
        <v>54.99</v>
      </c>
      <c r="Q51" s="141">
        <f t="shared" si="16"/>
        <v>760.64</v>
      </c>
      <c r="R51" s="141">
        <f t="shared" si="16"/>
        <v>4.3899999999999997</v>
      </c>
      <c r="S51" s="141">
        <f t="shared" si="16"/>
        <v>56.960000000000008</v>
      </c>
      <c r="T51" s="141">
        <f t="shared" si="16"/>
        <v>1645.1599999999999</v>
      </c>
      <c r="U51" s="141">
        <f t="shared" si="16"/>
        <v>131107.68689999997</v>
      </c>
    </row>
    <row r="52" spans="1:21" s="115" customFormat="1" ht="24.75" hidden="1" customHeight="1" x14ac:dyDescent="0.4">
      <c r="B52" s="262"/>
      <c r="C52" s="274" t="s">
        <v>54</v>
      </c>
      <c r="D52" s="274"/>
      <c r="E52" s="274"/>
      <c r="F52" s="274"/>
      <c r="G52" s="274"/>
      <c r="H52" s="118"/>
      <c r="I52" s="262"/>
      <c r="J52" s="262">
        <f>D51+J51+P51-F51-L51-R51</f>
        <v>517.72899999999993</v>
      </c>
      <c r="K52" s="262"/>
      <c r="L52" s="262"/>
      <c r="M52" s="262"/>
      <c r="N52" s="262"/>
      <c r="R52" s="262"/>
      <c r="U52" s="262"/>
    </row>
    <row r="53" spans="1:21" s="115" customFormat="1" ht="30" hidden="1" customHeight="1" x14ac:dyDescent="0.35">
      <c r="B53" s="262"/>
      <c r="C53" s="274" t="s">
        <v>55</v>
      </c>
      <c r="D53" s="274"/>
      <c r="E53" s="274"/>
      <c r="F53" s="274"/>
      <c r="G53" s="274"/>
      <c r="H53" s="119"/>
      <c r="I53" s="262"/>
      <c r="J53" s="262">
        <f>E51+K51+Q51-G51-M51-S51</f>
        <v>6154.7130000000006</v>
      </c>
      <c r="K53" s="262"/>
      <c r="L53" s="262"/>
      <c r="M53" s="262"/>
      <c r="N53" s="262"/>
      <c r="R53" s="262"/>
      <c r="T53" s="262"/>
    </row>
    <row r="54" spans="1:21" ht="33" hidden="1" customHeight="1" x14ac:dyDescent="0.5">
      <c r="C54" s="274" t="s">
        <v>56</v>
      </c>
      <c r="D54" s="274"/>
      <c r="E54" s="274"/>
      <c r="F54" s="274"/>
      <c r="G54" s="274"/>
      <c r="H54" s="119"/>
      <c r="I54" s="121"/>
      <c r="J54" s="262">
        <f>H51+N51+T51</f>
        <v>131107.68689999997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2"/>
      <c r="E55" s="262"/>
      <c r="F55" s="262"/>
      <c r="G55" s="262"/>
      <c r="H55" s="119"/>
      <c r="I55" s="121"/>
      <c r="J55" s="262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2"/>
      <c r="E56" s="262"/>
      <c r="F56" s="262"/>
      <c r="G56" s="262"/>
      <c r="H56" s="119"/>
      <c r="I56" s="121"/>
      <c r="J56" s="262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94" t="s">
        <v>57</v>
      </c>
      <c r="C57" s="294"/>
      <c r="D57" s="294"/>
      <c r="E57" s="294"/>
      <c r="F57" s="294"/>
      <c r="G57" s="153"/>
      <c r="H57" s="154"/>
      <c r="I57" s="155"/>
      <c r="J57" s="299"/>
      <c r="K57" s="298"/>
      <c r="L57" s="298"/>
      <c r="M57" s="169" t="e">
        <f>#REF!+'dec-2021'!J54</f>
        <v>#REF!</v>
      </c>
      <c r="N57" s="154"/>
      <c r="O57" s="154"/>
      <c r="P57" s="263"/>
      <c r="Q57" s="294" t="s">
        <v>58</v>
      </c>
      <c r="R57" s="294"/>
      <c r="S57" s="294"/>
      <c r="T57" s="294"/>
      <c r="U57" s="294"/>
    </row>
    <row r="58" spans="1:21" s="152" customFormat="1" ht="37.5" hidden="1" customHeight="1" x14ac:dyDescent="0.45">
      <c r="B58" s="294" t="s">
        <v>59</v>
      </c>
      <c r="C58" s="294"/>
      <c r="D58" s="294"/>
      <c r="E58" s="294"/>
      <c r="F58" s="294"/>
      <c r="G58" s="154"/>
      <c r="H58" s="153"/>
      <c r="I58" s="156"/>
      <c r="J58" s="157"/>
      <c r="K58" s="264"/>
      <c r="L58" s="157"/>
      <c r="M58" s="154"/>
      <c r="N58" s="153"/>
      <c r="O58" s="154"/>
      <c r="P58" s="263"/>
      <c r="Q58" s="294" t="s">
        <v>59</v>
      </c>
      <c r="R58" s="294"/>
      <c r="S58" s="294"/>
      <c r="T58" s="294"/>
      <c r="U58" s="294"/>
    </row>
    <row r="59" spans="1:21" s="152" customFormat="1" ht="37.5" hidden="1" customHeight="1" x14ac:dyDescent="0.45">
      <c r="I59" s="158"/>
      <c r="J59" s="298" t="s">
        <v>61</v>
      </c>
      <c r="K59" s="298"/>
      <c r="L59" s="298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98" t="s">
        <v>62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8:F58"/>
    <mergeCell ref="Q58:U58"/>
    <mergeCell ref="Q57:U57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59:L59"/>
    <mergeCell ref="J60:L60"/>
    <mergeCell ref="C52:G52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A34" zoomScale="40" zoomScaleNormal="55" zoomScaleSheetLayoutView="40" workbookViewId="0">
      <selection activeCell="J69" sqref="J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157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345" t="s">
        <v>122</v>
      </c>
      <c r="B4" s="347" t="s">
        <v>121</v>
      </c>
      <c r="C4" s="350" t="s">
        <v>131</v>
      </c>
      <c r="D4" s="351"/>
      <c r="E4" s="351"/>
      <c r="F4" s="351"/>
      <c r="G4" s="351"/>
      <c r="H4" s="351"/>
      <c r="I4" s="350" t="s">
        <v>146</v>
      </c>
      <c r="J4" s="351"/>
      <c r="K4" s="351"/>
      <c r="L4" s="351"/>
      <c r="M4" s="351"/>
      <c r="N4" s="351"/>
      <c r="O4" s="350" t="s">
        <v>147</v>
      </c>
      <c r="P4" s="351"/>
      <c r="Q4" s="351"/>
      <c r="R4" s="351"/>
      <c r="S4" s="351"/>
      <c r="T4" s="351"/>
      <c r="U4" s="266"/>
    </row>
    <row r="5" spans="1:21" s="108" customFormat="1" ht="54.75" customHeight="1" x14ac:dyDescent="0.25">
      <c r="A5" s="346"/>
      <c r="B5" s="348"/>
      <c r="C5" s="343" t="s">
        <v>6</v>
      </c>
      <c r="D5" s="341" t="s">
        <v>127</v>
      </c>
      <c r="E5" s="342"/>
      <c r="F5" s="341" t="s">
        <v>126</v>
      </c>
      <c r="G5" s="342"/>
      <c r="H5" s="343" t="s">
        <v>9</v>
      </c>
      <c r="I5" s="343" t="s">
        <v>6</v>
      </c>
      <c r="J5" s="341" t="s">
        <v>127</v>
      </c>
      <c r="K5" s="342"/>
      <c r="L5" s="341" t="s">
        <v>126</v>
      </c>
      <c r="M5" s="342"/>
      <c r="N5" s="343" t="s">
        <v>9</v>
      </c>
      <c r="O5" s="343" t="s">
        <v>6</v>
      </c>
      <c r="P5" s="341" t="s">
        <v>127</v>
      </c>
      <c r="Q5" s="342"/>
      <c r="R5" s="341" t="s">
        <v>126</v>
      </c>
      <c r="S5" s="342"/>
      <c r="T5" s="343" t="s">
        <v>9</v>
      </c>
      <c r="U5" s="347" t="s">
        <v>128</v>
      </c>
    </row>
    <row r="6" spans="1:21" s="108" customFormat="1" ht="38.25" customHeight="1" x14ac:dyDescent="0.25">
      <c r="A6" s="346"/>
      <c r="B6" s="349"/>
      <c r="C6" s="344"/>
      <c r="D6" s="231" t="s">
        <v>124</v>
      </c>
      <c r="E6" s="231" t="s">
        <v>125</v>
      </c>
      <c r="F6" s="231" t="s">
        <v>124</v>
      </c>
      <c r="G6" s="231" t="s">
        <v>125</v>
      </c>
      <c r="H6" s="344"/>
      <c r="I6" s="344"/>
      <c r="J6" s="231" t="s">
        <v>124</v>
      </c>
      <c r="K6" s="231" t="s">
        <v>125</v>
      </c>
      <c r="L6" s="231" t="s">
        <v>124</v>
      </c>
      <c r="M6" s="231" t="s">
        <v>125</v>
      </c>
      <c r="N6" s="344"/>
      <c r="O6" s="344"/>
      <c r="P6" s="231" t="s">
        <v>124</v>
      </c>
      <c r="Q6" s="231" t="s">
        <v>125</v>
      </c>
      <c r="R6" s="231" t="s">
        <v>124</v>
      </c>
      <c r="S6" s="231" t="s">
        <v>125</v>
      </c>
      <c r="T6" s="344"/>
      <c r="U6" s="349"/>
    </row>
    <row r="7" spans="1:21" ht="38.25" customHeight="1" x14ac:dyDescent="0.35">
      <c r="A7" s="230">
        <v>1</v>
      </c>
      <c r="B7" s="231" t="s">
        <v>78</v>
      </c>
      <c r="C7" s="139">
        <v>7.179999999999982</v>
      </c>
      <c r="D7" s="139">
        <v>0</v>
      </c>
      <c r="E7" s="139">
        <v>0</v>
      </c>
      <c r="F7" s="139">
        <v>0</v>
      </c>
      <c r="G7" s="139">
        <v>82.86</v>
      </c>
      <c r="H7" s="139">
        <v>7.179999999999982</v>
      </c>
      <c r="I7" s="139">
        <v>696.89599999999973</v>
      </c>
      <c r="J7" s="139">
        <v>3.3259999999999996</v>
      </c>
      <c r="K7" s="139">
        <v>116.00499999999998</v>
      </c>
      <c r="L7" s="139">
        <v>0</v>
      </c>
      <c r="M7" s="139">
        <v>0</v>
      </c>
      <c r="N7" s="139">
        <v>700.22199999999975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715.83799999999974</v>
      </c>
    </row>
    <row r="8" spans="1:21" ht="38.25" customHeight="1" x14ac:dyDescent="0.35">
      <c r="A8" s="230">
        <v>2</v>
      </c>
      <c r="B8" s="231" t="s">
        <v>79</v>
      </c>
      <c r="C8" s="139">
        <v>265.41999999999996</v>
      </c>
      <c r="D8" s="139">
        <v>0.03</v>
      </c>
      <c r="E8" s="139">
        <v>0.06</v>
      </c>
      <c r="F8" s="139">
        <v>0</v>
      </c>
      <c r="G8" s="139">
        <v>0</v>
      </c>
      <c r="H8" s="139">
        <v>265.44999999999993</v>
      </c>
      <c r="I8" s="139">
        <v>386.3060000000001</v>
      </c>
      <c r="J8" s="139">
        <v>3.9649999999999999</v>
      </c>
      <c r="K8" s="139">
        <v>78.290999999999997</v>
      </c>
      <c r="L8" s="139">
        <v>0</v>
      </c>
      <c r="M8" s="139">
        <v>0</v>
      </c>
      <c r="N8" s="139">
        <v>390.27100000000007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722.01099999999997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888.34800000000007</v>
      </c>
      <c r="J9" s="139">
        <v>11.54</v>
      </c>
      <c r="K9" s="139">
        <v>143.33999999999997</v>
      </c>
      <c r="L9" s="139">
        <v>0</v>
      </c>
      <c r="M9" s="139">
        <v>0</v>
      </c>
      <c r="N9" s="139">
        <v>899.88800000000003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1153.788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353.0739999999999</v>
      </c>
      <c r="J10" s="139">
        <v>9.2690000000000001</v>
      </c>
      <c r="K10" s="139">
        <v>19.968000000000004</v>
      </c>
      <c r="L10" s="139">
        <v>0</v>
      </c>
      <c r="M10" s="139">
        <v>0</v>
      </c>
      <c r="N10" s="139">
        <v>362.3429999999999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362.54299999999989</v>
      </c>
    </row>
    <row r="11" spans="1:21" s="111" customFormat="1" ht="38.25" customHeight="1" x14ac:dyDescent="0.4">
      <c r="A11" s="301" t="s">
        <v>82</v>
      </c>
      <c r="B11" s="302"/>
      <c r="C11" s="141">
        <v>481.76</v>
      </c>
      <c r="D11" s="141">
        <v>0.03</v>
      </c>
      <c r="E11" s="141">
        <v>0.06</v>
      </c>
      <c r="F11" s="141">
        <v>0</v>
      </c>
      <c r="G11" s="141">
        <v>82.86</v>
      </c>
      <c r="H11" s="141">
        <v>481.78999999999996</v>
      </c>
      <c r="I11" s="141">
        <v>2324.6239999999998</v>
      </c>
      <c r="J11" s="141">
        <v>28.1</v>
      </c>
      <c r="K11" s="141">
        <v>357.60399999999998</v>
      </c>
      <c r="L11" s="141">
        <v>0</v>
      </c>
      <c r="M11" s="141">
        <v>0</v>
      </c>
      <c r="N11" s="141">
        <v>2352.7239999999997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2954.1799999999994</v>
      </c>
    </row>
    <row r="12" spans="1:21" ht="38.25" customHeight="1" x14ac:dyDescent="0.35">
      <c r="A12" s="171">
        <v>4</v>
      </c>
      <c r="B12" s="231" t="s">
        <v>83</v>
      </c>
      <c r="C12" s="139">
        <v>141.9999999999996</v>
      </c>
      <c r="D12" s="139">
        <v>0</v>
      </c>
      <c r="E12" s="139">
        <v>0</v>
      </c>
      <c r="F12" s="139">
        <v>119.82</v>
      </c>
      <c r="G12" s="139">
        <v>333.13</v>
      </c>
      <c r="H12" s="139">
        <v>22.179999999999609</v>
      </c>
      <c r="I12" s="139">
        <v>1156.2449999999997</v>
      </c>
      <c r="J12" s="221">
        <v>117.91</v>
      </c>
      <c r="K12" s="139">
        <v>363.40999999999997</v>
      </c>
      <c r="L12" s="139">
        <v>0</v>
      </c>
      <c r="M12" s="139">
        <v>0</v>
      </c>
      <c r="N12" s="139">
        <v>1274.1549999999997</v>
      </c>
      <c r="O12" s="139">
        <v>22.840000000000011</v>
      </c>
      <c r="P12" s="139">
        <v>0</v>
      </c>
      <c r="Q12" s="139">
        <v>2.11</v>
      </c>
      <c r="R12" s="139">
        <v>20.87</v>
      </c>
      <c r="S12" s="139">
        <v>36.99</v>
      </c>
      <c r="T12" s="139">
        <v>1.9700000000000095</v>
      </c>
      <c r="U12" s="139">
        <v>1298.3049999999994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542.29200000000014</v>
      </c>
      <c r="J13" s="221">
        <v>1.82</v>
      </c>
      <c r="K13" s="139">
        <v>16.28</v>
      </c>
      <c r="L13" s="139">
        <v>0</v>
      </c>
      <c r="M13" s="139">
        <v>0.7</v>
      </c>
      <c r="N13" s="139">
        <v>544.11200000000019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924.73200000000031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897.36800000000017</v>
      </c>
      <c r="J14" s="221">
        <v>3.94</v>
      </c>
      <c r="K14" s="139">
        <v>36.519999999999996</v>
      </c>
      <c r="L14" s="139">
        <v>0</v>
      </c>
      <c r="M14" s="139">
        <v>0</v>
      </c>
      <c r="N14" s="139">
        <v>901.30800000000022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2179.0779999999995</v>
      </c>
    </row>
    <row r="15" spans="1:21" s="111" customFormat="1" ht="38.25" customHeight="1" x14ac:dyDescent="0.4">
      <c r="A15" s="301" t="s">
        <v>86</v>
      </c>
      <c r="B15" s="302"/>
      <c r="C15" s="141">
        <v>1670.6699999999992</v>
      </c>
      <c r="D15" s="141">
        <v>0</v>
      </c>
      <c r="E15" s="141">
        <v>0</v>
      </c>
      <c r="F15" s="141">
        <v>119.82</v>
      </c>
      <c r="G15" s="141">
        <v>333.13</v>
      </c>
      <c r="H15" s="141">
        <v>1550.849999999999</v>
      </c>
      <c r="I15" s="141">
        <v>2595.9049999999997</v>
      </c>
      <c r="J15" s="141">
        <v>123.66999999999999</v>
      </c>
      <c r="K15" s="141">
        <v>416.20999999999992</v>
      </c>
      <c r="L15" s="141">
        <v>0</v>
      </c>
      <c r="M15" s="141">
        <v>0.7</v>
      </c>
      <c r="N15" s="141">
        <v>2719.5749999999998</v>
      </c>
      <c r="O15" s="141">
        <v>152.56</v>
      </c>
      <c r="P15" s="141">
        <v>0</v>
      </c>
      <c r="Q15" s="141">
        <v>2.11</v>
      </c>
      <c r="R15" s="141">
        <v>20.87</v>
      </c>
      <c r="S15" s="141">
        <v>36.99</v>
      </c>
      <c r="T15" s="141">
        <v>131.69</v>
      </c>
      <c r="U15" s="141">
        <v>4402.1149999999998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775.10400000000038</v>
      </c>
      <c r="D16" s="139">
        <v>3.29</v>
      </c>
      <c r="E16" s="139">
        <v>9.5100000000000016</v>
      </c>
      <c r="F16" s="139">
        <v>18.77</v>
      </c>
      <c r="G16" s="139">
        <v>243.73</v>
      </c>
      <c r="H16" s="139">
        <v>759.62400000000036</v>
      </c>
      <c r="I16" s="139">
        <v>575.27600000000007</v>
      </c>
      <c r="J16" s="139">
        <v>1.21</v>
      </c>
      <c r="K16" s="139">
        <v>277.43999999999994</v>
      </c>
      <c r="L16" s="139">
        <v>0</v>
      </c>
      <c r="M16" s="139">
        <v>0</v>
      </c>
      <c r="N16" s="139">
        <v>576.4860000000001</v>
      </c>
      <c r="O16" s="139">
        <v>177.44200000000004</v>
      </c>
      <c r="P16" s="139">
        <v>0</v>
      </c>
      <c r="Q16" s="139">
        <v>0.03</v>
      </c>
      <c r="R16" s="139">
        <v>0</v>
      </c>
      <c r="S16" s="139">
        <v>0</v>
      </c>
      <c r="T16" s="139">
        <v>177.44200000000004</v>
      </c>
      <c r="U16" s="139">
        <v>1513.5520000000006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583.9</v>
      </c>
      <c r="J17" s="139">
        <v>2.59</v>
      </c>
      <c r="K17" s="139">
        <v>74.740000000000009</v>
      </c>
      <c r="L17" s="139">
        <v>0</v>
      </c>
      <c r="M17" s="139">
        <v>0</v>
      </c>
      <c r="N17" s="139">
        <v>586.49</v>
      </c>
      <c r="O17" s="139">
        <v>1.9500000000000002</v>
      </c>
      <c r="P17" s="139">
        <v>0</v>
      </c>
      <c r="Q17" s="139">
        <v>1.3399999999999999</v>
      </c>
      <c r="R17" s="139">
        <v>0</v>
      </c>
      <c r="S17" s="139">
        <v>5.72</v>
      </c>
      <c r="T17" s="139">
        <v>1.9500000000000002</v>
      </c>
      <c r="U17" s="139">
        <v>591.11599999999999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90.266000000000147</v>
      </c>
      <c r="D18" s="139">
        <v>0.05</v>
      </c>
      <c r="E18" s="139">
        <v>1.4000000000000001</v>
      </c>
      <c r="F18" s="139">
        <v>0</v>
      </c>
      <c r="G18" s="139">
        <v>46.86</v>
      </c>
      <c r="H18" s="139">
        <v>90.316000000000145</v>
      </c>
      <c r="I18" s="139">
        <v>618.48699999999997</v>
      </c>
      <c r="J18" s="139">
        <v>0.32</v>
      </c>
      <c r="K18" s="139">
        <v>132.07999999999998</v>
      </c>
      <c r="L18" s="139">
        <v>0</v>
      </c>
      <c r="M18" s="139">
        <v>0.34</v>
      </c>
      <c r="N18" s="139">
        <v>618.80700000000002</v>
      </c>
      <c r="O18" s="139">
        <v>35.689999999999991</v>
      </c>
      <c r="P18" s="139">
        <v>0</v>
      </c>
      <c r="Q18" s="139">
        <v>0.89999999999999991</v>
      </c>
      <c r="R18" s="139">
        <v>0</v>
      </c>
      <c r="S18" s="139">
        <v>4.08</v>
      </c>
      <c r="T18" s="139">
        <v>35.689999999999991</v>
      </c>
      <c r="U18" s="139">
        <v>744.8130000000001</v>
      </c>
    </row>
    <row r="19" spans="1:21" s="111" customFormat="1" ht="38.25" customHeight="1" x14ac:dyDescent="0.4">
      <c r="A19" s="301" t="s">
        <v>89</v>
      </c>
      <c r="B19" s="302"/>
      <c r="C19" s="141">
        <v>868.0460000000005</v>
      </c>
      <c r="D19" s="141">
        <v>3.34</v>
      </c>
      <c r="E19" s="141">
        <v>10.910000000000002</v>
      </c>
      <c r="F19" s="141">
        <v>18.77</v>
      </c>
      <c r="G19" s="141">
        <v>294.33</v>
      </c>
      <c r="H19" s="141">
        <v>852.61600000000044</v>
      </c>
      <c r="I19" s="141">
        <v>1777.663</v>
      </c>
      <c r="J19" s="141">
        <v>4.12</v>
      </c>
      <c r="K19" s="141">
        <v>484.25999999999993</v>
      </c>
      <c r="L19" s="141">
        <v>0</v>
      </c>
      <c r="M19" s="141">
        <v>0.34</v>
      </c>
      <c r="N19" s="141">
        <v>1781.7830000000001</v>
      </c>
      <c r="O19" s="141">
        <v>215.08200000000002</v>
      </c>
      <c r="P19" s="141">
        <v>0</v>
      </c>
      <c r="Q19" s="141">
        <v>2.2699999999999996</v>
      </c>
      <c r="R19" s="141">
        <v>0</v>
      </c>
      <c r="S19" s="141">
        <v>9.8000000000000007</v>
      </c>
      <c r="T19" s="141">
        <v>215.08200000000002</v>
      </c>
      <c r="U19" s="141">
        <v>2849.4810000000007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0.15</v>
      </c>
      <c r="E20" s="139">
        <v>1.77</v>
      </c>
      <c r="F20" s="139">
        <v>0</v>
      </c>
      <c r="G20" s="139">
        <v>24.91</v>
      </c>
      <c r="H20" s="139">
        <v>607.42999999999984</v>
      </c>
      <c r="I20" s="139">
        <v>734.3480000000003</v>
      </c>
      <c r="J20" s="139">
        <v>1.54</v>
      </c>
      <c r="K20" s="139">
        <v>337.74</v>
      </c>
      <c r="L20" s="139">
        <v>0</v>
      </c>
      <c r="M20" s="139">
        <v>1.04</v>
      </c>
      <c r="N20" s="139">
        <v>735.88800000000026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1380.8980000000001</v>
      </c>
    </row>
    <row r="21" spans="1:21" ht="38.25" customHeight="1" x14ac:dyDescent="0.35">
      <c r="A21" s="171">
        <v>9</v>
      </c>
      <c r="B21" s="231" t="s">
        <v>90</v>
      </c>
      <c r="C21" s="139">
        <v>2.0700000000000003</v>
      </c>
      <c r="D21" s="139">
        <v>0</v>
      </c>
      <c r="E21" s="139">
        <v>0</v>
      </c>
      <c r="F21" s="139">
        <v>0</v>
      </c>
      <c r="G21" s="139">
        <v>20.440000000000001</v>
      </c>
      <c r="H21" s="139">
        <v>2.0700000000000003</v>
      </c>
      <c r="I21" s="139">
        <v>458.86700000000008</v>
      </c>
      <c r="J21" s="139">
        <v>1.39</v>
      </c>
      <c r="K21" s="139">
        <v>62.14</v>
      </c>
      <c r="L21" s="139">
        <v>0</v>
      </c>
      <c r="M21" s="139">
        <v>0</v>
      </c>
      <c r="N21" s="139">
        <v>460.25700000000006</v>
      </c>
      <c r="O21" s="139">
        <v>18.889999999999997</v>
      </c>
      <c r="P21" s="139">
        <v>0</v>
      </c>
      <c r="Q21" s="139">
        <v>0.12</v>
      </c>
      <c r="R21" s="139">
        <v>0.6</v>
      </c>
      <c r="S21" s="139">
        <v>1.2</v>
      </c>
      <c r="T21" s="139">
        <v>18.289999999999996</v>
      </c>
      <c r="U21" s="139">
        <v>480.61700000000008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697.6500000000002</v>
      </c>
      <c r="J22" s="139">
        <v>0.27</v>
      </c>
      <c r="K22" s="139">
        <v>9.0299999999999976</v>
      </c>
      <c r="L22" s="139">
        <v>0</v>
      </c>
      <c r="M22" s="139">
        <v>0.08</v>
      </c>
      <c r="N22" s="139">
        <v>697.92000000000019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720.95000000000027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130.41499999999999</v>
      </c>
      <c r="J23" s="139">
        <v>7.42</v>
      </c>
      <c r="K23" s="139">
        <v>35.950000000000003</v>
      </c>
      <c r="L23" s="139">
        <v>0</v>
      </c>
      <c r="M23" s="139">
        <v>0</v>
      </c>
      <c r="N23" s="139">
        <v>137.83499999999998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590.97499999999991</v>
      </c>
    </row>
    <row r="24" spans="1:21" s="111" customFormat="1" ht="38.25" customHeight="1" x14ac:dyDescent="0.4">
      <c r="A24" s="305" t="s">
        <v>94</v>
      </c>
      <c r="B24" s="305"/>
      <c r="C24" s="141">
        <v>1062.42</v>
      </c>
      <c r="D24" s="141">
        <v>0.15</v>
      </c>
      <c r="E24" s="141">
        <v>5.17</v>
      </c>
      <c r="F24" s="141">
        <v>0</v>
      </c>
      <c r="G24" s="141">
        <v>45.35</v>
      </c>
      <c r="H24" s="141">
        <v>1062.57</v>
      </c>
      <c r="I24" s="141">
        <v>2021.2800000000007</v>
      </c>
      <c r="J24" s="141">
        <v>10.62</v>
      </c>
      <c r="K24" s="141">
        <v>444.85999999999996</v>
      </c>
      <c r="L24" s="141">
        <v>0</v>
      </c>
      <c r="M24" s="141">
        <v>1.1200000000000001</v>
      </c>
      <c r="N24" s="141">
        <v>2031.9000000000005</v>
      </c>
      <c r="O24" s="141">
        <v>79.569999999999993</v>
      </c>
      <c r="P24" s="141">
        <v>0</v>
      </c>
      <c r="Q24" s="141">
        <v>0.12</v>
      </c>
      <c r="R24" s="141">
        <v>0.6</v>
      </c>
      <c r="S24" s="141">
        <v>3.9699999999999998</v>
      </c>
      <c r="T24" s="141">
        <v>78.97</v>
      </c>
      <c r="U24" s="141">
        <v>3173.4400000000005</v>
      </c>
    </row>
    <row r="25" spans="1:21" s="145" customFormat="1" ht="38.25" customHeight="1" x14ac:dyDescent="0.4">
      <c r="A25" s="301" t="s">
        <v>95</v>
      </c>
      <c r="B25" s="302"/>
      <c r="C25" s="141">
        <v>4082.8959999999997</v>
      </c>
      <c r="D25" s="141">
        <v>3.5199999999999996</v>
      </c>
      <c r="E25" s="141">
        <v>16.14</v>
      </c>
      <c r="F25" s="141">
        <v>138.59</v>
      </c>
      <c r="G25" s="141">
        <v>755.67</v>
      </c>
      <c r="H25" s="141">
        <v>3947.8259999999991</v>
      </c>
      <c r="I25" s="141">
        <v>8719.4719999999998</v>
      </c>
      <c r="J25" s="141">
        <v>166.51</v>
      </c>
      <c r="K25" s="141">
        <v>1702.934</v>
      </c>
      <c r="L25" s="141">
        <v>0</v>
      </c>
      <c r="M25" s="141">
        <v>2.16</v>
      </c>
      <c r="N25" s="141">
        <v>8885.982</v>
      </c>
      <c r="O25" s="141">
        <v>566.87800000000004</v>
      </c>
      <c r="P25" s="141">
        <v>0</v>
      </c>
      <c r="Q25" s="141">
        <v>4.5</v>
      </c>
      <c r="R25" s="141">
        <v>21.470000000000002</v>
      </c>
      <c r="S25" s="141">
        <v>51.77</v>
      </c>
      <c r="T25" s="141">
        <v>545.40800000000002</v>
      </c>
      <c r="U25" s="141">
        <v>13379.216</v>
      </c>
    </row>
    <row r="26" spans="1:21" ht="38.25" customHeight="1" x14ac:dyDescent="0.35">
      <c r="A26" s="171">
        <v>15</v>
      </c>
      <c r="B26" s="231" t="s">
        <v>96</v>
      </c>
      <c r="C26" s="139">
        <v>1603.75</v>
      </c>
      <c r="D26" s="139">
        <v>2.4900000000000002</v>
      </c>
      <c r="E26" s="139">
        <v>53.259999999999991</v>
      </c>
      <c r="F26" s="139">
        <v>0</v>
      </c>
      <c r="G26" s="139">
        <v>0</v>
      </c>
      <c r="H26" s="139">
        <v>1606.24</v>
      </c>
      <c r="I26" s="139">
        <v>102.97999999999999</v>
      </c>
      <c r="J26" s="139">
        <v>15.96</v>
      </c>
      <c r="K26" s="139">
        <v>51.61</v>
      </c>
      <c r="L26" s="139">
        <v>0</v>
      </c>
      <c r="M26" s="139">
        <v>0</v>
      </c>
      <c r="N26" s="139">
        <v>118.94</v>
      </c>
      <c r="O26" s="139">
        <v>16.259999999999998</v>
      </c>
      <c r="P26" s="139">
        <v>0.11</v>
      </c>
      <c r="Q26" s="139">
        <v>0.26</v>
      </c>
      <c r="R26" s="139">
        <v>0</v>
      </c>
      <c r="S26" s="139">
        <v>0</v>
      </c>
      <c r="T26" s="139">
        <v>16.369999999999997</v>
      </c>
      <c r="U26" s="139">
        <v>1741.55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5675.6750000000047</v>
      </c>
      <c r="D27" s="139">
        <v>1.99</v>
      </c>
      <c r="E27" s="139">
        <v>100.96</v>
      </c>
      <c r="F27" s="139">
        <v>0</v>
      </c>
      <c r="G27" s="139">
        <v>0</v>
      </c>
      <c r="H27" s="139">
        <v>5677.6650000000045</v>
      </c>
      <c r="I27" s="139">
        <v>620.13799999999992</v>
      </c>
      <c r="J27" s="139">
        <v>2.75</v>
      </c>
      <c r="K27" s="139">
        <v>28.700000000000003</v>
      </c>
      <c r="L27" s="139">
        <v>0</v>
      </c>
      <c r="M27" s="139">
        <v>0</v>
      </c>
      <c r="N27" s="139">
        <v>622.88799999999992</v>
      </c>
      <c r="O27" s="139">
        <v>33.760000000000005</v>
      </c>
      <c r="P27" s="139">
        <v>0</v>
      </c>
      <c r="Q27" s="139">
        <v>0.27</v>
      </c>
      <c r="R27" s="139">
        <v>0</v>
      </c>
      <c r="S27" s="139">
        <v>0</v>
      </c>
      <c r="T27" s="139">
        <v>33.760000000000005</v>
      </c>
      <c r="U27" s="139">
        <v>6334.3130000000046</v>
      </c>
    </row>
    <row r="28" spans="1:21" s="111" customFormat="1" ht="38.25" customHeight="1" x14ac:dyDescent="0.4">
      <c r="A28" s="305" t="s">
        <v>98</v>
      </c>
      <c r="B28" s="305"/>
      <c r="C28" s="141">
        <v>7279.4250000000047</v>
      </c>
      <c r="D28" s="141">
        <v>4.4800000000000004</v>
      </c>
      <c r="E28" s="141">
        <v>154.21999999999997</v>
      </c>
      <c r="F28" s="141">
        <v>0</v>
      </c>
      <c r="G28" s="141">
        <v>0</v>
      </c>
      <c r="H28" s="141">
        <v>7283.9050000000043</v>
      </c>
      <c r="I28" s="141">
        <v>723.11799999999994</v>
      </c>
      <c r="J28" s="141">
        <v>18.71</v>
      </c>
      <c r="K28" s="141">
        <v>80.31</v>
      </c>
      <c r="L28" s="141">
        <v>0</v>
      </c>
      <c r="M28" s="141">
        <v>0</v>
      </c>
      <c r="N28" s="141">
        <v>741.82799999999997</v>
      </c>
      <c r="O28" s="141">
        <v>50.02</v>
      </c>
      <c r="P28" s="141">
        <v>0.11</v>
      </c>
      <c r="Q28" s="141">
        <v>0.53</v>
      </c>
      <c r="R28" s="141">
        <v>0</v>
      </c>
      <c r="S28" s="141">
        <v>0</v>
      </c>
      <c r="T28" s="141">
        <v>50.13</v>
      </c>
      <c r="U28" s="141">
        <v>8075.8630000000048</v>
      </c>
    </row>
    <row r="29" spans="1:21" ht="38.25" customHeight="1" x14ac:dyDescent="0.35">
      <c r="A29" s="171">
        <v>17</v>
      </c>
      <c r="B29" s="231" t="s">
        <v>99</v>
      </c>
      <c r="C29" s="139">
        <v>5004.4799999999996</v>
      </c>
      <c r="D29" s="139">
        <v>1.48</v>
      </c>
      <c r="E29" s="139">
        <v>45.66</v>
      </c>
      <c r="F29" s="139">
        <v>0</v>
      </c>
      <c r="G29" s="139">
        <v>0</v>
      </c>
      <c r="H29" s="139">
        <v>5005.9599999999991</v>
      </c>
      <c r="I29" s="139">
        <v>121.53000000000002</v>
      </c>
      <c r="J29" s="139">
        <v>0</v>
      </c>
      <c r="K29" s="139">
        <v>1.21</v>
      </c>
      <c r="L29" s="139">
        <v>0</v>
      </c>
      <c r="M29" s="139">
        <v>0</v>
      </c>
      <c r="N29" s="139">
        <v>121.53000000000002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5162.0099999999993</v>
      </c>
    </row>
    <row r="30" spans="1:21" ht="38.25" customHeight="1" x14ac:dyDescent="0.35">
      <c r="A30" s="171">
        <v>18</v>
      </c>
      <c r="B30" s="231" t="s">
        <v>100</v>
      </c>
      <c r="C30" s="139">
        <v>3692.4499999999994</v>
      </c>
      <c r="D30" s="139">
        <v>1.5</v>
      </c>
      <c r="E30" s="139">
        <v>81.610000000000014</v>
      </c>
      <c r="F30" s="139">
        <v>0</v>
      </c>
      <c r="G30" s="139">
        <v>0</v>
      </c>
      <c r="H30" s="139">
        <v>3693.9499999999994</v>
      </c>
      <c r="I30" s="139">
        <v>198.58699999999999</v>
      </c>
      <c r="J30" s="139">
        <v>0</v>
      </c>
      <c r="K30" s="139">
        <v>0</v>
      </c>
      <c r="L30" s="139">
        <v>0</v>
      </c>
      <c r="M30" s="139">
        <v>0</v>
      </c>
      <c r="N30" s="139">
        <v>198.58699999999999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3915.7869999999994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4696.3920000000007</v>
      </c>
      <c r="D31" s="139">
        <v>1.895</v>
      </c>
      <c r="E31" s="139">
        <v>32.708000000000006</v>
      </c>
      <c r="F31" s="139">
        <v>0</v>
      </c>
      <c r="G31" s="139">
        <v>0</v>
      </c>
      <c r="H31" s="139">
        <v>4698.2870000000012</v>
      </c>
      <c r="I31" s="139">
        <v>107.69000000000003</v>
      </c>
      <c r="J31" s="139">
        <v>0</v>
      </c>
      <c r="K31" s="139">
        <v>0</v>
      </c>
      <c r="L31" s="139">
        <v>0</v>
      </c>
      <c r="M31" s="139">
        <v>0</v>
      </c>
      <c r="N31" s="139">
        <v>107.69000000000003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4820.8270000000011</v>
      </c>
    </row>
    <row r="32" spans="1:21" ht="38.25" customHeight="1" x14ac:dyDescent="0.35">
      <c r="A32" s="171">
        <v>20</v>
      </c>
      <c r="B32" s="231" t="s">
        <v>102</v>
      </c>
      <c r="C32" s="139">
        <v>2357.0057999999995</v>
      </c>
      <c r="D32" s="139">
        <v>3.45</v>
      </c>
      <c r="E32" s="139">
        <v>46.71</v>
      </c>
      <c r="F32" s="139">
        <v>0</v>
      </c>
      <c r="G32" s="139">
        <v>0</v>
      </c>
      <c r="H32" s="139">
        <v>2360.4557999999993</v>
      </c>
      <c r="I32" s="139">
        <v>89.356000000000009</v>
      </c>
      <c r="J32" s="139">
        <v>0.53</v>
      </c>
      <c r="K32" s="139">
        <v>7.04</v>
      </c>
      <c r="L32" s="139">
        <v>0</v>
      </c>
      <c r="M32" s="139">
        <v>0</v>
      </c>
      <c r="N32" s="139">
        <v>89.88600000000001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2517.8937999999994</v>
      </c>
    </row>
    <row r="33" spans="1:21" s="111" customFormat="1" ht="38.25" customHeight="1" x14ac:dyDescent="0.4">
      <c r="A33" s="305" t="s">
        <v>99</v>
      </c>
      <c r="B33" s="305"/>
      <c r="C33" s="141">
        <v>15750.327799999999</v>
      </c>
      <c r="D33" s="141">
        <v>8.3249999999999993</v>
      </c>
      <c r="E33" s="141">
        <v>206.68800000000002</v>
      </c>
      <c r="F33" s="141">
        <v>0</v>
      </c>
      <c r="G33" s="141">
        <v>0</v>
      </c>
      <c r="H33" s="141">
        <v>15758.6528</v>
      </c>
      <c r="I33" s="141">
        <v>517.16300000000001</v>
      </c>
      <c r="J33" s="141">
        <v>0.53</v>
      </c>
      <c r="K33" s="141">
        <v>8.25</v>
      </c>
      <c r="L33" s="141">
        <v>0</v>
      </c>
      <c r="M33" s="141">
        <v>0</v>
      </c>
      <c r="N33" s="141">
        <v>517.69299999999998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16416.517799999998</v>
      </c>
    </row>
    <row r="34" spans="1:21" ht="38.25" customHeight="1" x14ac:dyDescent="0.35">
      <c r="A34" s="171">
        <v>21</v>
      </c>
      <c r="B34" s="231" t="s">
        <v>103</v>
      </c>
      <c r="C34" s="139">
        <v>4576.87</v>
      </c>
      <c r="D34" s="139">
        <v>6.71</v>
      </c>
      <c r="E34" s="139">
        <v>154.36999999999998</v>
      </c>
      <c r="F34" s="139">
        <v>0</v>
      </c>
      <c r="G34" s="139">
        <v>9.89</v>
      </c>
      <c r="H34" s="139">
        <v>4583.58</v>
      </c>
      <c r="I34" s="139">
        <v>108.07999999999998</v>
      </c>
      <c r="J34" s="139">
        <v>0</v>
      </c>
      <c r="K34" s="139">
        <v>108.07999999999998</v>
      </c>
      <c r="L34" s="139">
        <v>0</v>
      </c>
      <c r="M34" s="139">
        <v>0</v>
      </c>
      <c r="N34" s="139">
        <v>108.07999999999998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4764.3599999999997</v>
      </c>
    </row>
    <row r="35" spans="1:21" ht="38.25" customHeight="1" x14ac:dyDescent="0.35">
      <c r="A35" s="171">
        <v>22</v>
      </c>
      <c r="B35" s="231" t="s">
        <v>104</v>
      </c>
      <c r="C35" s="139">
        <v>6606.1399999999976</v>
      </c>
      <c r="D35" s="139">
        <v>36.06</v>
      </c>
      <c r="E35" s="139">
        <v>432.62</v>
      </c>
      <c r="F35" s="139">
        <v>0</v>
      </c>
      <c r="G35" s="139">
        <v>0</v>
      </c>
      <c r="H35" s="139">
        <v>6642.199999999998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6767.1299999999983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3663.4</v>
      </c>
      <c r="D36" s="139">
        <v>9.02</v>
      </c>
      <c r="E36" s="139">
        <v>221.32</v>
      </c>
      <c r="F36" s="139">
        <v>0</v>
      </c>
      <c r="G36" s="139">
        <v>0</v>
      </c>
      <c r="H36" s="139">
        <v>3672.42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3739.05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5080.949999999998</v>
      </c>
      <c r="D37" s="139">
        <v>0.3</v>
      </c>
      <c r="E37" s="139">
        <v>293.13000000000005</v>
      </c>
      <c r="F37" s="139">
        <v>0</v>
      </c>
      <c r="G37" s="139">
        <v>0</v>
      </c>
      <c r="H37" s="139">
        <v>5081.2499999999982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5111.0099999999984</v>
      </c>
    </row>
    <row r="38" spans="1:21" s="111" customFormat="1" ht="38.25" customHeight="1" x14ac:dyDescent="0.4">
      <c r="A38" s="305" t="s">
        <v>107</v>
      </c>
      <c r="B38" s="305"/>
      <c r="C38" s="141">
        <v>19927.359999999997</v>
      </c>
      <c r="D38" s="141">
        <v>52.09</v>
      </c>
      <c r="E38" s="141">
        <v>1101.44</v>
      </c>
      <c r="F38" s="141">
        <v>0</v>
      </c>
      <c r="G38" s="141">
        <v>9.89</v>
      </c>
      <c r="H38" s="141">
        <v>19979.449999999997</v>
      </c>
      <c r="I38" s="141">
        <v>199.16000000000003</v>
      </c>
      <c r="J38" s="141">
        <v>0</v>
      </c>
      <c r="K38" s="141">
        <v>154.76</v>
      </c>
      <c r="L38" s="141">
        <v>0</v>
      </c>
      <c r="M38" s="141">
        <v>5.6899999999999995</v>
      </c>
      <c r="N38" s="141">
        <v>199.16000000000003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20381.549999999996</v>
      </c>
    </row>
    <row r="39" spans="1:21" s="145" customFormat="1" ht="38.25" customHeight="1" x14ac:dyDescent="0.4">
      <c r="A39" s="305" t="s">
        <v>108</v>
      </c>
      <c r="B39" s="305"/>
      <c r="C39" s="141">
        <v>42957.112800000003</v>
      </c>
      <c r="D39" s="141">
        <v>64.89500000000001</v>
      </c>
      <c r="E39" s="141">
        <v>1462.3480000000002</v>
      </c>
      <c r="F39" s="141">
        <v>0</v>
      </c>
      <c r="G39" s="141">
        <v>9.89</v>
      </c>
      <c r="H39" s="141">
        <v>43022.007799999999</v>
      </c>
      <c r="I39" s="141">
        <v>1439.441</v>
      </c>
      <c r="J39" s="141">
        <v>19.240000000000002</v>
      </c>
      <c r="K39" s="141">
        <v>243.32</v>
      </c>
      <c r="L39" s="141">
        <v>0</v>
      </c>
      <c r="M39" s="141">
        <v>5.6899999999999995</v>
      </c>
      <c r="N39" s="141">
        <v>1458.681</v>
      </c>
      <c r="O39" s="141">
        <v>393.13199999999995</v>
      </c>
      <c r="P39" s="141">
        <v>0.11</v>
      </c>
      <c r="Q39" s="141">
        <v>124.9</v>
      </c>
      <c r="R39" s="141">
        <v>0</v>
      </c>
      <c r="S39" s="141">
        <v>26.66</v>
      </c>
      <c r="T39" s="141">
        <v>393.24199999999996</v>
      </c>
      <c r="U39" s="141">
        <v>44873.930799999995</v>
      </c>
    </row>
    <row r="40" spans="1:21" ht="38.25" customHeight="1" x14ac:dyDescent="0.35">
      <c r="A40" s="171">
        <v>25</v>
      </c>
      <c r="B40" s="231" t="s">
        <v>109</v>
      </c>
      <c r="C40" s="139">
        <v>11810.573999999999</v>
      </c>
      <c r="D40" s="139">
        <v>19.14</v>
      </c>
      <c r="E40" s="139">
        <v>439.27</v>
      </c>
      <c r="F40" s="139">
        <v>0</v>
      </c>
      <c r="G40" s="139">
        <v>0</v>
      </c>
      <c r="H40" s="139">
        <v>11829.713999999998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95.79</v>
      </c>
      <c r="P40" s="139">
        <v>11.14</v>
      </c>
      <c r="Q40" s="139">
        <v>106.93</v>
      </c>
      <c r="R40" s="139">
        <v>0</v>
      </c>
      <c r="S40" s="139">
        <v>0</v>
      </c>
      <c r="T40" s="139">
        <v>106.93</v>
      </c>
      <c r="U40" s="139">
        <v>12135.373999999998</v>
      </c>
    </row>
    <row r="41" spans="1:21" ht="38.25" customHeight="1" x14ac:dyDescent="0.35">
      <c r="A41" s="171">
        <v>26</v>
      </c>
      <c r="B41" s="231" t="s">
        <v>110</v>
      </c>
      <c r="C41" s="139">
        <v>8262.3289999999943</v>
      </c>
      <c r="D41" s="139">
        <v>129.81</v>
      </c>
      <c r="E41" s="139">
        <v>894.10200000000009</v>
      </c>
      <c r="F41" s="139">
        <v>0</v>
      </c>
      <c r="G41" s="139">
        <v>0</v>
      </c>
      <c r="H41" s="139">
        <v>8392.1389999999938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127.28000000000002</v>
      </c>
      <c r="P41" s="139">
        <v>14.01</v>
      </c>
      <c r="Q41" s="139">
        <v>141.29000000000002</v>
      </c>
      <c r="R41" s="139">
        <v>0</v>
      </c>
      <c r="S41" s="139">
        <v>0</v>
      </c>
      <c r="T41" s="139">
        <v>141.29000000000002</v>
      </c>
      <c r="U41" s="139">
        <v>8542.0989999999947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13898.702999999996</v>
      </c>
      <c r="D42" s="139">
        <v>132.54999999999998</v>
      </c>
      <c r="E42" s="139">
        <v>225.81399999999999</v>
      </c>
      <c r="F42" s="139">
        <v>0</v>
      </c>
      <c r="G42" s="139">
        <v>0</v>
      </c>
      <c r="H42" s="139">
        <v>14031.252999999995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177.82</v>
      </c>
      <c r="P42" s="139">
        <v>27.53</v>
      </c>
      <c r="Q42" s="139">
        <v>166.33</v>
      </c>
      <c r="R42" s="139">
        <v>0</v>
      </c>
      <c r="S42" s="139">
        <v>0</v>
      </c>
      <c r="T42" s="139">
        <v>205.35</v>
      </c>
      <c r="U42" s="139">
        <v>14252.222999999996</v>
      </c>
    </row>
    <row r="43" spans="1:21" ht="38.25" customHeight="1" x14ac:dyDescent="0.35">
      <c r="A43" s="171">
        <v>28</v>
      </c>
      <c r="B43" s="231" t="s">
        <v>112</v>
      </c>
      <c r="C43" s="139">
        <v>4123.3400000000011</v>
      </c>
      <c r="D43" s="139">
        <v>25.49</v>
      </c>
      <c r="E43" s="139">
        <v>181.35000000000002</v>
      </c>
      <c r="F43" s="139">
        <v>0</v>
      </c>
      <c r="G43" s="139">
        <v>0</v>
      </c>
      <c r="H43" s="139">
        <v>4148.8300000000008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4182.130000000001</v>
      </c>
    </row>
    <row r="44" spans="1:21" s="111" customFormat="1" ht="38.25" customHeight="1" x14ac:dyDescent="0.4">
      <c r="A44" s="305" t="s">
        <v>109</v>
      </c>
      <c r="B44" s="305"/>
      <c r="C44" s="141">
        <v>38094.945999999989</v>
      </c>
      <c r="D44" s="141">
        <v>306.99</v>
      </c>
      <c r="E44" s="141">
        <v>1740.5360000000001</v>
      </c>
      <c r="F44" s="141">
        <v>0</v>
      </c>
      <c r="G44" s="141">
        <v>0</v>
      </c>
      <c r="H44" s="141">
        <v>38401.935999999987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430.69</v>
      </c>
      <c r="P44" s="141">
        <v>52.68</v>
      </c>
      <c r="Q44" s="141">
        <v>444.35000000000008</v>
      </c>
      <c r="R44" s="141">
        <v>0</v>
      </c>
      <c r="S44" s="141">
        <v>0</v>
      </c>
      <c r="T44" s="141">
        <v>483.37000000000006</v>
      </c>
      <c r="U44" s="141">
        <v>39111.825999999986</v>
      </c>
    </row>
    <row r="45" spans="1:21" ht="38.25" customHeight="1" x14ac:dyDescent="0.35">
      <c r="A45" s="171">
        <v>29</v>
      </c>
      <c r="B45" s="231" t="s">
        <v>113</v>
      </c>
      <c r="C45" s="139">
        <v>8328.2121000000006</v>
      </c>
      <c r="D45" s="139">
        <v>12.46</v>
      </c>
      <c r="E45" s="139">
        <v>288.69</v>
      </c>
      <c r="F45" s="139">
        <v>0</v>
      </c>
      <c r="G45" s="139">
        <v>0</v>
      </c>
      <c r="H45" s="139">
        <v>8340.6720999999998</v>
      </c>
      <c r="I45" s="139">
        <v>260.96999999999997</v>
      </c>
      <c r="J45" s="139">
        <v>0.08</v>
      </c>
      <c r="K45" s="139">
        <v>219.13</v>
      </c>
      <c r="L45" s="139">
        <v>0</v>
      </c>
      <c r="M45" s="139">
        <v>0</v>
      </c>
      <c r="N45" s="139">
        <v>261.04999999999995</v>
      </c>
      <c r="O45" s="139">
        <v>84.27</v>
      </c>
      <c r="P45" s="139">
        <v>0.12</v>
      </c>
      <c r="Q45" s="139">
        <v>69.64</v>
      </c>
      <c r="R45" s="139">
        <v>0</v>
      </c>
      <c r="S45" s="139">
        <v>0</v>
      </c>
      <c r="T45" s="139">
        <v>84.39</v>
      </c>
      <c r="U45" s="139">
        <v>8686.1120999999985</v>
      </c>
    </row>
    <row r="46" spans="1:21" ht="38.25" customHeight="1" x14ac:dyDescent="0.35">
      <c r="A46" s="171">
        <v>30</v>
      </c>
      <c r="B46" s="231" t="s">
        <v>114</v>
      </c>
      <c r="C46" s="139">
        <v>7843.8050000000021</v>
      </c>
      <c r="D46" s="139">
        <v>68.739999999999995</v>
      </c>
      <c r="E46" s="139">
        <v>174.05</v>
      </c>
      <c r="F46" s="139">
        <v>0</v>
      </c>
      <c r="G46" s="139">
        <v>0</v>
      </c>
      <c r="H46" s="139">
        <v>7912.5450000000019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47.03</v>
      </c>
      <c r="P46" s="139">
        <v>0</v>
      </c>
      <c r="Q46" s="139">
        <v>47.03</v>
      </c>
      <c r="R46" s="139">
        <v>0</v>
      </c>
      <c r="S46" s="139">
        <v>0</v>
      </c>
      <c r="T46" s="139">
        <v>47.03</v>
      </c>
      <c r="U46" s="139">
        <v>7959.5750000000016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9031.1199999999972</v>
      </c>
      <c r="D47" s="139">
        <v>1.93</v>
      </c>
      <c r="E47" s="139">
        <v>248.41000000000003</v>
      </c>
      <c r="F47" s="139">
        <v>0</v>
      </c>
      <c r="G47" s="139">
        <v>0</v>
      </c>
      <c r="H47" s="139">
        <v>9033.0499999999975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118.94999999999999</v>
      </c>
      <c r="P47" s="139">
        <v>0</v>
      </c>
      <c r="Q47" s="139">
        <v>118.91999999999999</v>
      </c>
      <c r="R47" s="139">
        <v>0</v>
      </c>
      <c r="S47" s="139">
        <v>0</v>
      </c>
      <c r="T47" s="139">
        <v>118.94999999999999</v>
      </c>
      <c r="U47" s="139">
        <v>9155.1299999999974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8596.498999999998</v>
      </c>
      <c r="D48" s="139">
        <v>0.9</v>
      </c>
      <c r="E48" s="139">
        <v>400.60999999999996</v>
      </c>
      <c r="F48" s="139">
        <v>0</v>
      </c>
      <c r="G48" s="139">
        <v>0</v>
      </c>
      <c r="H48" s="139">
        <v>8597.3989999999976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8606.6339999999964</v>
      </c>
    </row>
    <row r="49" spans="1:21" s="111" customFormat="1" ht="38.25" customHeight="1" x14ac:dyDescent="0.4">
      <c r="A49" s="305" t="s">
        <v>117</v>
      </c>
      <c r="B49" s="305"/>
      <c r="C49" s="141">
        <v>33799.636099999996</v>
      </c>
      <c r="D49" s="141">
        <v>84.03</v>
      </c>
      <c r="E49" s="141">
        <v>1111.76</v>
      </c>
      <c r="F49" s="141">
        <v>0</v>
      </c>
      <c r="G49" s="141">
        <v>0</v>
      </c>
      <c r="H49" s="141">
        <v>33883.666099999995</v>
      </c>
      <c r="I49" s="141">
        <v>269.12499999999994</v>
      </c>
      <c r="J49" s="141">
        <v>0.08</v>
      </c>
      <c r="K49" s="141">
        <v>219.13</v>
      </c>
      <c r="L49" s="141">
        <v>0</v>
      </c>
      <c r="M49" s="141">
        <v>0</v>
      </c>
      <c r="N49" s="141">
        <v>269.20499999999993</v>
      </c>
      <c r="O49" s="141">
        <v>254.46</v>
      </c>
      <c r="P49" s="141">
        <v>0.12</v>
      </c>
      <c r="Q49" s="141">
        <v>239.79999999999998</v>
      </c>
      <c r="R49" s="141">
        <v>0</v>
      </c>
      <c r="S49" s="141">
        <v>0</v>
      </c>
      <c r="T49" s="141">
        <v>254.58</v>
      </c>
      <c r="U49" s="141">
        <v>34407.451099999991</v>
      </c>
    </row>
    <row r="50" spans="1:21" s="145" customFormat="1" ht="38.25" customHeight="1" x14ac:dyDescent="0.4">
      <c r="A50" s="305" t="s">
        <v>118</v>
      </c>
      <c r="B50" s="305"/>
      <c r="C50" s="141">
        <v>71894.582099999985</v>
      </c>
      <c r="D50" s="141">
        <v>391.02</v>
      </c>
      <c r="E50" s="141">
        <v>2852.2960000000003</v>
      </c>
      <c r="F50" s="141">
        <v>0</v>
      </c>
      <c r="G50" s="141">
        <v>0</v>
      </c>
      <c r="H50" s="141">
        <v>72285.602099999989</v>
      </c>
      <c r="I50" s="141">
        <v>495.64499999999992</v>
      </c>
      <c r="J50" s="141">
        <v>0.08</v>
      </c>
      <c r="K50" s="141">
        <v>219.13</v>
      </c>
      <c r="L50" s="141">
        <v>0</v>
      </c>
      <c r="M50" s="141">
        <v>0</v>
      </c>
      <c r="N50" s="141">
        <v>495.72499999999991</v>
      </c>
      <c r="O50" s="141">
        <v>685.15</v>
      </c>
      <c r="P50" s="141">
        <v>52.8</v>
      </c>
      <c r="Q50" s="141">
        <v>684.15000000000009</v>
      </c>
      <c r="R50" s="141">
        <v>0</v>
      </c>
      <c r="S50" s="141">
        <v>0</v>
      </c>
      <c r="T50" s="141">
        <v>737.95</v>
      </c>
      <c r="U50" s="141">
        <v>73519.277099999978</v>
      </c>
    </row>
    <row r="51" spans="1:21" s="146" customFormat="1" ht="38.25" customHeight="1" x14ac:dyDescent="0.4">
      <c r="A51" s="305" t="s">
        <v>119</v>
      </c>
      <c r="B51" s="305"/>
      <c r="C51" s="141">
        <v>118934.59089999998</v>
      </c>
      <c r="D51" s="141">
        <v>459.43499999999995</v>
      </c>
      <c r="E51" s="141">
        <v>4330.7840000000006</v>
      </c>
      <c r="F51" s="141">
        <v>138.59</v>
      </c>
      <c r="G51" s="141">
        <v>765.56</v>
      </c>
      <c r="H51" s="141">
        <v>119255.43589999998</v>
      </c>
      <c r="I51" s="141">
        <v>10654.557999999999</v>
      </c>
      <c r="J51" s="141">
        <v>185.82999999999998</v>
      </c>
      <c r="K51" s="141">
        <v>2165.384</v>
      </c>
      <c r="L51" s="141">
        <v>0</v>
      </c>
      <c r="M51" s="141">
        <v>7.85</v>
      </c>
      <c r="N51" s="141">
        <v>10840.387999999999</v>
      </c>
      <c r="O51" s="141">
        <v>1645.1599999999999</v>
      </c>
      <c r="P51" s="141">
        <v>52.91</v>
      </c>
      <c r="Q51" s="141">
        <v>813.55000000000007</v>
      </c>
      <c r="R51" s="141">
        <v>21.470000000000002</v>
      </c>
      <c r="S51" s="141">
        <v>78.430000000000007</v>
      </c>
      <c r="T51" s="141">
        <v>1676.6</v>
      </c>
      <c r="U51" s="141">
        <v>131772.42389999999</v>
      </c>
    </row>
    <row r="52" spans="1:21" s="115" customFormat="1" ht="24.75" hidden="1" customHeight="1" x14ac:dyDescent="0.4">
      <c r="B52" s="265"/>
      <c r="C52" s="274" t="s">
        <v>54</v>
      </c>
      <c r="D52" s="274"/>
      <c r="E52" s="274"/>
      <c r="F52" s="274"/>
      <c r="G52" s="274"/>
      <c r="H52" s="118"/>
      <c r="I52" s="265"/>
      <c r="J52" s="265">
        <f>D51+J51+P51-F51-L51-R51</f>
        <v>538.11499999999978</v>
      </c>
      <c r="K52" s="265"/>
      <c r="L52" s="265"/>
      <c r="M52" s="265"/>
      <c r="N52" s="265"/>
      <c r="R52" s="265"/>
      <c r="U52" s="265"/>
    </row>
    <row r="53" spans="1:21" s="115" customFormat="1" ht="30" hidden="1" customHeight="1" x14ac:dyDescent="0.35">
      <c r="B53" s="265"/>
      <c r="C53" s="274" t="s">
        <v>55</v>
      </c>
      <c r="D53" s="274"/>
      <c r="E53" s="274"/>
      <c r="F53" s="274"/>
      <c r="G53" s="274"/>
      <c r="H53" s="119"/>
      <c r="I53" s="265"/>
      <c r="J53" s="265">
        <f>E51+K51+Q51-G51-M51-S51</f>
        <v>6457.8780000000006</v>
      </c>
      <c r="K53" s="265"/>
      <c r="L53" s="265"/>
      <c r="M53" s="265"/>
      <c r="N53" s="265"/>
      <c r="R53" s="265"/>
      <c r="T53" s="265"/>
    </row>
    <row r="54" spans="1:21" ht="33" hidden="1" customHeight="1" x14ac:dyDescent="0.5">
      <c r="C54" s="274" t="s">
        <v>56</v>
      </c>
      <c r="D54" s="274"/>
      <c r="E54" s="274"/>
      <c r="F54" s="274"/>
      <c r="G54" s="274"/>
      <c r="H54" s="119"/>
      <c r="I54" s="121"/>
      <c r="J54" s="265">
        <f>H51+N51+T51</f>
        <v>131772.42389999999</v>
      </c>
      <c r="K54" s="119"/>
      <c r="L54" s="119"/>
      <c r="M54" s="142" t="e">
        <f>#REF!+'dec-2021'!J54</f>
        <v>#REF!</v>
      </c>
      <c r="N54" s="119"/>
      <c r="P54" s="115"/>
      <c r="Q54" s="122"/>
      <c r="U54" s="122"/>
    </row>
    <row r="55" spans="1:21" ht="33" hidden="1" customHeight="1" x14ac:dyDescent="0.5">
      <c r="C55" s="120"/>
      <c r="D55" s="265"/>
      <c r="E55" s="265"/>
      <c r="F55" s="265"/>
      <c r="G55" s="265"/>
      <c r="H55" s="119"/>
      <c r="I55" s="121"/>
      <c r="J55" s="265"/>
      <c r="K55" s="119"/>
      <c r="L55" s="119"/>
      <c r="M55" s="143"/>
      <c r="N55" s="119"/>
      <c r="P55" s="115"/>
      <c r="Q55" s="122"/>
      <c r="U55" s="122"/>
    </row>
    <row r="56" spans="1:21" ht="33" hidden="1" customHeight="1" x14ac:dyDescent="0.5">
      <c r="C56" s="120"/>
      <c r="D56" s="265"/>
      <c r="E56" s="265"/>
      <c r="F56" s="265"/>
      <c r="G56" s="265"/>
      <c r="H56" s="119"/>
      <c r="I56" s="121"/>
      <c r="J56" s="265"/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s="152" customFormat="1" ht="37.5" hidden="1" customHeight="1" x14ac:dyDescent="0.45">
      <c r="B57" s="294" t="s">
        <v>57</v>
      </c>
      <c r="C57" s="294"/>
      <c r="D57" s="294"/>
      <c r="E57" s="294"/>
      <c r="F57" s="294"/>
      <c r="G57" s="153"/>
      <c r="H57" s="154"/>
      <c r="I57" s="155"/>
      <c r="J57" s="299"/>
      <c r="K57" s="298"/>
      <c r="L57" s="298"/>
      <c r="M57" s="169" t="e">
        <f>#REF!+'dec-2021'!J54</f>
        <v>#REF!</v>
      </c>
      <c r="N57" s="154"/>
      <c r="O57" s="154"/>
      <c r="P57" s="268"/>
      <c r="Q57" s="294" t="s">
        <v>58</v>
      </c>
      <c r="R57" s="294"/>
      <c r="S57" s="294"/>
      <c r="T57" s="294"/>
      <c r="U57" s="294"/>
    </row>
    <row r="58" spans="1:21" s="152" customFormat="1" ht="37.5" hidden="1" customHeight="1" x14ac:dyDescent="0.45">
      <c r="B58" s="294" t="s">
        <v>59</v>
      </c>
      <c r="C58" s="294"/>
      <c r="D58" s="294"/>
      <c r="E58" s="294"/>
      <c r="F58" s="294"/>
      <c r="G58" s="154"/>
      <c r="H58" s="153"/>
      <c r="I58" s="156"/>
      <c r="J58" s="157"/>
      <c r="K58" s="267"/>
      <c r="L58" s="157"/>
      <c r="M58" s="154"/>
      <c r="N58" s="153"/>
      <c r="O58" s="154"/>
      <c r="P58" s="268"/>
      <c r="Q58" s="294" t="s">
        <v>59</v>
      </c>
      <c r="R58" s="294"/>
      <c r="S58" s="294"/>
      <c r="T58" s="294"/>
      <c r="U58" s="294"/>
    </row>
    <row r="59" spans="1:21" s="152" customFormat="1" ht="37.5" hidden="1" customHeight="1" x14ac:dyDescent="0.45">
      <c r="I59" s="158"/>
      <c r="J59" s="298" t="s">
        <v>61</v>
      </c>
      <c r="K59" s="298"/>
      <c r="L59" s="298"/>
      <c r="M59" s="159" t="e">
        <f>#REF!+'dec-2021'!J54</f>
        <v>#REF!</v>
      </c>
      <c r="P59" s="160"/>
      <c r="Q59" s="160"/>
      <c r="R59" s="160"/>
      <c r="S59" s="161"/>
      <c r="T59" s="160"/>
      <c r="U59" s="160"/>
    </row>
    <row r="60" spans="1:21" s="152" customFormat="1" ht="37.5" hidden="1" customHeight="1" x14ac:dyDescent="0.45">
      <c r="G60" s="162"/>
      <c r="H60" s="159" t="e">
        <f>#REF!+'dec-2021'!J54</f>
        <v>#REF!</v>
      </c>
      <c r="I60" s="158"/>
      <c r="J60" s="298" t="s">
        <v>62</v>
      </c>
      <c r="K60" s="298"/>
      <c r="L60" s="298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hidden="1" x14ac:dyDescent="0.35"/>
    <row r="62" spans="1:21" hidden="1" x14ac:dyDescent="0.35">
      <c r="H62" s="130"/>
      <c r="I62" s="131"/>
      <c r="J62" s="130"/>
    </row>
    <row r="63" spans="1:21" hidden="1" x14ac:dyDescent="0.35">
      <c r="H63" s="130"/>
      <c r="I63" s="131"/>
      <c r="J63" s="130"/>
    </row>
    <row r="64" spans="1:21" ht="18" customHeight="1" x14ac:dyDescent="0.35">
      <c r="H64" s="130"/>
      <c r="I64" s="131"/>
      <c r="J64" s="130"/>
    </row>
  </sheetData>
  <mergeCells count="44"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7" right="0.7" top="0.75" bottom="0.75" header="0.3" footer="0.3"/>
  <pageSetup paperSize="9" scale="1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5" sqref="K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80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301" t="s">
        <v>82</v>
      </c>
      <c r="B11" s="302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301" t="s">
        <v>86</v>
      </c>
      <c r="B15" s="302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301" t="s">
        <v>89</v>
      </c>
      <c r="B19" s="302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300" t="s">
        <v>94</v>
      </c>
      <c r="B24" s="300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303" t="s">
        <v>95</v>
      </c>
      <c r="B25" s="304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300" t="s">
        <v>98</v>
      </c>
      <c r="B28" s="300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300" t="s">
        <v>99</v>
      </c>
      <c r="B33" s="300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300" t="s">
        <v>107</v>
      </c>
      <c r="B38" s="300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300" t="s">
        <v>108</v>
      </c>
      <c r="B39" s="300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300" t="s">
        <v>109</v>
      </c>
      <c r="B44" s="300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300" t="s">
        <v>117</v>
      </c>
      <c r="B49" s="300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300" t="s">
        <v>118</v>
      </c>
      <c r="B50" s="300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300" t="s">
        <v>119</v>
      </c>
      <c r="B51" s="300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74" t="s">
        <v>54</v>
      </c>
      <c r="D54" s="274"/>
      <c r="E54" s="274"/>
      <c r="F54" s="274"/>
      <c r="G54" s="274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74" t="s">
        <v>55</v>
      </c>
      <c r="D55" s="274"/>
      <c r="E55" s="274"/>
      <c r="F55" s="274"/>
      <c r="G55" s="274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#REF!+'April-2021'!J54</f>
        <v>#REF!</v>
      </c>
      <c r="N59" s="154"/>
      <c r="O59" s="154"/>
      <c r="P59" s="182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98" t="s">
        <v>62</v>
      </c>
      <c r="K62" s="298"/>
      <c r="L62" s="298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84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301" t="s">
        <v>82</v>
      </c>
      <c r="B11" s="302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301" t="s">
        <v>86</v>
      </c>
      <c r="B15" s="302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301" t="s">
        <v>89</v>
      </c>
      <c r="B19" s="302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300" t="s">
        <v>94</v>
      </c>
      <c r="B24" s="300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303" t="s">
        <v>95</v>
      </c>
      <c r="B25" s="304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300" t="s">
        <v>98</v>
      </c>
      <c r="B28" s="300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300" t="s">
        <v>99</v>
      </c>
      <c r="B33" s="300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300" t="s">
        <v>107</v>
      </c>
      <c r="B38" s="300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300" t="s">
        <v>108</v>
      </c>
      <c r="B39" s="300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300" t="s">
        <v>109</v>
      </c>
      <c r="B44" s="300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300" t="s">
        <v>117</v>
      </c>
      <c r="B49" s="300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300" t="s">
        <v>118</v>
      </c>
      <c r="B50" s="300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300" t="s">
        <v>119</v>
      </c>
      <c r="B51" s="300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74" t="s">
        <v>54</v>
      </c>
      <c r="D54" s="274"/>
      <c r="E54" s="274"/>
      <c r="F54" s="274"/>
      <c r="G54" s="274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74" t="s">
        <v>55</v>
      </c>
      <c r="D55" s="274"/>
      <c r="E55" s="274"/>
      <c r="F55" s="274"/>
      <c r="G55" s="274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#REF!+'May-2021'!J54</f>
        <v>#REF!</v>
      </c>
      <c r="N59" s="154"/>
      <c r="O59" s="154"/>
      <c r="P59" s="186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98" t="s">
        <v>62</v>
      </c>
      <c r="K62" s="298"/>
      <c r="L62" s="298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89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301" t="s">
        <v>82</v>
      </c>
      <c r="B11" s="302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301" t="s">
        <v>86</v>
      </c>
      <c r="B15" s="302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301" t="s">
        <v>89</v>
      </c>
      <c r="B19" s="302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300" t="s">
        <v>94</v>
      </c>
      <c r="B24" s="300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303" t="s">
        <v>95</v>
      </c>
      <c r="B25" s="304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300" t="s">
        <v>98</v>
      </c>
      <c r="B28" s="300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300" t="s">
        <v>99</v>
      </c>
      <c r="B33" s="300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300" t="s">
        <v>107</v>
      </c>
      <c r="B38" s="300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300" t="s">
        <v>108</v>
      </c>
      <c r="B39" s="300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300" t="s">
        <v>109</v>
      </c>
      <c r="B44" s="300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300" t="s">
        <v>117</v>
      </c>
      <c r="B49" s="300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300" t="s">
        <v>118</v>
      </c>
      <c r="B50" s="300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300" t="s">
        <v>119</v>
      </c>
      <c r="B51" s="300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74" t="s">
        <v>54</v>
      </c>
      <c r="D54" s="274"/>
      <c r="E54" s="274"/>
      <c r="F54" s="274"/>
      <c r="G54" s="274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74" t="s">
        <v>55</v>
      </c>
      <c r="D55" s="274"/>
      <c r="E55" s="274"/>
      <c r="F55" s="274"/>
      <c r="G55" s="274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#REF!+'June-2021'!J54</f>
        <v>#REF!</v>
      </c>
      <c r="N59" s="154"/>
      <c r="O59" s="154"/>
      <c r="P59" s="191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98" t="s">
        <v>62</v>
      </c>
      <c r="K62" s="298"/>
      <c r="L62" s="298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93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301" t="s">
        <v>82</v>
      </c>
      <c r="B11" s="30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301" t="s">
        <v>86</v>
      </c>
      <c r="B15" s="30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301" t="s">
        <v>89</v>
      </c>
      <c r="B19" s="302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300" t="s">
        <v>94</v>
      </c>
      <c r="B24" s="300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303" t="s">
        <v>95</v>
      </c>
      <c r="B25" s="304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300" t="s">
        <v>98</v>
      </c>
      <c r="B28" s="300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300" t="s">
        <v>99</v>
      </c>
      <c r="B33" s="300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300" t="s">
        <v>107</v>
      </c>
      <c r="B38" s="300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300" t="s">
        <v>108</v>
      </c>
      <c r="B39" s="300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300" t="s">
        <v>109</v>
      </c>
      <c r="B44" s="300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300" t="s">
        <v>117</v>
      </c>
      <c r="B49" s="300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300" t="s">
        <v>118</v>
      </c>
      <c r="B50" s="300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300" t="s">
        <v>119</v>
      </c>
      <c r="B51" s="300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74" t="s">
        <v>54</v>
      </c>
      <c r="D54" s="274"/>
      <c r="E54" s="274"/>
      <c r="F54" s="274"/>
      <c r="G54" s="274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74" t="s">
        <v>55</v>
      </c>
      <c r="D55" s="274"/>
      <c r="E55" s="274"/>
      <c r="F55" s="274"/>
      <c r="G55" s="274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#REF!+'july-2021'!J54</f>
        <v>#REF!</v>
      </c>
      <c r="N59" s="154"/>
      <c r="O59" s="154"/>
      <c r="P59" s="195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98" t="s">
        <v>62</v>
      </c>
      <c r="K62" s="298"/>
      <c r="L62" s="298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198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301" t="s">
        <v>82</v>
      </c>
      <c r="B11" s="30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301" t="s">
        <v>86</v>
      </c>
      <c r="B15" s="30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301" t="s">
        <v>89</v>
      </c>
      <c r="B19" s="302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300" t="s">
        <v>94</v>
      </c>
      <c r="B24" s="30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303" t="s">
        <v>95</v>
      </c>
      <c r="B25" s="304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300" t="s">
        <v>98</v>
      </c>
      <c r="B28" s="300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300" t="s">
        <v>99</v>
      </c>
      <c r="B33" s="300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300" t="s">
        <v>107</v>
      </c>
      <c r="B38" s="300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300" t="s">
        <v>108</v>
      </c>
      <c r="B39" s="300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300" t="s">
        <v>109</v>
      </c>
      <c r="B44" s="300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300" t="s">
        <v>117</v>
      </c>
      <c r="B49" s="300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300" t="s">
        <v>118</v>
      </c>
      <c r="B50" s="300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300" t="s">
        <v>119</v>
      </c>
      <c r="B51" s="300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74" t="s">
        <v>54</v>
      </c>
      <c r="D54" s="274"/>
      <c r="E54" s="274"/>
      <c r="F54" s="274"/>
      <c r="G54" s="274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74" t="s">
        <v>55</v>
      </c>
      <c r="D55" s="274"/>
      <c r="E55" s="274"/>
      <c r="F55" s="274"/>
      <c r="G55" s="274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#REF!+'aug-2021'!J54</f>
        <v>#REF!</v>
      </c>
      <c r="N59" s="154"/>
      <c r="O59" s="154"/>
      <c r="P59" s="200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98" t="s">
        <v>62</v>
      </c>
      <c r="K62" s="298"/>
      <c r="L62" s="298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84" t="s">
        <v>123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54" customHeight="1" x14ac:dyDescent="0.35">
      <c r="A2" s="286" t="s">
        <v>138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ht="32.25" customHeight="1" x14ac:dyDescent="0.35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s="108" customFormat="1" ht="43.5" customHeight="1" x14ac:dyDescent="0.25">
      <c r="A4" s="288" t="s">
        <v>122</v>
      </c>
      <c r="B4" s="291" t="s">
        <v>121</v>
      </c>
      <c r="C4" s="269" t="s">
        <v>131</v>
      </c>
      <c r="D4" s="272"/>
      <c r="E4" s="272"/>
      <c r="F4" s="272"/>
      <c r="G4" s="272"/>
      <c r="H4" s="272"/>
      <c r="I4" s="269" t="s">
        <v>130</v>
      </c>
      <c r="J4" s="272"/>
      <c r="K4" s="272"/>
      <c r="L4" s="272"/>
      <c r="M4" s="272"/>
      <c r="N4" s="272"/>
      <c r="O4" s="269" t="s">
        <v>129</v>
      </c>
      <c r="P4" s="272"/>
      <c r="Q4" s="272"/>
      <c r="R4" s="272"/>
      <c r="S4" s="272"/>
      <c r="T4" s="272"/>
      <c r="U4" s="202"/>
    </row>
    <row r="5" spans="1:21" s="108" customFormat="1" ht="54.75" customHeight="1" x14ac:dyDescent="0.25">
      <c r="A5" s="290"/>
      <c r="B5" s="292"/>
      <c r="C5" s="278" t="s">
        <v>6</v>
      </c>
      <c r="D5" s="280" t="s">
        <v>127</v>
      </c>
      <c r="E5" s="281"/>
      <c r="F5" s="280" t="s">
        <v>126</v>
      </c>
      <c r="G5" s="281"/>
      <c r="H5" s="278" t="s">
        <v>9</v>
      </c>
      <c r="I5" s="278" t="s">
        <v>6</v>
      </c>
      <c r="J5" s="280" t="s">
        <v>127</v>
      </c>
      <c r="K5" s="281"/>
      <c r="L5" s="280" t="s">
        <v>126</v>
      </c>
      <c r="M5" s="281"/>
      <c r="N5" s="278" t="s">
        <v>9</v>
      </c>
      <c r="O5" s="278" t="s">
        <v>6</v>
      </c>
      <c r="P5" s="280" t="s">
        <v>127</v>
      </c>
      <c r="Q5" s="281"/>
      <c r="R5" s="280" t="s">
        <v>126</v>
      </c>
      <c r="S5" s="281"/>
      <c r="T5" s="278" t="s">
        <v>9</v>
      </c>
      <c r="U5" s="291" t="s">
        <v>128</v>
      </c>
    </row>
    <row r="6" spans="1:21" s="108" customFormat="1" ht="38.25" customHeight="1" x14ac:dyDescent="0.25">
      <c r="A6" s="290"/>
      <c r="B6" s="293"/>
      <c r="C6" s="279"/>
      <c r="D6" s="172" t="s">
        <v>124</v>
      </c>
      <c r="E6" s="172" t="s">
        <v>125</v>
      </c>
      <c r="F6" s="172" t="s">
        <v>124</v>
      </c>
      <c r="G6" s="172" t="s">
        <v>125</v>
      </c>
      <c r="H6" s="279"/>
      <c r="I6" s="279"/>
      <c r="J6" s="172" t="s">
        <v>124</v>
      </c>
      <c r="K6" s="172" t="s">
        <v>125</v>
      </c>
      <c r="L6" s="172" t="s">
        <v>124</v>
      </c>
      <c r="M6" s="172" t="s">
        <v>125</v>
      </c>
      <c r="N6" s="279"/>
      <c r="O6" s="279"/>
      <c r="P6" s="172" t="s">
        <v>124</v>
      </c>
      <c r="Q6" s="172" t="s">
        <v>125</v>
      </c>
      <c r="R6" s="172" t="s">
        <v>124</v>
      </c>
      <c r="S6" s="172" t="s">
        <v>125</v>
      </c>
      <c r="T6" s="279"/>
      <c r="U6" s="293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301" t="s">
        <v>82</v>
      </c>
      <c r="B11" s="302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301" t="s">
        <v>86</v>
      </c>
      <c r="B15" s="302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301" t="s">
        <v>89</v>
      </c>
      <c r="B19" s="302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300" t="s">
        <v>94</v>
      </c>
      <c r="B24" s="300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303" t="s">
        <v>95</v>
      </c>
      <c r="B25" s="304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300" t="s">
        <v>98</v>
      </c>
      <c r="B28" s="300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300" t="s">
        <v>99</v>
      </c>
      <c r="B33" s="300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300" t="s">
        <v>107</v>
      </c>
      <c r="B38" s="300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300" t="s">
        <v>108</v>
      </c>
      <c r="B39" s="300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300" t="s">
        <v>109</v>
      </c>
      <c r="B44" s="300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300" t="s">
        <v>117</v>
      </c>
      <c r="B49" s="300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300" t="s">
        <v>118</v>
      </c>
      <c r="B50" s="300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300" t="s">
        <v>119</v>
      </c>
      <c r="B51" s="300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74" t="s">
        <v>54</v>
      </c>
      <c r="D54" s="274"/>
      <c r="E54" s="274"/>
      <c r="F54" s="274"/>
      <c r="G54" s="274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74" t="s">
        <v>55</v>
      </c>
      <c r="D55" s="274"/>
      <c r="E55" s="274"/>
      <c r="F55" s="274"/>
      <c r="G55" s="274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74" t="s">
        <v>56</v>
      </c>
      <c r="D56" s="274"/>
      <c r="E56" s="274"/>
      <c r="F56" s="274"/>
      <c r="G56" s="274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94" t="s">
        <v>57</v>
      </c>
      <c r="C59" s="294"/>
      <c r="D59" s="294"/>
      <c r="E59" s="294"/>
      <c r="F59" s="294"/>
      <c r="G59" s="153"/>
      <c r="H59" s="154"/>
      <c r="I59" s="155"/>
      <c r="J59" s="299"/>
      <c r="K59" s="298"/>
      <c r="L59" s="298"/>
      <c r="M59" s="169" t="e">
        <f>#REF!+'Sep-2021'!J54</f>
        <v>#REF!</v>
      </c>
      <c r="N59" s="154"/>
      <c r="O59" s="154"/>
      <c r="P59" s="204"/>
      <c r="Q59" s="294" t="s">
        <v>58</v>
      </c>
      <c r="R59" s="294"/>
      <c r="S59" s="294"/>
      <c r="T59" s="294"/>
      <c r="U59" s="294"/>
    </row>
    <row r="60" spans="1:21" s="152" customFormat="1" ht="37.5" hidden="1" customHeight="1" x14ac:dyDescent="0.45">
      <c r="B60" s="294" t="s">
        <v>59</v>
      </c>
      <c r="C60" s="294"/>
      <c r="D60" s="294"/>
      <c r="E60" s="294"/>
      <c r="F60" s="294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94" t="s">
        <v>59</v>
      </c>
      <c r="R60" s="294"/>
      <c r="S60" s="294"/>
      <c r="T60" s="294"/>
      <c r="U60" s="294"/>
    </row>
    <row r="61" spans="1:21" s="152" customFormat="1" ht="37.5" hidden="1" customHeight="1" x14ac:dyDescent="0.45">
      <c r="I61" s="158"/>
      <c r="J61" s="298" t="s">
        <v>61</v>
      </c>
      <c r="K61" s="298"/>
      <c r="L61" s="298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98" t="s">
        <v>62</v>
      </c>
      <c r="K62" s="298"/>
      <c r="L62" s="298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17</vt:i4>
      </vt:variant>
    </vt:vector>
  </HeadingPairs>
  <TitlesOfParts>
    <vt:vector size="51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Sep-2022</vt:lpstr>
      <vt:lpstr>Oct-2022</vt:lpstr>
      <vt:lpstr>Nov-2022 </vt:lpstr>
      <vt:lpstr>DEC-2022 </vt:lpstr>
      <vt:lpstr>Jan-23</vt:lpstr>
      <vt:lpstr>Feb-23</vt:lpstr>
      <vt:lpstr>HT LINES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'Feb-23'!Print_Area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2023-04-27T06:35:37Z</dcterms:modified>
</cp:coreProperties>
</file>