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755"/>
  </bookViews>
  <sheets>
    <sheet name="Allocation Vs Actuals- 06-11-20" sheetId="1" r:id="rId1"/>
  </sheets>
  <externalReferences>
    <externalReference r:id="rId2"/>
    <externalReference r:id="rId3"/>
  </externalReferences>
  <definedNames>
    <definedName name="_xlnm.Print_Area" localSheetId="0">'Allocation Vs Actuals- 06-11-20'!$A$1:$BW$70</definedName>
    <definedName name="_xlnm.Print_Titles" localSheetId="0">'Allocation Vs Actuals- 06-11-20'!$A:$C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R81" i="1"/>
  <c r="BO81" i="1"/>
  <c r="BL81" i="1"/>
  <c r="BI81" i="1"/>
  <c r="BF81" i="1"/>
  <c r="BC81" i="1"/>
  <c r="AZ81" i="1"/>
  <c r="AW81" i="1"/>
  <c r="AT81" i="1"/>
  <c r="AQ81" i="1"/>
  <c r="AN81" i="1"/>
  <c r="AK81" i="1"/>
  <c r="AH81" i="1"/>
  <c r="AE81" i="1"/>
  <c r="AB81" i="1"/>
  <c r="Y81" i="1"/>
  <c r="V81" i="1"/>
  <c r="S81" i="1"/>
  <c r="P81" i="1"/>
  <c r="M81" i="1"/>
  <c r="J81" i="1"/>
  <c r="G81" i="1"/>
  <c r="D81" i="1"/>
  <c r="BU72" i="1"/>
  <c r="BR72" i="1"/>
  <c r="BU71" i="1"/>
  <c r="BR71" i="1"/>
  <c r="BS69" i="1"/>
  <c r="BO69" i="1"/>
  <c r="BG69" i="1"/>
  <c r="BH69" i="1" s="1"/>
  <c r="BC69" i="1"/>
  <c r="AU69" i="1"/>
  <c r="AQ69" i="1"/>
  <c r="AI69" i="1"/>
  <c r="AE69" i="1"/>
  <c r="W69" i="1"/>
  <c r="S69" i="1"/>
  <c r="K69" i="1"/>
  <c r="L69" i="1" s="1"/>
  <c r="BV68" i="1"/>
  <c r="BW68" i="1" s="1"/>
  <c r="BU68" i="1"/>
  <c r="BS68" i="1"/>
  <c r="BR68" i="1"/>
  <c r="BT68" i="1" s="1"/>
  <c r="BP68" i="1"/>
  <c r="BQ68" i="1" s="1"/>
  <c r="BO68" i="1"/>
  <c r="BM68" i="1"/>
  <c r="BL68" i="1"/>
  <c r="BN68" i="1" s="1"/>
  <c r="BJ68" i="1"/>
  <c r="BK68" i="1" s="1"/>
  <c r="BI68" i="1"/>
  <c r="BG68" i="1"/>
  <c r="BF68" i="1"/>
  <c r="BH68" i="1" s="1"/>
  <c r="BD68" i="1"/>
  <c r="BE68" i="1" s="1"/>
  <c r="BC68" i="1"/>
  <c r="BA68" i="1"/>
  <c r="AZ68" i="1"/>
  <c r="BB68" i="1" s="1"/>
  <c r="AX68" i="1"/>
  <c r="AY68" i="1" s="1"/>
  <c r="AW68" i="1"/>
  <c r="AU68" i="1"/>
  <c r="AT68" i="1"/>
  <c r="AV68" i="1" s="1"/>
  <c r="AR68" i="1"/>
  <c r="AS68" i="1" s="1"/>
  <c r="AQ68" i="1"/>
  <c r="AO68" i="1"/>
  <c r="AN68" i="1"/>
  <c r="AP68" i="1" s="1"/>
  <c r="AL68" i="1"/>
  <c r="AM68" i="1" s="1"/>
  <c r="AK68" i="1"/>
  <c r="AI68" i="1"/>
  <c r="AH68" i="1"/>
  <c r="AJ68" i="1" s="1"/>
  <c r="AF68" i="1"/>
  <c r="AG68" i="1" s="1"/>
  <c r="AE68" i="1"/>
  <c r="AC68" i="1"/>
  <c r="AB68" i="1"/>
  <c r="AD68" i="1" s="1"/>
  <c r="Z68" i="1"/>
  <c r="AA68" i="1" s="1"/>
  <c r="Y68" i="1"/>
  <c r="W68" i="1"/>
  <c r="V68" i="1"/>
  <c r="X68" i="1" s="1"/>
  <c r="T68" i="1"/>
  <c r="U68" i="1" s="1"/>
  <c r="S68" i="1"/>
  <c r="Q68" i="1"/>
  <c r="P68" i="1"/>
  <c r="R68" i="1" s="1"/>
  <c r="N68" i="1"/>
  <c r="O68" i="1" s="1"/>
  <c r="M68" i="1"/>
  <c r="K68" i="1"/>
  <c r="J68" i="1"/>
  <c r="L68" i="1" s="1"/>
  <c r="H68" i="1"/>
  <c r="I68" i="1" s="1"/>
  <c r="G68" i="1"/>
  <c r="E68" i="1"/>
  <c r="D68" i="1"/>
  <c r="F68" i="1" s="1"/>
  <c r="BV67" i="1"/>
  <c r="BW67" i="1" s="1"/>
  <c r="BU67" i="1"/>
  <c r="BS67" i="1"/>
  <c r="BR67" i="1"/>
  <c r="BT67" i="1" s="1"/>
  <c r="BP67" i="1"/>
  <c r="BQ67" i="1" s="1"/>
  <c r="BO67" i="1"/>
  <c r="BM67" i="1"/>
  <c r="BL67" i="1"/>
  <c r="BN67" i="1" s="1"/>
  <c r="BJ67" i="1"/>
  <c r="BK67" i="1" s="1"/>
  <c r="BI67" i="1"/>
  <c r="BG67" i="1"/>
  <c r="BF67" i="1"/>
  <c r="BH67" i="1" s="1"/>
  <c r="BD67" i="1"/>
  <c r="BE67" i="1" s="1"/>
  <c r="BC67" i="1"/>
  <c r="BA67" i="1"/>
  <c r="AZ67" i="1"/>
  <c r="BB67" i="1" s="1"/>
  <c r="AX67" i="1"/>
  <c r="AY67" i="1" s="1"/>
  <c r="AW67" i="1"/>
  <c r="AU67" i="1"/>
  <c r="AT67" i="1"/>
  <c r="AV67" i="1" s="1"/>
  <c r="AR67" i="1"/>
  <c r="AS67" i="1" s="1"/>
  <c r="AQ67" i="1"/>
  <c r="AO67" i="1"/>
  <c r="AN67" i="1"/>
  <c r="AP67" i="1" s="1"/>
  <c r="AL67" i="1"/>
  <c r="AM67" i="1" s="1"/>
  <c r="AK67" i="1"/>
  <c r="AI67" i="1"/>
  <c r="AH67" i="1"/>
  <c r="AJ67" i="1" s="1"/>
  <c r="AF67" i="1"/>
  <c r="AG67" i="1" s="1"/>
  <c r="AE67" i="1"/>
  <c r="AC67" i="1"/>
  <c r="AB67" i="1"/>
  <c r="AD67" i="1" s="1"/>
  <c r="Z67" i="1"/>
  <c r="AA67" i="1" s="1"/>
  <c r="Y67" i="1"/>
  <c r="W67" i="1"/>
  <c r="V67" i="1"/>
  <c r="X67" i="1" s="1"/>
  <c r="T67" i="1"/>
  <c r="U67" i="1" s="1"/>
  <c r="S67" i="1"/>
  <c r="Q67" i="1"/>
  <c r="P67" i="1"/>
  <c r="R67" i="1" s="1"/>
  <c r="N67" i="1"/>
  <c r="O67" i="1" s="1"/>
  <c r="M67" i="1"/>
  <c r="K67" i="1"/>
  <c r="J67" i="1"/>
  <c r="L67" i="1" s="1"/>
  <c r="H67" i="1"/>
  <c r="I67" i="1" s="1"/>
  <c r="G67" i="1"/>
  <c r="E67" i="1"/>
  <c r="D67" i="1"/>
  <c r="F67" i="1" s="1"/>
  <c r="BV66" i="1"/>
  <c r="BW66" i="1" s="1"/>
  <c r="BU66" i="1"/>
  <c r="BS66" i="1"/>
  <c r="BR66" i="1"/>
  <c r="BT66" i="1" s="1"/>
  <c r="BP66" i="1"/>
  <c r="BQ66" i="1" s="1"/>
  <c r="BO66" i="1"/>
  <c r="BM66" i="1"/>
  <c r="BL66" i="1"/>
  <c r="BN66" i="1" s="1"/>
  <c r="BJ66" i="1"/>
  <c r="BK66" i="1" s="1"/>
  <c r="BI66" i="1"/>
  <c r="BG66" i="1"/>
  <c r="BF66" i="1"/>
  <c r="BH66" i="1" s="1"/>
  <c r="BD66" i="1"/>
  <c r="BE66" i="1" s="1"/>
  <c r="BC66" i="1"/>
  <c r="BA66" i="1"/>
  <c r="AZ66" i="1"/>
  <c r="BB66" i="1" s="1"/>
  <c r="AX66" i="1"/>
  <c r="AY66" i="1" s="1"/>
  <c r="AW66" i="1"/>
  <c r="AU66" i="1"/>
  <c r="AT66" i="1"/>
  <c r="AV66" i="1" s="1"/>
  <c r="AR66" i="1"/>
  <c r="AS66" i="1" s="1"/>
  <c r="AQ66" i="1"/>
  <c r="AO66" i="1"/>
  <c r="AN66" i="1"/>
  <c r="AP66" i="1" s="1"/>
  <c r="AL66" i="1"/>
  <c r="AM66" i="1" s="1"/>
  <c r="AK66" i="1"/>
  <c r="AI66" i="1"/>
  <c r="AH66" i="1"/>
  <c r="AJ66" i="1" s="1"/>
  <c r="AF66" i="1"/>
  <c r="AG66" i="1" s="1"/>
  <c r="AE66" i="1"/>
  <c r="AC66" i="1"/>
  <c r="AB66" i="1"/>
  <c r="AD66" i="1" s="1"/>
  <c r="Z66" i="1"/>
  <c r="AA66" i="1" s="1"/>
  <c r="Y66" i="1"/>
  <c r="W66" i="1"/>
  <c r="V66" i="1"/>
  <c r="X66" i="1" s="1"/>
  <c r="T66" i="1"/>
  <c r="U66" i="1" s="1"/>
  <c r="S66" i="1"/>
  <c r="Q66" i="1"/>
  <c r="P66" i="1"/>
  <c r="R66" i="1" s="1"/>
  <c r="N66" i="1"/>
  <c r="O66" i="1" s="1"/>
  <c r="M66" i="1"/>
  <c r="K66" i="1"/>
  <c r="J66" i="1"/>
  <c r="L66" i="1" s="1"/>
  <c r="H66" i="1"/>
  <c r="I66" i="1" s="1"/>
  <c r="G66" i="1"/>
  <c r="E66" i="1"/>
  <c r="D66" i="1"/>
  <c r="F66" i="1" s="1"/>
  <c r="BV65" i="1"/>
  <c r="BW65" i="1" s="1"/>
  <c r="BU65" i="1"/>
  <c r="BS65" i="1"/>
  <c r="BR65" i="1"/>
  <c r="BT65" i="1" s="1"/>
  <c r="BP65" i="1"/>
  <c r="BQ65" i="1" s="1"/>
  <c r="BO65" i="1"/>
  <c r="BM65" i="1"/>
  <c r="BL65" i="1"/>
  <c r="BN65" i="1" s="1"/>
  <c r="BJ65" i="1"/>
  <c r="BK65" i="1" s="1"/>
  <c r="BI65" i="1"/>
  <c r="BG65" i="1"/>
  <c r="BF65" i="1"/>
  <c r="BH65" i="1" s="1"/>
  <c r="BD65" i="1"/>
  <c r="BE65" i="1" s="1"/>
  <c r="BC65" i="1"/>
  <c r="BA65" i="1"/>
  <c r="AZ65" i="1"/>
  <c r="BB65" i="1" s="1"/>
  <c r="AX65" i="1"/>
  <c r="AY65" i="1" s="1"/>
  <c r="AW65" i="1"/>
  <c r="AU65" i="1"/>
  <c r="AT65" i="1"/>
  <c r="AV65" i="1" s="1"/>
  <c r="AR65" i="1"/>
  <c r="AS65" i="1" s="1"/>
  <c r="AQ65" i="1"/>
  <c r="AO65" i="1"/>
  <c r="AN65" i="1"/>
  <c r="AP65" i="1" s="1"/>
  <c r="AL65" i="1"/>
  <c r="AM65" i="1" s="1"/>
  <c r="AK65" i="1"/>
  <c r="AI65" i="1"/>
  <c r="AH65" i="1"/>
  <c r="AJ65" i="1" s="1"/>
  <c r="AF65" i="1"/>
  <c r="AG65" i="1" s="1"/>
  <c r="AE65" i="1"/>
  <c r="AC65" i="1"/>
  <c r="AB65" i="1"/>
  <c r="AD65" i="1" s="1"/>
  <c r="Z65" i="1"/>
  <c r="AA65" i="1" s="1"/>
  <c r="Y65" i="1"/>
  <c r="W65" i="1"/>
  <c r="V65" i="1"/>
  <c r="X65" i="1" s="1"/>
  <c r="T65" i="1"/>
  <c r="U65" i="1" s="1"/>
  <c r="S65" i="1"/>
  <c r="Q65" i="1"/>
  <c r="P65" i="1"/>
  <c r="R65" i="1" s="1"/>
  <c r="N65" i="1"/>
  <c r="O65" i="1" s="1"/>
  <c r="M65" i="1"/>
  <c r="K65" i="1"/>
  <c r="J65" i="1"/>
  <c r="L65" i="1" s="1"/>
  <c r="H65" i="1"/>
  <c r="I65" i="1" s="1"/>
  <c r="G65" i="1"/>
  <c r="E65" i="1"/>
  <c r="D65" i="1"/>
  <c r="F65" i="1" s="1"/>
  <c r="BV64" i="1"/>
  <c r="BW64" i="1" s="1"/>
  <c r="BU64" i="1"/>
  <c r="BS64" i="1"/>
  <c r="BR64" i="1"/>
  <c r="BT64" i="1" s="1"/>
  <c r="BP64" i="1"/>
  <c r="BQ64" i="1" s="1"/>
  <c r="BO64" i="1"/>
  <c r="BM64" i="1"/>
  <c r="BL64" i="1"/>
  <c r="BN64" i="1" s="1"/>
  <c r="BJ64" i="1"/>
  <c r="BK64" i="1" s="1"/>
  <c r="BI64" i="1"/>
  <c r="BG64" i="1"/>
  <c r="BF64" i="1"/>
  <c r="BH64" i="1" s="1"/>
  <c r="BD64" i="1"/>
  <c r="BE64" i="1" s="1"/>
  <c r="BC64" i="1"/>
  <c r="BA64" i="1"/>
  <c r="AZ64" i="1"/>
  <c r="BB64" i="1" s="1"/>
  <c r="AX64" i="1"/>
  <c r="AY64" i="1" s="1"/>
  <c r="AW64" i="1"/>
  <c r="AU64" i="1"/>
  <c r="AT64" i="1"/>
  <c r="AV64" i="1" s="1"/>
  <c r="AR64" i="1"/>
  <c r="AS64" i="1" s="1"/>
  <c r="AQ64" i="1"/>
  <c r="AO64" i="1"/>
  <c r="AN64" i="1"/>
  <c r="AP64" i="1" s="1"/>
  <c r="AL64" i="1"/>
  <c r="AM64" i="1" s="1"/>
  <c r="AK64" i="1"/>
  <c r="AI64" i="1"/>
  <c r="AH64" i="1"/>
  <c r="AJ64" i="1" s="1"/>
  <c r="AF64" i="1"/>
  <c r="AG64" i="1" s="1"/>
  <c r="AE64" i="1"/>
  <c r="AC64" i="1"/>
  <c r="AB64" i="1"/>
  <c r="AD64" i="1" s="1"/>
  <c r="Z64" i="1"/>
  <c r="AA64" i="1" s="1"/>
  <c r="Y64" i="1"/>
  <c r="W64" i="1"/>
  <c r="V64" i="1"/>
  <c r="X64" i="1" s="1"/>
  <c r="T64" i="1"/>
  <c r="U64" i="1" s="1"/>
  <c r="S64" i="1"/>
  <c r="Q64" i="1"/>
  <c r="P64" i="1"/>
  <c r="R64" i="1" s="1"/>
  <c r="N64" i="1"/>
  <c r="O64" i="1" s="1"/>
  <c r="M64" i="1"/>
  <c r="K64" i="1"/>
  <c r="J64" i="1"/>
  <c r="L64" i="1" s="1"/>
  <c r="H64" i="1"/>
  <c r="I64" i="1" s="1"/>
  <c r="G64" i="1"/>
  <c r="E64" i="1"/>
  <c r="D64" i="1"/>
  <c r="F64" i="1" s="1"/>
  <c r="BV63" i="1"/>
  <c r="BU63" i="1"/>
  <c r="BU69" i="1" s="1"/>
  <c r="BS63" i="1"/>
  <c r="BR63" i="1"/>
  <c r="BR69" i="1" s="1"/>
  <c r="BP63" i="1"/>
  <c r="BO63" i="1"/>
  <c r="BM63" i="1"/>
  <c r="BM69" i="1" s="1"/>
  <c r="BN69" i="1" s="1"/>
  <c r="BL63" i="1"/>
  <c r="BL69" i="1" s="1"/>
  <c r="BJ63" i="1"/>
  <c r="BI63" i="1"/>
  <c r="BI69" i="1" s="1"/>
  <c r="BG63" i="1"/>
  <c r="BF63" i="1"/>
  <c r="BF69" i="1" s="1"/>
  <c r="BD63" i="1"/>
  <c r="BC63" i="1"/>
  <c r="BA63" i="1"/>
  <c r="BA69" i="1" s="1"/>
  <c r="BB69" i="1" s="1"/>
  <c r="AZ63" i="1"/>
  <c r="AZ69" i="1" s="1"/>
  <c r="AX63" i="1"/>
  <c r="AW63" i="1"/>
  <c r="AW69" i="1" s="1"/>
  <c r="AU63" i="1"/>
  <c r="AT63" i="1"/>
  <c r="AR63" i="1"/>
  <c r="AQ63" i="1"/>
  <c r="AO63" i="1"/>
  <c r="AO69" i="1" s="1"/>
  <c r="AP69" i="1" s="1"/>
  <c r="AN63" i="1"/>
  <c r="AN69" i="1" s="1"/>
  <c r="AL63" i="1"/>
  <c r="AK63" i="1"/>
  <c r="AK69" i="1" s="1"/>
  <c r="AI63" i="1"/>
  <c r="AH63" i="1"/>
  <c r="AH69" i="1" s="1"/>
  <c r="AF63" i="1"/>
  <c r="AE63" i="1"/>
  <c r="AC63" i="1"/>
  <c r="AC69" i="1" s="1"/>
  <c r="AD69" i="1" s="1"/>
  <c r="AB63" i="1"/>
  <c r="AB69" i="1" s="1"/>
  <c r="Z63" i="1"/>
  <c r="Y63" i="1"/>
  <c r="Y69" i="1" s="1"/>
  <c r="W63" i="1"/>
  <c r="V63" i="1"/>
  <c r="V69" i="1" s="1"/>
  <c r="T63" i="1"/>
  <c r="S63" i="1"/>
  <c r="Q63" i="1"/>
  <c r="Q69" i="1" s="1"/>
  <c r="R69" i="1" s="1"/>
  <c r="P63" i="1"/>
  <c r="P69" i="1" s="1"/>
  <c r="N63" i="1"/>
  <c r="M63" i="1"/>
  <c r="M69" i="1" s="1"/>
  <c r="K63" i="1"/>
  <c r="J63" i="1"/>
  <c r="J69" i="1" s="1"/>
  <c r="H63" i="1"/>
  <c r="I63" i="1" s="1"/>
  <c r="G63" i="1"/>
  <c r="G69" i="1" s="1"/>
  <c r="E63" i="1"/>
  <c r="E69" i="1" s="1"/>
  <c r="F69" i="1" s="1"/>
  <c r="D63" i="1"/>
  <c r="D69" i="1" s="1"/>
  <c r="BV61" i="1"/>
  <c r="BW61" i="1" s="1"/>
  <c r="AT61" i="1"/>
  <c r="V61" i="1"/>
  <c r="BV60" i="1"/>
  <c r="BW60" i="1" s="1"/>
  <c r="BU60" i="1"/>
  <c r="BS60" i="1"/>
  <c r="BR60" i="1"/>
  <c r="BT60" i="1" s="1"/>
  <c r="BP60" i="1"/>
  <c r="BQ60" i="1" s="1"/>
  <c r="BO60" i="1"/>
  <c r="BM60" i="1"/>
  <c r="BL60" i="1"/>
  <c r="BN60" i="1" s="1"/>
  <c r="BJ60" i="1"/>
  <c r="BK60" i="1" s="1"/>
  <c r="BI60" i="1"/>
  <c r="BG60" i="1"/>
  <c r="BF60" i="1"/>
  <c r="BH60" i="1" s="1"/>
  <c r="BD60" i="1"/>
  <c r="BE60" i="1" s="1"/>
  <c r="BC60" i="1"/>
  <c r="BA60" i="1"/>
  <c r="AZ60" i="1"/>
  <c r="BB60" i="1" s="1"/>
  <c r="AX60" i="1"/>
  <c r="AY60" i="1" s="1"/>
  <c r="AW60" i="1"/>
  <c r="AU60" i="1"/>
  <c r="AT60" i="1"/>
  <c r="AV60" i="1" s="1"/>
  <c r="AR60" i="1"/>
  <c r="AS60" i="1" s="1"/>
  <c r="AQ60" i="1"/>
  <c r="AO60" i="1"/>
  <c r="AN60" i="1"/>
  <c r="AP60" i="1" s="1"/>
  <c r="AL60" i="1"/>
  <c r="AM60" i="1" s="1"/>
  <c r="AK60" i="1"/>
  <c r="AI60" i="1"/>
  <c r="AH60" i="1"/>
  <c r="AJ60" i="1" s="1"/>
  <c r="AF60" i="1"/>
  <c r="AG60" i="1" s="1"/>
  <c r="AE60" i="1"/>
  <c r="AC60" i="1"/>
  <c r="AB60" i="1"/>
  <c r="AD60" i="1" s="1"/>
  <c r="Z60" i="1"/>
  <c r="AA60" i="1" s="1"/>
  <c r="Y60" i="1"/>
  <c r="W60" i="1"/>
  <c r="V60" i="1"/>
  <c r="X60" i="1" s="1"/>
  <c r="T60" i="1"/>
  <c r="U60" i="1" s="1"/>
  <c r="S60" i="1"/>
  <c r="Q60" i="1"/>
  <c r="P60" i="1"/>
  <c r="R60" i="1" s="1"/>
  <c r="N60" i="1"/>
  <c r="O60" i="1" s="1"/>
  <c r="M60" i="1"/>
  <c r="K60" i="1"/>
  <c r="J60" i="1"/>
  <c r="L60" i="1" s="1"/>
  <c r="H60" i="1"/>
  <c r="I60" i="1" s="1"/>
  <c r="G60" i="1"/>
  <c r="E60" i="1"/>
  <c r="D60" i="1"/>
  <c r="F60" i="1" s="1"/>
  <c r="BV59" i="1"/>
  <c r="BW59" i="1" s="1"/>
  <c r="BU59" i="1"/>
  <c r="BS59" i="1"/>
  <c r="BR59" i="1"/>
  <c r="BT59" i="1" s="1"/>
  <c r="BP59" i="1"/>
  <c r="BQ59" i="1" s="1"/>
  <c r="BO59" i="1"/>
  <c r="BM59" i="1"/>
  <c r="BL59" i="1"/>
  <c r="BN59" i="1" s="1"/>
  <c r="BJ59" i="1"/>
  <c r="BK59" i="1" s="1"/>
  <c r="BI59" i="1"/>
  <c r="BG59" i="1"/>
  <c r="BF59" i="1"/>
  <c r="BH59" i="1" s="1"/>
  <c r="BD59" i="1"/>
  <c r="BE59" i="1" s="1"/>
  <c r="BC59" i="1"/>
  <c r="BA59" i="1"/>
  <c r="AZ59" i="1"/>
  <c r="BB59" i="1" s="1"/>
  <c r="AX59" i="1"/>
  <c r="AY59" i="1" s="1"/>
  <c r="AW59" i="1"/>
  <c r="AU59" i="1"/>
  <c r="AT59" i="1"/>
  <c r="AV59" i="1" s="1"/>
  <c r="AR59" i="1"/>
  <c r="AS59" i="1" s="1"/>
  <c r="AQ59" i="1"/>
  <c r="AO59" i="1"/>
  <c r="AN59" i="1"/>
  <c r="AP59" i="1" s="1"/>
  <c r="AL59" i="1"/>
  <c r="AM59" i="1" s="1"/>
  <c r="AK59" i="1"/>
  <c r="AI59" i="1"/>
  <c r="AH59" i="1"/>
  <c r="AJ59" i="1" s="1"/>
  <c r="AF59" i="1"/>
  <c r="AG59" i="1" s="1"/>
  <c r="AE59" i="1"/>
  <c r="AC59" i="1"/>
  <c r="AB59" i="1"/>
  <c r="AD59" i="1" s="1"/>
  <c r="Z59" i="1"/>
  <c r="AA59" i="1" s="1"/>
  <c r="Y59" i="1"/>
  <c r="W59" i="1"/>
  <c r="V59" i="1"/>
  <c r="X59" i="1" s="1"/>
  <c r="T59" i="1"/>
  <c r="U59" i="1" s="1"/>
  <c r="S59" i="1"/>
  <c r="Q59" i="1"/>
  <c r="P59" i="1"/>
  <c r="R59" i="1" s="1"/>
  <c r="N59" i="1"/>
  <c r="O59" i="1" s="1"/>
  <c r="M59" i="1"/>
  <c r="K59" i="1"/>
  <c r="J59" i="1"/>
  <c r="L59" i="1" s="1"/>
  <c r="H59" i="1"/>
  <c r="I59" i="1" s="1"/>
  <c r="G59" i="1"/>
  <c r="E59" i="1"/>
  <c r="D59" i="1"/>
  <c r="F59" i="1" s="1"/>
  <c r="BV58" i="1"/>
  <c r="BW58" i="1" s="1"/>
  <c r="BU58" i="1"/>
  <c r="BS58" i="1"/>
  <c r="BR58" i="1"/>
  <c r="BT58" i="1" s="1"/>
  <c r="BP58" i="1"/>
  <c r="BQ58" i="1" s="1"/>
  <c r="BO58" i="1"/>
  <c r="BM58" i="1"/>
  <c r="BL58" i="1"/>
  <c r="BN58" i="1" s="1"/>
  <c r="BJ58" i="1"/>
  <c r="BK58" i="1" s="1"/>
  <c r="BI58" i="1"/>
  <c r="BG58" i="1"/>
  <c r="BF58" i="1"/>
  <c r="BH58" i="1" s="1"/>
  <c r="BD58" i="1"/>
  <c r="BE58" i="1" s="1"/>
  <c r="BC58" i="1"/>
  <c r="BA58" i="1"/>
  <c r="AZ58" i="1"/>
  <c r="BB58" i="1" s="1"/>
  <c r="AX58" i="1"/>
  <c r="AY58" i="1" s="1"/>
  <c r="AW58" i="1"/>
  <c r="AU58" i="1"/>
  <c r="AT58" i="1"/>
  <c r="AV58" i="1" s="1"/>
  <c r="AR58" i="1"/>
  <c r="AS58" i="1" s="1"/>
  <c r="AQ58" i="1"/>
  <c r="AO58" i="1"/>
  <c r="AN58" i="1"/>
  <c r="AP58" i="1" s="1"/>
  <c r="AL58" i="1"/>
  <c r="AM58" i="1" s="1"/>
  <c r="AK58" i="1"/>
  <c r="AI58" i="1"/>
  <c r="AH58" i="1"/>
  <c r="AJ58" i="1" s="1"/>
  <c r="AF58" i="1"/>
  <c r="AG58" i="1" s="1"/>
  <c r="AE58" i="1"/>
  <c r="AC58" i="1"/>
  <c r="AB58" i="1"/>
  <c r="AD58" i="1" s="1"/>
  <c r="Z58" i="1"/>
  <c r="AA58" i="1" s="1"/>
  <c r="Y58" i="1"/>
  <c r="W58" i="1"/>
  <c r="V58" i="1"/>
  <c r="X58" i="1" s="1"/>
  <c r="T58" i="1"/>
  <c r="U58" i="1" s="1"/>
  <c r="S58" i="1"/>
  <c r="Q58" i="1"/>
  <c r="P58" i="1"/>
  <c r="R58" i="1" s="1"/>
  <c r="N58" i="1"/>
  <c r="O58" i="1" s="1"/>
  <c r="M58" i="1"/>
  <c r="K58" i="1"/>
  <c r="J58" i="1"/>
  <c r="L58" i="1" s="1"/>
  <c r="H58" i="1"/>
  <c r="I58" i="1" s="1"/>
  <c r="G58" i="1"/>
  <c r="E58" i="1"/>
  <c r="D58" i="1"/>
  <c r="F58" i="1" s="1"/>
  <c r="BV57" i="1"/>
  <c r="BW57" i="1" s="1"/>
  <c r="BU57" i="1"/>
  <c r="BS57" i="1"/>
  <c r="BR57" i="1"/>
  <c r="BT57" i="1" s="1"/>
  <c r="BP57" i="1"/>
  <c r="BQ57" i="1" s="1"/>
  <c r="BO57" i="1"/>
  <c r="BM57" i="1"/>
  <c r="BL57" i="1"/>
  <c r="BN57" i="1" s="1"/>
  <c r="BJ57" i="1"/>
  <c r="BK57" i="1" s="1"/>
  <c r="BI57" i="1"/>
  <c r="BG57" i="1"/>
  <c r="BF57" i="1"/>
  <c r="BH57" i="1" s="1"/>
  <c r="BD57" i="1"/>
  <c r="BE57" i="1" s="1"/>
  <c r="BC57" i="1"/>
  <c r="BA57" i="1"/>
  <c r="AZ57" i="1"/>
  <c r="BB57" i="1" s="1"/>
  <c r="AX57" i="1"/>
  <c r="AY57" i="1" s="1"/>
  <c r="AW57" i="1"/>
  <c r="AU57" i="1"/>
  <c r="AT57" i="1"/>
  <c r="AV57" i="1" s="1"/>
  <c r="AR57" i="1"/>
  <c r="AS57" i="1" s="1"/>
  <c r="AQ57" i="1"/>
  <c r="AO57" i="1"/>
  <c r="AN57" i="1"/>
  <c r="AP57" i="1" s="1"/>
  <c r="AL57" i="1"/>
  <c r="AM57" i="1" s="1"/>
  <c r="AK57" i="1"/>
  <c r="AI57" i="1"/>
  <c r="AH57" i="1"/>
  <c r="AJ57" i="1" s="1"/>
  <c r="AF57" i="1"/>
  <c r="AG57" i="1" s="1"/>
  <c r="AE57" i="1"/>
  <c r="AC57" i="1"/>
  <c r="AB57" i="1"/>
  <c r="AD57" i="1" s="1"/>
  <c r="Z57" i="1"/>
  <c r="AA57" i="1" s="1"/>
  <c r="Y57" i="1"/>
  <c r="W57" i="1"/>
  <c r="V57" i="1"/>
  <c r="X57" i="1" s="1"/>
  <c r="T57" i="1"/>
  <c r="U57" i="1" s="1"/>
  <c r="S57" i="1"/>
  <c r="Q57" i="1"/>
  <c r="P57" i="1"/>
  <c r="R57" i="1" s="1"/>
  <c r="N57" i="1"/>
  <c r="O57" i="1" s="1"/>
  <c r="M57" i="1"/>
  <c r="K57" i="1"/>
  <c r="J57" i="1"/>
  <c r="L57" i="1" s="1"/>
  <c r="H57" i="1"/>
  <c r="I57" i="1" s="1"/>
  <c r="G57" i="1"/>
  <c r="E57" i="1"/>
  <c r="D57" i="1"/>
  <c r="F57" i="1" s="1"/>
  <c r="BV56" i="1"/>
  <c r="BW56" i="1" s="1"/>
  <c r="BU56" i="1"/>
  <c r="BS56" i="1"/>
  <c r="BR56" i="1"/>
  <c r="BT56" i="1" s="1"/>
  <c r="BP56" i="1"/>
  <c r="BQ56" i="1" s="1"/>
  <c r="BO56" i="1"/>
  <c r="BM56" i="1"/>
  <c r="BL56" i="1"/>
  <c r="BN56" i="1" s="1"/>
  <c r="BJ56" i="1"/>
  <c r="BK56" i="1" s="1"/>
  <c r="BI56" i="1"/>
  <c r="BG56" i="1"/>
  <c r="BF56" i="1"/>
  <c r="BH56" i="1" s="1"/>
  <c r="BD56" i="1"/>
  <c r="BE56" i="1" s="1"/>
  <c r="BC56" i="1"/>
  <c r="BA56" i="1"/>
  <c r="AZ56" i="1"/>
  <c r="BB56" i="1" s="1"/>
  <c r="AX56" i="1"/>
  <c r="AY56" i="1" s="1"/>
  <c r="AW56" i="1"/>
  <c r="AU56" i="1"/>
  <c r="AT56" i="1"/>
  <c r="AV56" i="1" s="1"/>
  <c r="AR56" i="1"/>
  <c r="AS56" i="1" s="1"/>
  <c r="AQ56" i="1"/>
  <c r="AO56" i="1"/>
  <c r="AN56" i="1"/>
  <c r="AP56" i="1" s="1"/>
  <c r="AL56" i="1"/>
  <c r="AM56" i="1" s="1"/>
  <c r="AK56" i="1"/>
  <c r="AI56" i="1"/>
  <c r="AH56" i="1"/>
  <c r="AJ56" i="1" s="1"/>
  <c r="AF56" i="1"/>
  <c r="AG56" i="1" s="1"/>
  <c r="AE56" i="1"/>
  <c r="AC56" i="1"/>
  <c r="AB56" i="1"/>
  <c r="AD56" i="1" s="1"/>
  <c r="Z56" i="1"/>
  <c r="AA56" i="1" s="1"/>
  <c r="Y56" i="1"/>
  <c r="W56" i="1"/>
  <c r="V56" i="1"/>
  <c r="X56" i="1" s="1"/>
  <c r="T56" i="1"/>
  <c r="U56" i="1" s="1"/>
  <c r="S56" i="1"/>
  <c r="Q56" i="1"/>
  <c r="P56" i="1"/>
  <c r="R56" i="1" s="1"/>
  <c r="N56" i="1"/>
  <c r="O56" i="1" s="1"/>
  <c r="M56" i="1"/>
  <c r="K56" i="1"/>
  <c r="J56" i="1"/>
  <c r="L56" i="1" s="1"/>
  <c r="H56" i="1"/>
  <c r="I56" i="1" s="1"/>
  <c r="G56" i="1"/>
  <c r="E56" i="1"/>
  <c r="D56" i="1"/>
  <c r="F56" i="1" s="1"/>
  <c r="BV55" i="1"/>
  <c r="BW55" i="1" s="1"/>
  <c r="BU55" i="1"/>
  <c r="BU61" i="1" s="1"/>
  <c r="BS55" i="1"/>
  <c r="BS61" i="1" s="1"/>
  <c r="BR55" i="1"/>
  <c r="BR61" i="1" s="1"/>
  <c r="BP55" i="1"/>
  <c r="BO55" i="1"/>
  <c r="BO61" i="1" s="1"/>
  <c r="BM55" i="1"/>
  <c r="BM61" i="1" s="1"/>
  <c r="BN61" i="1" s="1"/>
  <c r="BL55" i="1"/>
  <c r="BL61" i="1" s="1"/>
  <c r="BJ55" i="1"/>
  <c r="BK55" i="1" s="1"/>
  <c r="BI55" i="1"/>
  <c r="BI61" i="1" s="1"/>
  <c r="BG55" i="1"/>
  <c r="BG61" i="1" s="1"/>
  <c r="BF55" i="1"/>
  <c r="BF61" i="1" s="1"/>
  <c r="BD55" i="1"/>
  <c r="BE55" i="1" s="1"/>
  <c r="BC55" i="1"/>
  <c r="BC61" i="1" s="1"/>
  <c r="BA55" i="1"/>
  <c r="BA61" i="1" s="1"/>
  <c r="AZ55" i="1"/>
  <c r="AZ61" i="1" s="1"/>
  <c r="BB61" i="1" s="1"/>
  <c r="AX55" i="1"/>
  <c r="AY55" i="1" s="1"/>
  <c r="AW55" i="1"/>
  <c r="AW61" i="1" s="1"/>
  <c r="AU55" i="1"/>
  <c r="AU61" i="1" s="1"/>
  <c r="AV61" i="1" s="1"/>
  <c r="AT55" i="1"/>
  <c r="AV55" i="1" s="1"/>
  <c r="AR55" i="1"/>
  <c r="AS55" i="1" s="1"/>
  <c r="AQ55" i="1"/>
  <c r="AQ61" i="1" s="1"/>
  <c r="AO55" i="1"/>
  <c r="AO61" i="1" s="1"/>
  <c r="AP61" i="1" s="1"/>
  <c r="AN55" i="1"/>
  <c r="AN61" i="1" s="1"/>
  <c r="AL55" i="1"/>
  <c r="AM55" i="1" s="1"/>
  <c r="AK55" i="1"/>
  <c r="AK61" i="1" s="1"/>
  <c r="AI55" i="1"/>
  <c r="AI61" i="1" s="1"/>
  <c r="AH55" i="1"/>
  <c r="AH61" i="1" s="1"/>
  <c r="AF55" i="1"/>
  <c r="AG55" i="1" s="1"/>
  <c r="AE55" i="1"/>
  <c r="AE61" i="1" s="1"/>
  <c r="AC55" i="1"/>
  <c r="AC61" i="1" s="1"/>
  <c r="AB55" i="1"/>
  <c r="AB61" i="1" s="1"/>
  <c r="AD61" i="1" s="1"/>
  <c r="Z55" i="1"/>
  <c r="AA55" i="1" s="1"/>
  <c r="Y55" i="1"/>
  <c r="Y61" i="1" s="1"/>
  <c r="W55" i="1"/>
  <c r="W61" i="1" s="1"/>
  <c r="X61" i="1" s="1"/>
  <c r="V55" i="1"/>
  <c r="X55" i="1" s="1"/>
  <c r="T55" i="1"/>
  <c r="U55" i="1" s="1"/>
  <c r="S55" i="1"/>
  <c r="S61" i="1" s="1"/>
  <c r="Q55" i="1"/>
  <c r="Q61" i="1" s="1"/>
  <c r="R61" i="1" s="1"/>
  <c r="P55" i="1"/>
  <c r="P61" i="1" s="1"/>
  <c r="N55" i="1"/>
  <c r="O55" i="1" s="1"/>
  <c r="M55" i="1"/>
  <c r="M61" i="1" s="1"/>
  <c r="K55" i="1"/>
  <c r="K61" i="1" s="1"/>
  <c r="J55" i="1"/>
  <c r="J61" i="1" s="1"/>
  <c r="H55" i="1"/>
  <c r="I55" i="1" s="1"/>
  <c r="G55" i="1"/>
  <c r="G61" i="1" s="1"/>
  <c r="E55" i="1"/>
  <c r="E61" i="1" s="1"/>
  <c r="D55" i="1"/>
  <c r="D61" i="1" s="1"/>
  <c r="F61" i="1" s="1"/>
  <c r="BR54" i="1"/>
  <c r="BR62" i="1" s="1"/>
  <c r="AT54" i="1"/>
  <c r="AT62" i="1" s="1"/>
  <c r="V54" i="1"/>
  <c r="V62" i="1" s="1"/>
  <c r="BV53" i="1"/>
  <c r="BW53" i="1" s="1"/>
  <c r="BU53" i="1"/>
  <c r="BS53" i="1"/>
  <c r="BR53" i="1"/>
  <c r="BT53" i="1" s="1"/>
  <c r="BP53" i="1"/>
  <c r="BQ53" i="1" s="1"/>
  <c r="BO53" i="1"/>
  <c r="BM53" i="1"/>
  <c r="BL53" i="1"/>
  <c r="BN53" i="1" s="1"/>
  <c r="BJ53" i="1"/>
  <c r="BK53" i="1" s="1"/>
  <c r="BI53" i="1"/>
  <c r="BG53" i="1"/>
  <c r="BF53" i="1"/>
  <c r="BH53" i="1" s="1"/>
  <c r="BD53" i="1"/>
  <c r="BE53" i="1" s="1"/>
  <c r="BC53" i="1"/>
  <c r="BA53" i="1"/>
  <c r="AZ53" i="1"/>
  <c r="BB53" i="1" s="1"/>
  <c r="AX53" i="1"/>
  <c r="AY53" i="1" s="1"/>
  <c r="AW53" i="1"/>
  <c r="AU53" i="1"/>
  <c r="AT53" i="1"/>
  <c r="AV53" i="1" s="1"/>
  <c r="AR53" i="1"/>
  <c r="AS53" i="1" s="1"/>
  <c r="AQ53" i="1"/>
  <c r="AO53" i="1"/>
  <c r="AN53" i="1"/>
  <c r="AP53" i="1" s="1"/>
  <c r="AL53" i="1"/>
  <c r="AM53" i="1" s="1"/>
  <c r="AK53" i="1"/>
  <c r="AI53" i="1"/>
  <c r="AH53" i="1"/>
  <c r="AJ53" i="1" s="1"/>
  <c r="AF53" i="1"/>
  <c r="AG53" i="1" s="1"/>
  <c r="AE53" i="1"/>
  <c r="AC53" i="1"/>
  <c r="AB53" i="1"/>
  <c r="AD53" i="1" s="1"/>
  <c r="Z53" i="1"/>
  <c r="AA53" i="1" s="1"/>
  <c r="Y53" i="1"/>
  <c r="W53" i="1"/>
  <c r="V53" i="1"/>
  <c r="X53" i="1" s="1"/>
  <c r="T53" i="1"/>
  <c r="U53" i="1" s="1"/>
  <c r="S53" i="1"/>
  <c r="Q53" i="1"/>
  <c r="P53" i="1"/>
  <c r="R53" i="1" s="1"/>
  <c r="N53" i="1"/>
  <c r="O53" i="1" s="1"/>
  <c r="M53" i="1"/>
  <c r="K53" i="1"/>
  <c r="J53" i="1"/>
  <c r="L53" i="1" s="1"/>
  <c r="H53" i="1"/>
  <c r="I53" i="1" s="1"/>
  <c r="G53" i="1"/>
  <c r="E53" i="1"/>
  <c r="D53" i="1"/>
  <c r="F53" i="1" s="1"/>
  <c r="BV52" i="1"/>
  <c r="BW52" i="1" s="1"/>
  <c r="BU52" i="1"/>
  <c r="BS52" i="1"/>
  <c r="BR52" i="1"/>
  <c r="BT52" i="1" s="1"/>
  <c r="BP52" i="1"/>
  <c r="BQ52" i="1" s="1"/>
  <c r="BO52" i="1"/>
  <c r="BM52" i="1"/>
  <c r="BL52" i="1"/>
  <c r="BN52" i="1" s="1"/>
  <c r="BJ52" i="1"/>
  <c r="BK52" i="1" s="1"/>
  <c r="BI52" i="1"/>
  <c r="BG52" i="1"/>
  <c r="BF52" i="1"/>
  <c r="BH52" i="1" s="1"/>
  <c r="BD52" i="1"/>
  <c r="BE52" i="1" s="1"/>
  <c r="BC52" i="1"/>
  <c r="BA52" i="1"/>
  <c r="AZ52" i="1"/>
  <c r="BB52" i="1" s="1"/>
  <c r="AX52" i="1"/>
  <c r="AY52" i="1" s="1"/>
  <c r="AW52" i="1"/>
  <c r="AU52" i="1"/>
  <c r="AT52" i="1"/>
  <c r="AV52" i="1" s="1"/>
  <c r="AR52" i="1"/>
  <c r="AS52" i="1" s="1"/>
  <c r="AQ52" i="1"/>
  <c r="AO52" i="1"/>
  <c r="AN52" i="1"/>
  <c r="AP52" i="1" s="1"/>
  <c r="AL52" i="1"/>
  <c r="AM52" i="1" s="1"/>
  <c r="AK52" i="1"/>
  <c r="AI52" i="1"/>
  <c r="AH52" i="1"/>
  <c r="AJ52" i="1" s="1"/>
  <c r="AF52" i="1"/>
  <c r="AG52" i="1" s="1"/>
  <c r="AE52" i="1"/>
  <c r="AC52" i="1"/>
  <c r="AB52" i="1"/>
  <c r="AD52" i="1" s="1"/>
  <c r="Z52" i="1"/>
  <c r="AA52" i="1" s="1"/>
  <c r="Y52" i="1"/>
  <c r="W52" i="1"/>
  <c r="V52" i="1"/>
  <c r="X52" i="1" s="1"/>
  <c r="T52" i="1"/>
  <c r="U52" i="1" s="1"/>
  <c r="S52" i="1"/>
  <c r="Q52" i="1"/>
  <c r="P52" i="1"/>
  <c r="R52" i="1" s="1"/>
  <c r="N52" i="1"/>
  <c r="O52" i="1" s="1"/>
  <c r="M52" i="1"/>
  <c r="K52" i="1"/>
  <c r="J52" i="1"/>
  <c r="L52" i="1" s="1"/>
  <c r="H52" i="1"/>
  <c r="I52" i="1" s="1"/>
  <c r="G52" i="1"/>
  <c r="E52" i="1"/>
  <c r="D52" i="1"/>
  <c r="F52" i="1" s="1"/>
  <c r="BV51" i="1"/>
  <c r="BW51" i="1" s="1"/>
  <c r="BU51" i="1"/>
  <c r="BS51" i="1"/>
  <c r="BR51" i="1"/>
  <c r="BT51" i="1" s="1"/>
  <c r="BP51" i="1"/>
  <c r="BQ51" i="1" s="1"/>
  <c r="BO51" i="1"/>
  <c r="BM51" i="1"/>
  <c r="BL51" i="1"/>
  <c r="BN51" i="1" s="1"/>
  <c r="BJ51" i="1"/>
  <c r="BK51" i="1" s="1"/>
  <c r="BI51" i="1"/>
  <c r="BG51" i="1"/>
  <c r="BF51" i="1"/>
  <c r="BH51" i="1" s="1"/>
  <c r="BD51" i="1"/>
  <c r="BE51" i="1" s="1"/>
  <c r="BC51" i="1"/>
  <c r="BA51" i="1"/>
  <c r="AZ51" i="1"/>
  <c r="BB51" i="1" s="1"/>
  <c r="AX51" i="1"/>
  <c r="AY51" i="1" s="1"/>
  <c r="AW51" i="1"/>
  <c r="AU51" i="1"/>
  <c r="AT51" i="1"/>
  <c r="AV51" i="1" s="1"/>
  <c r="AR51" i="1"/>
  <c r="AS51" i="1" s="1"/>
  <c r="AQ51" i="1"/>
  <c r="AO51" i="1"/>
  <c r="AN51" i="1"/>
  <c r="AP51" i="1" s="1"/>
  <c r="AL51" i="1"/>
  <c r="AM51" i="1" s="1"/>
  <c r="AK51" i="1"/>
  <c r="AI51" i="1"/>
  <c r="AH51" i="1"/>
  <c r="AJ51" i="1" s="1"/>
  <c r="AF51" i="1"/>
  <c r="AG51" i="1" s="1"/>
  <c r="AE51" i="1"/>
  <c r="AC51" i="1"/>
  <c r="AB51" i="1"/>
  <c r="AD51" i="1" s="1"/>
  <c r="Z51" i="1"/>
  <c r="AA51" i="1" s="1"/>
  <c r="Y51" i="1"/>
  <c r="W51" i="1"/>
  <c r="V51" i="1"/>
  <c r="X51" i="1" s="1"/>
  <c r="T51" i="1"/>
  <c r="U51" i="1" s="1"/>
  <c r="S51" i="1"/>
  <c r="Q51" i="1"/>
  <c r="P51" i="1"/>
  <c r="R51" i="1" s="1"/>
  <c r="N51" i="1"/>
  <c r="O51" i="1" s="1"/>
  <c r="M51" i="1"/>
  <c r="K51" i="1"/>
  <c r="J51" i="1"/>
  <c r="L51" i="1" s="1"/>
  <c r="H51" i="1"/>
  <c r="I51" i="1" s="1"/>
  <c r="G51" i="1"/>
  <c r="E51" i="1"/>
  <c r="D51" i="1"/>
  <c r="F51" i="1" s="1"/>
  <c r="BV50" i="1"/>
  <c r="BW50" i="1" s="1"/>
  <c r="BU50" i="1"/>
  <c r="BS50" i="1"/>
  <c r="BR50" i="1"/>
  <c r="BT50" i="1" s="1"/>
  <c r="BP50" i="1"/>
  <c r="BQ50" i="1" s="1"/>
  <c r="BO50" i="1"/>
  <c r="BM50" i="1"/>
  <c r="BL50" i="1"/>
  <c r="BN50" i="1" s="1"/>
  <c r="BJ50" i="1"/>
  <c r="BK50" i="1" s="1"/>
  <c r="BI50" i="1"/>
  <c r="BG50" i="1"/>
  <c r="BF50" i="1"/>
  <c r="BH50" i="1" s="1"/>
  <c r="BD50" i="1"/>
  <c r="BE50" i="1" s="1"/>
  <c r="BC50" i="1"/>
  <c r="BA50" i="1"/>
  <c r="AZ50" i="1"/>
  <c r="BB50" i="1" s="1"/>
  <c r="AX50" i="1"/>
  <c r="AY50" i="1" s="1"/>
  <c r="AW50" i="1"/>
  <c r="AU50" i="1"/>
  <c r="AT50" i="1"/>
  <c r="AV50" i="1" s="1"/>
  <c r="AR50" i="1"/>
  <c r="AS50" i="1" s="1"/>
  <c r="AQ50" i="1"/>
  <c r="AO50" i="1"/>
  <c r="AN50" i="1"/>
  <c r="AP50" i="1" s="1"/>
  <c r="AL50" i="1"/>
  <c r="AM50" i="1" s="1"/>
  <c r="AK50" i="1"/>
  <c r="AI50" i="1"/>
  <c r="AH50" i="1"/>
  <c r="AJ50" i="1" s="1"/>
  <c r="AF50" i="1"/>
  <c r="AG50" i="1" s="1"/>
  <c r="AE50" i="1"/>
  <c r="AC50" i="1"/>
  <c r="AB50" i="1"/>
  <c r="AD50" i="1" s="1"/>
  <c r="Z50" i="1"/>
  <c r="AA50" i="1" s="1"/>
  <c r="Y50" i="1"/>
  <c r="W50" i="1"/>
  <c r="V50" i="1"/>
  <c r="X50" i="1" s="1"/>
  <c r="T50" i="1"/>
  <c r="U50" i="1" s="1"/>
  <c r="S50" i="1"/>
  <c r="Q50" i="1"/>
  <c r="P50" i="1"/>
  <c r="R50" i="1" s="1"/>
  <c r="N50" i="1"/>
  <c r="O50" i="1" s="1"/>
  <c r="M50" i="1"/>
  <c r="K50" i="1"/>
  <c r="J50" i="1"/>
  <c r="L50" i="1" s="1"/>
  <c r="H50" i="1"/>
  <c r="I50" i="1" s="1"/>
  <c r="G50" i="1"/>
  <c r="E50" i="1"/>
  <c r="D50" i="1"/>
  <c r="F50" i="1" s="1"/>
  <c r="BV49" i="1"/>
  <c r="BW49" i="1" s="1"/>
  <c r="BU49" i="1"/>
  <c r="BS49" i="1"/>
  <c r="BR49" i="1"/>
  <c r="BT49" i="1" s="1"/>
  <c r="BP49" i="1"/>
  <c r="BQ49" i="1" s="1"/>
  <c r="BO49" i="1"/>
  <c r="BM49" i="1"/>
  <c r="BL49" i="1"/>
  <c r="BN49" i="1" s="1"/>
  <c r="BJ49" i="1"/>
  <c r="BK49" i="1" s="1"/>
  <c r="BI49" i="1"/>
  <c r="BG49" i="1"/>
  <c r="BF49" i="1"/>
  <c r="BH49" i="1" s="1"/>
  <c r="BD49" i="1"/>
  <c r="BE49" i="1" s="1"/>
  <c r="BC49" i="1"/>
  <c r="BA49" i="1"/>
  <c r="AZ49" i="1"/>
  <c r="BB49" i="1" s="1"/>
  <c r="AX49" i="1"/>
  <c r="AY49" i="1" s="1"/>
  <c r="AW49" i="1"/>
  <c r="AU49" i="1"/>
  <c r="AT49" i="1"/>
  <c r="AV49" i="1" s="1"/>
  <c r="AR49" i="1"/>
  <c r="AS49" i="1" s="1"/>
  <c r="AQ49" i="1"/>
  <c r="AO49" i="1"/>
  <c r="AN49" i="1"/>
  <c r="AP49" i="1" s="1"/>
  <c r="AL49" i="1"/>
  <c r="AM49" i="1" s="1"/>
  <c r="AK49" i="1"/>
  <c r="AI49" i="1"/>
  <c r="AH49" i="1"/>
  <c r="AJ49" i="1" s="1"/>
  <c r="AF49" i="1"/>
  <c r="AG49" i="1" s="1"/>
  <c r="AE49" i="1"/>
  <c r="AC49" i="1"/>
  <c r="AB49" i="1"/>
  <c r="AD49" i="1" s="1"/>
  <c r="Z49" i="1"/>
  <c r="AA49" i="1" s="1"/>
  <c r="Y49" i="1"/>
  <c r="W49" i="1"/>
  <c r="V49" i="1"/>
  <c r="X49" i="1" s="1"/>
  <c r="T49" i="1"/>
  <c r="U49" i="1" s="1"/>
  <c r="S49" i="1"/>
  <c r="Q49" i="1"/>
  <c r="P49" i="1"/>
  <c r="R49" i="1" s="1"/>
  <c r="N49" i="1"/>
  <c r="O49" i="1" s="1"/>
  <c r="M49" i="1"/>
  <c r="K49" i="1"/>
  <c r="J49" i="1"/>
  <c r="L49" i="1" s="1"/>
  <c r="H49" i="1"/>
  <c r="I49" i="1" s="1"/>
  <c r="G49" i="1"/>
  <c r="E49" i="1"/>
  <c r="D49" i="1"/>
  <c r="F49" i="1" s="1"/>
  <c r="BV48" i="1"/>
  <c r="BW48" i="1" s="1"/>
  <c r="BU48" i="1"/>
  <c r="BS48" i="1"/>
  <c r="BR48" i="1"/>
  <c r="BT48" i="1" s="1"/>
  <c r="BP48" i="1"/>
  <c r="BQ48" i="1" s="1"/>
  <c r="BO48" i="1"/>
  <c r="BM48" i="1"/>
  <c r="BL48" i="1"/>
  <c r="BN48" i="1" s="1"/>
  <c r="BJ48" i="1"/>
  <c r="BK48" i="1" s="1"/>
  <c r="BI48" i="1"/>
  <c r="BG48" i="1"/>
  <c r="BF48" i="1"/>
  <c r="BH48" i="1" s="1"/>
  <c r="BD48" i="1"/>
  <c r="BE48" i="1" s="1"/>
  <c r="BC48" i="1"/>
  <c r="BA48" i="1"/>
  <c r="AZ48" i="1"/>
  <c r="BB48" i="1" s="1"/>
  <c r="AX48" i="1"/>
  <c r="AY48" i="1" s="1"/>
  <c r="AW48" i="1"/>
  <c r="AU48" i="1"/>
  <c r="AT48" i="1"/>
  <c r="AV48" i="1" s="1"/>
  <c r="AR48" i="1"/>
  <c r="AS48" i="1" s="1"/>
  <c r="AQ48" i="1"/>
  <c r="AO48" i="1"/>
  <c r="AN48" i="1"/>
  <c r="AP48" i="1" s="1"/>
  <c r="AL48" i="1"/>
  <c r="AM48" i="1" s="1"/>
  <c r="AK48" i="1"/>
  <c r="AI48" i="1"/>
  <c r="AH48" i="1"/>
  <c r="AJ48" i="1" s="1"/>
  <c r="AF48" i="1"/>
  <c r="AG48" i="1" s="1"/>
  <c r="AE48" i="1"/>
  <c r="AC48" i="1"/>
  <c r="AB48" i="1"/>
  <c r="AD48" i="1" s="1"/>
  <c r="Z48" i="1"/>
  <c r="AA48" i="1" s="1"/>
  <c r="Y48" i="1"/>
  <c r="W48" i="1"/>
  <c r="V48" i="1"/>
  <c r="X48" i="1" s="1"/>
  <c r="T48" i="1"/>
  <c r="U48" i="1" s="1"/>
  <c r="S48" i="1"/>
  <c r="Q48" i="1"/>
  <c r="P48" i="1"/>
  <c r="R48" i="1" s="1"/>
  <c r="N48" i="1"/>
  <c r="O48" i="1" s="1"/>
  <c r="M48" i="1"/>
  <c r="K48" i="1"/>
  <c r="J48" i="1"/>
  <c r="L48" i="1" s="1"/>
  <c r="H48" i="1"/>
  <c r="I48" i="1" s="1"/>
  <c r="G48" i="1"/>
  <c r="E48" i="1"/>
  <c r="D48" i="1"/>
  <c r="F48" i="1" s="1"/>
  <c r="BV47" i="1"/>
  <c r="BW47" i="1" s="1"/>
  <c r="BU47" i="1"/>
  <c r="BU54" i="1" s="1"/>
  <c r="BU62" i="1" s="1"/>
  <c r="BS47" i="1"/>
  <c r="BS54" i="1" s="1"/>
  <c r="BS62" i="1" s="1"/>
  <c r="BR47" i="1"/>
  <c r="BT47" i="1" s="1"/>
  <c r="BP47" i="1"/>
  <c r="BQ47" i="1" s="1"/>
  <c r="BO47" i="1"/>
  <c r="BO54" i="1" s="1"/>
  <c r="BO62" i="1" s="1"/>
  <c r="BM47" i="1"/>
  <c r="BM54" i="1" s="1"/>
  <c r="BM62" i="1" s="1"/>
  <c r="BN62" i="1" s="1"/>
  <c r="BL47" i="1"/>
  <c r="BL54" i="1" s="1"/>
  <c r="BL62" i="1" s="1"/>
  <c r="BJ47" i="1"/>
  <c r="BK47" i="1" s="1"/>
  <c r="BI47" i="1"/>
  <c r="BI54" i="1" s="1"/>
  <c r="BI62" i="1" s="1"/>
  <c r="BG47" i="1"/>
  <c r="BG54" i="1" s="1"/>
  <c r="BG62" i="1" s="1"/>
  <c r="BF47" i="1"/>
  <c r="BF54" i="1" s="1"/>
  <c r="BF62" i="1" s="1"/>
  <c r="BD47" i="1"/>
  <c r="BE47" i="1" s="1"/>
  <c r="BC47" i="1"/>
  <c r="BC54" i="1" s="1"/>
  <c r="BC62" i="1" s="1"/>
  <c r="BA47" i="1"/>
  <c r="BA54" i="1" s="1"/>
  <c r="BA62" i="1" s="1"/>
  <c r="AZ47" i="1"/>
  <c r="AZ54" i="1" s="1"/>
  <c r="AZ62" i="1" s="1"/>
  <c r="AX47" i="1"/>
  <c r="AY47" i="1" s="1"/>
  <c r="AW47" i="1"/>
  <c r="AW54" i="1" s="1"/>
  <c r="AW62" i="1" s="1"/>
  <c r="AU47" i="1"/>
  <c r="AU54" i="1" s="1"/>
  <c r="AU62" i="1" s="1"/>
  <c r="AT47" i="1"/>
  <c r="AV47" i="1" s="1"/>
  <c r="AR47" i="1"/>
  <c r="AS47" i="1" s="1"/>
  <c r="AQ47" i="1"/>
  <c r="AQ54" i="1" s="1"/>
  <c r="AQ62" i="1" s="1"/>
  <c r="AO47" i="1"/>
  <c r="AO54" i="1" s="1"/>
  <c r="AO62" i="1" s="1"/>
  <c r="AP62" i="1" s="1"/>
  <c r="AN47" i="1"/>
  <c r="AN54" i="1" s="1"/>
  <c r="AN62" i="1" s="1"/>
  <c r="AL47" i="1"/>
  <c r="AM47" i="1" s="1"/>
  <c r="AK47" i="1"/>
  <c r="AK54" i="1" s="1"/>
  <c r="AK62" i="1" s="1"/>
  <c r="AI47" i="1"/>
  <c r="AI54" i="1" s="1"/>
  <c r="AI62" i="1" s="1"/>
  <c r="AH47" i="1"/>
  <c r="AH54" i="1" s="1"/>
  <c r="AH62" i="1" s="1"/>
  <c r="AF47" i="1"/>
  <c r="AG47" i="1" s="1"/>
  <c r="AE47" i="1"/>
  <c r="AE54" i="1" s="1"/>
  <c r="AE62" i="1" s="1"/>
  <c r="AC47" i="1"/>
  <c r="AC54" i="1" s="1"/>
  <c r="AC62" i="1" s="1"/>
  <c r="AB47" i="1"/>
  <c r="AB54" i="1" s="1"/>
  <c r="AB62" i="1" s="1"/>
  <c r="Z47" i="1"/>
  <c r="AA47" i="1" s="1"/>
  <c r="Y47" i="1"/>
  <c r="Y54" i="1" s="1"/>
  <c r="Y62" i="1" s="1"/>
  <c r="W47" i="1"/>
  <c r="W54" i="1" s="1"/>
  <c r="W62" i="1" s="1"/>
  <c r="V47" i="1"/>
  <c r="X47" i="1" s="1"/>
  <c r="T47" i="1"/>
  <c r="U47" i="1" s="1"/>
  <c r="S47" i="1"/>
  <c r="S54" i="1" s="1"/>
  <c r="S62" i="1" s="1"/>
  <c r="Q47" i="1"/>
  <c r="Q54" i="1" s="1"/>
  <c r="Q62" i="1" s="1"/>
  <c r="R62" i="1" s="1"/>
  <c r="P47" i="1"/>
  <c r="P54" i="1" s="1"/>
  <c r="P62" i="1" s="1"/>
  <c r="N47" i="1"/>
  <c r="O47" i="1" s="1"/>
  <c r="M47" i="1"/>
  <c r="M54" i="1" s="1"/>
  <c r="M62" i="1" s="1"/>
  <c r="K47" i="1"/>
  <c r="K54" i="1" s="1"/>
  <c r="K62" i="1" s="1"/>
  <c r="J47" i="1"/>
  <c r="J54" i="1" s="1"/>
  <c r="J62" i="1" s="1"/>
  <c r="H47" i="1"/>
  <c r="I47" i="1" s="1"/>
  <c r="G47" i="1"/>
  <c r="G54" i="1" s="1"/>
  <c r="G62" i="1" s="1"/>
  <c r="E47" i="1"/>
  <c r="E54" i="1" s="1"/>
  <c r="E62" i="1" s="1"/>
  <c r="D47" i="1"/>
  <c r="D54" i="1" s="1"/>
  <c r="D62" i="1" s="1"/>
  <c r="BJ46" i="1"/>
  <c r="AL46" i="1"/>
  <c r="N46" i="1"/>
  <c r="BV45" i="1"/>
  <c r="BS45" i="1"/>
  <c r="BO45" i="1"/>
  <c r="BG45" i="1"/>
  <c r="BC45" i="1"/>
  <c r="AU45" i="1"/>
  <c r="AQ45" i="1"/>
  <c r="AI45" i="1"/>
  <c r="AE45" i="1"/>
  <c r="W45" i="1"/>
  <c r="S45" i="1"/>
  <c r="K45" i="1"/>
  <c r="G45" i="1"/>
  <c r="BV44" i="1"/>
  <c r="BU44" i="1"/>
  <c r="BW44" i="1" s="1"/>
  <c r="BS44" i="1"/>
  <c r="BT44" i="1" s="1"/>
  <c r="BR44" i="1"/>
  <c r="BP44" i="1"/>
  <c r="BO44" i="1"/>
  <c r="BQ44" i="1" s="1"/>
  <c r="BM44" i="1"/>
  <c r="BN44" i="1" s="1"/>
  <c r="BL44" i="1"/>
  <c r="BJ44" i="1"/>
  <c r="BI44" i="1"/>
  <c r="BK44" i="1" s="1"/>
  <c r="BG44" i="1"/>
  <c r="BH44" i="1" s="1"/>
  <c r="BF44" i="1"/>
  <c r="BD44" i="1"/>
  <c r="BC44" i="1"/>
  <c r="BE44" i="1" s="1"/>
  <c r="BA44" i="1"/>
  <c r="BB44" i="1" s="1"/>
  <c r="AZ44" i="1"/>
  <c r="AX44" i="1"/>
  <c r="AW44" i="1"/>
  <c r="AY44" i="1" s="1"/>
  <c r="AU44" i="1"/>
  <c r="AV44" i="1" s="1"/>
  <c r="AT44" i="1"/>
  <c r="AR44" i="1"/>
  <c r="AQ44" i="1"/>
  <c r="AS44" i="1" s="1"/>
  <c r="AO44" i="1"/>
  <c r="AP44" i="1" s="1"/>
  <c r="AN44" i="1"/>
  <c r="AL44" i="1"/>
  <c r="AK44" i="1"/>
  <c r="AM44" i="1" s="1"/>
  <c r="AI44" i="1"/>
  <c r="AJ44" i="1" s="1"/>
  <c r="AH44" i="1"/>
  <c r="AF44" i="1"/>
  <c r="AE44" i="1"/>
  <c r="AG44" i="1" s="1"/>
  <c r="AC44" i="1"/>
  <c r="AD44" i="1" s="1"/>
  <c r="AB44" i="1"/>
  <c r="Z44" i="1"/>
  <c r="Y44" i="1"/>
  <c r="AA44" i="1" s="1"/>
  <c r="W44" i="1"/>
  <c r="X44" i="1" s="1"/>
  <c r="V44" i="1"/>
  <c r="T44" i="1"/>
  <c r="S44" i="1"/>
  <c r="U44" i="1" s="1"/>
  <c r="Q44" i="1"/>
  <c r="R44" i="1" s="1"/>
  <c r="P44" i="1"/>
  <c r="N44" i="1"/>
  <c r="M44" i="1"/>
  <c r="O44" i="1" s="1"/>
  <c r="K44" i="1"/>
  <c r="L44" i="1" s="1"/>
  <c r="J44" i="1"/>
  <c r="H44" i="1"/>
  <c r="G44" i="1"/>
  <c r="I44" i="1" s="1"/>
  <c r="E44" i="1"/>
  <c r="F44" i="1" s="1"/>
  <c r="D44" i="1"/>
  <c r="BV43" i="1"/>
  <c r="BU43" i="1"/>
  <c r="BW43" i="1" s="1"/>
  <c r="BS43" i="1"/>
  <c r="BT43" i="1" s="1"/>
  <c r="BR43" i="1"/>
  <c r="BP43" i="1"/>
  <c r="BO43" i="1"/>
  <c r="BQ43" i="1" s="1"/>
  <c r="BM43" i="1"/>
  <c r="BN43" i="1" s="1"/>
  <c r="BL43" i="1"/>
  <c r="BJ43" i="1"/>
  <c r="BI43" i="1"/>
  <c r="BK43" i="1" s="1"/>
  <c r="BG43" i="1"/>
  <c r="BH43" i="1" s="1"/>
  <c r="BF43" i="1"/>
  <c r="BD43" i="1"/>
  <c r="BC43" i="1"/>
  <c r="BE43" i="1" s="1"/>
  <c r="BA43" i="1"/>
  <c r="BB43" i="1" s="1"/>
  <c r="AZ43" i="1"/>
  <c r="AX43" i="1"/>
  <c r="AW43" i="1"/>
  <c r="AY43" i="1" s="1"/>
  <c r="AU43" i="1"/>
  <c r="AV43" i="1" s="1"/>
  <c r="AT43" i="1"/>
  <c r="AR43" i="1"/>
  <c r="AQ43" i="1"/>
  <c r="AS43" i="1" s="1"/>
  <c r="AO43" i="1"/>
  <c r="AP43" i="1" s="1"/>
  <c r="AN43" i="1"/>
  <c r="AL43" i="1"/>
  <c r="AK43" i="1"/>
  <c r="AM43" i="1" s="1"/>
  <c r="AI43" i="1"/>
  <c r="AJ43" i="1" s="1"/>
  <c r="AH43" i="1"/>
  <c r="AF43" i="1"/>
  <c r="AE43" i="1"/>
  <c r="AG43" i="1" s="1"/>
  <c r="AC43" i="1"/>
  <c r="AD43" i="1" s="1"/>
  <c r="AB43" i="1"/>
  <c r="Z43" i="1"/>
  <c r="Y43" i="1"/>
  <c r="AA43" i="1" s="1"/>
  <c r="W43" i="1"/>
  <c r="X43" i="1" s="1"/>
  <c r="V43" i="1"/>
  <c r="T43" i="1"/>
  <c r="S43" i="1"/>
  <c r="U43" i="1" s="1"/>
  <c r="Q43" i="1"/>
  <c r="R43" i="1" s="1"/>
  <c r="P43" i="1"/>
  <c r="N43" i="1"/>
  <c r="M43" i="1"/>
  <c r="O43" i="1" s="1"/>
  <c r="K43" i="1"/>
  <c r="L43" i="1" s="1"/>
  <c r="J43" i="1"/>
  <c r="H43" i="1"/>
  <c r="G43" i="1"/>
  <c r="I43" i="1" s="1"/>
  <c r="E43" i="1"/>
  <c r="F43" i="1" s="1"/>
  <c r="D43" i="1"/>
  <c r="BV42" i="1"/>
  <c r="BU42" i="1"/>
  <c r="BW42" i="1" s="1"/>
  <c r="BS42" i="1"/>
  <c r="BT42" i="1" s="1"/>
  <c r="BR42" i="1"/>
  <c r="BP42" i="1"/>
  <c r="BO42" i="1"/>
  <c r="BQ42" i="1" s="1"/>
  <c r="BM42" i="1"/>
  <c r="BN42" i="1" s="1"/>
  <c r="BL42" i="1"/>
  <c r="BJ42" i="1"/>
  <c r="BI42" i="1"/>
  <c r="BK42" i="1" s="1"/>
  <c r="BG42" i="1"/>
  <c r="BH42" i="1" s="1"/>
  <c r="BF42" i="1"/>
  <c r="BD42" i="1"/>
  <c r="BC42" i="1"/>
  <c r="BE42" i="1" s="1"/>
  <c r="BA42" i="1"/>
  <c r="BB42" i="1" s="1"/>
  <c r="AZ42" i="1"/>
  <c r="AX42" i="1"/>
  <c r="AW42" i="1"/>
  <c r="AY42" i="1" s="1"/>
  <c r="AU42" i="1"/>
  <c r="AV42" i="1" s="1"/>
  <c r="AT42" i="1"/>
  <c r="AR42" i="1"/>
  <c r="AQ42" i="1"/>
  <c r="AS42" i="1" s="1"/>
  <c r="AO42" i="1"/>
  <c r="AP42" i="1" s="1"/>
  <c r="AN42" i="1"/>
  <c r="AL42" i="1"/>
  <c r="AK42" i="1"/>
  <c r="AM42" i="1" s="1"/>
  <c r="AI42" i="1"/>
  <c r="AJ42" i="1" s="1"/>
  <c r="AH42" i="1"/>
  <c r="AF42" i="1"/>
  <c r="AE42" i="1"/>
  <c r="AG42" i="1" s="1"/>
  <c r="AC42" i="1"/>
  <c r="AD42" i="1" s="1"/>
  <c r="AB42" i="1"/>
  <c r="Z42" i="1"/>
  <c r="Y42" i="1"/>
  <c r="AA42" i="1" s="1"/>
  <c r="W42" i="1"/>
  <c r="X42" i="1" s="1"/>
  <c r="V42" i="1"/>
  <c r="T42" i="1"/>
  <c r="S42" i="1"/>
  <c r="U42" i="1" s="1"/>
  <c r="Q42" i="1"/>
  <c r="R42" i="1" s="1"/>
  <c r="P42" i="1"/>
  <c r="N42" i="1"/>
  <c r="M42" i="1"/>
  <c r="O42" i="1" s="1"/>
  <c r="K42" i="1"/>
  <c r="L42" i="1" s="1"/>
  <c r="J42" i="1"/>
  <c r="H42" i="1"/>
  <c r="G42" i="1"/>
  <c r="I42" i="1" s="1"/>
  <c r="E42" i="1"/>
  <c r="F42" i="1" s="1"/>
  <c r="D42" i="1"/>
  <c r="BV41" i="1"/>
  <c r="BU41" i="1"/>
  <c r="BU45" i="1" s="1"/>
  <c r="BS41" i="1"/>
  <c r="BT41" i="1" s="1"/>
  <c r="BR41" i="1"/>
  <c r="BR45" i="1" s="1"/>
  <c r="BP41" i="1"/>
  <c r="BP45" i="1" s="1"/>
  <c r="BQ45" i="1" s="1"/>
  <c r="BO41" i="1"/>
  <c r="BQ41" i="1" s="1"/>
  <c r="BM41" i="1"/>
  <c r="BN41" i="1" s="1"/>
  <c r="BL41" i="1"/>
  <c r="BL45" i="1" s="1"/>
  <c r="BJ41" i="1"/>
  <c r="BJ45" i="1" s="1"/>
  <c r="BI41" i="1"/>
  <c r="BI45" i="1" s="1"/>
  <c r="BK45" i="1" s="1"/>
  <c r="BG41" i="1"/>
  <c r="BH41" i="1" s="1"/>
  <c r="BF41" i="1"/>
  <c r="BF45" i="1" s="1"/>
  <c r="BD41" i="1"/>
  <c r="BD45" i="1" s="1"/>
  <c r="BE45" i="1" s="1"/>
  <c r="BC41" i="1"/>
  <c r="BE41" i="1" s="1"/>
  <c r="BA41" i="1"/>
  <c r="BB41" i="1" s="1"/>
  <c r="AZ41" i="1"/>
  <c r="AZ45" i="1" s="1"/>
  <c r="AX41" i="1"/>
  <c r="AX45" i="1" s="1"/>
  <c r="AW41" i="1"/>
  <c r="AW45" i="1" s="1"/>
  <c r="AY45" i="1" s="1"/>
  <c r="AU41" i="1"/>
  <c r="AV41" i="1" s="1"/>
  <c r="AT41" i="1"/>
  <c r="AT45" i="1" s="1"/>
  <c r="AR41" i="1"/>
  <c r="AR45" i="1" s="1"/>
  <c r="AS45" i="1" s="1"/>
  <c r="AQ41" i="1"/>
  <c r="AS41" i="1" s="1"/>
  <c r="AO41" i="1"/>
  <c r="AP41" i="1" s="1"/>
  <c r="AN41" i="1"/>
  <c r="AN45" i="1" s="1"/>
  <c r="AL41" i="1"/>
  <c r="AL45" i="1" s="1"/>
  <c r="AK41" i="1"/>
  <c r="AK45" i="1" s="1"/>
  <c r="AM45" i="1" s="1"/>
  <c r="AI41" i="1"/>
  <c r="AJ41" i="1" s="1"/>
  <c r="AH41" i="1"/>
  <c r="AH45" i="1" s="1"/>
  <c r="AF41" i="1"/>
  <c r="AF45" i="1" s="1"/>
  <c r="AG45" i="1" s="1"/>
  <c r="AE41" i="1"/>
  <c r="AG41" i="1" s="1"/>
  <c r="AC41" i="1"/>
  <c r="AD41" i="1" s="1"/>
  <c r="AB41" i="1"/>
  <c r="AB45" i="1" s="1"/>
  <c r="Z41" i="1"/>
  <c r="Z45" i="1" s="1"/>
  <c r="Y41" i="1"/>
  <c r="Y45" i="1" s="1"/>
  <c r="AA45" i="1" s="1"/>
  <c r="W41" i="1"/>
  <c r="X41" i="1" s="1"/>
  <c r="V41" i="1"/>
  <c r="V45" i="1" s="1"/>
  <c r="T41" i="1"/>
  <c r="T45" i="1" s="1"/>
  <c r="U45" i="1" s="1"/>
  <c r="S41" i="1"/>
  <c r="U41" i="1" s="1"/>
  <c r="Q41" i="1"/>
  <c r="R41" i="1" s="1"/>
  <c r="P41" i="1"/>
  <c r="P45" i="1" s="1"/>
  <c r="N41" i="1"/>
  <c r="N45" i="1" s="1"/>
  <c r="M41" i="1"/>
  <c r="M45" i="1" s="1"/>
  <c r="O45" i="1" s="1"/>
  <c r="K41" i="1"/>
  <c r="L41" i="1" s="1"/>
  <c r="J41" i="1"/>
  <c r="J45" i="1" s="1"/>
  <c r="H41" i="1"/>
  <c r="H45" i="1" s="1"/>
  <c r="I45" i="1" s="1"/>
  <c r="G41" i="1"/>
  <c r="I41" i="1" s="1"/>
  <c r="E41" i="1"/>
  <c r="F41" i="1" s="1"/>
  <c r="D41" i="1"/>
  <c r="D45" i="1" s="1"/>
  <c r="BS40" i="1"/>
  <c r="BO40" i="1"/>
  <c r="BO46" i="1" s="1"/>
  <c r="BG40" i="1"/>
  <c r="BC40" i="1"/>
  <c r="BC46" i="1" s="1"/>
  <c r="AU40" i="1"/>
  <c r="AQ40" i="1"/>
  <c r="AQ46" i="1" s="1"/>
  <c r="AI40" i="1"/>
  <c r="AE40" i="1"/>
  <c r="AE46" i="1" s="1"/>
  <c r="W40" i="1"/>
  <c r="S40" i="1"/>
  <c r="S46" i="1" s="1"/>
  <c r="K40" i="1"/>
  <c r="G40" i="1"/>
  <c r="G46" i="1" s="1"/>
  <c r="BV39" i="1"/>
  <c r="BU39" i="1"/>
  <c r="BW39" i="1" s="1"/>
  <c r="BS39" i="1"/>
  <c r="BT39" i="1" s="1"/>
  <c r="BR39" i="1"/>
  <c r="BP39" i="1"/>
  <c r="BO39" i="1"/>
  <c r="BQ39" i="1" s="1"/>
  <c r="BM39" i="1"/>
  <c r="BN39" i="1" s="1"/>
  <c r="BL39" i="1"/>
  <c r="BJ39" i="1"/>
  <c r="BI39" i="1"/>
  <c r="BK39" i="1" s="1"/>
  <c r="BG39" i="1"/>
  <c r="BH39" i="1" s="1"/>
  <c r="BF39" i="1"/>
  <c r="BD39" i="1"/>
  <c r="BC39" i="1"/>
  <c r="BE39" i="1" s="1"/>
  <c r="BA39" i="1"/>
  <c r="BB39" i="1" s="1"/>
  <c r="AZ39" i="1"/>
  <c r="AX39" i="1"/>
  <c r="AW39" i="1"/>
  <c r="AY39" i="1" s="1"/>
  <c r="AU39" i="1"/>
  <c r="AV39" i="1" s="1"/>
  <c r="AT39" i="1"/>
  <c r="AR39" i="1"/>
  <c r="AQ39" i="1"/>
  <c r="AS39" i="1" s="1"/>
  <c r="AO39" i="1"/>
  <c r="AP39" i="1" s="1"/>
  <c r="AN39" i="1"/>
  <c r="AL39" i="1"/>
  <c r="AK39" i="1"/>
  <c r="AM39" i="1" s="1"/>
  <c r="AI39" i="1"/>
  <c r="AJ39" i="1" s="1"/>
  <c r="AH39" i="1"/>
  <c r="AF39" i="1"/>
  <c r="AE39" i="1"/>
  <c r="AG39" i="1" s="1"/>
  <c r="AC39" i="1"/>
  <c r="AD39" i="1" s="1"/>
  <c r="AB39" i="1"/>
  <c r="Z39" i="1"/>
  <c r="Y39" i="1"/>
  <c r="AA39" i="1" s="1"/>
  <c r="W39" i="1"/>
  <c r="X39" i="1" s="1"/>
  <c r="V39" i="1"/>
  <c r="T39" i="1"/>
  <c r="S39" i="1"/>
  <c r="U39" i="1" s="1"/>
  <c r="Q39" i="1"/>
  <c r="R39" i="1" s="1"/>
  <c r="P39" i="1"/>
  <c r="N39" i="1"/>
  <c r="M39" i="1"/>
  <c r="O39" i="1" s="1"/>
  <c r="K39" i="1"/>
  <c r="L39" i="1" s="1"/>
  <c r="J39" i="1"/>
  <c r="H39" i="1"/>
  <c r="G39" i="1"/>
  <c r="I39" i="1" s="1"/>
  <c r="E39" i="1"/>
  <c r="F39" i="1" s="1"/>
  <c r="D39" i="1"/>
  <c r="BV38" i="1"/>
  <c r="BU38" i="1"/>
  <c r="BW38" i="1" s="1"/>
  <c r="BS38" i="1"/>
  <c r="BT38" i="1" s="1"/>
  <c r="BR38" i="1"/>
  <c r="BP38" i="1"/>
  <c r="BO38" i="1"/>
  <c r="BQ38" i="1" s="1"/>
  <c r="BM38" i="1"/>
  <c r="BN38" i="1" s="1"/>
  <c r="BL38" i="1"/>
  <c r="BJ38" i="1"/>
  <c r="BI38" i="1"/>
  <c r="BK38" i="1" s="1"/>
  <c r="BG38" i="1"/>
  <c r="BH38" i="1" s="1"/>
  <c r="BF38" i="1"/>
  <c r="BD38" i="1"/>
  <c r="BC38" i="1"/>
  <c r="BE38" i="1" s="1"/>
  <c r="BA38" i="1"/>
  <c r="BB38" i="1" s="1"/>
  <c r="AZ38" i="1"/>
  <c r="AX38" i="1"/>
  <c r="AW38" i="1"/>
  <c r="AY38" i="1" s="1"/>
  <c r="AU38" i="1"/>
  <c r="AV38" i="1" s="1"/>
  <c r="AT38" i="1"/>
  <c r="AR38" i="1"/>
  <c r="AQ38" i="1"/>
  <c r="AS38" i="1" s="1"/>
  <c r="AO38" i="1"/>
  <c r="AP38" i="1" s="1"/>
  <c r="AN38" i="1"/>
  <c r="AL38" i="1"/>
  <c r="AK38" i="1"/>
  <c r="AM38" i="1" s="1"/>
  <c r="AI38" i="1"/>
  <c r="AJ38" i="1" s="1"/>
  <c r="AH38" i="1"/>
  <c r="AF38" i="1"/>
  <c r="AE38" i="1"/>
  <c r="AG38" i="1" s="1"/>
  <c r="AC38" i="1"/>
  <c r="AD38" i="1" s="1"/>
  <c r="AB38" i="1"/>
  <c r="Z38" i="1"/>
  <c r="Y38" i="1"/>
  <c r="AA38" i="1" s="1"/>
  <c r="W38" i="1"/>
  <c r="X38" i="1" s="1"/>
  <c r="V38" i="1"/>
  <c r="T38" i="1"/>
  <c r="S38" i="1"/>
  <c r="U38" i="1" s="1"/>
  <c r="Q38" i="1"/>
  <c r="R38" i="1" s="1"/>
  <c r="P38" i="1"/>
  <c r="N38" i="1"/>
  <c r="M38" i="1"/>
  <c r="O38" i="1" s="1"/>
  <c r="K38" i="1"/>
  <c r="L38" i="1" s="1"/>
  <c r="J38" i="1"/>
  <c r="H38" i="1"/>
  <c r="G38" i="1"/>
  <c r="I38" i="1" s="1"/>
  <c r="E38" i="1"/>
  <c r="F38" i="1" s="1"/>
  <c r="D38" i="1"/>
  <c r="BV37" i="1"/>
  <c r="BU37" i="1"/>
  <c r="BW37" i="1" s="1"/>
  <c r="BS37" i="1"/>
  <c r="BT37" i="1" s="1"/>
  <c r="BR37" i="1"/>
  <c r="BP37" i="1"/>
  <c r="BO37" i="1"/>
  <c r="BQ37" i="1" s="1"/>
  <c r="BM37" i="1"/>
  <c r="BN37" i="1" s="1"/>
  <c r="BL37" i="1"/>
  <c r="BJ37" i="1"/>
  <c r="BI37" i="1"/>
  <c r="BK37" i="1" s="1"/>
  <c r="BG37" i="1"/>
  <c r="BH37" i="1" s="1"/>
  <c r="BF37" i="1"/>
  <c r="BD37" i="1"/>
  <c r="BC37" i="1"/>
  <c r="BE37" i="1" s="1"/>
  <c r="BA37" i="1"/>
  <c r="BB37" i="1" s="1"/>
  <c r="AZ37" i="1"/>
  <c r="AX37" i="1"/>
  <c r="AW37" i="1"/>
  <c r="AY37" i="1" s="1"/>
  <c r="AU37" i="1"/>
  <c r="AV37" i="1" s="1"/>
  <c r="AT37" i="1"/>
  <c r="AR37" i="1"/>
  <c r="AQ37" i="1"/>
  <c r="AS37" i="1" s="1"/>
  <c r="AO37" i="1"/>
  <c r="AP37" i="1" s="1"/>
  <c r="AN37" i="1"/>
  <c r="AL37" i="1"/>
  <c r="AK37" i="1"/>
  <c r="AM37" i="1" s="1"/>
  <c r="AI37" i="1"/>
  <c r="AJ37" i="1" s="1"/>
  <c r="AH37" i="1"/>
  <c r="AF37" i="1"/>
  <c r="AE37" i="1"/>
  <c r="AG37" i="1" s="1"/>
  <c r="AC37" i="1"/>
  <c r="AD37" i="1" s="1"/>
  <c r="AB37" i="1"/>
  <c r="Z37" i="1"/>
  <c r="Y37" i="1"/>
  <c r="AA37" i="1" s="1"/>
  <c r="W37" i="1"/>
  <c r="X37" i="1" s="1"/>
  <c r="V37" i="1"/>
  <c r="T37" i="1"/>
  <c r="S37" i="1"/>
  <c r="U37" i="1" s="1"/>
  <c r="Q37" i="1"/>
  <c r="R37" i="1" s="1"/>
  <c r="P37" i="1"/>
  <c r="N37" i="1"/>
  <c r="M37" i="1"/>
  <c r="O37" i="1" s="1"/>
  <c r="K37" i="1"/>
  <c r="L37" i="1" s="1"/>
  <c r="J37" i="1"/>
  <c r="H37" i="1"/>
  <c r="G37" i="1"/>
  <c r="I37" i="1" s="1"/>
  <c r="E37" i="1"/>
  <c r="F37" i="1" s="1"/>
  <c r="D37" i="1"/>
  <c r="BV36" i="1"/>
  <c r="BU36" i="1"/>
  <c r="BW36" i="1" s="1"/>
  <c r="BS36" i="1"/>
  <c r="BT36" i="1" s="1"/>
  <c r="BR36" i="1"/>
  <c r="BP36" i="1"/>
  <c r="BO36" i="1"/>
  <c r="BQ36" i="1" s="1"/>
  <c r="BM36" i="1"/>
  <c r="BN36" i="1" s="1"/>
  <c r="BL36" i="1"/>
  <c r="BJ36" i="1"/>
  <c r="BI36" i="1"/>
  <c r="BK36" i="1" s="1"/>
  <c r="BG36" i="1"/>
  <c r="BH36" i="1" s="1"/>
  <c r="BF36" i="1"/>
  <c r="BD36" i="1"/>
  <c r="BC36" i="1"/>
  <c r="BE36" i="1" s="1"/>
  <c r="BA36" i="1"/>
  <c r="BB36" i="1" s="1"/>
  <c r="AZ36" i="1"/>
  <c r="AX36" i="1"/>
  <c r="AW36" i="1"/>
  <c r="AY36" i="1" s="1"/>
  <c r="AU36" i="1"/>
  <c r="AV36" i="1" s="1"/>
  <c r="AT36" i="1"/>
  <c r="AR36" i="1"/>
  <c r="AQ36" i="1"/>
  <c r="AS36" i="1" s="1"/>
  <c r="AO36" i="1"/>
  <c r="AP36" i="1" s="1"/>
  <c r="AN36" i="1"/>
  <c r="AL36" i="1"/>
  <c r="AK36" i="1"/>
  <c r="AM36" i="1" s="1"/>
  <c r="AI36" i="1"/>
  <c r="AJ36" i="1" s="1"/>
  <c r="AH36" i="1"/>
  <c r="AF36" i="1"/>
  <c r="AE36" i="1"/>
  <c r="AG36" i="1" s="1"/>
  <c r="AC36" i="1"/>
  <c r="AD36" i="1" s="1"/>
  <c r="AB36" i="1"/>
  <c r="Z36" i="1"/>
  <c r="Y36" i="1"/>
  <c r="AA36" i="1" s="1"/>
  <c r="W36" i="1"/>
  <c r="X36" i="1" s="1"/>
  <c r="V36" i="1"/>
  <c r="T36" i="1"/>
  <c r="S36" i="1"/>
  <c r="U36" i="1" s="1"/>
  <c r="Q36" i="1"/>
  <c r="R36" i="1" s="1"/>
  <c r="P36" i="1"/>
  <c r="N36" i="1"/>
  <c r="M36" i="1"/>
  <c r="O36" i="1" s="1"/>
  <c r="K36" i="1"/>
  <c r="L36" i="1" s="1"/>
  <c r="J36" i="1"/>
  <c r="H36" i="1"/>
  <c r="G36" i="1"/>
  <c r="I36" i="1" s="1"/>
  <c r="E36" i="1"/>
  <c r="F36" i="1" s="1"/>
  <c r="D36" i="1"/>
  <c r="BV35" i="1"/>
  <c r="BU35" i="1"/>
  <c r="BW35" i="1" s="1"/>
  <c r="BS35" i="1"/>
  <c r="BT35" i="1" s="1"/>
  <c r="BR35" i="1"/>
  <c r="BP35" i="1"/>
  <c r="BO35" i="1"/>
  <c r="BQ35" i="1" s="1"/>
  <c r="BM35" i="1"/>
  <c r="BN35" i="1" s="1"/>
  <c r="BL35" i="1"/>
  <c r="BJ35" i="1"/>
  <c r="BI35" i="1"/>
  <c r="BK35" i="1" s="1"/>
  <c r="BG35" i="1"/>
  <c r="BH35" i="1" s="1"/>
  <c r="BF35" i="1"/>
  <c r="BD35" i="1"/>
  <c r="BC35" i="1"/>
  <c r="BE35" i="1" s="1"/>
  <c r="BA35" i="1"/>
  <c r="BB35" i="1" s="1"/>
  <c r="AZ35" i="1"/>
  <c r="AX35" i="1"/>
  <c r="AW35" i="1"/>
  <c r="AY35" i="1" s="1"/>
  <c r="AU35" i="1"/>
  <c r="AV35" i="1" s="1"/>
  <c r="AT35" i="1"/>
  <c r="AR35" i="1"/>
  <c r="AQ35" i="1"/>
  <c r="AS35" i="1" s="1"/>
  <c r="AO35" i="1"/>
  <c r="AP35" i="1" s="1"/>
  <c r="AN35" i="1"/>
  <c r="AL35" i="1"/>
  <c r="AK35" i="1"/>
  <c r="AM35" i="1" s="1"/>
  <c r="AI35" i="1"/>
  <c r="AJ35" i="1" s="1"/>
  <c r="AH35" i="1"/>
  <c r="AF35" i="1"/>
  <c r="AE35" i="1"/>
  <c r="AG35" i="1" s="1"/>
  <c r="AC35" i="1"/>
  <c r="AD35" i="1" s="1"/>
  <c r="AB35" i="1"/>
  <c r="Z35" i="1"/>
  <c r="Y35" i="1"/>
  <c r="AA35" i="1" s="1"/>
  <c r="W35" i="1"/>
  <c r="X35" i="1" s="1"/>
  <c r="V35" i="1"/>
  <c r="T35" i="1"/>
  <c r="S35" i="1"/>
  <c r="U35" i="1" s="1"/>
  <c r="Q35" i="1"/>
  <c r="R35" i="1" s="1"/>
  <c r="P35" i="1"/>
  <c r="N35" i="1"/>
  <c r="M35" i="1"/>
  <c r="O35" i="1" s="1"/>
  <c r="K35" i="1"/>
  <c r="L35" i="1" s="1"/>
  <c r="J35" i="1"/>
  <c r="H35" i="1"/>
  <c r="G35" i="1"/>
  <c r="I35" i="1" s="1"/>
  <c r="E35" i="1"/>
  <c r="F35" i="1" s="1"/>
  <c r="D35" i="1"/>
  <c r="BV34" i="1"/>
  <c r="BU34" i="1"/>
  <c r="BW34" i="1" s="1"/>
  <c r="BS34" i="1"/>
  <c r="BT34" i="1" s="1"/>
  <c r="BR34" i="1"/>
  <c r="BP34" i="1"/>
  <c r="BO34" i="1"/>
  <c r="BQ34" i="1" s="1"/>
  <c r="BM34" i="1"/>
  <c r="BN34" i="1" s="1"/>
  <c r="BL34" i="1"/>
  <c r="BJ34" i="1"/>
  <c r="BI34" i="1"/>
  <c r="BK34" i="1" s="1"/>
  <c r="BG34" i="1"/>
  <c r="BH34" i="1" s="1"/>
  <c r="BF34" i="1"/>
  <c r="BD34" i="1"/>
  <c r="BC34" i="1"/>
  <c r="BE34" i="1" s="1"/>
  <c r="BA34" i="1"/>
  <c r="BB34" i="1" s="1"/>
  <c r="AZ34" i="1"/>
  <c r="AX34" i="1"/>
  <c r="AW34" i="1"/>
  <c r="AY34" i="1" s="1"/>
  <c r="AU34" i="1"/>
  <c r="AV34" i="1" s="1"/>
  <c r="AT34" i="1"/>
  <c r="AR34" i="1"/>
  <c r="AQ34" i="1"/>
  <c r="AS34" i="1" s="1"/>
  <c r="AO34" i="1"/>
  <c r="AP34" i="1" s="1"/>
  <c r="AN34" i="1"/>
  <c r="AL34" i="1"/>
  <c r="AK34" i="1"/>
  <c r="AM34" i="1" s="1"/>
  <c r="AI34" i="1"/>
  <c r="AJ34" i="1" s="1"/>
  <c r="AH34" i="1"/>
  <c r="AF34" i="1"/>
  <c r="AE34" i="1"/>
  <c r="AG34" i="1" s="1"/>
  <c r="AC34" i="1"/>
  <c r="AD34" i="1" s="1"/>
  <c r="AB34" i="1"/>
  <c r="Z34" i="1"/>
  <c r="Y34" i="1"/>
  <c r="AA34" i="1" s="1"/>
  <c r="W34" i="1"/>
  <c r="X34" i="1" s="1"/>
  <c r="V34" i="1"/>
  <c r="T34" i="1"/>
  <c r="S34" i="1"/>
  <c r="U34" i="1" s="1"/>
  <c r="Q34" i="1"/>
  <c r="R34" i="1" s="1"/>
  <c r="P34" i="1"/>
  <c r="N34" i="1"/>
  <c r="M34" i="1"/>
  <c r="O34" i="1" s="1"/>
  <c r="K34" i="1"/>
  <c r="L34" i="1" s="1"/>
  <c r="J34" i="1"/>
  <c r="H34" i="1"/>
  <c r="G34" i="1"/>
  <c r="I34" i="1" s="1"/>
  <c r="E34" i="1"/>
  <c r="F34" i="1" s="1"/>
  <c r="D34" i="1"/>
  <c r="BV33" i="1"/>
  <c r="BU33" i="1"/>
  <c r="BW33" i="1" s="1"/>
  <c r="BS33" i="1"/>
  <c r="BT33" i="1" s="1"/>
  <c r="BR33" i="1"/>
  <c r="BP33" i="1"/>
  <c r="BO33" i="1"/>
  <c r="BQ33" i="1" s="1"/>
  <c r="BM33" i="1"/>
  <c r="BN33" i="1" s="1"/>
  <c r="BL33" i="1"/>
  <c r="BJ33" i="1"/>
  <c r="BI33" i="1"/>
  <c r="BK33" i="1" s="1"/>
  <c r="BG33" i="1"/>
  <c r="BH33" i="1" s="1"/>
  <c r="BF33" i="1"/>
  <c r="BD33" i="1"/>
  <c r="BC33" i="1"/>
  <c r="BE33" i="1" s="1"/>
  <c r="BA33" i="1"/>
  <c r="BB33" i="1" s="1"/>
  <c r="AZ33" i="1"/>
  <c r="AX33" i="1"/>
  <c r="AW33" i="1"/>
  <c r="AY33" i="1" s="1"/>
  <c r="AU33" i="1"/>
  <c r="AV33" i="1" s="1"/>
  <c r="AT33" i="1"/>
  <c r="AR33" i="1"/>
  <c r="AQ33" i="1"/>
  <c r="AS33" i="1" s="1"/>
  <c r="AO33" i="1"/>
  <c r="AP33" i="1" s="1"/>
  <c r="AN33" i="1"/>
  <c r="AL33" i="1"/>
  <c r="AK33" i="1"/>
  <c r="AM33" i="1" s="1"/>
  <c r="AI33" i="1"/>
  <c r="AJ33" i="1" s="1"/>
  <c r="AH33" i="1"/>
  <c r="AF33" i="1"/>
  <c r="AE33" i="1"/>
  <c r="AG33" i="1" s="1"/>
  <c r="AC33" i="1"/>
  <c r="AD33" i="1" s="1"/>
  <c r="AB33" i="1"/>
  <c r="Z33" i="1"/>
  <c r="Y33" i="1"/>
  <c r="AA33" i="1" s="1"/>
  <c r="W33" i="1"/>
  <c r="X33" i="1" s="1"/>
  <c r="V33" i="1"/>
  <c r="T33" i="1"/>
  <c r="S33" i="1"/>
  <c r="U33" i="1" s="1"/>
  <c r="Q33" i="1"/>
  <c r="R33" i="1" s="1"/>
  <c r="P33" i="1"/>
  <c r="N33" i="1"/>
  <c r="M33" i="1"/>
  <c r="O33" i="1" s="1"/>
  <c r="K33" i="1"/>
  <c r="L33" i="1" s="1"/>
  <c r="J33" i="1"/>
  <c r="H33" i="1"/>
  <c r="G33" i="1"/>
  <c r="I33" i="1" s="1"/>
  <c r="E33" i="1"/>
  <c r="F33" i="1" s="1"/>
  <c r="D33" i="1"/>
  <c r="BV32" i="1"/>
  <c r="BU32" i="1"/>
  <c r="BW32" i="1" s="1"/>
  <c r="BS32" i="1"/>
  <c r="BT32" i="1" s="1"/>
  <c r="BR32" i="1"/>
  <c r="BP32" i="1"/>
  <c r="BO32" i="1"/>
  <c r="BQ32" i="1" s="1"/>
  <c r="BM32" i="1"/>
  <c r="BN32" i="1" s="1"/>
  <c r="BL32" i="1"/>
  <c r="BJ32" i="1"/>
  <c r="BI32" i="1"/>
  <c r="BK32" i="1" s="1"/>
  <c r="BG32" i="1"/>
  <c r="BH32" i="1" s="1"/>
  <c r="BF32" i="1"/>
  <c r="BD32" i="1"/>
  <c r="BC32" i="1"/>
  <c r="BE32" i="1" s="1"/>
  <c r="BA32" i="1"/>
  <c r="BB32" i="1" s="1"/>
  <c r="AZ32" i="1"/>
  <c r="AX32" i="1"/>
  <c r="AW32" i="1"/>
  <c r="AY32" i="1" s="1"/>
  <c r="AU32" i="1"/>
  <c r="AV32" i="1" s="1"/>
  <c r="AT32" i="1"/>
  <c r="AR32" i="1"/>
  <c r="AQ32" i="1"/>
  <c r="AS32" i="1" s="1"/>
  <c r="AO32" i="1"/>
  <c r="AP32" i="1" s="1"/>
  <c r="AN32" i="1"/>
  <c r="AL32" i="1"/>
  <c r="AK32" i="1"/>
  <c r="AM32" i="1" s="1"/>
  <c r="AI32" i="1"/>
  <c r="AJ32" i="1" s="1"/>
  <c r="AH32" i="1"/>
  <c r="AF32" i="1"/>
  <c r="AE32" i="1"/>
  <c r="AG32" i="1" s="1"/>
  <c r="AC32" i="1"/>
  <c r="AD32" i="1" s="1"/>
  <c r="AB32" i="1"/>
  <c r="Z32" i="1"/>
  <c r="Y32" i="1"/>
  <c r="AA32" i="1" s="1"/>
  <c r="W32" i="1"/>
  <c r="X32" i="1" s="1"/>
  <c r="V32" i="1"/>
  <c r="T32" i="1"/>
  <c r="S32" i="1"/>
  <c r="U32" i="1" s="1"/>
  <c r="Q32" i="1"/>
  <c r="R32" i="1" s="1"/>
  <c r="P32" i="1"/>
  <c r="N32" i="1"/>
  <c r="M32" i="1"/>
  <c r="O32" i="1" s="1"/>
  <c r="K32" i="1"/>
  <c r="L32" i="1" s="1"/>
  <c r="J32" i="1"/>
  <c r="H32" i="1"/>
  <c r="G32" i="1"/>
  <c r="I32" i="1" s="1"/>
  <c r="E32" i="1"/>
  <c r="F32" i="1" s="1"/>
  <c r="D32" i="1"/>
  <c r="BV31" i="1"/>
  <c r="BU31" i="1"/>
  <c r="BW31" i="1" s="1"/>
  <c r="BS31" i="1"/>
  <c r="BT31" i="1" s="1"/>
  <c r="BR31" i="1"/>
  <c r="BP31" i="1"/>
  <c r="BO31" i="1"/>
  <c r="BQ31" i="1" s="1"/>
  <c r="BM31" i="1"/>
  <c r="BN31" i="1" s="1"/>
  <c r="BL31" i="1"/>
  <c r="BJ31" i="1"/>
  <c r="BI31" i="1"/>
  <c r="BK31" i="1" s="1"/>
  <c r="BG31" i="1"/>
  <c r="BH31" i="1" s="1"/>
  <c r="BF31" i="1"/>
  <c r="BD31" i="1"/>
  <c r="BC31" i="1"/>
  <c r="BE31" i="1" s="1"/>
  <c r="BA31" i="1"/>
  <c r="BB31" i="1" s="1"/>
  <c r="AZ31" i="1"/>
  <c r="AX31" i="1"/>
  <c r="AW31" i="1"/>
  <c r="AY31" i="1" s="1"/>
  <c r="AU31" i="1"/>
  <c r="AV31" i="1" s="1"/>
  <c r="AT31" i="1"/>
  <c r="AR31" i="1"/>
  <c r="AQ31" i="1"/>
  <c r="AS31" i="1" s="1"/>
  <c r="AO31" i="1"/>
  <c r="AP31" i="1" s="1"/>
  <c r="AN31" i="1"/>
  <c r="AL31" i="1"/>
  <c r="AK31" i="1"/>
  <c r="AM31" i="1" s="1"/>
  <c r="AI31" i="1"/>
  <c r="AJ31" i="1" s="1"/>
  <c r="AH31" i="1"/>
  <c r="AF31" i="1"/>
  <c r="AE31" i="1"/>
  <c r="AG31" i="1" s="1"/>
  <c r="AC31" i="1"/>
  <c r="AD31" i="1" s="1"/>
  <c r="AB31" i="1"/>
  <c r="Z31" i="1"/>
  <c r="Y31" i="1"/>
  <c r="AA31" i="1" s="1"/>
  <c r="W31" i="1"/>
  <c r="X31" i="1" s="1"/>
  <c r="V31" i="1"/>
  <c r="T31" i="1"/>
  <c r="S31" i="1"/>
  <c r="U31" i="1" s="1"/>
  <c r="Q31" i="1"/>
  <c r="R31" i="1" s="1"/>
  <c r="P31" i="1"/>
  <c r="N31" i="1"/>
  <c r="M31" i="1"/>
  <c r="O31" i="1" s="1"/>
  <c r="K31" i="1"/>
  <c r="L31" i="1" s="1"/>
  <c r="J31" i="1"/>
  <c r="H31" i="1"/>
  <c r="G31" i="1"/>
  <c r="I31" i="1" s="1"/>
  <c r="E31" i="1"/>
  <c r="F31" i="1" s="1"/>
  <c r="D31" i="1"/>
  <c r="BV30" i="1"/>
  <c r="BU30" i="1"/>
  <c r="BW30" i="1" s="1"/>
  <c r="BS30" i="1"/>
  <c r="BT30" i="1" s="1"/>
  <c r="BR30" i="1"/>
  <c r="BP30" i="1"/>
  <c r="BO30" i="1"/>
  <c r="BQ30" i="1" s="1"/>
  <c r="BM30" i="1"/>
  <c r="BN30" i="1" s="1"/>
  <c r="BL30" i="1"/>
  <c r="BJ30" i="1"/>
  <c r="BI30" i="1"/>
  <c r="BK30" i="1" s="1"/>
  <c r="BG30" i="1"/>
  <c r="BH30" i="1" s="1"/>
  <c r="BF30" i="1"/>
  <c r="BD30" i="1"/>
  <c r="BC30" i="1"/>
  <c r="BE30" i="1" s="1"/>
  <c r="BA30" i="1"/>
  <c r="BB30" i="1" s="1"/>
  <c r="AZ30" i="1"/>
  <c r="AX30" i="1"/>
  <c r="AW30" i="1"/>
  <c r="AY30" i="1" s="1"/>
  <c r="AU30" i="1"/>
  <c r="AV30" i="1" s="1"/>
  <c r="AT30" i="1"/>
  <c r="AR30" i="1"/>
  <c r="AQ30" i="1"/>
  <c r="AS30" i="1" s="1"/>
  <c r="AO30" i="1"/>
  <c r="AP30" i="1" s="1"/>
  <c r="AN30" i="1"/>
  <c r="AL30" i="1"/>
  <c r="AK30" i="1"/>
  <c r="AM30" i="1" s="1"/>
  <c r="AI30" i="1"/>
  <c r="AJ30" i="1" s="1"/>
  <c r="AH30" i="1"/>
  <c r="AF30" i="1"/>
  <c r="AE30" i="1"/>
  <c r="AG30" i="1" s="1"/>
  <c r="AC30" i="1"/>
  <c r="AD30" i="1" s="1"/>
  <c r="AB30" i="1"/>
  <c r="Z30" i="1"/>
  <c r="Y30" i="1"/>
  <c r="AA30" i="1" s="1"/>
  <c r="W30" i="1"/>
  <c r="X30" i="1" s="1"/>
  <c r="V30" i="1"/>
  <c r="T30" i="1"/>
  <c r="S30" i="1"/>
  <c r="U30" i="1" s="1"/>
  <c r="Q30" i="1"/>
  <c r="R30" i="1" s="1"/>
  <c r="P30" i="1"/>
  <c r="N30" i="1"/>
  <c r="M30" i="1"/>
  <c r="O30" i="1" s="1"/>
  <c r="K30" i="1"/>
  <c r="L30" i="1" s="1"/>
  <c r="J30" i="1"/>
  <c r="H30" i="1"/>
  <c r="G30" i="1"/>
  <c r="I30" i="1" s="1"/>
  <c r="E30" i="1"/>
  <c r="F30" i="1" s="1"/>
  <c r="D30" i="1"/>
  <c r="BV29" i="1"/>
  <c r="BU29" i="1"/>
  <c r="BW29" i="1" s="1"/>
  <c r="BS29" i="1"/>
  <c r="BT29" i="1" s="1"/>
  <c r="BR29" i="1"/>
  <c r="BP29" i="1"/>
  <c r="BO29" i="1"/>
  <c r="BQ29" i="1" s="1"/>
  <c r="BM29" i="1"/>
  <c r="BN29" i="1" s="1"/>
  <c r="BL29" i="1"/>
  <c r="BJ29" i="1"/>
  <c r="BI29" i="1"/>
  <c r="BK29" i="1" s="1"/>
  <c r="BG29" i="1"/>
  <c r="BH29" i="1" s="1"/>
  <c r="BF29" i="1"/>
  <c r="BD29" i="1"/>
  <c r="BC29" i="1"/>
  <c r="BE29" i="1" s="1"/>
  <c r="BA29" i="1"/>
  <c r="BB29" i="1" s="1"/>
  <c r="AZ29" i="1"/>
  <c r="AX29" i="1"/>
  <c r="AW29" i="1"/>
  <c r="AY29" i="1" s="1"/>
  <c r="AU29" i="1"/>
  <c r="AV29" i="1" s="1"/>
  <c r="AT29" i="1"/>
  <c r="AR29" i="1"/>
  <c r="AQ29" i="1"/>
  <c r="AS29" i="1" s="1"/>
  <c r="AO29" i="1"/>
  <c r="AP29" i="1" s="1"/>
  <c r="AN29" i="1"/>
  <c r="AL29" i="1"/>
  <c r="AK29" i="1"/>
  <c r="AM29" i="1" s="1"/>
  <c r="AI29" i="1"/>
  <c r="AJ29" i="1" s="1"/>
  <c r="AH29" i="1"/>
  <c r="AF29" i="1"/>
  <c r="AE29" i="1"/>
  <c r="AG29" i="1" s="1"/>
  <c r="AC29" i="1"/>
  <c r="AD29" i="1" s="1"/>
  <c r="AB29" i="1"/>
  <c r="Z29" i="1"/>
  <c r="Y29" i="1"/>
  <c r="AA29" i="1" s="1"/>
  <c r="W29" i="1"/>
  <c r="X29" i="1" s="1"/>
  <c r="V29" i="1"/>
  <c r="T29" i="1"/>
  <c r="S29" i="1"/>
  <c r="U29" i="1" s="1"/>
  <c r="Q29" i="1"/>
  <c r="R29" i="1" s="1"/>
  <c r="P29" i="1"/>
  <c r="N29" i="1"/>
  <c r="M29" i="1"/>
  <c r="O29" i="1" s="1"/>
  <c r="K29" i="1"/>
  <c r="L29" i="1" s="1"/>
  <c r="J29" i="1"/>
  <c r="H29" i="1"/>
  <c r="G29" i="1"/>
  <c r="I29" i="1" s="1"/>
  <c r="E29" i="1"/>
  <c r="F29" i="1" s="1"/>
  <c r="D29" i="1"/>
  <c r="BV28" i="1"/>
  <c r="BV40" i="1" s="1"/>
  <c r="BV46" i="1" s="1"/>
  <c r="BU28" i="1"/>
  <c r="BU40" i="1" s="1"/>
  <c r="BS28" i="1"/>
  <c r="BT28" i="1" s="1"/>
  <c r="BR28" i="1"/>
  <c r="BR40" i="1" s="1"/>
  <c r="BR46" i="1" s="1"/>
  <c r="BP28" i="1"/>
  <c r="BP40" i="1" s="1"/>
  <c r="BP46" i="1" s="1"/>
  <c r="BQ46" i="1" s="1"/>
  <c r="BO28" i="1"/>
  <c r="BQ28" i="1" s="1"/>
  <c r="BM28" i="1"/>
  <c r="BN28" i="1" s="1"/>
  <c r="BL28" i="1"/>
  <c r="BL40" i="1" s="1"/>
  <c r="BL46" i="1" s="1"/>
  <c r="BJ28" i="1"/>
  <c r="BJ40" i="1" s="1"/>
  <c r="BI28" i="1"/>
  <c r="BI40" i="1" s="1"/>
  <c r="BG28" i="1"/>
  <c r="BH28" i="1" s="1"/>
  <c r="BF28" i="1"/>
  <c r="BF40" i="1" s="1"/>
  <c r="BF46" i="1" s="1"/>
  <c r="BD28" i="1"/>
  <c r="BD40" i="1" s="1"/>
  <c r="BD46" i="1" s="1"/>
  <c r="BE46" i="1" s="1"/>
  <c r="BC28" i="1"/>
  <c r="BE28" i="1" s="1"/>
  <c r="BA28" i="1"/>
  <c r="BB28" i="1" s="1"/>
  <c r="AZ28" i="1"/>
  <c r="AZ40" i="1" s="1"/>
  <c r="AZ46" i="1" s="1"/>
  <c r="AX28" i="1"/>
  <c r="AX40" i="1" s="1"/>
  <c r="AX46" i="1" s="1"/>
  <c r="AW28" i="1"/>
  <c r="AW40" i="1" s="1"/>
  <c r="AU28" i="1"/>
  <c r="AV28" i="1" s="1"/>
  <c r="AT28" i="1"/>
  <c r="AT40" i="1" s="1"/>
  <c r="AT46" i="1" s="1"/>
  <c r="AR28" i="1"/>
  <c r="AR40" i="1" s="1"/>
  <c r="AR46" i="1" s="1"/>
  <c r="AS46" i="1" s="1"/>
  <c r="AQ28" i="1"/>
  <c r="AS28" i="1" s="1"/>
  <c r="AO28" i="1"/>
  <c r="AP28" i="1" s="1"/>
  <c r="AN28" i="1"/>
  <c r="AN40" i="1" s="1"/>
  <c r="AN46" i="1" s="1"/>
  <c r="AL28" i="1"/>
  <c r="AL40" i="1" s="1"/>
  <c r="AK28" i="1"/>
  <c r="AK40" i="1" s="1"/>
  <c r="AI28" i="1"/>
  <c r="AJ28" i="1" s="1"/>
  <c r="AH28" i="1"/>
  <c r="AH40" i="1" s="1"/>
  <c r="AH46" i="1" s="1"/>
  <c r="AF28" i="1"/>
  <c r="AF40" i="1" s="1"/>
  <c r="AF46" i="1" s="1"/>
  <c r="AG46" i="1" s="1"/>
  <c r="AE28" i="1"/>
  <c r="AG28" i="1" s="1"/>
  <c r="AC28" i="1"/>
  <c r="AD28" i="1" s="1"/>
  <c r="AB28" i="1"/>
  <c r="AB40" i="1" s="1"/>
  <c r="AB46" i="1" s="1"/>
  <c r="Z28" i="1"/>
  <c r="Z40" i="1" s="1"/>
  <c r="Z46" i="1" s="1"/>
  <c r="Y28" i="1"/>
  <c r="Y40" i="1" s="1"/>
  <c r="W28" i="1"/>
  <c r="X28" i="1" s="1"/>
  <c r="V28" i="1"/>
  <c r="V40" i="1" s="1"/>
  <c r="V46" i="1" s="1"/>
  <c r="T28" i="1"/>
  <c r="T40" i="1" s="1"/>
  <c r="T46" i="1" s="1"/>
  <c r="U46" i="1" s="1"/>
  <c r="S28" i="1"/>
  <c r="U28" i="1" s="1"/>
  <c r="Q28" i="1"/>
  <c r="R28" i="1" s="1"/>
  <c r="P28" i="1"/>
  <c r="P40" i="1" s="1"/>
  <c r="P46" i="1" s="1"/>
  <c r="N28" i="1"/>
  <c r="N40" i="1" s="1"/>
  <c r="M28" i="1"/>
  <c r="M40" i="1" s="1"/>
  <c r="K28" i="1"/>
  <c r="L28" i="1" s="1"/>
  <c r="J28" i="1"/>
  <c r="J40" i="1" s="1"/>
  <c r="J46" i="1" s="1"/>
  <c r="H28" i="1"/>
  <c r="H40" i="1" s="1"/>
  <c r="H46" i="1" s="1"/>
  <c r="I46" i="1" s="1"/>
  <c r="G28" i="1"/>
  <c r="I28" i="1" s="1"/>
  <c r="E28" i="1"/>
  <c r="F28" i="1" s="1"/>
  <c r="D28" i="1"/>
  <c r="D40" i="1" s="1"/>
  <c r="D46" i="1" s="1"/>
  <c r="BV26" i="1"/>
  <c r="BU26" i="1"/>
  <c r="BW26" i="1" s="1"/>
  <c r="BS26" i="1"/>
  <c r="BT26" i="1" s="1"/>
  <c r="BR26" i="1"/>
  <c r="BP26" i="1"/>
  <c r="BO26" i="1"/>
  <c r="BQ26" i="1" s="1"/>
  <c r="BM26" i="1"/>
  <c r="BN26" i="1" s="1"/>
  <c r="BL26" i="1"/>
  <c r="BJ26" i="1"/>
  <c r="BI26" i="1"/>
  <c r="BK26" i="1" s="1"/>
  <c r="BG26" i="1"/>
  <c r="BH26" i="1" s="1"/>
  <c r="BF26" i="1"/>
  <c r="BD26" i="1"/>
  <c r="BC26" i="1"/>
  <c r="BE26" i="1" s="1"/>
  <c r="BA26" i="1"/>
  <c r="BB26" i="1" s="1"/>
  <c r="AZ26" i="1"/>
  <c r="AX26" i="1"/>
  <c r="AW26" i="1"/>
  <c r="AY26" i="1" s="1"/>
  <c r="AU26" i="1"/>
  <c r="AV26" i="1" s="1"/>
  <c r="AT26" i="1"/>
  <c r="AR26" i="1"/>
  <c r="AQ26" i="1"/>
  <c r="AS26" i="1" s="1"/>
  <c r="AO26" i="1"/>
  <c r="AP26" i="1" s="1"/>
  <c r="AN26" i="1"/>
  <c r="AL26" i="1"/>
  <c r="AK26" i="1"/>
  <c r="AM26" i="1" s="1"/>
  <c r="AI26" i="1"/>
  <c r="AJ26" i="1" s="1"/>
  <c r="AH26" i="1"/>
  <c r="AF26" i="1"/>
  <c r="AE26" i="1"/>
  <c r="AG26" i="1" s="1"/>
  <c r="AC26" i="1"/>
  <c r="AD26" i="1" s="1"/>
  <c r="AB26" i="1"/>
  <c r="Z26" i="1"/>
  <c r="Y26" i="1"/>
  <c r="AA26" i="1" s="1"/>
  <c r="W26" i="1"/>
  <c r="X26" i="1" s="1"/>
  <c r="V26" i="1"/>
  <c r="T26" i="1"/>
  <c r="S26" i="1"/>
  <c r="U26" i="1" s="1"/>
  <c r="Q26" i="1"/>
  <c r="R26" i="1" s="1"/>
  <c r="P26" i="1"/>
  <c r="N26" i="1"/>
  <c r="M26" i="1"/>
  <c r="O26" i="1" s="1"/>
  <c r="K26" i="1"/>
  <c r="L26" i="1" s="1"/>
  <c r="J26" i="1"/>
  <c r="H26" i="1"/>
  <c r="G26" i="1"/>
  <c r="I26" i="1" s="1"/>
  <c r="E26" i="1"/>
  <c r="F26" i="1" s="1"/>
  <c r="D26" i="1"/>
  <c r="BV25" i="1"/>
  <c r="BU25" i="1"/>
  <c r="BW25" i="1" s="1"/>
  <c r="BS25" i="1"/>
  <c r="BT25" i="1" s="1"/>
  <c r="BR25" i="1"/>
  <c r="BP25" i="1"/>
  <c r="BO25" i="1"/>
  <c r="BQ25" i="1" s="1"/>
  <c r="BM25" i="1"/>
  <c r="BN25" i="1" s="1"/>
  <c r="BL25" i="1"/>
  <c r="BJ25" i="1"/>
  <c r="BI25" i="1"/>
  <c r="BK25" i="1" s="1"/>
  <c r="BG25" i="1"/>
  <c r="BH25" i="1" s="1"/>
  <c r="BF25" i="1"/>
  <c r="BD25" i="1"/>
  <c r="BC25" i="1"/>
  <c r="BE25" i="1" s="1"/>
  <c r="BA25" i="1"/>
  <c r="BB25" i="1" s="1"/>
  <c r="AZ25" i="1"/>
  <c r="AX25" i="1"/>
  <c r="AW25" i="1"/>
  <c r="AY25" i="1" s="1"/>
  <c r="AU25" i="1"/>
  <c r="AV25" i="1" s="1"/>
  <c r="AT25" i="1"/>
  <c r="AR25" i="1"/>
  <c r="AQ25" i="1"/>
  <c r="AS25" i="1" s="1"/>
  <c r="AO25" i="1"/>
  <c r="AP25" i="1" s="1"/>
  <c r="AN25" i="1"/>
  <c r="AL25" i="1"/>
  <c r="AK25" i="1"/>
  <c r="AM25" i="1" s="1"/>
  <c r="AI25" i="1"/>
  <c r="AJ25" i="1" s="1"/>
  <c r="AH25" i="1"/>
  <c r="AF25" i="1"/>
  <c r="AE25" i="1"/>
  <c r="AG25" i="1" s="1"/>
  <c r="AC25" i="1"/>
  <c r="AD25" i="1" s="1"/>
  <c r="AB25" i="1"/>
  <c r="Z25" i="1"/>
  <c r="Y25" i="1"/>
  <c r="AA25" i="1" s="1"/>
  <c r="W25" i="1"/>
  <c r="X25" i="1" s="1"/>
  <c r="V25" i="1"/>
  <c r="T25" i="1"/>
  <c r="S25" i="1"/>
  <c r="U25" i="1" s="1"/>
  <c r="Q25" i="1"/>
  <c r="R25" i="1" s="1"/>
  <c r="P25" i="1"/>
  <c r="N25" i="1"/>
  <c r="M25" i="1"/>
  <c r="O25" i="1" s="1"/>
  <c r="K25" i="1"/>
  <c r="L25" i="1" s="1"/>
  <c r="J25" i="1"/>
  <c r="H25" i="1"/>
  <c r="G25" i="1"/>
  <c r="I25" i="1" s="1"/>
  <c r="D25" i="1"/>
  <c r="F25" i="1" s="1"/>
  <c r="BV24" i="1"/>
  <c r="BW24" i="1" s="1"/>
  <c r="BU24" i="1"/>
  <c r="BS24" i="1"/>
  <c r="BR24" i="1"/>
  <c r="BT24" i="1" s="1"/>
  <c r="BP24" i="1"/>
  <c r="BQ24" i="1" s="1"/>
  <c r="BO24" i="1"/>
  <c r="BM24" i="1"/>
  <c r="BL24" i="1"/>
  <c r="BN24" i="1" s="1"/>
  <c r="BJ24" i="1"/>
  <c r="BK24" i="1" s="1"/>
  <c r="BI24" i="1"/>
  <c r="BG24" i="1"/>
  <c r="BF24" i="1"/>
  <c r="BH24" i="1" s="1"/>
  <c r="BD24" i="1"/>
  <c r="BE24" i="1" s="1"/>
  <c r="BC24" i="1"/>
  <c r="BA24" i="1"/>
  <c r="AZ24" i="1"/>
  <c r="BB24" i="1" s="1"/>
  <c r="AX24" i="1"/>
  <c r="AY24" i="1" s="1"/>
  <c r="AW24" i="1"/>
  <c r="AU24" i="1"/>
  <c r="AT24" i="1"/>
  <c r="AV24" i="1" s="1"/>
  <c r="AR24" i="1"/>
  <c r="AS24" i="1" s="1"/>
  <c r="AQ24" i="1"/>
  <c r="AO24" i="1"/>
  <c r="AN24" i="1"/>
  <c r="AP24" i="1" s="1"/>
  <c r="AL24" i="1"/>
  <c r="AM24" i="1" s="1"/>
  <c r="AK24" i="1"/>
  <c r="AI24" i="1"/>
  <c r="AH24" i="1"/>
  <c r="AJ24" i="1" s="1"/>
  <c r="AF24" i="1"/>
  <c r="AG24" i="1" s="1"/>
  <c r="AE24" i="1"/>
  <c r="AC24" i="1"/>
  <c r="AB24" i="1"/>
  <c r="AD24" i="1" s="1"/>
  <c r="Z24" i="1"/>
  <c r="AA24" i="1" s="1"/>
  <c r="Y24" i="1"/>
  <c r="W24" i="1"/>
  <c r="V24" i="1"/>
  <c r="X24" i="1" s="1"/>
  <c r="T24" i="1"/>
  <c r="U24" i="1" s="1"/>
  <c r="S24" i="1"/>
  <c r="Q24" i="1"/>
  <c r="P24" i="1"/>
  <c r="R24" i="1" s="1"/>
  <c r="N24" i="1"/>
  <c r="O24" i="1" s="1"/>
  <c r="M24" i="1"/>
  <c r="K24" i="1"/>
  <c r="J24" i="1"/>
  <c r="L24" i="1" s="1"/>
  <c r="H24" i="1"/>
  <c r="I24" i="1" s="1"/>
  <c r="G24" i="1"/>
  <c r="E24" i="1"/>
  <c r="D24" i="1"/>
  <c r="F24" i="1" s="1"/>
  <c r="BV23" i="1"/>
  <c r="BW23" i="1" s="1"/>
  <c r="BU23" i="1"/>
  <c r="BS23" i="1"/>
  <c r="BR23" i="1"/>
  <c r="BT23" i="1" s="1"/>
  <c r="BP23" i="1"/>
  <c r="BQ23" i="1" s="1"/>
  <c r="BO23" i="1"/>
  <c r="BM23" i="1"/>
  <c r="BL23" i="1"/>
  <c r="BN23" i="1" s="1"/>
  <c r="BJ23" i="1"/>
  <c r="BK23" i="1" s="1"/>
  <c r="BI23" i="1"/>
  <c r="BG23" i="1"/>
  <c r="BF23" i="1"/>
  <c r="BH23" i="1" s="1"/>
  <c r="BD23" i="1"/>
  <c r="BE23" i="1" s="1"/>
  <c r="BC23" i="1"/>
  <c r="BA23" i="1"/>
  <c r="AZ23" i="1"/>
  <c r="BB23" i="1" s="1"/>
  <c r="AX23" i="1"/>
  <c r="AY23" i="1" s="1"/>
  <c r="AW23" i="1"/>
  <c r="AU23" i="1"/>
  <c r="AT23" i="1"/>
  <c r="AV23" i="1" s="1"/>
  <c r="AR23" i="1"/>
  <c r="AS23" i="1" s="1"/>
  <c r="AQ23" i="1"/>
  <c r="AO23" i="1"/>
  <c r="AN23" i="1"/>
  <c r="AP23" i="1" s="1"/>
  <c r="AL23" i="1"/>
  <c r="AM23" i="1" s="1"/>
  <c r="AK23" i="1"/>
  <c r="AI23" i="1"/>
  <c r="AH23" i="1"/>
  <c r="AJ23" i="1" s="1"/>
  <c r="AF23" i="1"/>
  <c r="AG23" i="1" s="1"/>
  <c r="AE23" i="1"/>
  <c r="AC23" i="1"/>
  <c r="AB23" i="1"/>
  <c r="AD23" i="1" s="1"/>
  <c r="Z23" i="1"/>
  <c r="AA23" i="1" s="1"/>
  <c r="Y23" i="1"/>
  <c r="W23" i="1"/>
  <c r="V23" i="1"/>
  <c r="X23" i="1" s="1"/>
  <c r="T23" i="1"/>
  <c r="U23" i="1" s="1"/>
  <c r="S23" i="1"/>
  <c r="Q23" i="1"/>
  <c r="P23" i="1"/>
  <c r="R23" i="1" s="1"/>
  <c r="N23" i="1"/>
  <c r="O23" i="1" s="1"/>
  <c r="M23" i="1"/>
  <c r="K23" i="1"/>
  <c r="J23" i="1"/>
  <c r="L23" i="1" s="1"/>
  <c r="H23" i="1"/>
  <c r="I23" i="1" s="1"/>
  <c r="G23" i="1"/>
  <c r="E23" i="1"/>
  <c r="D23" i="1"/>
  <c r="F23" i="1" s="1"/>
  <c r="BV22" i="1"/>
  <c r="BW22" i="1" s="1"/>
  <c r="BU22" i="1"/>
  <c r="BS22" i="1"/>
  <c r="BR22" i="1"/>
  <c r="BT22" i="1" s="1"/>
  <c r="BP22" i="1"/>
  <c r="BQ22" i="1" s="1"/>
  <c r="BO22" i="1"/>
  <c r="BM22" i="1"/>
  <c r="BL22" i="1"/>
  <c r="BN22" i="1" s="1"/>
  <c r="BJ22" i="1"/>
  <c r="BK22" i="1" s="1"/>
  <c r="BI22" i="1"/>
  <c r="BG22" i="1"/>
  <c r="BF22" i="1"/>
  <c r="BH22" i="1" s="1"/>
  <c r="BD22" i="1"/>
  <c r="BE22" i="1" s="1"/>
  <c r="BC22" i="1"/>
  <c r="BA22" i="1"/>
  <c r="AZ22" i="1"/>
  <c r="BB22" i="1" s="1"/>
  <c r="AX22" i="1"/>
  <c r="AY22" i="1" s="1"/>
  <c r="AW22" i="1"/>
  <c r="AU22" i="1"/>
  <c r="AT22" i="1"/>
  <c r="AV22" i="1" s="1"/>
  <c r="AR22" i="1"/>
  <c r="AS22" i="1" s="1"/>
  <c r="AQ22" i="1"/>
  <c r="AO22" i="1"/>
  <c r="AN22" i="1"/>
  <c r="AP22" i="1" s="1"/>
  <c r="AL22" i="1"/>
  <c r="AM22" i="1" s="1"/>
  <c r="AK22" i="1"/>
  <c r="AI22" i="1"/>
  <c r="AH22" i="1"/>
  <c r="AJ22" i="1" s="1"/>
  <c r="AF22" i="1"/>
  <c r="AG22" i="1" s="1"/>
  <c r="AE22" i="1"/>
  <c r="AC22" i="1"/>
  <c r="AB22" i="1"/>
  <c r="AD22" i="1" s="1"/>
  <c r="Z22" i="1"/>
  <c r="AA22" i="1" s="1"/>
  <c r="Y22" i="1"/>
  <c r="W22" i="1"/>
  <c r="V22" i="1"/>
  <c r="X22" i="1" s="1"/>
  <c r="T22" i="1"/>
  <c r="U22" i="1" s="1"/>
  <c r="S22" i="1"/>
  <c r="Q22" i="1"/>
  <c r="P22" i="1"/>
  <c r="R22" i="1" s="1"/>
  <c r="N22" i="1"/>
  <c r="O22" i="1" s="1"/>
  <c r="M22" i="1"/>
  <c r="K22" i="1"/>
  <c r="J22" i="1"/>
  <c r="L22" i="1" s="1"/>
  <c r="H22" i="1"/>
  <c r="I22" i="1" s="1"/>
  <c r="G22" i="1"/>
  <c r="E22" i="1"/>
  <c r="D22" i="1"/>
  <c r="F22" i="1" s="1"/>
  <c r="BV21" i="1"/>
  <c r="BW21" i="1" s="1"/>
  <c r="BU21" i="1"/>
  <c r="BS21" i="1"/>
  <c r="BR21" i="1"/>
  <c r="BT21" i="1" s="1"/>
  <c r="BP21" i="1"/>
  <c r="BQ21" i="1" s="1"/>
  <c r="BO21" i="1"/>
  <c r="BM21" i="1"/>
  <c r="BL21" i="1"/>
  <c r="BN21" i="1" s="1"/>
  <c r="BJ21" i="1"/>
  <c r="BK21" i="1" s="1"/>
  <c r="BI21" i="1"/>
  <c r="BG21" i="1"/>
  <c r="BF21" i="1"/>
  <c r="BH21" i="1" s="1"/>
  <c r="BD21" i="1"/>
  <c r="BE21" i="1" s="1"/>
  <c r="BC21" i="1"/>
  <c r="BA21" i="1"/>
  <c r="AZ21" i="1"/>
  <c r="BB21" i="1" s="1"/>
  <c r="AX21" i="1"/>
  <c r="AY21" i="1" s="1"/>
  <c r="AW21" i="1"/>
  <c r="AU21" i="1"/>
  <c r="AT21" i="1"/>
  <c r="AV21" i="1" s="1"/>
  <c r="AR21" i="1"/>
  <c r="AS21" i="1" s="1"/>
  <c r="AQ21" i="1"/>
  <c r="AO21" i="1"/>
  <c r="AN21" i="1"/>
  <c r="AP21" i="1" s="1"/>
  <c r="AL21" i="1"/>
  <c r="AM21" i="1" s="1"/>
  <c r="AK21" i="1"/>
  <c r="AI21" i="1"/>
  <c r="AH21" i="1"/>
  <c r="AJ21" i="1" s="1"/>
  <c r="AF21" i="1"/>
  <c r="AG21" i="1" s="1"/>
  <c r="AE21" i="1"/>
  <c r="AC21" i="1"/>
  <c r="AB21" i="1"/>
  <c r="AD21" i="1" s="1"/>
  <c r="Z21" i="1"/>
  <c r="AA21" i="1" s="1"/>
  <c r="Y21" i="1"/>
  <c r="W21" i="1"/>
  <c r="V21" i="1"/>
  <c r="X21" i="1" s="1"/>
  <c r="T21" i="1"/>
  <c r="U21" i="1" s="1"/>
  <c r="S21" i="1"/>
  <c r="Q21" i="1"/>
  <c r="P21" i="1"/>
  <c r="R21" i="1" s="1"/>
  <c r="N21" i="1"/>
  <c r="O21" i="1" s="1"/>
  <c r="M21" i="1"/>
  <c r="K21" i="1"/>
  <c r="J21" i="1"/>
  <c r="L21" i="1" s="1"/>
  <c r="H21" i="1"/>
  <c r="I21" i="1" s="1"/>
  <c r="G21" i="1"/>
  <c r="E21" i="1"/>
  <c r="D21" i="1"/>
  <c r="F21" i="1" s="1"/>
  <c r="BV20" i="1"/>
  <c r="BW20" i="1" s="1"/>
  <c r="BU20" i="1"/>
  <c r="BS20" i="1"/>
  <c r="BR20" i="1"/>
  <c r="BT20" i="1" s="1"/>
  <c r="BP20" i="1"/>
  <c r="BQ20" i="1" s="1"/>
  <c r="BO20" i="1"/>
  <c r="BM20" i="1"/>
  <c r="BL20" i="1"/>
  <c r="BN20" i="1" s="1"/>
  <c r="BJ20" i="1"/>
  <c r="BK20" i="1" s="1"/>
  <c r="BI20" i="1"/>
  <c r="BG20" i="1"/>
  <c r="BF20" i="1"/>
  <c r="BH20" i="1" s="1"/>
  <c r="BD20" i="1"/>
  <c r="BE20" i="1" s="1"/>
  <c r="BC20" i="1"/>
  <c r="BA20" i="1"/>
  <c r="AZ20" i="1"/>
  <c r="BB20" i="1" s="1"/>
  <c r="AX20" i="1"/>
  <c r="AY20" i="1" s="1"/>
  <c r="AW20" i="1"/>
  <c r="AU20" i="1"/>
  <c r="AT20" i="1"/>
  <c r="AV20" i="1" s="1"/>
  <c r="AR20" i="1"/>
  <c r="AS20" i="1" s="1"/>
  <c r="AQ20" i="1"/>
  <c r="AO20" i="1"/>
  <c r="AN20" i="1"/>
  <c r="AP20" i="1" s="1"/>
  <c r="AL20" i="1"/>
  <c r="AM20" i="1" s="1"/>
  <c r="AK20" i="1"/>
  <c r="AI20" i="1"/>
  <c r="AH20" i="1"/>
  <c r="AJ20" i="1" s="1"/>
  <c r="AF20" i="1"/>
  <c r="AG20" i="1" s="1"/>
  <c r="AE20" i="1"/>
  <c r="AC20" i="1"/>
  <c r="AB20" i="1"/>
  <c r="AD20" i="1" s="1"/>
  <c r="Z20" i="1"/>
  <c r="AA20" i="1" s="1"/>
  <c r="Y20" i="1"/>
  <c r="W20" i="1"/>
  <c r="V20" i="1"/>
  <c r="X20" i="1" s="1"/>
  <c r="T20" i="1"/>
  <c r="U20" i="1" s="1"/>
  <c r="S20" i="1"/>
  <c r="Q20" i="1"/>
  <c r="P20" i="1"/>
  <c r="R20" i="1" s="1"/>
  <c r="N20" i="1"/>
  <c r="O20" i="1" s="1"/>
  <c r="M20" i="1"/>
  <c r="K20" i="1"/>
  <c r="J20" i="1"/>
  <c r="L20" i="1" s="1"/>
  <c r="H20" i="1"/>
  <c r="I20" i="1" s="1"/>
  <c r="G20" i="1"/>
  <c r="E20" i="1"/>
  <c r="D20" i="1"/>
  <c r="F20" i="1" s="1"/>
  <c r="BV19" i="1"/>
  <c r="BW19" i="1" s="1"/>
  <c r="BU19" i="1"/>
  <c r="BS19" i="1"/>
  <c r="BR19" i="1"/>
  <c r="BT19" i="1" s="1"/>
  <c r="BP19" i="1"/>
  <c r="BQ19" i="1" s="1"/>
  <c r="BO19" i="1"/>
  <c r="BM19" i="1"/>
  <c r="BL19" i="1"/>
  <c r="BN19" i="1" s="1"/>
  <c r="BJ19" i="1"/>
  <c r="BK19" i="1" s="1"/>
  <c r="BI19" i="1"/>
  <c r="BG19" i="1"/>
  <c r="BF19" i="1"/>
  <c r="BH19" i="1" s="1"/>
  <c r="BD19" i="1"/>
  <c r="BE19" i="1" s="1"/>
  <c r="BC19" i="1"/>
  <c r="BA19" i="1"/>
  <c r="AZ19" i="1"/>
  <c r="BB19" i="1" s="1"/>
  <c r="AX19" i="1"/>
  <c r="AY19" i="1" s="1"/>
  <c r="AW19" i="1"/>
  <c r="AU19" i="1"/>
  <c r="AT19" i="1"/>
  <c r="AV19" i="1" s="1"/>
  <c r="AR19" i="1"/>
  <c r="AS19" i="1" s="1"/>
  <c r="AQ19" i="1"/>
  <c r="AO19" i="1"/>
  <c r="AN19" i="1"/>
  <c r="AP19" i="1" s="1"/>
  <c r="AL19" i="1"/>
  <c r="AM19" i="1" s="1"/>
  <c r="AK19" i="1"/>
  <c r="AI19" i="1"/>
  <c r="AH19" i="1"/>
  <c r="AJ19" i="1" s="1"/>
  <c r="AF19" i="1"/>
  <c r="AG19" i="1" s="1"/>
  <c r="AE19" i="1"/>
  <c r="AC19" i="1"/>
  <c r="AB19" i="1"/>
  <c r="AD19" i="1" s="1"/>
  <c r="Z19" i="1"/>
  <c r="AA19" i="1" s="1"/>
  <c r="Y19" i="1"/>
  <c r="W19" i="1"/>
  <c r="V19" i="1"/>
  <c r="X19" i="1" s="1"/>
  <c r="S19" i="1"/>
  <c r="U19" i="1" s="1"/>
  <c r="Q19" i="1"/>
  <c r="R19" i="1" s="1"/>
  <c r="P19" i="1"/>
  <c r="N19" i="1"/>
  <c r="M19" i="1"/>
  <c r="O19" i="1" s="1"/>
  <c r="K19" i="1"/>
  <c r="L19" i="1" s="1"/>
  <c r="J19" i="1"/>
  <c r="H19" i="1"/>
  <c r="G19" i="1"/>
  <c r="I19" i="1" s="1"/>
  <c r="E19" i="1"/>
  <c r="F19" i="1" s="1"/>
  <c r="D19" i="1"/>
  <c r="BV18" i="1"/>
  <c r="BU18" i="1"/>
  <c r="BW18" i="1" s="1"/>
  <c r="BS18" i="1"/>
  <c r="BT18" i="1" s="1"/>
  <c r="BR18" i="1"/>
  <c r="BP18" i="1"/>
  <c r="BO18" i="1"/>
  <c r="BQ18" i="1" s="1"/>
  <c r="BM18" i="1"/>
  <c r="BN18" i="1" s="1"/>
  <c r="BL18" i="1"/>
  <c r="BJ18" i="1"/>
  <c r="BI18" i="1"/>
  <c r="BK18" i="1" s="1"/>
  <c r="BG18" i="1"/>
  <c r="BH18" i="1" s="1"/>
  <c r="BF18" i="1"/>
  <c r="BD18" i="1"/>
  <c r="BC18" i="1"/>
  <c r="BE18" i="1" s="1"/>
  <c r="BA18" i="1"/>
  <c r="BB18" i="1" s="1"/>
  <c r="AZ18" i="1"/>
  <c r="AX18" i="1"/>
  <c r="AW18" i="1"/>
  <c r="AY18" i="1" s="1"/>
  <c r="AU18" i="1"/>
  <c r="AV18" i="1" s="1"/>
  <c r="AT18" i="1"/>
  <c r="AR18" i="1"/>
  <c r="AQ18" i="1"/>
  <c r="AS18" i="1" s="1"/>
  <c r="AO18" i="1"/>
  <c r="AP18" i="1" s="1"/>
  <c r="AN18" i="1"/>
  <c r="AL18" i="1"/>
  <c r="AK18" i="1"/>
  <c r="AM18" i="1" s="1"/>
  <c r="AI18" i="1"/>
  <c r="AJ18" i="1" s="1"/>
  <c r="AH18" i="1"/>
  <c r="AF18" i="1"/>
  <c r="AE18" i="1"/>
  <c r="AG18" i="1" s="1"/>
  <c r="AC18" i="1"/>
  <c r="AD18" i="1" s="1"/>
  <c r="AB18" i="1"/>
  <c r="Z18" i="1"/>
  <c r="Y18" i="1"/>
  <c r="AA18" i="1" s="1"/>
  <c r="W18" i="1"/>
  <c r="X18" i="1" s="1"/>
  <c r="V18" i="1"/>
  <c r="T18" i="1"/>
  <c r="S18" i="1"/>
  <c r="U18" i="1" s="1"/>
  <c r="Q18" i="1"/>
  <c r="R18" i="1" s="1"/>
  <c r="P18" i="1"/>
  <c r="N18" i="1"/>
  <c r="M18" i="1"/>
  <c r="O18" i="1" s="1"/>
  <c r="K18" i="1"/>
  <c r="L18" i="1" s="1"/>
  <c r="J18" i="1"/>
  <c r="H18" i="1"/>
  <c r="G18" i="1"/>
  <c r="I18" i="1" s="1"/>
  <c r="E18" i="1"/>
  <c r="F18" i="1" s="1"/>
  <c r="D18" i="1"/>
  <c r="BV17" i="1"/>
  <c r="BU17" i="1"/>
  <c r="BW17" i="1" s="1"/>
  <c r="BS17" i="1"/>
  <c r="BT17" i="1" s="1"/>
  <c r="BR17" i="1"/>
  <c r="BP17" i="1"/>
  <c r="BO17" i="1"/>
  <c r="BQ17" i="1" s="1"/>
  <c r="BM17" i="1"/>
  <c r="BN17" i="1" s="1"/>
  <c r="BL17" i="1"/>
  <c r="BJ17" i="1"/>
  <c r="BI17" i="1"/>
  <c r="BK17" i="1" s="1"/>
  <c r="BG17" i="1"/>
  <c r="BH17" i="1" s="1"/>
  <c r="BF17" i="1"/>
  <c r="BD17" i="1"/>
  <c r="BC17" i="1"/>
  <c r="BE17" i="1" s="1"/>
  <c r="BA17" i="1"/>
  <c r="BB17" i="1" s="1"/>
  <c r="AZ17" i="1"/>
  <c r="AX17" i="1"/>
  <c r="AW17" i="1"/>
  <c r="AY17" i="1" s="1"/>
  <c r="AU17" i="1"/>
  <c r="AV17" i="1" s="1"/>
  <c r="AT17" i="1"/>
  <c r="AR17" i="1"/>
  <c r="AQ17" i="1"/>
  <c r="AS17" i="1" s="1"/>
  <c r="AO17" i="1"/>
  <c r="AP17" i="1" s="1"/>
  <c r="AN17" i="1"/>
  <c r="AL17" i="1"/>
  <c r="AK17" i="1"/>
  <c r="AM17" i="1" s="1"/>
  <c r="AI17" i="1"/>
  <c r="AJ17" i="1" s="1"/>
  <c r="AH17" i="1"/>
  <c r="AF17" i="1"/>
  <c r="AE17" i="1"/>
  <c r="AG17" i="1" s="1"/>
  <c r="AC17" i="1"/>
  <c r="AD17" i="1" s="1"/>
  <c r="AB17" i="1"/>
  <c r="Z17" i="1"/>
  <c r="Y17" i="1"/>
  <c r="AA17" i="1" s="1"/>
  <c r="W17" i="1"/>
  <c r="X17" i="1" s="1"/>
  <c r="V17" i="1"/>
  <c r="T17" i="1"/>
  <c r="S17" i="1"/>
  <c r="U17" i="1" s="1"/>
  <c r="Q17" i="1"/>
  <c r="R17" i="1" s="1"/>
  <c r="P17" i="1"/>
  <c r="N17" i="1"/>
  <c r="M17" i="1"/>
  <c r="O17" i="1" s="1"/>
  <c r="K17" i="1"/>
  <c r="L17" i="1" s="1"/>
  <c r="J17" i="1"/>
  <c r="H17" i="1"/>
  <c r="G17" i="1"/>
  <c r="I17" i="1" s="1"/>
  <c r="E17" i="1"/>
  <c r="F17" i="1" s="1"/>
  <c r="D17" i="1"/>
  <c r="BV16" i="1"/>
  <c r="BU16" i="1"/>
  <c r="BW16" i="1" s="1"/>
  <c r="BS16" i="1"/>
  <c r="BT16" i="1" s="1"/>
  <c r="BR16" i="1"/>
  <c r="BP16" i="1"/>
  <c r="BO16" i="1"/>
  <c r="BQ16" i="1" s="1"/>
  <c r="BM16" i="1"/>
  <c r="BN16" i="1" s="1"/>
  <c r="BL16" i="1"/>
  <c r="BJ16" i="1"/>
  <c r="BI16" i="1"/>
  <c r="BK16" i="1" s="1"/>
  <c r="BG16" i="1"/>
  <c r="BH16" i="1" s="1"/>
  <c r="BF16" i="1"/>
  <c r="BD16" i="1"/>
  <c r="BC16" i="1"/>
  <c r="BE16" i="1" s="1"/>
  <c r="BA16" i="1"/>
  <c r="BB16" i="1" s="1"/>
  <c r="AZ16" i="1"/>
  <c r="AX16" i="1"/>
  <c r="AW16" i="1"/>
  <c r="AY16" i="1" s="1"/>
  <c r="AU16" i="1"/>
  <c r="AV16" i="1" s="1"/>
  <c r="AT16" i="1"/>
  <c r="AR16" i="1"/>
  <c r="AQ16" i="1"/>
  <c r="AS16" i="1" s="1"/>
  <c r="AO16" i="1"/>
  <c r="AP16" i="1" s="1"/>
  <c r="AN16" i="1"/>
  <c r="AL16" i="1"/>
  <c r="AK16" i="1"/>
  <c r="AM16" i="1" s="1"/>
  <c r="AI16" i="1"/>
  <c r="AJ16" i="1" s="1"/>
  <c r="AH16" i="1"/>
  <c r="AF16" i="1"/>
  <c r="AE16" i="1"/>
  <c r="AG16" i="1" s="1"/>
  <c r="AC16" i="1"/>
  <c r="AD16" i="1" s="1"/>
  <c r="AB16" i="1"/>
  <c r="Z16" i="1"/>
  <c r="Y16" i="1"/>
  <c r="AA16" i="1" s="1"/>
  <c r="W16" i="1"/>
  <c r="X16" i="1" s="1"/>
  <c r="V16" i="1"/>
  <c r="T16" i="1"/>
  <c r="S16" i="1"/>
  <c r="U16" i="1" s="1"/>
  <c r="Q16" i="1"/>
  <c r="R16" i="1" s="1"/>
  <c r="P16" i="1"/>
  <c r="N16" i="1"/>
  <c r="M16" i="1"/>
  <c r="O16" i="1" s="1"/>
  <c r="K16" i="1"/>
  <c r="L16" i="1" s="1"/>
  <c r="J16" i="1"/>
  <c r="H16" i="1"/>
  <c r="G16" i="1"/>
  <c r="I16" i="1" s="1"/>
  <c r="E16" i="1"/>
  <c r="F16" i="1" s="1"/>
  <c r="D16" i="1"/>
  <c r="BV15" i="1"/>
  <c r="BU15" i="1"/>
  <c r="BW15" i="1" s="1"/>
  <c r="BS15" i="1"/>
  <c r="BT15" i="1" s="1"/>
  <c r="BR15" i="1"/>
  <c r="BP15" i="1"/>
  <c r="BO15" i="1"/>
  <c r="BQ15" i="1" s="1"/>
  <c r="BM15" i="1"/>
  <c r="BN15" i="1" s="1"/>
  <c r="BL15" i="1"/>
  <c r="BJ15" i="1"/>
  <c r="BI15" i="1"/>
  <c r="BK15" i="1" s="1"/>
  <c r="BG15" i="1"/>
  <c r="BH15" i="1" s="1"/>
  <c r="BF15" i="1"/>
  <c r="BD15" i="1"/>
  <c r="BC15" i="1"/>
  <c r="BE15" i="1" s="1"/>
  <c r="BA15" i="1"/>
  <c r="BB15" i="1" s="1"/>
  <c r="AZ15" i="1"/>
  <c r="AX15" i="1"/>
  <c r="AW15" i="1"/>
  <c r="AY15" i="1" s="1"/>
  <c r="AU15" i="1"/>
  <c r="AV15" i="1" s="1"/>
  <c r="AT15" i="1"/>
  <c r="AR15" i="1"/>
  <c r="AQ15" i="1"/>
  <c r="AS15" i="1" s="1"/>
  <c r="AO15" i="1"/>
  <c r="AP15" i="1" s="1"/>
  <c r="AN15" i="1"/>
  <c r="AL15" i="1"/>
  <c r="AK15" i="1"/>
  <c r="AM15" i="1" s="1"/>
  <c r="AI15" i="1"/>
  <c r="AJ15" i="1" s="1"/>
  <c r="AH15" i="1"/>
  <c r="AF15" i="1"/>
  <c r="AE15" i="1"/>
  <c r="AG15" i="1" s="1"/>
  <c r="AC15" i="1"/>
  <c r="AD15" i="1" s="1"/>
  <c r="AB15" i="1"/>
  <c r="Z15" i="1"/>
  <c r="Y15" i="1"/>
  <c r="AA15" i="1" s="1"/>
  <c r="W15" i="1"/>
  <c r="X15" i="1" s="1"/>
  <c r="V15" i="1"/>
  <c r="T15" i="1"/>
  <c r="S15" i="1"/>
  <c r="U15" i="1" s="1"/>
  <c r="Q15" i="1"/>
  <c r="R15" i="1" s="1"/>
  <c r="P15" i="1"/>
  <c r="N15" i="1"/>
  <c r="M15" i="1"/>
  <c r="O15" i="1" s="1"/>
  <c r="K15" i="1"/>
  <c r="L15" i="1" s="1"/>
  <c r="J15" i="1"/>
  <c r="H15" i="1"/>
  <c r="G15" i="1"/>
  <c r="I15" i="1" s="1"/>
  <c r="E15" i="1"/>
  <c r="F15" i="1" s="1"/>
  <c r="D15" i="1"/>
  <c r="BV14" i="1"/>
  <c r="BU14" i="1"/>
  <c r="BW14" i="1" s="1"/>
  <c r="BS14" i="1"/>
  <c r="BT14" i="1" s="1"/>
  <c r="BR14" i="1"/>
  <c r="BP14" i="1"/>
  <c r="BO14" i="1"/>
  <c r="BQ14" i="1" s="1"/>
  <c r="BM14" i="1"/>
  <c r="BN14" i="1" s="1"/>
  <c r="BL14" i="1"/>
  <c r="BJ14" i="1"/>
  <c r="BI14" i="1"/>
  <c r="BK14" i="1" s="1"/>
  <c r="BG14" i="1"/>
  <c r="BH14" i="1" s="1"/>
  <c r="BF14" i="1"/>
  <c r="BD14" i="1"/>
  <c r="BC14" i="1"/>
  <c r="BE14" i="1" s="1"/>
  <c r="BA14" i="1"/>
  <c r="BB14" i="1" s="1"/>
  <c r="AZ14" i="1"/>
  <c r="AX14" i="1"/>
  <c r="AW14" i="1"/>
  <c r="AY14" i="1" s="1"/>
  <c r="AU14" i="1"/>
  <c r="AV14" i="1" s="1"/>
  <c r="AT14" i="1"/>
  <c r="AR14" i="1"/>
  <c r="AQ14" i="1"/>
  <c r="AS14" i="1" s="1"/>
  <c r="AO14" i="1"/>
  <c r="AP14" i="1" s="1"/>
  <c r="AN14" i="1"/>
  <c r="AL14" i="1"/>
  <c r="AK14" i="1"/>
  <c r="AM14" i="1" s="1"/>
  <c r="AI14" i="1"/>
  <c r="AJ14" i="1" s="1"/>
  <c r="AH14" i="1"/>
  <c r="AF14" i="1"/>
  <c r="AE14" i="1"/>
  <c r="AG14" i="1" s="1"/>
  <c r="AC14" i="1"/>
  <c r="AD14" i="1" s="1"/>
  <c r="AB14" i="1"/>
  <c r="Z14" i="1"/>
  <c r="Y14" i="1"/>
  <c r="AA14" i="1" s="1"/>
  <c r="W14" i="1"/>
  <c r="X14" i="1" s="1"/>
  <c r="V14" i="1"/>
  <c r="T14" i="1"/>
  <c r="S14" i="1"/>
  <c r="U14" i="1" s="1"/>
  <c r="Q14" i="1"/>
  <c r="R14" i="1" s="1"/>
  <c r="P14" i="1"/>
  <c r="N14" i="1"/>
  <c r="M14" i="1"/>
  <c r="O14" i="1" s="1"/>
  <c r="K14" i="1"/>
  <c r="L14" i="1" s="1"/>
  <c r="J14" i="1"/>
  <c r="H14" i="1"/>
  <c r="G14" i="1"/>
  <c r="I14" i="1" s="1"/>
  <c r="E14" i="1"/>
  <c r="F14" i="1" s="1"/>
  <c r="D14" i="1"/>
  <c r="BV13" i="1"/>
  <c r="BU13" i="1"/>
  <c r="BW13" i="1" s="1"/>
  <c r="BS13" i="1"/>
  <c r="BT13" i="1" s="1"/>
  <c r="BR13" i="1"/>
  <c r="BP13" i="1"/>
  <c r="BO13" i="1"/>
  <c r="BQ13" i="1" s="1"/>
  <c r="BM13" i="1"/>
  <c r="BN13" i="1" s="1"/>
  <c r="BL13" i="1"/>
  <c r="BJ13" i="1"/>
  <c r="BI13" i="1"/>
  <c r="BK13" i="1" s="1"/>
  <c r="BG13" i="1"/>
  <c r="BH13" i="1" s="1"/>
  <c r="BF13" i="1"/>
  <c r="BD13" i="1"/>
  <c r="BC13" i="1"/>
  <c r="BE13" i="1" s="1"/>
  <c r="BA13" i="1"/>
  <c r="BB13" i="1" s="1"/>
  <c r="AZ13" i="1"/>
  <c r="AX13" i="1"/>
  <c r="AW13" i="1"/>
  <c r="AY13" i="1" s="1"/>
  <c r="AU13" i="1"/>
  <c r="AV13" i="1" s="1"/>
  <c r="AT13" i="1"/>
  <c r="AR13" i="1"/>
  <c r="AQ13" i="1"/>
  <c r="AS13" i="1" s="1"/>
  <c r="AO13" i="1"/>
  <c r="AP13" i="1" s="1"/>
  <c r="AN13" i="1"/>
  <c r="AL13" i="1"/>
  <c r="AK13" i="1"/>
  <c r="AM13" i="1" s="1"/>
  <c r="AI13" i="1"/>
  <c r="AJ13" i="1" s="1"/>
  <c r="AH13" i="1"/>
  <c r="AF13" i="1"/>
  <c r="AE13" i="1"/>
  <c r="AG13" i="1" s="1"/>
  <c r="AC13" i="1"/>
  <c r="AD13" i="1" s="1"/>
  <c r="AB13" i="1"/>
  <c r="Z13" i="1"/>
  <c r="Y13" i="1"/>
  <c r="AA13" i="1" s="1"/>
  <c r="W13" i="1"/>
  <c r="X13" i="1" s="1"/>
  <c r="V13" i="1"/>
  <c r="T13" i="1"/>
  <c r="S13" i="1"/>
  <c r="U13" i="1" s="1"/>
  <c r="Q13" i="1"/>
  <c r="R13" i="1" s="1"/>
  <c r="P13" i="1"/>
  <c r="N13" i="1"/>
  <c r="M13" i="1"/>
  <c r="O13" i="1" s="1"/>
  <c r="K13" i="1"/>
  <c r="L13" i="1" s="1"/>
  <c r="J13" i="1"/>
  <c r="H13" i="1"/>
  <c r="G13" i="1"/>
  <c r="I13" i="1" s="1"/>
  <c r="E13" i="1"/>
  <c r="F13" i="1" s="1"/>
  <c r="D13" i="1"/>
  <c r="BV12" i="1"/>
  <c r="BU12" i="1"/>
  <c r="BW12" i="1" s="1"/>
  <c r="BS12" i="1"/>
  <c r="BT12" i="1" s="1"/>
  <c r="BR12" i="1"/>
  <c r="BP12" i="1"/>
  <c r="BO12" i="1"/>
  <c r="BQ12" i="1" s="1"/>
  <c r="BM12" i="1"/>
  <c r="BN12" i="1" s="1"/>
  <c r="BL12" i="1"/>
  <c r="BJ12" i="1"/>
  <c r="BI12" i="1"/>
  <c r="BK12" i="1" s="1"/>
  <c r="BG12" i="1"/>
  <c r="BH12" i="1" s="1"/>
  <c r="BF12" i="1"/>
  <c r="BD12" i="1"/>
  <c r="BC12" i="1"/>
  <c r="BE12" i="1" s="1"/>
  <c r="BA12" i="1"/>
  <c r="BB12" i="1" s="1"/>
  <c r="AZ12" i="1"/>
  <c r="AX12" i="1"/>
  <c r="AW12" i="1"/>
  <c r="AY12" i="1" s="1"/>
  <c r="AU12" i="1"/>
  <c r="AV12" i="1" s="1"/>
  <c r="AT12" i="1"/>
  <c r="AR12" i="1"/>
  <c r="AQ12" i="1"/>
  <c r="AS12" i="1" s="1"/>
  <c r="AO12" i="1"/>
  <c r="AP12" i="1" s="1"/>
  <c r="AN12" i="1"/>
  <c r="AL12" i="1"/>
  <c r="AK12" i="1"/>
  <c r="AM12" i="1" s="1"/>
  <c r="AI12" i="1"/>
  <c r="AJ12" i="1" s="1"/>
  <c r="AH12" i="1"/>
  <c r="AF12" i="1"/>
  <c r="AE12" i="1"/>
  <c r="AG12" i="1" s="1"/>
  <c r="AC12" i="1"/>
  <c r="AD12" i="1" s="1"/>
  <c r="AB12" i="1"/>
  <c r="Z12" i="1"/>
  <c r="Y12" i="1"/>
  <c r="AA12" i="1" s="1"/>
  <c r="W12" i="1"/>
  <c r="X12" i="1" s="1"/>
  <c r="V12" i="1"/>
  <c r="T12" i="1"/>
  <c r="S12" i="1"/>
  <c r="U12" i="1" s="1"/>
  <c r="Q12" i="1"/>
  <c r="R12" i="1" s="1"/>
  <c r="P12" i="1"/>
  <c r="N12" i="1"/>
  <c r="M12" i="1"/>
  <c r="O12" i="1" s="1"/>
  <c r="K12" i="1"/>
  <c r="L12" i="1" s="1"/>
  <c r="J12" i="1"/>
  <c r="H12" i="1"/>
  <c r="G12" i="1"/>
  <c r="I12" i="1" s="1"/>
  <c r="E12" i="1"/>
  <c r="F12" i="1" s="1"/>
  <c r="D12" i="1"/>
  <c r="BV11" i="1"/>
  <c r="BU11" i="1"/>
  <c r="BW11" i="1" s="1"/>
  <c r="BS11" i="1"/>
  <c r="BT11" i="1" s="1"/>
  <c r="BR11" i="1"/>
  <c r="BP11" i="1"/>
  <c r="BO11" i="1"/>
  <c r="BQ11" i="1" s="1"/>
  <c r="BM11" i="1"/>
  <c r="BN11" i="1" s="1"/>
  <c r="BL11" i="1"/>
  <c r="BJ11" i="1"/>
  <c r="BI11" i="1"/>
  <c r="BK11" i="1" s="1"/>
  <c r="BG11" i="1"/>
  <c r="BH11" i="1" s="1"/>
  <c r="BF11" i="1"/>
  <c r="BD11" i="1"/>
  <c r="BC11" i="1"/>
  <c r="BE11" i="1" s="1"/>
  <c r="BA11" i="1"/>
  <c r="BB11" i="1" s="1"/>
  <c r="AZ11" i="1"/>
  <c r="AX11" i="1"/>
  <c r="AW11" i="1"/>
  <c r="AY11" i="1" s="1"/>
  <c r="AU11" i="1"/>
  <c r="AV11" i="1" s="1"/>
  <c r="AT11" i="1"/>
  <c r="AR11" i="1"/>
  <c r="AQ11" i="1"/>
  <c r="AS11" i="1" s="1"/>
  <c r="AO11" i="1"/>
  <c r="AP11" i="1" s="1"/>
  <c r="AN11" i="1"/>
  <c r="AL11" i="1"/>
  <c r="AK11" i="1"/>
  <c r="AM11" i="1" s="1"/>
  <c r="AI11" i="1"/>
  <c r="AJ11" i="1" s="1"/>
  <c r="AH11" i="1"/>
  <c r="AF11" i="1"/>
  <c r="AE11" i="1"/>
  <c r="AG11" i="1" s="1"/>
  <c r="AC11" i="1"/>
  <c r="AD11" i="1" s="1"/>
  <c r="AB11" i="1"/>
  <c r="Z11" i="1"/>
  <c r="Y11" i="1"/>
  <c r="AA11" i="1" s="1"/>
  <c r="W11" i="1"/>
  <c r="X11" i="1" s="1"/>
  <c r="V11" i="1"/>
  <c r="T11" i="1"/>
  <c r="S11" i="1"/>
  <c r="U11" i="1" s="1"/>
  <c r="Q11" i="1"/>
  <c r="R11" i="1" s="1"/>
  <c r="P11" i="1"/>
  <c r="N11" i="1"/>
  <c r="M11" i="1"/>
  <c r="O11" i="1" s="1"/>
  <c r="K11" i="1"/>
  <c r="L11" i="1" s="1"/>
  <c r="J11" i="1"/>
  <c r="H11" i="1"/>
  <c r="G11" i="1"/>
  <c r="I11" i="1" s="1"/>
  <c r="E11" i="1"/>
  <c r="F11" i="1" s="1"/>
  <c r="D11" i="1"/>
  <c r="BV10" i="1"/>
  <c r="BU10" i="1"/>
  <c r="BW10" i="1" s="1"/>
  <c r="BS10" i="1"/>
  <c r="BT10" i="1" s="1"/>
  <c r="BR10" i="1"/>
  <c r="BP10" i="1"/>
  <c r="BO10" i="1"/>
  <c r="BQ10" i="1" s="1"/>
  <c r="BM10" i="1"/>
  <c r="BN10" i="1" s="1"/>
  <c r="BL10" i="1"/>
  <c r="BJ10" i="1"/>
  <c r="BI10" i="1"/>
  <c r="BK10" i="1" s="1"/>
  <c r="BG10" i="1"/>
  <c r="BH10" i="1" s="1"/>
  <c r="BF10" i="1"/>
  <c r="BD10" i="1"/>
  <c r="BC10" i="1"/>
  <c r="BE10" i="1" s="1"/>
  <c r="BA10" i="1"/>
  <c r="BB10" i="1" s="1"/>
  <c r="AZ10" i="1"/>
  <c r="AX10" i="1"/>
  <c r="AW10" i="1"/>
  <c r="AY10" i="1" s="1"/>
  <c r="AU10" i="1"/>
  <c r="AV10" i="1" s="1"/>
  <c r="AT10" i="1"/>
  <c r="AR10" i="1"/>
  <c r="AQ10" i="1"/>
  <c r="AS10" i="1" s="1"/>
  <c r="AO10" i="1"/>
  <c r="AP10" i="1" s="1"/>
  <c r="AN10" i="1"/>
  <c r="AL10" i="1"/>
  <c r="AK10" i="1"/>
  <c r="AM10" i="1" s="1"/>
  <c r="AI10" i="1"/>
  <c r="AJ10" i="1" s="1"/>
  <c r="AH10" i="1"/>
  <c r="AF10" i="1"/>
  <c r="AE10" i="1"/>
  <c r="AG10" i="1" s="1"/>
  <c r="AC10" i="1"/>
  <c r="AD10" i="1" s="1"/>
  <c r="AB10" i="1"/>
  <c r="Z10" i="1"/>
  <c r="Y10" i="1"/>
  <c r="AA10" i="1" s="1"/>
  <c r="W10" i="1"/>
  <c r="X10" i="1" s="1"/>
  <c r="V10" i="1"/>
  <c r="T10" i="1"/>
  <c r="S10" i="1"/>
  <c r="U10" i="1" s="1"/>
  <c r="Q10" i="1"/>
  <c r="R10" i="1" s="1"/>
  <c r="P10" i="1"/>
  <c r="N10" i="1"/>
  <c r="M10" i="1"/>
  <c r="O10" i="1" s="1"/>
  <c r="K10" i="1"/>
  <c r="L10" i="1" s="1"/>
  <c r="J10" i="1"/>
  <c r="H10" i="1"/>
  <c r="G10" i="1"/>
  <c r="I10" i="1" s="1"/>
  <c r="E10" i="1"/>
  <c r="F10" i="1" s="1"/>
  <c r="D10" i="1"/>
  <c r="BV9" i="1"/>
  <c r="BU9" i="1"/>
  <c r="BW9" i="1" s="1"/>
  <c r="BS9" i="1"/>
  <c r="BT9" i="1" s="1"/>
  <c r="BR9" i="1"/>
  <c r="BP9" i="1"/>
  <c r="BO9" i="1"/>
  <c r="BQ9" i="1" s="1"/>
  <c r="BM9" i="1"/>
  <c r="BN9" i="1" s="1"/>
  <c r="BL9" i="1"/>
  <c r="BJ9" i="1"/>
  <c r="BI9" i="1"/>
  <c r="BK9" i="1" s="1"/>
  <c r="BG9" i="1"/>
  <c r="BH9" i="1" s="1"/>
  <c r="BF9" i="1"/>
  <c r="BD9" i="1"/>
  <c r="BC9" i="1"/>
  <c r="BE9" i="1" s="1"/>
  <c r="BA9" i="1"/>
  <c r="BB9" i="1" s="1"/>
  <c r="AZ9" i="1"/>
  <c r="AX9" i="1"/>
  <c r="AW9" i="1"/>
  <c r="AY9" i="1" s="1"/>
  <c r="AU9" i="1"/>
  <c r="AV9" i="1" s="1"/>
  <c r="AT9" i="1"/>
  <c r="AR9" i="1"/>
  <c r="AQ9" i="1"/>
  <c r="AS9" i="1" s="1"/>
  <c r="AO9" i="1"/>
  <c r="AP9" i="1" s="1"/>
  <c r="AN9" i="1"/>
  <c r="AL9" i="1"/>
  <c r="AK9" i="1"/>
  <c r="AM9" i="1" s="1"/>
  <c r="AI9" i="1"/>
  <c r="AJ9" i="1" s="1"/>
  <c r="AH9" i="1"/>
  <c r="AF9" i="1"/>
  <c r="AE9" i="1"/>
  <c r="AG9" i="1" s="1"/>
  <c r="AC9" i="1"/>
  <c r="AD9" i="1" s="1"/>
  <c r="AB9" i="1"/>
  <c r="Z9" i="1"/>
  <c r="Y9" i="1"/>
  <c r="AA9" i="1" s="1"/>
  <c r="W9" i="1"/>
  <c r="X9" i="1" s="1"/>
  <c r="V9" i="1"/>
  <c r="T9" i="1"/>
  <c r="S9" i="1"/>
  <c r="U9" i="1" s="1"/>
  <c r="Q9" i="1"/>
  <c r="R9" i="1" s="1"/>
  <c r="P9" i="1"/>
  <c r="N9" i="1"/>
  <c r="M9" i="1"/>
  <c r="O9" i="1" s="1"/>
  <c r="K9" i="1"/>
  <c r="L9" i="1" s="1"/>
  <c r="J9" i="1"/>
  <c r="H9" i="1"/>
  <c r="G9" i="1"/>
  <c r="I9" i="1" s="1"/>
  <c r="E9" i="1"/>
  <c r="F9" i="1" s="1"/>
  <c r="D9" i="1"/>
  <c r="BV8" i="1"/>
  <c r="BU8" i="1"/>
  <c r="BW8" i="1" s="1"/>
  <c r="BS8" i="1"/>
  <c r="BT8" i="1" s="1"/>
  <c r="BR8" i="1"/>
  <c r="BP8" i="1"/>
  <c r="BO8" i="1"/>
  <c r="BQ8" i="1" s="1"/>
  <c r="BM8" i="1"/>
  <c r="BN8" i="1" s="1"/>
  <c r="BL8" i="1"/>
  <c r="BJ8" i="1"/>
  <c r="BI8" i="1"/>
  <c r="BK8" i="1" s="1"/>
  <c r="BG8" i="1"/>
  <c r="BH8" i="1" s="1"/>
  <c r="BF8" i="1"/>
  <c r="BD8" i="1"/>
  <c r="BC8" i="1"/>
  <c r="BE8" i="1" s="1"/>
  <c r="BA8" i="1"/>
  <c r="BB8" i="1" s="1"/>
  <c r="AZ8" i="1"/>
  <c r="AX8" i="1"/>
  <c r="AW8" i="1"/>
  <c r="AY8" i="1" s="1"/>
  <c r="AU8" i="1"/>
  <c r="AV8" i="1" s="1"/>
  <c r="AT8" i="1"/>
  <c r="AR8" i="1"/>
  <c r="AQ8" i="1"/>
  <c r="AS8" i="1" s="1"/>
  <c r="AO8" i="1"/>
  <c r="AP8" i="1" s="1"/>
  <c r="AN8" i="1"/>
  <c r="AL8" i="1"/>
  <c r="AK8" i="1"/>
  <c r="AM8" i="1" s="1"/>
  <c r="AI8" i="1"/>
  <c r="AJ8" i="1" s="1"/>
  <c r="AH8" i="1"/>
  <c r="AF8" i="1"/>
  <c r="AE8" i="1"/>
  <c r="AG8" i="1" s="1"/>
  <c r="AC8" i="1"/>
  <c r="AD8" i="1" s="1"/>
  <c r="AB8" i="1"/>
  <c r="Z8" i="1"/>
  <c r="Y8" i="1"/>
  <c r="AA8" i="1" s="1"/>
  <c r="W8" i="1"/>
  <c r="X8" i="1" s="1"/>
  <c r="V8" i="1"/>
  <c r="T8" i="1"/>
  <c r="S8" i="1"/>
  <c r="U8" i="1" s="1"/>
  <c r="Q8" i="1"/>
  <c r="R8" i="1" s="1"/>
  <c r="P8" i="1"/>
  <c r="N8" i="1"/>
  <c r="M8" i="1"/>
  <c r="O8" i="1" s="1"/>
  <c r="K8" i="1"/>
  <c r="L8" i="1" s="1"/>
  <c r="J8" i="1"/>
  <c r="H8" i="1"/>
  <c r="G8" i="1"/>
  <c r="I8" i="1" s="1"/>
  <c r="E8" i="1"/>
  <c r="F8" i="1" s="1"/>
  <c r="D8" i="1"/>
  <c r="BV7" i="1"/>
  <c r="BU7" i="1"/>
  <c r="BW7" i="1" s="1"/>
  <c r="BS7" i="1"/>
  <c r="BT7" i="1" s="1"/>
  <c r="BR7" i="1"/>
  <c r="BP7" i="1"/>
  <c r="BO7" i="1"/>
  <c r="BQ7" i="1" s="1"/>
  <c r="BM7" i="1"/>
  <c r="BN7" i="1" s="1"/>
  <c r="BL7" i="1"/>
  <c r="BJ7" i="1"/>
  <c r="BI7" i="1"/>
  <c r="BK7" i="1" s="1"/>
  <c r="BG7" i="1"/>
  <c r="BH7" i="1" s="1"/>
  <c r="BF7" i="1"/>
  <c r="BD7" i="1"/>
  <c r="BC7" i="1"/>
  <c r="BE7" i="1" s="1"/>
  <c r="BA7" i="1"/>
  <c r="BB7" i="1" s="1"/>
  <c r="AZ7" i="1"/>
  <c r="AX7" i="1"/>
  <c r="AW7" i="1"/>
  <c r="AY7" i="1" s="1"/>
  <c r="AU7" i="1"/>
  <c r="AV7" i="1" s="1"/>
  <c r="AT7" i="1"/>
  <c r="AR7" i="1"/>
  <c r="AQ7" i="1"/>
  <c r="AS7" i="1" s="1"/>
  <c r="AO7" i="1"/>
  <c r="AP7" i="1" s="1"/>
  <c r="AN7" i="1"/>
  <c r="AL7" i="1"/>
  <c r="AK7" i="1"/>
  <c r="AM7" i="1" s="1"/>
  <c r="AI7" i="1"/>
  <c r="AJ7" i="1" s="1"/>
  <c r="AH7" i="1"/>
  <c r="AF7" i="1"/>
  <c r="AE7" i="1"/>
  <c r="AG7" i="1" s="1"/>
  <c r="AC7" i="1"/>
  <c r="AD7" i="1" s="1"/>
  <c r="AB7" i="1"/>
  <c r="Z7" i="1"/>
  <c r="Y7" i="1"/>
  <c r="AA7" i="1" s="1"/>
  <c r="W7" i="1"/>
  <c r="X7" i="1" s="1"/>
  <c r="V7" i="1"/>
  <c r="T7" i="1"/>
  <c r="S7" i="1"/>
  <c r="U7" i="1" s="1"/>
  <c r="Q7" i="1"/>
  <c r="R7" i="1" s="1"/>
  <c r="P7" i="1"/>
  <c r="N7" i="1"/>
  <c r="M7" i="1"/>
  <c r="O7" i="1" s="1"/>
  <c r="K7" i="1"/>
  <c r="L7" i="1" s="1"/>
  <c r="J7" i="1"/>
  <c r="H7" i="1"/>
  <c r="G7" i="1"/>
  <c r="I7" i="1" s="1"/>
  <c r="E7" i="1"/>
  <c r="F7" i="1" s="1"/>
  <c r="D7" i="1"/>
  <c r="BV6" i="1"/>
  <c r="BU6" i="1"/>
  <c r="BW6" i="1" s="1"/>
  <c r="BS6" i="1"/>
  <c r="BT6" i="1" s="1"/>
  <c r="BR6" i="1"/>
  <c r="BP6" i="1"/>
  <c r="BO6" i="1"/>
  <c r="BQ6" i="1" s="1"/>
  <c r="BM6" i="1"/>
  <c r="BN6" i="1" s="1"/>
  <c r="BL6" i="1"/>
  <c r="BJ6" i="1"/>
  <c r="BI6" i="1"/>
  <c r="BK6" i="1" s="1"/>
  <c r="BG6" i="1"/>
  <c r="BH6" i="1" s="1"/>
  <c r="BF6" i="1"/>
  <c r="BD6" i="1"/>
  <c r="BC6" i="1"/>
  <c r="BE6" i="1" s="1"/>
  <c r="BA6" i="1"/>
  <c r="BB6" i="1" s="1"/>
  <c r="AZ6" i="1"/>
  <c r="AX6" i="1"/>
  <c r="AW6" i="1"/>
  <c r="AY6" i="1" s="1"/>
  <c r="AU6" i="1"/>
  <c r="AV6" i="1" s="1"/>
  <c r="AT6" i="1"/>
  <c r="AR6" i="1"/>
  <c r="AQ6" i="1"/>
  <c r="AS6" i="1" s="1"/>
  <c r="AO6" i="1"/>
  <c r="AP6" i="1" s="1"/>
  <c r="AN6" i="1"/>
  <c r="AL6" i="1"/>
  <c r="AK6" i="1"/>
  <c r="AM6" i="1" s="1"/>
  <c r="AI6" i="1"/>
  <c r="AJ6" i="1" s="1"/>
  <c r="AH6" i="1"/>
  <c r="AF6" i="1"/>
  <c r="AE6" i="1"/>
  <c r="AG6" i="1" s="1"/>
  <c r="AC6" i="1"/>
  <c r="AD6" i="1" s="1"/>
  <c r="AB6" i="1"/>
  <c r="Z6" i="1"/>
  <c r="Y6" i="1"/>
  <c r="AA6" i="1" s="1"/>
  <c r="W6" i="1"/>
  <c r="X6" i="1" s="1"/>
  <c r="V6" i="1"/>
  <c r="T6" i="1"/>
  <c r="S6" i="1"/>
  <c r="U6" i="1" s="1"/>
  <c r="Q6" i="1"/>
  <c r="R6" i="1" s="1"/>
  <c r="P6" i="1"/>
  <c r="N6" i="1"/>
  <c r="M6" i="1"/>
  <c r="O6" i="1" s="1"/>
  <c r="K6" i="1"/>
  <c r="L6" i="1" s="1"/>
  <c r="J6" i="1"/>
  <c r="H6" i="1"/>
  <c r="G6" i="1"/>
  <c r="I6" i="1" s="1"/>
  <c r="E6" i="1"/>
  <c r="F6" i="1" s="1"/>
  <c r="D6" i="1"/>
  <c r="BV5" i="1"/>
  <c r="BV27" i="1" s="1"/>
  <c r="BU5" i="1"/>
  <c r="BU27" i="1" s="1"/>
  <c r="BS5" i="1"/>
  <c r="BT5" i="1" s="1"/>
  <c r="BR5" i="1"/>
  <c r="BR27" i="1" s="1"/>
  <c r="BP5" i="1"/>
  <c r="BO5" i="1"/>
  <c r="BO27" i="1" s="1"/>
  <c r="BO70" i="1" s="1"/>
  <c r="BM5" i="1"/>
  <c r="BM27" i="1" s="1"/>
  <c r="BL5" i="1"/>
  <c r="BJ5" i="1"/>
  <c r="BJ27" i="1" s="1"/>
  <c r="BI5" i="1"/>
  <c r="BI27" i="1" s="1"/>
  <c r="BG5" i="1"/>
  <c r="BH5" i="1" s="1"/>
  <c r="BF5" i="1"/>
  <c r="BF27" i="1" s="1"/>
  <c r="BD5" i="1"/>
  <c r="BC5" i="1"/>
  <c r="BC27" i="1" s="1"/>
  <c r="BC70" i="1" s="1"/>
  <c r="BA5" i="1"/>
  <c r="BA27" i="1" s="1"/>
  <c r="AZ5" i="1"/>
  <c r="AX5" i="1"/>
  <c r="AX27" i="1" s="1"/>
  <c r="AW5" i="1"/>
  <c r="AW27" i="1" s="1"/>
  <c r="AU5" i="1"/>
  <c r="AV5" i="1" s="1"/>
  <c r="AT5" i="1"/>
  <c r="AT27" i="1" s="1"/>
  <c r="AR5" i="1"/>
  <c r="AQ5" i="1"/>
  <c r="AQ27" i="1" s="1"/>
  <c r="AQ70" i="1" s="1"/>
  <c r="AO5" i="1"/>
  <c r="AO27" i="1" s="1"/>
  <c r="AN5" i="1"/>
  <c r="AL5" i="1"/>
  <c r="AL27" i="1" s="1"/>
  <c r="AK5" i="1"/>
  <c r="AK27" i="1" s="1"/>
  <c r="AI5" i="1"/>
  <c r="AJ5" i="1" s="1"/>
  <c r="AH5" i="1"/>
  <c r="AH27" i="1" s="1"/>
  <c r="AF5" i="1"/>
  <c r="AE5" i="1"/>
  <c r="AE27" i="1" s="1"/>
  <c r="AE70" i="1" s="1"/>
  <c r="AC5" i="1"/>
  <c r="AC27" i="1" s="1"/>
  <c r="AB5" i="1"/>
  <c r="Z5" i="1"/>
  <c r="Z27" i="1" s="1"/>
  <c r="Y5" i="1"/>
  <c r="Y27" i="1" s="1"/>
  <c r="W5" i="1"/>
  <c r="X5" i="1" s="1"/>
  <c r="V5" i="1"/>
  <c r="V27" i="1" s="1"/>
  <c r="T5" i="1"/>
  <c r="S5" i="1"/>
  <c r="S27" i="1" s="1"/>
  <c r="S70" i="1" s="1"/>
  <c r="Q5" i="1"/>
  <c r="Q27" i="1" s="1"/>
  <c r="P5" i="1"/>
  <c r="N5" i="1"/>
  <c r="N27" i="1" s="1"/>
  <c r="M5" i="1"/>
  <c r="M27" i="1" s="1"/>
  <c r="K5" i="1"/>
  <c r="L5" i="1" s="1"/>
  <c r="J5" i="1"/>
  <c r="J27" i="1" s="1"/>
  <c r="H5" i="1"/>
  <c r="G5" i="1"/>
  <c r="G27" i="1" s="1"/>
  <c r="G70" i="1" s="1"/>
  <c r="E5" i="1"/>
  <c r="E27" i="1" s="1"/>
  <c r="D5" i="1"/>
  <c r="O27" i="1" l="1"/>
  <c r="AM27" i="1"/>
  <c r="BK27" i="1"/>
  <c r="BU73" i="1"/>
  <c r="BW27" i="1"/>
  <c r="AA27" i="1"/>
  <c r="AY27" i="1"/>
  <c r="M46" i="1"/>
  <c r="M70" i="1" s="1"/>
  <c r="M83" i="1" s="1"/>
  <c r="O40" i="1"/>
  <c r="Y46" i="1"/>
  <c r="Y70" i="1" s="1"/>
  <c r="Y83" i="1" s="1"/>
  <c r="AA40" i="1"/>
  <c r="AK46" i="1"/>
  <c r="AK70" i="1" s="1"/>
  <c r="AK83" i="1" s="1"/>
  <c r="AM40" i="1"/>
  <c r="AW46" i="1"/>
  <c r="AY46" i="1" s="1"/>
  <c r="AY40" i="1"/>
  <c r="BI46" i="1"/>
  <c r="BI70" i="1" s="1"/>
  <c r="BI83" i="1" s="1"/>
  <c r="BK40" i="1"/>
  <c r="BU46" i="1"/>
  <c r="BU70" i="1" s="1"/>
  <c r="BW40" i="1"/>
  <c r="I5" i="1"/>
  <c r="O5" i="1"/>
  <c r="U5" i="1"/>
  <c r="AA5" i="1"/>
  <c r="AG5" i="1"/>
  <c r="AM5" i="1"/>
  <c r="AS5" i="1"/>
  <c r="AY5" i="1"/>
  <c r="BE5" i="1"/>
  <c r="BK5" i="1"/>
  <c r="BQ5" i="1"/>
  <c r="BW5" i="1"/>
  <c r="K27" i="1"/>
  <c r="W27" i="1"/>
  <c r="AI27" i="1"/>
  <c r="AU27" i="1"/>
  <c r="BG27" i="1"/>
  <c r="BS27" i="1"/>
  <c r="O28" i="1"/>
  <c r="AA28" i="1"/>
  <c r="AM28" i="1"/>
  <c r="AY28" i="1"/>
  <c r="BK28" i="1"/>
  <c r="BW28" i="1"/>
  <c r="K46" i="1"/>
  <c r="L46" i="1" s="1"/>
  <c r="L40" i="1"/>
  <c r="W46" i="1"/>
  <c r="X46" i="1" s="1"/>
  <c r="X40" i="1"/>
  <c r="AI46" i="1"/>
  <c r="AJ46" i="1" s="1"/>
  <c r="AJ40" i="1"/>
  <c r="AU46" i="1"/>
  <c r="AV46" i="1" s="1"/>
  <c r="AV40" i="1"/>
  <c r="BG46" i="1"/>
  <c r="BH46" i="1" s="1"/>
  <c r="BH40" i="1"/>
  <c r="BS46" i="1"/>
  <c r="BT46" i="1" s="1"/>
  <c r="BT40" i="1"/>
  <c r="O41" i="1"/>
  <c r="AA41" i="1"/>
  <c r="AM41" i="1"/>
  <c r="AY41" i="1"/>
  <c r="BK41" i="1"/>
  <c r="BW41" i="1"/>
  <c r="L45" i="1"/>
  <c r="X45" i="1"/>
  <c r="AJ45" i="1"/>
  <c r="AV45" i="1"/>
  <c r="BH45" i="1"/>
  <c r="BT45" i="1"/>
  <c r="O46" i="1"/>
  <c r="AM46" i="1"/>
  <c r="BK46" i="1"/>
  <c r="L47" i="1"/>
  <c r="AJ47" i="1"/>
  <c r="BH47" i="1"/>
  <c r="F54" i="1"/>
  <c r="N54" i="1"/>
  <c r="AD54" i="1"/>
  <c r="AL54" i="1"/>
  <c r="BB54" i="1"/>
  <c r="BJ54" i="1"/>
  <c r="L55" i="1"/>
  <c r="AJ55" i="1"/>
  <c r="BH55" i="1"/>
  <c r="N61" i="1"/>
  <c r="O61" i="1" s="1"/>
  <c r="AL61" i="1"/>
  <c r="AM61" i="1" s="1"/>
  <c r="BJ61" i="1"/>
  <c r="BK61" i="1" s="1"/>
  <c r="X63" i="1"/>
  <c r="Z69" i="1"/>
  <c r="AA69" i="1" s="1"/>
  <c r="AA63" i="1"/>
  <c r="BT63" i="1"/>
  <c r="BV69" i="1"/>
  <c r="BW69" i="1" s="1"/>
  <c r="BW63" i="1"/>
  <c r="D27" i="1"/>
  <c r="F5" i="1"/>
  <c r="H27" i="1"/>
  <c r="J70" i="1"/>
  <c r="P27" i="1"/>
  <c r="P70" i="1" s="1"/>
  <c r="R5" i="1"/>
  <c r="T27" i="1"/>
  <c r="V70" i="1"/>
  <c r="AB27" i="1"/>
  <c r="AB70" i="1" s="1"/>
  <c r="AB83" i="1" s="1"/>
  <c r="AD5" i="1"/>
  <c r="AF27" i="1"/>
  <c r="AH70" i="1"/>
  <c r="AN27" i="1"/>
  <c r="AN70" i="1" s="1"/>
  <c r="AP5" i="1"/>
  <c r="AR27" i="1"/>
  <c r="AZ27" i="1"/>
  <c r="AZ70" i="1" s="1"/>
  <c r="BB5" i="1"/>
  <c r="BD27" i="1"/>
  <c r="BF70" i="1"/>
  <c r="BL27" i="1"/>
  <c r="BL70" i="1" s="1"/>
  <c r="BN5" i="1"/>
  <c r="BP27" i="1"/>
  <c r="BR70" i="1"/>
  <c r="BR75" i="1" s="1"/>
  <c r="E40" i="1"/>
  <c r="I40" i="1"/>
  <c r="Q40" i="1"/>
  <c r="U40" i="1"/>
  <c r="AC40" i="1"/>
  <c r="AG40" i="1"/>
  <c r="AO40" i="1"/>
  <c r="AS40" i="1"/>
  <c r="BA40" i="1"/>
  <c r="BE40" i="1"/>
  <c r="BM40" i="1"/>
  <c r="BQ40" i="1"/>
  <c r="E45" i="1"/>
  <c r="F45" i="1" s="1"/>
  <c r="Q45" i="1"/>
  <c r="R45" i="1" s="1"/>
  <c r="AC45" i="1"/>
  <c r="AD45" i="1" s="1"/>
  <c r="AO45" i="1"/>
  <c r="AP45" i="1" s="1"/>
  <c r="BA45" i="1"/>
  <c r="BB45" i="1" s="1"/>
  <c r="BM45" i="1"/>
  <c r="BN45" i="1" s="1"/>
  <c r="BW45" i="1"/>
  <c r="F62" i="1"/>
  <c r="AD62" i="1"/>
  <c r="BB62" i="1"/>
  <c r="R54" i="1"/>
  <c r="Z54" i="1"/>
  <c r="AP54" i="1"/>
  <c r="AX54" i="1"/>
  <c r="BN54" i="1"/>
  <c r="BV54" i="1"/>
  <c r="L61" i="1"/>
  <c r="AJ61" i="1"/>
  <c r="BH61" i="1"/>
  <c r="BT55" i="1"/>
  <c r="Z61" i="1"/>
  <c r="AA61" i="1" s="1"/>
  <c r="AX61" i="1"/>
  <c r="AY61" i="1" s="1"/>
  <c r="AT69" i="1"/>
  <c r="AT70" i="1" s="1"/>
  <c r="AT83" i="1" s="1"/>
  <c r="AV63" i="1"/>
  <c r="AX69" i="1"/>
  <c r="AY69" i="1" s="1"/>
  <c r="AY63" i="1"/>
  <c r="AZ83" i="1"/>
  <c r="F47" i="1"/>
  <c r="L62" i="1"/>
  <c r="R47" i="1"/>
  <c r="X62" i="1"/>
  <c r="AD47" i="1"/>
  <c r="AJ62" i="1"/>
  <c r="AP47" i="1"/>
  <c r="AV62" i="1"/>
  <c r="BB47" i="1"/>
  <c r="BH62" i="1"/>
  <c r="BN47" i="1"/>
  <c r="BT62" i="1"/>
  <c r="H54" i="1"/>
  <c r="L54" i="1"/>
  <c r="T54" i="1"/>
  <c r="X54" i="1"/>
  <c r="AF54" i="1"/>
  <c r="AJ54" i="1"/>
  <c r="AR54" i="1"/>
  <c r="AV54" i="1"/>
  <c r="BD54" i="1"/>
  <c r="BH54" i="1"/>
  <c r="BP54" i="1"/>
  <c r="BT54" i="1"/>
  <c r="F55" i="1"/>
  <c r="R55" i="1"/>
  <c r="AD55" i="1"/>
  <c r="AP55" i="1"/>
  <c r="BB55" i="1"/>
  <c r="BN55" i="1"/>
  <c r="BP61" i="1"/>
  <c r="BQ61" i="1" s="1"/>
  <c r="BQ55" i="1"/>
  <c r="BT61" i="1"/>
  <c r="H61" i="1"/>
  <c r="I61" i="1" s="1"/>
  <c r="T61" i="1"/>
  <c r="U61" i="1" s="1"/>
  <c r="AF61" i="1"/>
  <c r="AG61" i="1" s="1"/>
  <c r="AR61" i="1"/>
  <c r="AS61" i="1" s="1"/>
  <c r="BD61" i="1"/>
  <c r="BE61" i="1" s="1"/>
  <c r="L63" i="1"/>
  <c r="N69" i="1"/>
  <c r="O69" i="1" s="1"/>
  <c r="O63" i="1"/>
  <c r="AJ63" i="1"/>
  <c r="AL69" i="1"/>
  <c r="AM69" i="1" s="1"/>
  <c r="AM63" i="1"/>
  <c r="BH63" i="1"/>
  <c r="BJ69" i="1"/>
  <c r="BK69" i="1" s="1"/>
  <c r="BK63" i="1"/>
  <c r="AJ69" i="1"/>
  <c r="J83" i="1"/>
  <c r="P83" i="1"/>
  <c r="V83" i="1"/>
  <c r="AH83" i="1"/>
  <c r="AN83" i="1"/>
  <c r="BF83" i="1"/>
  <c r="BL83" i="1"/>
  <c r="BR83" i="1"/>
  <c r="F63" i="1"/>
  <c r="R63" i="1"/>
  <c r="T69" i="1"/>
  <c r="U69" i="1" s="1"/>
  <c r="U63" i="1"/>
  <c r="AD63" i="1"/>
  <c r="AF69" i="1"/>
  <c r="AG69" i="1" s="1"/>
  <c r="AG63" i="1"/>
  <c r="AP63" i="1"/>
  <c r="AR69" i="1"/>
  <c r="AS69" i="1" s="1"/>
  <c r="AS63" i="1"/>
  <c r="BB63" i="1"/>
  <c r="BD69" i="1"/>
  <c r="BE69" i="1" s="1"/>
  <c r="BE63" i="1"/>
  <c r="BN63" i="1"/>
  <c r="BP69" i="1"/>
  <c r="BQ69" i="1" s="1"/>
  <c r="BQ63" i="1"/>
  <c r="H69" i="1"/>
  <c r="I69" i="1" s="1"/>
  <c r="X69" i="1"/>
  <c r="AV69" i="1"/>
  <c r="BT69" i="1"/>
  <c r="BR73" i="1"/>
  <c r="G83" i="1"/>
  <c r="S83" i="1"/>
  <c r="AE83" i="1"/>
  <c r="AQ83" i="1"/>
  <c r="BC83" i="1"/>
  <c r="BO83" i="1"/>
  <c r="BU75" i="1" l="1"/>
  <c r="BU83" i="1"/>
  <c r="BW54" i="1"/>
  <c r="BV62" i="1"/>
  <c r="AY54" i="1"/>
  <c r="AX62" i="1"/>
  <c r="AA54" i="1"/>
  <c r="Z62" i="1"/>
  <c r="BQ27" i="1"/>
  <c r="AS27" i="1"/>
  <c r="U27" i="1"/>
  <c r="BK54" i="1"/>
  <c r="BJ62" i="1"/>
  <c r="AM54" i="1"/>
  <c r="AL62" i="1"/>
  <c r="O54" i="1"/>
  <c r="N62" i="1"/>
  <c r="BS70" i="1"/>
  <c r="BT70" i="1" s="1"/>
  <c r="BT27" i="1"/>
  <c r="AU70" i="1"/>
  <c r="AV70" i="1" s="1"/>
  <c r="AV27" i="1"/>
  <c r="W70" i="1"/>
  <c r="X70" i="1" s="1"/>
  <c r="X27" i="1"/>
  <c r="BW46" i="1"/>
  <c r="AA46" i="1"/>
  <c r="BP62" i="1"/>
  <c r="BQ62" i="1" s="1"/>
  <c r="BQ54" i="1"/>
  <c r="BD62" i="1"/>
  <c r="BE62" i="1" s="1"/>
  <c r="BE54" i="1"/>
  <c r="AR62" i="1"/>
  <c r="AS62" i="1" s="1"/>
  <c r="AS54" i="1"/>
  <c r="AF62" i="1"/>
  <c r="AG62" i="1" s="1"/>
  <c r="AG54" i="1"/>
  <c r="T62" i="1"/>
  <c r="U62" i="1" s="1"/>
  <c r="U54" i="1"/>
  <c r="H62" i="1"/>
  <c r="I62" i="1" s="1"/>
  <c r="I54" i="1"/>
  <c r="BM46" i="1"/>
  <c r="BN40" i="1"/>
  <c r="BA46" i="1"/>
  <c r="BB40" i="1"/>
  <c r="AO46" i="1"/>
  <c r="AP40" i="1"/>
  <c r="AC46" i="1"/>
  <c r="AD40" i="1"/>
  <c r="Q46" i="1"/>
  <c r="R40" i="1"/>
  <c r="E46" i="1"/>
  <c r="F40" i="1"/>
  <c r="BD70" i="1"/>
  <c r="BE70" i="1" s="1"/>
  <c r="BE27" i="1"/>
  <c r="AF70" i="1"/>
  <c r="AG70" i="1" s="1"/>
  <c r="AG27" i="1"/>
  <c r="H70" i="1"/>
  <c r="I70" i="1" s="1"/>
  <c r="I27" i="1"/>
  <c r="D78" i="1"/>
  <c r="D70" i="1"/>
  <c r="D83" i="1" s="1"/>
  <c r="BH27" i="1"/>
  <c r="BG70" i="1"/>
  <c r="BH70" i="1" s="1"/>
  <c r="AI70" i="1"/>
  <c r="AJ70" i="1" s="1"/>
  <c r="AJ27" i="1"/>
  <c r="L27" i="1"/>
  <c r="K70" i="1"/>
  <c r="L70" i="1" s="1"/>
  <c r="AW70" i="1"/>
  <c r="AW83" i="1" s="1"/>
  <c r="BN27" i="1"/>
  <c r="BB27" i="1"/>
  <c r="AP27" i="1"/>
  <c r="AD27" i="1"/>
  <c r="R27" i="1"/>
  <c r="F27" i="1"/>
  <c r="F46" i="1" l="1"/>
  <c r="E70" i="1"/>
  <c r="F70" i="1" s="1"/>
  <c r="R46" i="1"/>
  <c r="Q70" i="1"/>
  <c r="R70" i="1" s="1"/>
  <c r="AD46" i="1"/>
  <c r="AC70" i="1"/>
  <c r="AD70" i="1" s="1"/>
  <c r="AP46" i="1"/>
  <c r="AO70" i="1"/>
  <c r="AP70" i="1" s="1"/>
  <c r="BB46" i="1"/>
  <c r="BA70" i="1"/>
  <c r="BB70" i="1" s="1"/>
  <c r="BN46" i="1"/>
  <c r="BM70" i="1"/>
  <c r="BN70" i="1" s="1"/>
  <c r="T70" i="1"/>
  <c r="U70" i="1" s="1"/>
  <c r="AR70" i="1"/>
  <c r="AS70" i="1" s="1"/>
  <c r="BP70" i="1"/>
  <c r="BQ70" i="1" s="1"/>
  <c r="O62" i="1"/>
  <c r="N70" i="1"/>
  <c r="O70" i="1" s="1"/>
  <c r="AM62" i="1"/>
  <c r="AL70" i="1"/>
  <c r="AM70" i="1" s="1"/>
  <c r="BK62" i="1"/>
  <c r="BJ70" i="1"/>
  <c r="BK70" i="1" s="1"/>
  <c r="AA62" i="1"/>
  <c r="Z70" i="1"/>
  <c r="AA70" i="1" s="1"/>
  <c r="AY62" i="1"/>
  <c r="AX70" i="1"/>
  <c r="AY70" i="1" s="1"/>
  <c r="BW62" i="1"/>
  <c r="BV70" i="1"/>
  <c r="BX70" i="1"/>
  <c r="BY70" i="1" l="1"/>
  <c r="BW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<sst xmlns="http://schemas.openxmlformats.org/spreadsheetml/2006/main" count="156" uniqueCount="83">
  <si>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</si>
  <si>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06-11-2020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</si>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</sst>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779317</xdr:colOff>
      <xdr:row>0</xdr:row>
      <xdr:rowOff>0</xdr:rowOff>
    </xdr:from>
    <xdr:to>
      <xdr:col>2</xdr:col>
      <xdr:colOff>588817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246042" y="0"/>
          <a:ext cx="1428750" cy="923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LLOCATION%20VS%20ACTUALS%2006.11.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06.11.2020"/>
      <sheetName val="Allocation "/>
      <sheetName val="Actuals"/>
    </sheetNames>
    <sheetDataSet>
      <sheetData sheetId="0"/>
      <sheetData sheetId="1">
        <row r="5">
          <cell r="C5" t="str">
            <v>A Station</v>
          </cell>
        </row>
        <row r="6">
          <cell r="C6" t="str">
            <v>EDC</v>
          </cell>
        </row>
        <row r="7">
          <cell r="C7" t="str">
            <v>EPIP</v>
          </cell>
        </row>
        <row r="8">
          <cell r="C8" t="str">
            <v>Hebbal</v>
          </cell>
        </row>
        <row r="9">
          <cell r="C9" t="str">
            <v>Hoody</v>
          </cell>
        </row>
        <row r="10">
          <cell r="C10" t="str">
            <v>HSR Layout</v>
          </cell>
        </row>
        <row r="11">
          <cell r="C11" t="str">
            <v>HAL</v>
          </cell>
        </row>
        <row r="12">
          <cell r="C12" t="str">
            <v>JIGANI</v>
          </cell>
        </row>
        <row r="13">
          <cell r="C13" t="str">
            <v>Khoday's</v>
          </cell>
        </row>
        <row r="14">
          <cell r="C14" t="str">
            <v>Nagnathapura</v>
          </cell>
        </row>
        <row r="15">
          <cell r="C15" t="str">
            <v xml:space="preserve">NRS </v>
          </cell>
        </row>
        <row r="16">
          <cell r="C16" t="str">
            <v>Nimhans</v>
          </cell>
        </row>
        <row r="17">
          <cell r="C17" t="str">
            <v>SRS Peenya</v>
          </cell>
        </row>
        <row r="18">
          <cell r="C18" t="str">
            <v>Subramanyapura</v>
          </cell>
        </row>
        <row r="19">
          <cell r="C19" t="str">
            <v>Somanahalli</v>
          </cell>
        </row>
        <row r="20">
          <cell r="C20" t="str">
            <v>Vikas Tech Park</v>
          </cell>
        </row>
        <row r="21">
          <cell r="C21" t="str">
            <v>Yarandanahalli</v>
          </cell>
        </row>
        <row r="22">
          <cell r="C22" t="str">
            <v>Yelahanka</v>
          </cell>
        </row>
        <row r="23">
          <cell r="C23" t="str">
            <v>Vrishabavathi</v>
          </cell>
        </row>
        <row r="24">
          <cell r="C24" t="str">
            <v>Koramangala</v>
          </cell>
        </row>
        <row r="25">
          <cell r="C25" t="str">
            <v>Manyatha tech park</v>
          </cell>
        </row>
        <row r="26">
          <cell r="C26" t="str">
            <v>ITI</v>
          </cell>
        </row>
        <row r="28">
          <cell r="C28" t="str">
            <v>Begur (BIAL)</v>
          </cell>
        </row>
        <row r="29">
          <cell r="C29" t="str">
            <v>Bidadi</v>
          </cell>
        </row>
        <row r="30">
          <cell r="C30" t="str">
            <v>DB Pura</v>
          </cell>
        </row>
        <row r="31">
          <cell r="C31" t="str">
            <v>Hoskote</v>
          </cell>
        </row>
        <row r="32">
          <cell r="C32" t="str">
            <v>DB Pura KIADB</v>
          </cell>
        </row>
        <row r="33">
          <cell r="C33" t="str">
            <v>Kanakapura</v>
          </cell>
        </row>
        <row r="34">
          <cell r="C34" t="str">
            <v>TK Halli</v>
          </cell>
        </row>
        <row r="35">
          <cell r="C35" t="str">
            <v xml:space="preserve">Dobbaspet </v>
          </cell>
        </row>
        <row r="36">
          <cell r="C36" t="str">
            <v>Sarjapura</v>
          </cell>
        </row>
        <row r="37">
          <cell r="C37" t="str">
            <v>Magadi</v>
          </cell>
        </row>
        <row r="38">
          <cell r="C38" t="str">
            <v>Mittemari</v>
          </cell>
        </row>
        <row r="39">
          <cell r="C39" t="str">
            <v>KIADB H/W Park</v>
          </cell>
        </row>
        <row r="41">
          <cell r="C41" t="str">
            <v>Chinthamani</v>
          </cell>
        </row>
        <row r="42">
          <cell r="C42" t="str">
            <v>Gouribidanoor</v>
          </cell>
        </row>
        <row r="43">
          <cell r="C43" t="str">
            <v>Kolar</v>
          </cell>
        </row>
        <row r="44">
          <cell r="C44" t="str">
            <v>Malur</v>
          </cell>
        </row>
        <row r="47">
          <cell r="C47" t="str">
            <v>Anthrasanahalli</v>
          </cell>
        </row>
        <row r="48">
          <cell r="C48" t="str">
            <v>Anchepalya</v>
          </cell>
        </row>
        <row r="49">
          <cell r="C49" t="str">
            <v>KB Cross</v>
          </cell>
        </row>
        <row r="50">
          <cell r="C50" t="str">
            <v>Madhugiri</v>
          </cell>
        </row>
        <row r="51">
          <cell r="C51" t="str">
            <v>Nittur</v>
          </cell>
        </row>
        <row r="52">
          <cell r="C52" t="str">
            <v>Pavagada</v>
          </cell>
        </row>
        <row r="53">
          <cell r="C53" t="str">
            <v>KIADB VN Pura</v>
          </cell>
        </row>
        <row r="55">
          <cell r="C55" t="str">
            <v xml:space="preserve">Chithradurga </v>
          </cell>
        </row>
        <row r="56">
          <cell r="C56" t="str">
            <v>Davangere</v>
          </cell>
        </row>
        <row r="57">
          <cell r="C57" t="str">
            <v>Hiriyur</v>
          </cell>
        </row>
        <row r="58">
          <cell r="C58" t="str">
            <v>Honnali</v>
          </cell>
        </row>
        <row r="59">
          <cell r="C59" t="str">
            <v>Tallak</v>
          </cell>
        </row>
        <row r="60">
          <cell r="C60" t="str">
            <v>Neelagunda</v>
          </cell>
        </row>
        <row r="63">
          <cell r="C63" t="str">
            <v>Harohalli</v>
          </cell>
        </row>
        <row r="64">
          <cell r="C64" t="str">
            <v>Tataguni</v>
          </cell>
        </row>
        <row r="65">
          <cell r="C65" t="str">
            <v>CPRI</v>
          </cell>
        </row>
        <row r="66">
          <cell r="C66" t="str">
            <v>ITPL</v>
          </cell>
        </row>
        <row r="67">
          <cell r="C67" t="str">
            <v>Railway</v>
          </cell>
        </row>
        <row r="68">
          <cell r="C68" t="str">
            <v>Toyota</v>
          </cell>
        </row>
      </sheetData>
      <sheetData sheetId="2">
        <row r="4">
          <cell r="C4" t="str">
            <v xml:space="preserve">220 kV Station </v>
          </cell>
          <cell r="D4" t="str">
            <v>00-01 Hrs</v>
          </cell>
          <cell r="E4" t="str">
            <v>01-02 Hrs</v>
          </cell>
          <cell r="F4" t="str">
            <v>02-03 Hrs</v>
          </cell>
          <cell r="G4" t="str">
            <v>03-04 Hrs</v>
          </cell>
          <cell r="H4" t="str">
            <v>04-05 hrs</v>
          </cell>
          <cell r="I4" t="str">
            <v>05-06 hrs</v>
          </cell>
          <cell r="J4" t="str">
            <v>06-07 hrs</v>
          </cell>
          <cell r="K4" t="str">
            <v>07-8 hrs</v>
          </cell>
          <cell r="L4" t="str">
            <v>08-09 Hrs</v>
          </cell>
          <cell r="M4" t="str">
            <v>09-10 Hrs</v>
          </cell>
          <cell r="N4" t="str">
            <v>10-11 hrs</v>
          </cell>
          <cell r="O4" t="str">
            <v>11-12 Hrs</v>
          </cell>
          <cell r="P4" t="str">
            <v>12-13 hrs</v>
          </cell>
          <cell r="Q4" t="str">
            <v>13-14 Hrs</v>
          </cell>
          <cell r="R4" t="str">
            <v>14-15 hrs</v>
          </cell>
          <cell r="S4" t="str">
            <v>15-16 Hrs</v>
          </cell>
          <cell r="T4" t="str">
            <v>16-17 Hrs</v>
          </cell>
          <cell r="U4" t="str">
            <v>17-18 Hrs</v>
          </cell>
          <cell r="V4" t="str">
            <v>18-19 hrs</v>
          </cell>
          <cell r="W4" t="str">
            <v>19-20 Hrs</v>
          </cell>
          <cell r="X4" t="str">
            <v>20-21 hrs</v>
          </cell>
          <cell r="Y4" t="str">
            <v>21-22 Hrs</v>
          </cell>
          <cell r="Z4" t="str">
            <v>22-23 hrs</v>
          </cell>
          <cell r="AA4" t="str">
            <v>23-24 Hrs</v>
          </cell>
        </row>
        <row r="5">
          <cell r="C5" t="str">
            <v>A Station</v>
          </cell>
          <cell r="D5">
            <v>39</v>
          </cell>
          <cell r="E5">
            <v>38</v>
          </cell>
          <cell r="F5">
            <v>40</v>
          </cell>
          <cell r="G5">
            <v>42</v>
          </cell>
          <cell r="H5">
            <v>41.104124283336418</v>
          </cell>
          <cell r="I5">
            <v>37.646081746455479</v>
          </cell>
          <cell r="J5">
            <v>42.839403973509931</v>
          </cell>
          <cell r="K5">
            <v>45.910877140950547</v>
          </cell>
          <cell r="L5">
            <v>49.79658982282195</v>
          </cell>
          <cell r="M5">
            <v>57.021061072890724</v>
          </cell>
          <cell r="N5">
            <v>60.099673722743916</v>
          </cell>
          <cell r="O5">
            <v>66.128836588620644</v>
          </cell>
          <cell r="P5">
            <v>67.94497275571301</v>
          </cell>
          <cell r="Q5">
            <v>67.916603846733722</v>
          </cell>
          <cell r="R5">
            <v>65.198691814882849</v>
          </cell>
          <cell r="S5">
            <v>65.230687408589276</v>
          </cell>
          <cell r="T5">
            <v>65.921013446956678</v>
          </cell>
          <cell r="U5">
            <v>63.836979551027213</v>
          </cell>
          <cell r="V5">
            <v>71.907475695608454</v>
          </cell>
          <cell r="W5">
            <v>67.444849004069383</v>
          </cell>
          <cell r="X5">
            <v>61.381727158948685</v>
          </cell>
          <cell r="Y5">
            <v>52.904314607917527</v>
          </cell>
          <cell r="Z5">
            <v>43.372058385463212</v>
          </cell>
          <cell r="AA5">
            <v>39.561170212765958</v>
          </cell>
        </row>
        <row r="6">
          <cell r="C6" t="str">
            <v>EDC</v>
          </cell>
          <cell r="D6">
            <v>52</v>
          </cell>
          <cell r="E6">
            <v>47</v>
          </cell>
          <cell r="F6">
            <v>46</v>
          </cell>
          <cell r="G6">
            <v>45</v>
          </cell>
          <cell r="H6">
            <v>46.976142038098764</v>
          </cell>
          <cell r="I6">
            <v>49.53431808744142</v>
          </cell>
          <cell r="J6">
            <v>55.079233680227055</v>
          </cell>
          <cell r="K6">
            <v>60.25802624749759</v>
          </cell>
          <cell r="L6">
            <v>71.707089344863618</v>
          </cell>
          <cell r="M6">
            <v>86.549824842780566</v>
          </cell>
          <cell r="N6">
            <v>88.718565971669591</v>
          </cell>
          <cell r="O6">
            <v>92.963726798495685</v>
          </cell>
          <cell r="P6">
            <v>93.181676922120701</v>
          </cell>
          <cell r="Q6">
            <v>93.508367615068181</v>
          </cell>
          <cell r="R6">
            <v>89.895165987186957</v>
          </cell>
          <cell r="S6">
            <v>88.950937375349014</v>
          </cell>
          <cell r="T6">
            <v>85.598927908734794</v>
          </cell>
          <cell r="U6">
            <v>87.775846882662421</v>
          </cell>
          <cell r="V6">
            <v>95.534217709879798</v>
          </cell>
          <cell r="W6">
            <v>90.597558363675304</v>
          </cell>
          <cell r="X6">
            <v>84.525657071339168</v>
          </cell>
          <cell r="Y6">
            <v>75.862790758523246</v>
          </cell>
          <cell r="Z6">
            <v>66.043816177864443</v>
          </cell>
          <cell r="AA6">
            <v>59.341755319148938</v>
          </cell>
        </row>
        <row r="7">
          <cell r="C7" t="str">
            <v>EPIP</v>
          </cell>
          <cell r="D7">
            <v>97.787988571765197</v>
          </cell>
          <cell r="E7">
            <v>90.59400059400059</v>
          </cell>
          <cell r="F7">
            <v>89.628634253603707</v>
          </cell>
          <cell r="G7">
            <v>87.486842919943044</v>
          </cell>
          <cell r="H7">
            <v>89.058935947228903</v>
          </cell>
          <cell r="I7">
            <v>98.077949813134012</v>
          </cell>
          <cell r="J7">
            <v>107.09850993377484</v>
          </cell>
          <cell r="K7">
            <v>117.64662267368577</v>
          </cell>
          <cell r="L7">
            <v>128.47520174288064</v>
          </cell>
          <cell r="M7">
            <v>148.66205208289367</v>
          </cell>
          <cell r="N7">
            <v>138.32464586980743</v>
          </cell>
          <cell r="O7">
            <v>137.04961785757612</v>
          </cell>
          <cell r="P7">
            <v>135.88994551142602</v>
          </cell>
          <cell r="Q7">
            <v>133.86461048051865</v>
          </cell>
          <cell r="R7">
            <v>127.4338067290892</v>
          </cell>
          <cell r="S7">
            <v>128.48468731994859</v>
          </cell>
          <cell r="T7">
            <v>123.9708611092021</v>
          </cell>
          <cell r="U7">
            <v>129.66886471302402</v>
          </cell>
          <cell r="V7">
            <v>148.95119965518893</v>
          </cell>
          <cell r="W7">
            <v>143.94945384450631</v>
          </cell>
          <cell r="X7">
            <v>138.86357947434294</v>
          </cell>
          <cell r="Y7">
            <v>131.76168921217194</v>
          </cell>
          <cell r="Z7">
            <v>119.27316056002384</v>
          </cell>
          <cell r="AA7">
            <v>107.80418882978724</v>
          </cell>
        </row>
        <row r="8">
          <cell r="C8" t="str">
            <v>Hebbal</v>
          </cell>
          <cell r="D8">
            <v>81.164030514565113</v>
          </cell>
          <cell r="E8">
            <v>74.20997920997921</v>
          </cell>
          <cell r="F8">
            <v>72.092597117029072</v>
          </cell>
          <cell r="G8">
            <v>69.017398303510618</v>
          </cell>
          <cell r="H8">
            <v>69.485543431354415</v>
          </cell>
          <cell r="I8">
            <v>78.264222578157444</v>
          </cell>
          <cell r="J8">
            <v>88.738765373699152</v>
          </cell>
          <cell r="K8">
            <v>102.34299696003559</v>
          </cell>
          <cell r="L8">
            <v>120.50774737122913</v>
          </cell>
          <cell r="M8">
            <v>135.42502004811547</v>
          </cell>
          <cell r="N8">
            <v>125.92312589527297</v>
          </cell>
          <cell r="O8">
            <v>123.6321727526386</v>
          </cell>
          <cell r="P8">
            <v>123.27159342822219</v>
          </cell>
          <cell r="Q8">
            <v>123.03732580930023</v>
          </cell>
          <cell r="R8">
            <v>111.62806325881458</v>
          </cell>
          <cell r="S8">
            <v>109.70615609626378</v>
          </cell>
          <cell r="T8">
            <v>109.21242526286852</v>
          </cell>
          <cell r="U8">
            <v>113.70961982526723</v>
          </cell>
          <cell r="V8">
            <v>137.65145347445048</v>
          </cell>
          <cell r="W8">
            <v>134.88969800813877</v>
          </cell>
          <cell r="X8">
            <v>128.80100125156446</v>
          </cell>
          <cell r="Y8">
            <v>123.77613229022214</v>
          </cell>
          <cell r="Z8">
            <v>108.43014596365803</v>
          </cell>
          <cell r="AA8">
            <v>95.935837765957444</v>
          </cell>
        </row>
        <row r="9">
          <cell r="C9" t="str">
            <v>Hoody</v>
          </cell>
          <cell r="D9">
            <v>101.6995081146358</v>
          </cell>
          <cell r="E9">
            <v>99.267894267894263</v>
          </cell>
          <cell r="F9">
            <v>98.396652821891024</v>
          </cell>
          <cell r="G9">
            <v>98.17967927682497</v>
          </cell>
          <cell r="H9">
            <v>98.845632205166154</v>
          </cell>
          <cell r="I9">
            <v>101.0500088983805</v>
          </cell>
          <cell r="J9">
            <v>107.09850993377484</v>
          </cell>
          <cell r="K9">
            <v>109.99480981686068</v>
          </cell>
          <cell r="L9">
            <v>123.49554276059844</v>
          </cell>
          <cell r="M9">
            <v>117.09682184611488</v>
          </cell>
          <cell r="N9">
            <v>122.10727359541622</v>
          </cell>
          <cell r="O9">
            <v>130.34089530510735</v>
          </cell>
          <cell r="P9">
            <v>125.21287836409969</v>
          </cell>
          <cell r="Q9">
            <v>128.94311744814664</v>
          </cell>
          <cell r="R9">
            <v>121.50665292773621</v>
          </cell>
          <cell r="S9">
            <v>125.51965607410361</v>
          </cell>
          <cell r="T9">
            <v>124.95475683229101</v>
          </cell>
          <cell r="U9">
            <v>124.68160068560003</v>
          </cell>
          <cell r="V9">
            <v>120.18820937694555</v>
          </cell>
          <cell r="W9">
            <v>147.97601199400299</v>
          </cell>
          <cell r="X9">
            <v>133.8322903629537</v>
          </cell>
          <cell r="Y9">
            <v>127.76891075119704</v>
          </cell>
          <cell r="Z9">
            <v>118.28743196035421</v>
          </cell>
          <cell r="AA9">
            <v>113.73836436170212</v>
          </cell>
        </row>
        <row r="10">
          <cell r="C10" t="str">
            <v>HSR Layout</v>
          </cell>
          <cell r="D10">
            <v>105</v>
          </cell>
          <cell r="E10">
            <v>106</v>
          </cell>
          <cell r="F10">
            <v>107.16467139017836</v>
          </cell>
          <cell r="G10">
            <v>109</v>
          </cell>
          <cell r="H10">
            <v>110</v>
          </cell>
          <cell r="I10">
            <v>113</v>
          </cell>
          <cell r="J10">
            <v>115</v>
          </cell>
          <cell r="K10">
            <v>120</v>
          </cell>
          <cell r="L10">
            <v>135</v>
          </cell>
          <cell r="M10">
            <v>147.64381884944919</v>
          </cell>
          <cell r="N10">
            <v>127.83105204520135</v>
          </cell>
          <cell r="O10">
            <v>122.67378381657163</v>
          </cell>
          <cell r="P10">
            <v>122.30095096028343</v>
          </cell>
          <cell r="Q10">
            <v>125.00592302224904</v>
          </cell>
          <cell r="R10">
            <v>119.53093499395189</v>
          </cell>
          <cell r="S10">
            <v>120.57793733102866</v>
          </cell>
          <cell r="T10">
            <v>120.03527821684649</v>
          </cell>
          <cell r="U10">
            <v>123.68414788011522</v>
          </cell>
          <cell r="V10">
            <v>135.59695416886166</v>
          </cell>
          <cell r="W10">
            <v>133.88305847076461</v>
          </cell>
          <cell r="X10">
            <v>128.80100125156446</v>
          </cell>
          <cell r="Y10">
            <v>122.77793767497842</v>
          </cell>
          <cell r="Z10">
            <v>113.35878896200613</v>
          </cell>
          <cell r="AA10">
            <v>103.84807180851064</v>
          </cell>
        </row>
        <row r="11">
          <cell r="C11" t="str">
            <v>HAL</v>
          </cell>
          <cell r="D11">
            <v>94.854348914612231</v>
          </cell>
          <cell r="E11">
            <v>87.702702702702709</v>
          </cell>
          <cell r="F11">
            <v>87.680185682873201</v>
          </cell>
          <cell r="G11">
            <v>84.570614822611603</v>
          </cell>
          <cell r="H11">
            <v>85.144257444054006</v>
          </cell>
          <cell r="I11">
            <v>89.161772557394556</v>
          </cell>
          <cell r="J11">
            <v>103.01856669820246</v>
          </cell>
          <cell r="K11">
            <v>113.82071624527323</v>
          </cell>
          <cell r="L11">
            <v>133.45486072516283</v>
          </cell>
          <cell r="M11">
            <v>152.73498501667157</v>
          </cell>
          <cell r="N11">
            <v>143.09446124462838</v>
          </cell>
          <cell r="O11">
            <v>140.88317360184399</v>
          </cell>
          <cell r="P11">
            <v>141.71380031905858</v>
          </cell>
          <cell r="Q11">
            <v>138.78610351289066</v>
          </cell>
          <cell r="R11">
            <v>136.32453743111867</v>
          </cell>
          <cell r="S11">
            <v>127.49634357133358</v>
          </cell>
          <cell r="T11">
            <v>128.89033972464665</v>
          </cell>
          <cell r="U11">
            <v>133.65867593496321</v>
          </cell>
          <cell r="V11">
            <v>151.00569896077775</v>
          </cell>
          <cell r="W11">
            <v>149.98929106875133</v>
          </cell>
          <cell r="X11">
            <v>142.88861076345432</v>
          </cell>
          <cell r="Y11">
            <v>134.75627305790314</v>
          </cell>
          <cell r="Z11">
            <v>117.3017033606846</v>
          </cell>
          <cell r="AA11">
            <v>106.81515957446808</v>
          </cell>
        </row>
        <row r="12">
          <cell r="C12" t="str">
            <v>Jigani</v>
          </cell>
          <cell r="D12">
            <v>65.517952343082683</v>
          </cell>
          <cell r="E12">
            <v>61.681021681021683</v>
          </cell>
          <cell r="F12">
            <v>59.427681407280723</v>
          </cell>
          <cell r="G12">
            <v>58.324561946628698</v>
          </cell>
          <cell r="H12">
            <v>59.698847173417178</v>
          </cell>
          <cell r="I12">
            <v>62.413240790176189</v>
          </cell>
          <cell r="J12">
            <v>63.239120151371807</v>
          </cell>
          <cell r="K12">
            <v>71.735745532735223</v>
          </cell>
          <cell r="L12">
            <v>77.682680123602253</v>
          </cell>
          <cell r="M12">
            <v>84.513358375891613</v>
          </cell>
          <cell r="N12">
            <v>74.409119847206753</v>
          </cell>
          <cell r="O12">
            <v>77.629503821424237</v>
          </cell>
          <cell r="P12">
            <v>78.622039903039351</v>
          </cell>
          <cell r="Q12">
            <v>75.790992698528939</v>
          </cell>
          <cell r="R12">
            <v>79.028717351373146</v>
          </cell>
          <cell r="S12">
            <v>83.020874883659076</v>
          </cell>
          <cell r="T12">
            <v>86.5828236318237</v>
          </cell>
          <cell r="U12">
            <v>84.783488466208013</v>
          </cell>
          <cell r="V12">
            <v>88.343470140318956</v>
          </cell>
          <cell r="W12">
            <v>83.551081602056101</v>
          </cell>
          <cell r="X12">
            <v>77.481852315394249</v>
          </cell>
          <cell r="Y12">
            <v>75.862790758523246</v>
          </cell>
          <cell r="Z12">
            <v>67.029544777534056</v>
          </cell>
          <cell r="AA12">
            <v>69.232047872340431</v>
          </cell>
        </row>
        <row r="13">
          <cell r="C13" t="str">
            <v>Khoday's</v>
          </cell>
          <cell r="D13">
            <v>36.181555771553121</v>
          </cell>
          <cell r="E13">
            <v>31.804276804276803</v>
          </cell>
          <cell r="F13">
            <v>31.175177131688248</v>
          </cell>
          <cell r="G13">
            <v>30.134357005758158</v>
          </cell>
          <cell r="H13">
            <v>31.317428025399174</v>
          </cell>
          <cell r="I13">
            <v>41.608827193450793</v>
          </cell>
          <cell r="J13">
            <v>49.979304635761586</v>
          </cell>
          <cell r="K13">
            <v>54.519166604878777</v>
          </cell>
          <cell r="L13">
            <v>65.731498566124984</v>
          </cell>
          <cell r="M13">
            <v>67.203393407335497</v>
          </cell>
          <cell r="N13">
            <v>61.053636797708108</v>
          </cell>
          <cell r="O13">
            <v>55.586558291884018</v>
          </cell>
          <cell r="P13">
            <v>54.355978204570413</v>
          </cell>
          <cell r="Q13">
            <v>53.152124749617698</v>
          </cell>
          <cell r="R13">
            <v>52.356525245284715</v>
          </cell>
          <cell r="S13">
            <v>51.393874927979432</v>
          </cell>
          <cell r="T13">
            <v>50.178681877534189</v>
          </cell>
          <cell r="U13">
            <v>50.870093079724811</v>
          </cell>
          <cell r="V13">
            <v>61.634979167664383</v>
          </cell>
          <cell r="W13">
            <v>62.41165131719854</v>
          </cell>
          <cell r="X13">
            <v>57.356695869837296</v>
          </cell>
          <cell r="Y13">
            <v>55.898898453648705</v>
          </cell>
          <cell r="Z13">
            <v>48.300701383811308</v>
          </cell>
          <cell r="AA13">
            <v>41.539228723404257</v>
          </cell>
        </row>
        <row r="14">
          <cell r="C14" t="str">
            <v>Nagnathapura</v>
          </cell>
          <cell r="D14">
            <v>70.407351771670946</v>
          </cell>
          <cell r="E14">
            <v>66.499851499851502</v>
          </cell>
          <cell r="F14">
            <v>65.273027119472275</v>
          </cell>
          <cell r="G14">
            <v>64.157018141291559</v>
          </cell>
          <cell r="H14">
            <v>65.570864928179518</v>
          </cell>
          <cell r="I14">
            <v>69.348045322417988</v>
          </cell>
          <cell r="J14">
            <v>76.498935666982021</v>
          </cell>
          <cell r="K14">
            <v>87.039371246385414</v>
          </cell>
          <cell r="L14">
            <v>100.58911144210035</v>
          </cell>
          <cell r="M14">
            <v>106.91448951167011</v>
          </cell>
          <cell r="N14">
            <v>99.212159796275671</v>
          </cell>
          <cell r="O14">
            <v>92.005337862428718</v>
          </cell>
          <cell r="P14">
            <v>95.12296185799822</v>
          </cell>
          <cell r="Q14">
            <v>95.476964828016975</v>
          </cell>
          <cell r="R14">
            <v>88.907307020294795</v>
          </cell>
          <cell r="S14">
            <v>95.869343615653946</v>
          </cell>
          <cell r="T14">
            <v>96.421780862712751</v>
          </cell>
          <cell r="U14">
            <v>96.752922132025617</v>
          </cell>
          <cell r="V14">
            <v>103.75221493223505</v>
          </cell>
          <cell r="W14">
            <v>101.67059327479117</v>
          </cell>
          <cell r="X14">
            <v>96.600750938673343</v>
          </cell>
          <cell r="Y14">
            <v>91.833904602422876</v>
          </cell>
          <cell r="Z14">
            <v>80.829745172908716</v>
          </cell>
          <cell r="AA14">
            <v>76.155252659574472</v>
          </cell>
        </row>
        <row r="15">
          <cell r="C15" t="str">
            <v xml:space="preserve">NRS </v>
          </cell>
          <cell r="D15">
            <v>54.76127360018851</v>
          </cell>
          <cell r="E15">
            <v>50.115830115830114</v>
          </cell>
          <cell r="F15">
            <v>47.736989982897626</v>
          </cell>
          <cell r="G15">
            <v>46.659649557302956</v>
          </cell>
          <cell r="H15">
            <v>46.976142038098764</v>
          </cell>
          <cell r="I15">
            <v>54.487749896185562</v>
          </cell>
          <cell r="J15">
            <v>62.219134342478711</v>
          </cell>
          <cell r="K15">
            <v>77.474605175354043</v>
          </cell>
          <cell r="L15">
            <v>100.58911144210035</v>
          </cell>
          <cell r="M15">
            <v>113.02388891233697</v>
          </cell>
          <cell r="N15">
            <v>105.88990132102499</v>
          </cell>
          <cell r="O15">
            <v>96.797282542763554</v>
          </cell>
          <cell r="P15">
            <v>99.005531729753244</v>
          </cell>
          <cell r="Q15">
            <v>97.445562040965783</v>
          </cell>
          <cell r="R15">
            <v>88.907307020294795</v>
          </cell>
          <cell r="S15">
            <v>89.939281123964008</v>
          </cell>
          <cell r="T15">
            <v>92.486197970357125</v>
          </cell>
          <cell r="U15">
            <v>94.758016521056021</v>
          </cell>
          <cell r="V15">
            <v>110.94296250179589</v>
          </cell>
          <cell r="W15">
            <v>107.71043049903619</v>
          </cell>
          <cell r="X15">
            <v>99.61952440550688</v>
          </cell>
          <cell r="Y15">
            <v>92.83209921766661</v>
          </cell>
          <cell r="Z15">
            <v>75.90110217456062</v>
          </cell>
          <cell r="AA15">
            <v>64.286901595744681</v>
          </cell>
        </row>
        <row r="16">
          <cell r="C16" t="str">
            <v>Nimhans</v>
          </cell>
          <cell r="D16">
            <v>60.628552914494421</v>
          </cell>
          <cell r="E16">
            <v>54.934659934659933</v>
          </cell>
          <cell r="F16">
            <v>53.582335695089178</v>
          </cell>
          <cell r="G16">
            <v>52.492105751965823</v>
          </cell>
          <cell r="H16">
            <v>53.826829418654832</v>
          </cell>
          <cell r="I16">
            <v>61.422554428427361</v>
          </cell>
          <cell r="J16">
            <v>68.339049195837276</v>
          </cell>
          <cell r="K16">
            <v>78.431081782457184</v>
          </cell>
          <cell r="L16">
            <v>95.609452459818144</v>
          </cell>
          <cell r="M16">
            <v>108.95095597855907</v>
          </cell>
          <cell r="N16">
            <v>98.258196721311478</v>
          </cell>
          <cell r="O16">
            <v>92.005337862428718</v>
          </cell>
          <cell r="P16">
            <v>93.181676922120701</v>
          </cell>
          <cell r="Q16">
            <v>92.52406900859377</v>
          </cell>
          <cell r="R16">
            <v>88.907307020294795</v>
          </cell>
          <cell r="S16">
            <v>85.985906129504045</v>
          </cell>
          <cell r="T16">
            <v>83.631136462556981</v>
          </cell>
          <cell r="U16">
            <v>87.775846882662421</v>
          </cell>
          <cell r="V16">
            <v>103.75221493223505</v>
          </cell>
          <cell r="W16">
            <v>100.663953737417</v>
          </cell>
          <cell r="X16">
            <v>98.613266583229034</v>
          </cell>
          <cell r="Y16">
            <v>90.835709987179143</v>
          </cell>
          <cell r="Z16">
            <v>79.844016573239102</v>
          </cell>
          <cell r="AA16">
            <v>71.210106382978722</v>
          </cell>
        </row>
        <row r="17">
          <cell r="C17" t="str">
            <v>SRS Peenya</v>
          </cell>
          <cell r="D17">
            <v>160.37230125769491</v>
          </cell>
          <cell r="E17">
            <v>153.23878823878823</v>
          </cell>
          <cell r="F17">
            <v>149.05631566088442</v>
          </cell>
          <cell r="G17">
            <v>144.83932883412791</v>
          </cell>
          <cell r="H17">
            <v>144.8431046174712</v>
          </cell>
          <cell r="I17">
            <v>157.51913151806372</v>
          </cell>
          <cell r="J17">
            <v>172.37760170293282</v>
          </cell>
          <cell r="K17">
            <v>212.33780677689629</v>
          </cell>
          <cell r="L17">
            <v>252.96667629993553</v>
          </cell>
          <cell r="M17">
            <v>271.86827332967539</v>
          </cell>
          <cell r="N17">
            <v>284.28099633932834</v>
          </cell>
          <cell r="O17">
            <v>274.09923571515225</v>
          </cell>
          <cell r="P17">
            <v>262.07346634346447</v>
          </cell>
          <cell r="Q17">
            <v>246.07465161860046</v>
          </cell>
          <cell r="R17">
            <v>237.08615205411945</v>
          </cell>
          <cell r="S17">
            <v>250.05096839959222</v>
          </cell>
          <cell r="T17">
            <v>246.95782649531532</v>
          </cell>
          <cell r="U17">
            <v>259.33772942604804</v>
          </cell>
          <cell r="V17">
            <v>289.68440208802264</v>
          </cell>
          <cell r="W17">
            <v>277.83251231527089</v>
          </cell>
          <cell r="X17">
            <v>262.63329161451816</v>
          </cell>
          <cell r="Y17">
            <v>237.570318428007</v>
          </cell>
          <cell r="Z17">
            <v>199.11717713326294</v>
          </cell>
          <cell r="AA17">
            <v>171.10206117021278</v>
          </cell>
        </row>
        <row r="18">
          <cell r="C18" t="str">
            <v>Subramanyapura</v>
          </cell>
          <cell r="D18">
            <v>54.76127360018851</v>
          </cell>
          <cell r="E18">
            <v>50.115830115830114</v>
          </cell>
          <cell r="F18">
            <v>48.711214268262886</v>
          </cell>
          <cell r="G18">
            <v>48.603801622190581</v>
          </cell>
          <cell r="H18">
            <v>48.933481289686213</v>
          </cell>
          <cell r="I18">
            <v>57.459808981432047</v>
          </cell>
          <cell r="J18">
            <v>67.31906338694418</v>
          </cell>
          <cell r="K18">
            <v>88.952324460591683</v>
          </cell>
          <cell r="L18">
            <v>104.5728386279261</v>
          </cell>
          <cell r="M18">
            <v>113.02388891233697</v>
          </cell>
          <cell r="N18">
            <v>97.304233646347299</v>
          </cell>
          <cell r="O18">
            <v>90.088559990294797</v>
          </cell>
          <cell r="P18">
            <v>88.328464582426918</v>
          </cell>
          <cell r="Q18">
            <v>82.681082943849759</v>
          </cell>
          <cell r="R18">
            <v>81.992294252049646</v>
          </cell>
          <cell r="S18">
            <v>80.055843637814121</v>
          </cell>
          <cell r="T18">
            <v>79.695553570201355</v>
          </cell>
          <cell r="U18">
            <v>84.783488466208013</v>
          </cell>
          <cell r="V18">
            <v>101.69771562664624</v>
          </cell>
          <cell r="W18">
            <v>109.72370957378453</v>
          </cell>
          <cell r="X18">
            <v>98.613266583229034</v>
          </cell>
          <cell r="Y18">
            <v>90.835709987179143</v>
          </cell>
          <cell r="Z18">
            <v>78.858287973569475</v>
          </cell>
          <cell r="AA18">
            <v>64.286901595744681</v>
          </cell>
        </row>
        <row r="19">
          <cell r="C19" t="str">
            <v>Somanahalli</v>
          </cell>
          <cell r="D19">
            <v>79.208270743129802</v>
          </cell>
          <cell r="E19">
            <v>74.20997920997921</v>
          </cell>
          <cell r="F19">
            <v>73.066821402394325</v>
          </cell>
          <cell r="G19">
            <v>71.933626400842059</v>
          </cell>
          <cell r="H19">
            <v>72.421552308735599</v>
          </cell>
          <cell r="I19">
            <v>75.292163492910959</v>
          </cell>
          <cell r="J19">
            <v>88.738765373699152</v>
          </cell>
          <cell r="K19">
            <v>108.08185660265441</v>
          </cell>
          <cell r="L19">
            <v>127.4792699464242</v>
          </cell>
          <cell r="M19">
            <v>91.640991010002949</v>
          </cell>
          <cell r="N19">
            <v>117.33745822059527</v>
          </cell>
          <cell r="O19">
            <v>120.75700594443769</v>
          </cell>
          <cell r="P19">
            <v>117.44773862058965</v>
          </cell>
          <cell r="Q19">
            <v>112.21004113808181</v>
          </cell>
          <cell r="R19">
            <v>109.65234532503024</v>
          </cell>
          <cell r="S19">
            <v>109.70615609626378</v>
          </cell>
          <cell r="T19">
            <v>115.11579960140196</v>
          </cell>
          <cell r="U19">
            <v>115.70452543623682</v>
          </cell>
          <cell r="V19">
            <v>126.351707293712</v>
          </cell>
          <cell r="W19">
            <v>120.7967444849004</v>
          </cell>
          <cell r="X19">
            <v>111.69461827284105</v>
          </cell>
          <cell r="Y19">
            <v>105.80862921583505</v>
          </cell>
          <cell r="Z19">
            <v>97.58713136729223</v>
          </cell>
          <cell r="AA19">
            <v>89.012632978723403</v>
          </cell>
        </row>
        <row r="20">
          <cell r="C20" t="str">
            <v>Vikas Tech Park</v>
          </cell>
          <cell r="D20">
            <v>27.380636800094255</v>
          </cell>
          <cell r="E20">
            <v>26.985446985446984</v>
          </cell>
          <cell r="F20">
            <v>27.278279990227215</v>
          </cell>
          <cell r="G20">
            <v>26.246052875982912</v>
          </cell>
          <cell r="H20">
            <v>26.424079896430555</v>
          </cell>
          <cell r="I20">
            <v>26.748531767218367</v>
          </cell>
          <cell r="J20">
            <v>27.539616840113528</v>
          </cell>
          <cell r="K20">
            <v>26.781344998887818</v>
          </cell>
          <cell r="L20">
            <v>30.87388569014961</v>
          </cell>
          <cell r="M20">
            <v>32.583463470223272</v>
          </cell>
          <cell r="N20">
            <v>31.480781473818244</v>
          </cell>
          <cell r="O20">
            <v>31.626834890209874</v>
          </cell>
          <cell r="P20">
            <v>33.001843909917753</v>
          </cell>
          <cell r="Q20">
            <v>33.466152620129662</v>
          </cell>
          <cell r="R20">
            <v>30.623627973657097</v>
          </cell>
          <cell r="S20">
            <v>31.626999955679651</v>
          </cell>
          <cell r="T20">
            <v>29.51687169266717</v>
          </cell>
          <cell r="U20">
            <v>30.921036970028805</v>
          </cell>
          <cell r="V20">
            <v>33.899238542215414</v>
          </cell>
          <cell r="W20">
            <v>31.20582565859927</v>
          </cell>
          <cell r="X20">
            <v>31.193992490613265</v>
          </cell>
          <cell r="Y20">
            <v>29.945838457311808</v>
          </cell>
          <cell r="Z20">
            <v>28.586129390418936</v>
          </cell>
          <cell r="AA20">
            <v>28.681848404255319</v>
          </cell>
        </row>
        <row r="21">
          <cell r="C21" t="str">
            <v>Yarandanahalli</v>
          </cell>
          <cell r="D21">
            <v>121</v>
          </cell>
          <cell r="E21">
            <v>119</v>
          </cell>
          <cell r="F21">
            <v>88</v>
          </cell>
          <cell r="G21">
            <v>116</v>
          </cell>
          <cell r="H21">
            <v>115</v>
          </cell>
          <cell r="I21">
            <v>115</v>
          </cell>
          <cell r="J21">
            <v>118</v>
          </cell>
          <cell r="K21">
            <v>145</v>
          </cell>
          <cell r="L21">
            <v>152</v>
          </cell>
          <cell r="M21">
            <v>163</v>
          </cell>
          <cell r="N21">
            <v>164</v>
          </cell>
          <cell r="O21">
            <v>167</v>
          </cell>
          <cell r="P21">
            <v>170</v>
          </cell>
          <cell r="Q21">
            <v>157</v>
          </cell>
          <cell r="R21">
            <v>161</v>
          </cell>
          <cell r="S21">
            <v>165</v>
          </cell>
          <cell r="T21">
            <v>163</v>
          </cell>
          <cell r="U21">
            <v>165</v>
          </cell>
          <cell r="V21">
            <v>157</v>
          </cell>
          <cell r="W21">
            <v>156</v>
          </cell>
          <cell r="X21">
            <v>151</v>
          </cell>
          <cell r="Y21">
            <v>145</v>
          </cell>
          <cell r="Z21">
            <v>132</v>
          </cell>
          <cell r="AA21">
            <v>127</v>
          </cell>
        </row>
        <row r="22">
          <cell r="C22" t="str">
            <v>Yelahanka</v>
          </cell>
          <cell r="D22">
            <v>119</v>
          </cell>
          <cell r="E22">
            <v>104</v>
          </cell>
          <cell r="F22">
            <v>102</v>
          </cell>
          <cell r="G22">
            <v>100</v>
          </cell>
          <cell r="H22">
            <v>102</v>
          </cell>
          <cell r="I22">
            <v>105</v>
          </cell>
          <cell r="J22">
            <v>120</v>
          </cell>
          <cell r="K22">
            <v>135</v>
          </cell>
          <cell r="L22">
            <v>165</v>
          </cell>
          <cell r="M22">
            <v>180.22728231967247</v>
          </cell>
          <cell r="N22">
            <v>167.89750119369728</v>
          </cell>
          <cell r="O22">
            <v>164.84289700351812</v>
          </cell>
          <cell r="P22">
            <v>156.27343733813993</v>
          </cell>
          <cell r="Q22">
            <v>159.45637424885311</v>
          </cell>
          <cell r="R22">
            <v>126.44594776219704</v>
          </cell>
          <cell r="S22">
            <v>148.25156229224837</v>
          </cell>
          <cell r="T22">
            <v>143.64877557098023</v>
          </cell>
          <cell r="U22">
            <v>152.61027923917442</v>
          </cell>
          <cell r="V22">
            <v>170.52344236387148</v>
          </cell>
          <cell r="W22">
            <v>167.1021632041122</v>
          </cell>
          <cell r="X22">
            <v>173.07634543178975</v>
          </cell>
          <cell r="Y22">
            <v>159.7111384389963</v>
          </cell>
          <cell r="Z22">
            <v>130.11617515638963</v>
          </cell>
          <cell r="AA22">
            <v>115.71642287234043</v>
          </cell>
        </row>
        <row r="23">
          <cell r="C23" t="str">
            <v>Vrishabavathi</v>
          </cell>
          <cell r="D23">
            <v>82</v>
          </cell>
          <cell r="E23">
            <v>75</v>
          </cell>
          <cell r="F23">
            <v>74</v>
          </cell>
          <cell r="G23">
            <v>73</v>
          </cell>
          <cell r="H23">
            <v>72</v>
          </cell>
          <cell r="I23">
            <v>85</v>
          </cell>
          <cell r="J23">
            <v>97</v>
          </cell>
          <cell r="K23">
            <v>123</v>
          </cell>
          <cell r="L23">
            <v>153.37349665429161</v>
          </cell>
          <cell r="M23">
            <v>161.89908411767186</v>
          </cell>
          <cell r="N23">
            <v>144.04842431959256</v>
          </cell>
          <cell r="O23">
            <v>133.21606211330825</v>
          </cell>
          <cell r="P23">
            <v>126.18352083203845</v>
          </cell>
          <cell r="Q23">
            <v>130.91171466109546</v>
          </cell>
          <cell r="R23">
            <v>118.54307602705973</v>
          </cell>
          <cell r="S23">
            <v>119.58959358241367</v>
          </cell>
          <cell r="T23">
            <v>120.03527821684649</v>
          </cell>
          <cell r="U23">
            <v>124.68160068560003</v>
          </cell>
          <cell r="V23">
            <v>149.97844930798334</v>
          </cell>
          <cell r="W23">
            <v>150.99593060612548</v>
          </cell>
          <cell r="X23">
            <v>141.88235294117646</v>
          </cell>
          <cell r="Y23">
            <v>139.74724613412178</v>
          </cell>
          <cell r="Z23">
            <v>124.20180355837194</v>
          </cell>
          <cell r="AA23">
            <v>107.80418882978724</v>
          </cell>
        </row>
        <row r="24">
          <cell r="C24" t="str">
            <v>Koramangala</v>
          </cell>
          <cell r="D24">
            <v>20.535477600070692</v>
          </cell>
          <cell r="E24">
            <v>21.202851202851203</v>
          </cell>
          <cell r="F24">
            <v>21.43293427803567</v>
          </cell>
          <cell r="G24">
            <v>22.357748746207665</v>
          </cell>
          <cell r="H24">
            <v>23.488071019049382</v>
          </cell>
          <cell r="I24">
            <v>24.76715904372071</v>
          </cell>
          <cell r="J24">
            <v>20.399716177861873</v>
          </cell>
          <cell r="K24">
            <v>21.998961963372135</v>
          </cell>
          <cell r="L24">
            <v>24.898294911410975</v>
          </cell>
          <cell r="M24">
            <v>31.565230236778792</v>
          </cell>
          <cell r="N24">
            <v>29.572855323889865</v>
          </cell>
          <cell r="O24">
            <v>33.543612762343805</v>
          </cell>
          <cell r="P24">
            <v>31.060558974040237</v>
          </cell>
          <cell r="Q24">
            <v>29.528958194232054</v>
          </cell>
          <cell r="R24">
            <v>29.635769006764932</v>
          </cell>
          <cell r="S24">
            <v>31.626999955679651</v>
          </cell>
          <cell r="T24">
            <v>29.51687169266717</v>
          </cell>
          <cell r="U24">
            <v>27.928678553574404</v>
          </cell>
          <cell r="V24">
            <v>30.817489583832192</v>
          </cell>
          <cell r="W24">
            <v>30.1991861212251</v>
          </cell>
          <cell r="X24">
            <v>28.175219023779725</v>
          </cell>
          <cell r="Y24">
            <v>26.951254611580627</v>
          </cell>
          <cell r="Z24">
            <v>23.657486392070844</v>
          </cell>
          <cell r="AA24">
            <v>21.758643617021278</v>
          </cell>
        </row>
        <row r="25">
          <cell r="C25" t="str">
            <v>Manyatha tech park</v>
          </cell>
          <cell r="D25">
            <v>44.004594857294336</v>
          </cell>
          <cell r="E25">
            <v>42.405702405702407</v>
          </cell>
          <cell r="F25">
            <v>41.891644270706081</v>
          </cell>
          <cell r="G25">
            <v>40.827193362640088</v>
          </cell>
          <cell r="H25">
            <v>41.104124283336418</v>
          </cell>
          <cell r="I25">
            <v>41.608827193450793</v>
          </cell>
          <cell r="J25">
            <v>44.879375591296117</v>
          </cell>
          <cell r="K25">
            <v>47.823830355156815</v>
          </cell>
          <cell r="L25">
            <v>53.780317008647707</v>
          </cell>
          <cell r="M25">
            <v>60.075760773224154</v>
          </cell>
          <cell r="N25">
            <v>56.283821422887158</v>
          </cell>
          <cell r="O25">
            <v>52.711391483683123</v>
          </cell>
          <cell r="P25">
            <v>53.385335736631653</v>
          </cell>
          <cell r="Q25">
            <v>54.136423356092102</v>
          </cell>
          <cell r="R25">
            <v>53.344384212176877</v>
          </cell>
          <cell r="S25">
            <v>52.38221867659442</v>
          </cell>
          <cell r="T25">
            <v>51.162577600623095</v>
          </cell>
          <cell r="U25">
            <v>54.85990430166401</v>
          </cell>
          <cell r="V25">
            <v>58.553230209281168</v>
          </cell>
          <cell r="W25">
            <v>60.398372242450201</v>
          </cell>
          <cell r="X25">
            <v>58.362953692115141</v>
          </cell>
          <cell r="Y25">
            <v>56.897093068892431</v>
          </cell>
          <cell r="Z25">
            <v>51.257887182820163</v>
          </cell>
          <cell r="AA25">
            <v>48.462433510638299</v>
          </cell>
        </row>
        <row r="26">
          <cell r="C26" t="str">
            <v>ITI</v>
          </cell>
          <cell r="D26">
            <v>73.340991428823898</v>
          </cell>
          <cell r="E26">
            <v>67.463617463617467</v>
          </cell>
          <cell r="F26">
            <v>65.273027119472275</v>
          </cell>
          <cell r="G26">
            <v>64.157018141291559</v>
          </cell>
          <cell r="H26">
            <v>64.592195302385804</v>
          </cell>
          <cell r="I26">
            <v>69.348045322417988</v>
          </cell>
          <cell r="J26">
            <v>82.618850520340587</v>
          </cell>
          <cell r="K26">
            <v>96.604137317416772</v>
          </cell>
          <cell r="L26">
            <v>117.5199519818598</v>
          </cell>
          <cell r="M26">
            <v>128.29738741400413</v>
          </cell>
          <cell r="N26">
            <v>113.52160592073851</v>
          </cell>
          <cell r="O26">
            <v>110.21472764770108</v>
          </cell>
          <cell r="P26">
            <v>105.80002900532455</v>
          </cell>
          <cell r="Q26">
            <v>109.2571453186586</v>
          </cell>
          <cell r="R26">
            <v>104.71305049056943</v>
          </cell>
          <cell r="S26">
            <v>98.834374861498901</v>
          </cell>
          <cell r="T26">
            <v>96.421780862712751</v>
          </cell>
          <cell r="U26">
            <v>99</v>
          </cell>
          <cell r="V26">
            <v>120</v>
          </cell>
          <cell r="W26">
            <v>108.71707003641036</v>
          </cell>
          <cell r="X26">
            <v>105.65707133917397</v>
          </cell>
          <cell r="Y26">
            <v>100.81765613961642</v>
          </cell>
          <cell r="Z26">
            <v>85.758388171256811</v>
          </cell>
          <cell r="AA26">
            <v>74.177194148936167</v>
          </cell>
        </row>
        <row r="27">
          <cell r="D27">
            <v>1640.6061088038643</v>
          </cell>
          <cell r="E27">
            <v>1541.4324324324325</v>
          </cell>
          <cell r="F27">
            <v>1488.8681895919863</v>
          </cell>
          <cell r="G27">
            <v>1494.98699770912</v>
          </cell>
          <cell r="H27">
            <v>1508.8113556500832</v>
          </cell>
          <cell r="I27">
            <v>1613.7584386308358</v>
          </cell>
          <cell r="J27">
            <v>1778.0215231788079</v>
          </cell>
          <cell r="K27">
            <v>2044.7542819010898</v>
          </cell>
          <cell r="L27">
            <v>2385.1036169219483</v>
          </cell>
          <cell r="M27">
            <v>2559.9210315282999</v>
          </cell>
          <cell r="N27">
            <v>2450.6494906891617</v>
          </cell>
          <cell r="O27">
            <v>2405.7965546524324</v>
          </cell>
          <cell r="P27">
            <v>2373.3584022209793</v>
          </cell>
          <cell r="Q27">
            <v>2340.1743091602234</v>
          </cell>
          <cell r="R27">
            <v>2222.6616639039466</v>
          </cell>
          <cell r="S27">
            <v>2259.3004033151615</v>
          </cell>
          <cell r="T27">
            <v>2242.9555586099464</v>
          </cell>
          <cell r="U27">
            <v>2306.7833456328708</v>
          </cell>
          <cell r="V27">
            <v>2567.7667257315261</v>
          </cell>
          <cell r="W27">
            <v>2537.7091454272859</v>
          </cell>
          <cell r="X27">
            <v>2411.0550688360454</v>
          </cell>
          <cell r="Y27">
            <v>2270.1563358538942</v>
          </cell>
          <cell r="Z27">
            <v>1989.1126817775614</v>
          </cell>
          <cell r="AA27">
            <v>1797.4704122340424</v>
          </cell>
        </row>
        <row r="28">
          <cell r="C28" t="str">
            <v>Begur (BIAL)</v>
          </cell>
          <cell r="D28">
            <v>44.004594857294336</v>
          </cell>
          <cell r="E28">
            <v>40.478170478170476</v>
          </cell>
          <cell r="F28">
            <v>40.917419985340828</v>
          </cell>
          <cell r="G28">
            <v>38.883041297752463</v>
          </cell>
          <cell r="H28">
            <v>39.146785031748969</v>
          </cell>
          <cell r="I28">
            <v>40.618140831701965</v>
          </cell>
          <cell r="J28">
            <v>45.899361400189214</v>
          </cell>
          <cell r="K28">
            <v>52.606213390672501</v>
          </cell>
          <cell r="L28">
            <v>57.764044194473463</v>
          </cell>
          <cell r="M28">
            <v>59.057527539779677</v>
          </cell>
          <cell r="N28">
            <v>55.329858347922972</v>
          </cell>
          <cell r="O28">
            <v>57.503336164017952</v>
          </cell>
          <cell r="P28">
            <v>55.326620672509172</v>
          </cell>
          <cell r="Q28">
            <v>52.167826143143301</v>
          </cell>
          <cell r="R28">
            <v>54.332243179069039</v>
          </cell>
          <cell r="S28">
            <v>56.335593671054376</v>
          </cell>
          <cell r="T28">
            <v>56.08205621606762</v>
          </cell>
          <cell r="U28">
            <v>55.857357107148808</v>
          </cell>
          <cell r="V28">
            <v>61.634979167664383</v>
          </cell>
          <cell r="W28">
            <v>61.40501177982437</v>
          </cell>
          <cell r="X28">
            <v>55.344180225281605</v>
          </cell>
          <cell r="Y28">
            <v>54.900703838404979</v>
          </cell>
          <cell r="Z28">
            <v>49.286429983480922</v>
          </cell>
          <cell r="AA28">
            <v>45.495345744680854</v>
          </cell>
        </row>
        <row r="29">
          <cell r="C29" t="str">
            <v>Bidadi</v>
          </cell>
          <cell r="D29">
            <v>61.606432800212069</v>
          </cell>
          <cell r="E29">
            <v>57.825957825957829</v>
          </cell>
          <cell r="F29">
            <v>58.453457121915463</v>
          </cell>
          <cell r="G29">
            <v>59.296637979072507</v>
          </cell>
          <cell r="H29">
            <v>62.634856050798348</v>
          </cell>
          <cell r="I29">
            <v>67.366672598920331</v>
          </cell>
          <cell r="J29">
            <v>67.31906338694418</v>
          </cell>
          <cell r="K29">
            <v>72.692222139838364</v>
          </cell>
          <cell r="L29">
            <v>78.678611920058685</v>
          </cell>
          <cell r="M29">
            <v>102.84155657789219</v>
          </cell>
          <cell r="N29">
            <v>100.16612287123986</v>
          </cell>
          <cell r="O29">
            <v>80.504670629625139</v>
          </cell>
          <cell r="P29">
            <v>72.798185095406808</v>
          </cell>
          <cell r="Q29">
            <v>70.869499666156926</v>
          </cell>
          <cell r="R29">
            <v>80.016576318265308</v>
          </cell>
          <cell r="S29">
            <v>75.114124894739163</v>
          </cell>
          <cell r="T29">
            <v>61.001534831512153</v>
          </cell>
          <cell r="U29">
            <v>61.84207394005761</v>
          </cell>
          <cell r="V29">
            <v>58.553230209281168</v>
          </cell>
          <cell r="W29">
            <v>57.378453630327691</v>
          </cell>
          <cell r="X29">
            <v>56.35043804755945</v>
          </cell>
          <cell r="Y29">
            <v>54.900703838404979</v>
          </cell>
          <cell r="Z29">
            <v>54.215072981829017</v>
          </cell>
          <cell r="AA29">
            <v>52.418550531914896</v>
          </cell>
        </row>
        <row r="30">
          <cell r="C30" t="str">
            <v>DB Pura</v>
          </cell>
          <cell r="D30">
            <v>88.987069600306327</v>
          </cell>
          <cell r="E30">
            <v>87.702702702702709</v>
          </cell>
          <cell r="F30">
            <v>83.783288541412162</v>
          </cell>
          <cell r="G30">
            <v>81.654386725280176</v>
          </cell>
          <cell r="H30">
            <v>80.250909315085394</v>
          </cell>
          <cell r="I30">
            <v>83.217654386901586</v>
          </cell>
          <cell r="J30">
            <v>79.558893093661297</v>
          </cell>
          <cell r="K30">
            <v>84.169941425076004</v>
          </cell>
          <cell r="L30">
            <v>102.58097503501322</v>
          </cell>
          <cell r="M30">
            <v>107.93272274511459</v>
          </cell>
          <cell r="N30">
            <v>81.086861371956076</v>
          </cell>
          <cell r="O30">
            <v>84.338226373892994</v>
          </cell>
          <cell r="P30">
            <v>88.328464582426918</v>
          </cell>
          <cell r="Q30">
            <v>88.586874582696169</v>
          </cell>
          <cell r="R30">
            <v>80.016576318265308</v>
          </cell>
          <cell r="S30">
            <v>98.834374861498901</v>
          </cell>
          <cell r="T30">
            <v>91.502302247268219</v>
          </cell>
          <cell r="U30">
            <v>93.760563715571223</v>
          </cell>
          <cell r="V30">
            <v>78.070973612374885</v>
          </cell>
          <cell r="W30">
            <v>81.537802527307761</v>
          </cell>
          <cell r="X30">
            <v>79.49436795994994</v>
          </cell>
          <cell r="Y30">
            <v>72.868206912792061</v>
          </cell>
          <cell r="Z30">
            <v>82.801202372247957</v>
          </cell>
          <cell r="AA30">
            <v>95.935837765957444</v>
          </cell>
        </row>
        <row r="31">
          <cell r="C31" t="str">
            <v>Hoskote</v>
          </cell>
          <cell r="D31">
            <v>53.783393714470854</v>
          </cell>
          <cell r="E31">
            <v>53.970893970893968</v>
          </cell>
          <cell r="F31">
            <v>53.582335695089178</v>
          </cell>
          <cell r="G31">
            <v>48.603801622190581</v>
          </cell>
          <cell r="H31">
            <v>47.954811663892485</v>
          </cell>
          <cell r="I31">
            <v>48.543631725692592</v>
          </cell>
          <cell r="J31">
            <v>45.899361400189214</v>
          </cell>
          <cell r="K31">
            <v>49.736783569363091</v>
          </cell>
          <cell r="L31">
            <v>57.764044194473463</v>
          </cell>
          <cell r="M31">
            <v>68.221626640779974</v>
          </cell>
          <cell r="N31">
            <v>67.731378322457431</v>
          </cell>
          <cell r="O31">
            <v>73.795948077156368</v>
          </cell>
          <cell r="P31">
            <v>79.59268237097811</v>
          </cell>
          <cell r="Q31">
            <v>76.77529130500335</v>
          </cell>
          <cell r="R31">
            <v>67.174409748667173</v>
          </cell>
          <cell r="S31">
            <v>70.172406151664219</v>
          </cell>
          <cell r="T31">
            <v>66.904909170045585</v>
          </cell>
          <cell r="U31">
            <v>60.844621134572812</v>
          </cell>
          <cell r="V31">
            <v>64.716728126047599</v>
          </cell>
          <cell r="W31">
            <v>67.444849004069383</v>
          </cell>
          <cell r="X31">
            <v>62.387984981226531</v>
          </cell>
          <cell r="Y31">
            <v>60.889871529867342</v>
          </cell>
          <cell r="Z31">
            <v>68.01527337720367</v>
          </cell>
          <cell r="AA31">
            <v>68.243018617021278</v>
          </cell>
        </row>
        <row r="32">
          <cell r="C32" t="str">
            <v>DB Pura KIADB</v>
          </cell>
          <cell r="D32">
            <v>31.292156342964862</v>
          </cell>
          <cell r="E32">
            <v>29.876744876744876</v>
          </cell>
          <cell r="F32">
            <v>29.226728560957731</v>
          </cell>
          <cell r="G32">
            <v>29.162280973314349</v>
          </cell>
          <cell r="H32">
            <v>30.338758399605453</v>
          </cell>
          <cell r="I32">
            <v>28.729904490716024</v>
          </cell>
          <cell r="J32">
            <v>30.599574266792811</v>
          </cell>
          <cell r="K32">
            <v>33.476681248609772</v>
          </cell>
          <cell r="L32">
            <v>38.841340061801127</v>
          </cell>
          <cell r="M32">
            <v>43.784029038112521</v>
          </cell>
          <cell r="N32">
            <v>41.020412223460134</v>
          </cell>
          <cell r="O32">
            <v>38.335557442678635</v>
          </cell>
          <cell r="P32">
            <v>39.796341185489055</v>
          </cell>
          <cell r="Q32">
            <v>42.324840078399276</v>
          </cell>
          <cell r="R32">
            <v>42.477935576363066</v>
          </cell>
          <cell r="S32">
            <v>45.463812436289494</v>
          </cell>
          <cell r="T32">
            <v>46.243098985178563</v>
          </cell>
          <cell r="U32">
            <v>45.882829052300806</v>
          </cell>
          <cell r="V32">
            <v>43.144485417365068</v>
          </cell>
          <cell r="W32">
            <v>38.252302420218456</v>
          </cell>
          <cell r="X32">
            <v>38.237797246558195</v>
          </cell>
          <cell r="Y32">
            <v>36.933200764017897</v>
          </cell>
          <cell r="Z32">
            <v>34.500500988436649</v>
          </cell>
          <cell r="AA32">
            <v>32.637965425531917</v>
          </cell>
        </row>
        <row r="33">
          <cell r="C33" t="str">
            <v xml:space="preserve">Dobbaspet </v>
          </cell>
          <cell r="D33">
            <v>91.920709257459279</v>
          </cell>
          <cell r="E33">
            <v>88.66646866646866</v>
          </cell>
          <cell r="F33">
            <v>87.680185682873201</v>
          </cell>
          <cell r="G33">
            <v>88.458918952386853</v>
          </cell>
          <cell r="H33">
            <v>90.037605573022631</v>
          </cell>
          <cell r="I33">
            <v>88.171086195645728</v>
          </cell>
          <cell r="J33">
            <v>86.698793755912959</v>
          </cell>
          <cell r="K33">
            <v>98.51709053162304</v>
          </cell>
          <cell r="L33">
            <v>105.56877042438254</v>
          </cell>
          <cell r="M33">
            <v>115.06035537922592</v>
          </cell>
          <cell r="N33">
            <v>122.10727359541622</v>
          </cell>
          <cell r="O33">
            <v>125.54895062477253</v>
          </cell>
          <cell r="P33">
            <v>127.15416329997721</v>
          </cell>
          <cell r="Q33">
            <v>125.99022162872343</v>
          </cell>
          <cell r="R33">
            <v>130.3973836297657</v>
          </cell>
          <cell r="S33">
            <v>128.48468731994859</v>
          </cell>
          <cell r="T33">
            <v>129.87423544773554</v>
          </cell>
          <cell r="U33">
            <v>122.68669507463042</v>
          </cell>
          <cell r="V33">
            <v>117.10646041856234</v>
          </cell>
          <cell r="W33">
            <v>111.73698864853287</v>
          </cell>
          <cell r="X33">
            <v>105.65707133917397</v>
          </cell>
          <cell r="Y33">
            <v>100.81765613961642</v>
          </cell>
          <cell r="Z33">
            <v>93.644216968613762</v>
          </cell>
          <cell r="AA33">
            <v>92.96875</v>
          </cell>
        </row>
        <row r="34">
          <cell r="C34" t="str">
            <v>Sarjapura</v>
          </cell>
          <cell r="D34">
            <v>40.093075314423729</v>
          </cell>
          <cell r="E34">
            <v>38.550638550638553</v>
          </cell>
          <cell r="F34">
            <v>37.994747129245049</v>
          </cell>
          <cell r="G34">
            <v>36.938889232864838</v>
          </cell>
          <cell r="H34">
            <v>37.18944578016152</v>
          </cell>
          <cell r="I34">
            <v>37.646081746455479</v>
          </cell>
          <cell r="J34">
            <v>43.859389782403028</v>
          </cell>
          <cell r="K34">
            <v>56.432119819085045</v>
          </cell>
          <cell r="L34">
            <v>60.751839583842781</v>
          </cell>
          <cell r="M34">
            <v>63.130460473557584</v>
          </cell>
          <cell r="N34">
            <v>62.961562947636487</v>
          </cell>
          <cell r="O34">
            <v>62.295280844352781</v>
          </cell>
          <cell r="P34">
            <v>62.121117948080474</v>
          </cell>
          <cell r="Q34">
            <v>57.089319175515307</v>
          </cell>
          <cell r="R34">
            <v>56.30796111285337</v>
          </cell>
          <cell r="S34">
            <v>55.347249922439389</v>
          </cell>
          <cell r="T34">
            <v>53.130369046800908</v>
          </cell>
          <cell r="U34">
            <v>61.84207394005761</v>
          </cell>
          <cell r="V34">
            <v>64.716728126047599</v>
          </cell>
          <cell r="W34">
            <v>60.398372242450201</v>
          </cell>
          <cell r="X34">
            <v>61.381727158948685</v>
          </cell>
          <cell r="Y34">
            <v>54.900703838404979</v>
          </cell>
          <cell r="Z34">
            <v>49.286429983480922</v>
          </cell>
          <cell r="AA34">
            <v>46.484375</v>
          </cell>
        </row>
        <row r="35">
          <cell r="C35" t="str">
            <v>Kanakapura</v>
          </cell>
          <cell r="D35">
            <v>44.004594857294336</v>
          </cell>
          <cell r="E35">
            <v>43.369468369468372</v>
          </cell>
          <cell r="F35">
            <v>41.891644270706081</v>
          </cell>
          <cell r="G35">
            <v>38.883041297752463</v>
          </cell>
          <cell r="H35">
            <v>40.125454657542697</v>
          </cell>
          <cell r="I35">
            <v>50.525004449190249</v>
          </cell>
          <cell r="J35">
            <v>55.079233680227055</v>
          </cell>
          <cell r="K35">
            <v>66.953362497219544</v>
          </cell>
          <cell r="L35">
            <v>77.682680123602253</v>
          </cell>
          <cell r="M35">
            <v>83.495125142447137</v>
          </cell>
          <cell r="N35">
            <v>62.007599872672294</v>
          </cell>
          <cell r="O35">
            <v>69.004003396821545</v>
          </cell>
          <cell r="P35">
            <v>60.179833012202955</v>
          </cell>
          <cell r="Q35">
            <v>60.042214994938512</v>
          </cell>
          <cell r="R35">
            <v>62.235114914206356</v>
          </cell>
          <cell r="S35">
            <v>66.21903115720427</v>
          </cell>
          <cell r="T35">
            <v>67.888804893134491</v>
          </cell>
          <cell r="U35">
            <v>67.826790772966419</v>
          </cell>
          <cell r="V35">
            <v>51.362482639720319</v>
          </cell>
          <cell r="W35">
            <v>60.398372242450201</v>
          </cell>
          <cell r="X35">
            <v>58.362953692115141</v>
          </cell>
          <cell r="Y35">
            <v>53.902509223161253</v>
          </cell>
          <cell r="Z35">
            <v>48.300701383811308</v>
          </cell>
          <cell r="AA35">
            <v>45.495345744680854</v>
          </cell>
        </row>
        <row r="36">
          <cell r="C36" t="str">
            <v>TK Halli</v>
          </cell>
          <cell r="D36">
            <v>45.96035462872964</v>
          </cell>
          <cell r="E36">
            <v>50.115830115830114</v>
          </cell>
          <cell r="F36">
            <v>48.711214268262886</v>
          </cell>
          <cell r="G36">
            <v>50.547953687078206</v>
          </cell>
          <cell r="H36">
            <v>49.912150915479934</v>
          </cell>
          <cell r="I36">
            <v>52.506377172687905</v>
          </cell>
          <cell r="J36">
            <v>55.079233680227055</v>
          </cell>
          <cell r="K36">
            <v>58.345073033291321</v>
          </cell>
          <cell r="L36">
            <v>60.751839583842781</v>
          </cell>
          <cell r="M36">
            <v>60.075760773224154</v>
          </cell>
          <cell r="N36">
            <v>62.007599872672294</v>
          </cell>
          <cell r="O36">
            <v>56.544947227950985</v>
          </cell>
          <cell r="P36">
            <v>49.502765864876622</v>
          </cell>
          <cell r="Q36">
            <v>45.277735897822488</v>
          </cell>
          <cell r="R36">
            <v>47.41723041082389</v>
          </cell>
          <cell r="S36">
            <v>50.405531179364445</v>
          </cell>
          <cell r="T36">
            <v>56.08205621606762</v>
          </cell>
          <cell r="U36">
            <v>48.875187468755207</v>
          </cell>
          <cell r="V36">
            <v>47.253484028542694</v>
          </cell>
          <cell r="W36">
            <v>44.292139644463475</v>
          </cell>
          <cell r="X36">
            <v>41.256570713391739</v>
          </cell>
          <cell r="Y36">
            <v>39.927784609749075</v>
          </cell>
          <cell r="Z36">
            <v>42.386329785793592</v>
          </cell>
          <cell r="AA36">
            <v>49.451462765957451</v>
          </cell>
        </row>
        <row r="37">
          <cell r="C37" t="str">
            <v>Magadi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2</v>
          </cell>
          <cell r="L37">
            <v>2</v>
          </cell>
          <cell r="M37">
            <v>2</v>
          </cell>
          <cell r="N37">
            <v>2</v>
          </cell>
          <cell r="O37">
            <v>2</v>
          </cell>
          <cell r="P37">
            <v>2</v>
          </cell>
          <cell r="Q37">
            <v>2</v>
          </cell>
          <cell r="R37">
            <v>1</v>
          </cell>
          <cell r="S37">
            <v>1</v>
          </cell>
          <cell r="T37">
            <v>1</v>
          </cell>
          <cell r="U37">
            <v>1</v>
          </cell>
          <cell r="V37">
            <v>1</v>
          </cell>
          <cell r="W37">
            <v>1</v>
          </cell>
          <cell r="X37">
            <v>1</v>
          </cell>
          <cell r="Y37">
            <v>1</v>
          </cell>
          <cell r="Z37">
            <v>1</v>
          </cell>
          <cell r="AA37">
            <v>1</v>
          </cell>
        </row>
        <row r="38">
          <cell r="C38" t="str">
            <v>Mittemari</v>
          </cell>
          <cell r="D38">
            <v>28.358516685811907</v>
          </cell>
          <cell r="E38">
            <v>25.057915057915057</v>
          </cell>
          <cell r="F38">
            <v>25.329831419496699</v>
          </cell>
          <cell r="G38">
            <v>24.30190081109529</v>
          </cell>
          <cell r="H38">
            <v>22.509401393255658</v>
          </cell>
          <cell r="I38">
            <v>21.795099958474225</v>
          </cell>
          <cell r="J38">
            <v>20.399716177861873</v>
          </cell>
          <cell r="K38">
            <v>35.389634462816048</v>
          </cell>
          <cell r="L38">
            <v>37.845408265344687</v>
          </cell>
          <cell r="M38">
            <v>35.739986493901149</v>
          </cell>
          <cell r="N38">
            <v>35.39203008117142</v>
          </cell>
          <cell r="O38">
            <v>41.21072425087953</v>
          </cell>
          <cell r="P38">
            <v>46.687902707854228</v>
          </cell>
          <cell r="Q38">
            <v>42.915419242283924</v>
          </cell>
          <cell r="R38">
            <v>44.058509923390531</v>
          </cell>
          <cell r="S38">
            <v>46.452156184904489</v>
          </cell>
          <cell r="T38">
            <v>50.178681877534189</v>
          </cell>
          <cell r="U38">
            <v>44.885376246816008</v>
          </cell>
          <cell r="V38">
            <v>40.062736458981853</v>
          </cell>
          <cell r="W38">
            <v>24.159348896980081</v>
          </cell>
          <cell r="X38">
            <v>20.125156445556946</v>
          </cell>
          <cell r="Y38">
            <v>17.967503074387086</v>
          </cell>
          <cell r="Z38">
            <v>20.700300593061989</v>
          </cell>
          <cell r="AA38">
            <v>19.780585106382979</v>
          </cell>
        </row>
        <row r="39">
          <cell r="C39" t="str">
            <v>KIADB H/W Park</v>
          </cell>
          <cell r="D39">
            <v>5.0999999999999996</v>
          </cell>
          <cell r="E39">
            <v>5</v>
          </cell>
          <cell r="F39">
            <v>5.4</v>
          </cell>
          <cell r="G39">
            <v>5.2</v>
          </cell>
          <cell r="H39">
            <v>5.2</v>
          </cell>
          <cell r="I39">
            <v>5.4</v>
          </cell>
          <cell r="J39">
            <v>5.4</v>
          </cell>
          <cell r="K39">
            <v>5.0999999999999996</v>
          </cell>
          <cell r="L39">
            <v>5.3</v>
          </cell>
          <cell r="M39">
            <v>5.5</v>
          </cell>
          <cell r="N39">
            <v>5.3</v>
          </cell>
          <cell r="O39">
            <v>5.8</v>
          </cell>
          <cell r="P39">
            <v>6.6</v>
          </cell>
          <cell r="Q39">
            <v>6.3</v>
          </cell>
          <cell r="R39">
            <v>6.6</v>
          </cell>
          <cell r="S39">
            <v>6.6</v>
          </cell>
          <cell r="T39">
            <v>6.3</v>
          </cell>
          <cell r="U39">
            <v>6.7</v>
          </cell>
          <cell r="V39">
            <v>6.2</v>
          </cell>
          <cell r="W39">
            <v>6.1</v>
          </cell>
          <cell r="X39">
            <v>6</v>
          </cell>
          <cell r="Y39">
            <v>5.9</v>
          </cell>
          <cell r="Z39">
            <v>5.7</v>
          </cell>
          <cell r="AA39">
            <v>6.6</v>
          </cell>
        </row>
        <row r="40">
          <cell r="D40">
            <v>536.11089805896745</v>
          </cell>
          <cell r="E40">
            <v>521.61479061479065</v>
          </cell>
          <cell r="F40">
            <v>513.9708526752994</v>
          </cell>
          <cell r="G40">
            <v>502.93085257878766</v>
          </cell>
          <cell r="H40">
            <v>506.30017878059306</v>
          </cell>
          <cell r="I40">
            <v>525.51965355638606</v>
          </cell>
          <cell r="J40">
            <v>536.79262062440853</v>
          </cell>
          <cell r="K40">
            <v>615.41912211759484</v>
          </cell>
          <cell r="L40">
            <v>685.52955338683489</v>
          </cell>
          <cell r="M40">
            <v>746.83915080403483</v>
          </cell>
          <cell r="N40">
            <v>697.1106995066051</v>
          </cell>
          <cell r="O40">
            <v>696.8816450321483</v>
          </cell>
          <cell r="P40">
            <v>690.08807673980164</v>
          </cell>
          <cell r="Q40">
            <v>670.33924271468265</v>
          </cell>
          <cell r="R40">
            <v>672.03394113166974</v>
          </cell>
          <cell r="S40">
            <v>700.42896777910744</v>
          </cell>
          <cell r="T40">
            <v>686.18804893134484</v>
          </cell>
          <cell r="U40">
            <v>672.00356845287706</v>
          </cell>
          <cell r="V40">
            <v>633.82228820458795</v>
          </cell>
          <cell r="W40">
            <v>614.10364103662459</v>
          </cell>
          <cell r="X40">
            <v>585.59824780976226</v>
          </cell>
          <cell r="Y40">
            <v>554.90884376880604</v>
          </cell>
          <cell r="Z40">
            <v>549.83645841795988</v>
          </cell>
          <cell r="AA40">
            <v>556.51123670212769</v>
          </cell>
        </row>
        <row r="41">
          <cell r="C41" t="str">
            <v>Chinthamani</v>
          </cell>
          <cell r="D41">
            <v>100.72162822891815</v>
          </cell>
          <cell r="E41">
            <v>103.12295812295812</v>
          </cell>
          <cell r="F41">
            <v>104.24199853408258</v>
          </cell>
          <cell r="G41">
            <v>99.151755309268779</v>
          </cell>
          <cell r="H41">
            <v>104.71764995992849</v>
          </cell>
          <cell r="I41">
            <v>102.04069526012933</v>
          </cell>
          <cell r="J41">
            <v>99.958609271523173</v>
          </cell>
          <cell r="K41">
            <v>92.778230889004234</v>
          </cell>
          <cell r="L41">
            <v>94.613520663361712</v>
          </cell>
          <cell r="M41">
            <v>97.750390410669809</v>
          </cell>
          <cell r="N41">
            <v>127.83105204520135</v>
          </cell>
          <cell r="O41">
            <v>141.84156253791096</v>
          </cell>
          <cell r="P41">
            <v>145.59637019081362</v>
          </cell>
          <cell r="Q41">
            <v>153.5505826100067</v>
          </cell>
          <cell r="R41">
            <v>132.37310156355002</v>
          </cell>
          <cell r="S41">
            <v>134.4147498116385</v>
          </cell>
          <cell r="T41">
            <v>137.7454012324468</v>
          </cell>
          <cell r="U41">
            <v>114.70707263075202</v>
          </cell>
          <cell r="V41">
            <v>70.880226042814044</v>
          </cell>
          <cell r="W41">
            <v>85.564360676804441</v>
          </cell>
          <cell r="X41">
            <v>77.481852315394249</v>
          </cell>
          <cell r="Y41">
            <v>72.868206912792061</v>
          </cell>
          <cell r="Z41">
            <v>78.858287973569475</v>
          </cell>
          <cell r="AA41">
            <v>104.83710106382979</v>
          </cell>
        </row>
        <row r="42">
          <cell r="C42" t="str">
            <v>Gouribidanoor</v>
          </cell>
          <cell r="D42">
            <v>58.672793143059117</v>
          </cell>
          <cell r="E42">
            <v>62.644787644787648</v>
          </cell>
          <cell r="F42">
            <v>59.427681407280723</v>
          </cell>
          <cell r="G42">
            <v>58.324561946628698</v>
          </cell>
          <cell r="H42">
            <v>59.698847173417178</v>
          </cell>
          <cell r="I42">
            <v>54.487749896185562</v>
          </cell>
          <cell r="J42">
            <v>61.199148533585621</v>
          </cell>
          <cell r="K42">
            <v>45.910877140950547</v>
          </cell>
          <cell r="L42">
            <v>61.74777138029922</v>
          </cell>
          <cell r="M42">
            <v>49.893428438779381</v>
          </cell>
          <cell r="N42">
            <v>53.421932197994593</v>
          </cell>
          <cell r="O42">
            <v>44.085891059080431</v>
          </cell>
          <cell r="P42">
            <v>50.473408332815382</v>
          </cell>
          <cell r="Q42">
            <v>43.30913868487368</v>
          </cell>
          <cell r="R42">
            <v>45.441512477039559</v>
          </cell>
          <cell r="S42">
            <v>57.323937419669363</v>
          </cell>
          <cell r="T42">
            <v>60.017639108423246</v>
          </cell>
          <cell r="U42">
            <v>54.85990430166401</v>
          </cell>
          <cell r="V42">
            <v>66.771227431636419</v>
          </cell>
          <cell r="W42">
            <v>53.351895480831011</v>
          </cell>
          <cell r="X42">
            <v>47.294117647058826</v>
          </cell>
          <cell r="Y42">
            <v>41.924173840236527</v>
          </cell>
          <cell r="Z42">
            <v>47.314972784141688</v>
          </cell>
          <cell r="AA42">
            <v>53.407579787234042</v>
          </cell>
        </row>
        <row r="43">
          <cell r="C43" t="str">
            <v>Kolar</v>
          </cell>
          <cell r="D43">
            <v>141.79258342905953</v>
          </cell>
          <cell r="E43">
            <v>143.60112860112861</v>
          </cell>
          <cell r="F43">
            <v>145.15941851942341</v>
          </cell>
          <cell r="G43">
            <v>137.06272057457744</v>
          </cell>
          <cell r="H43">
            <v>139.94975648850257</v>
          </cell>
          <cell r="I43">
            <v>151.57501334757075</v>
          </cell>
          <cell r="J43">
            <v>121.37831125827815</v>
          </cell>
          <cell r="K43">
            <v>122.42900570920146</v>
          </cell>
          <cell r="L43">
            <v>139.43045150390148</v>
          </cell>
          <cell r="M43">
            <v>142.55265268222681</v>
          </cell>
          <cell r="N43">
            <v>176.483168868375</v>
          </cell>
          <cell r="O43">
            <v>157.17578551498241</v>
          </cell>
          <cell r="P43">
            <v>132.97801810760976</v>
          </cell>
          <cell r="Q43">
            <v>139.77040211936506</v>
          </cell>
          <cell r="R43">
            <v>137.31239639801086</v>
          </cell>
          <cell r="S43">
            <v>186.79696848823292</v>
          </cell>
          <cell r="T43">
            <v>189.8918745561588</v>
          </cell>
          <cell r="U43">
            <v>173.55678815435525</v>
          </cell>
          <cell r="V43">
            <v>135.59695416886166</v>
          </cell>
          <cell r="W43">
            <v>141.93617476975797</v>
          </cell>
          <cell r="X43">
            <v>133.8322903629537</v>
          </cell>
          <cell r="Y43">
            <v>126.77071613595332</v>
          </cell>
          <cell r="Z43">
            <v>146.87356135077314</v>
          </cell>
          <cell r="AA43">
            <v>153.29953457446808</v>
          </cell>
        </row>
        <row r="44">
          <cell r="C44" t="str">
            <v>Malur</v>
          </cell>
          <cell r="D44">
            <v>105.61102765750641</v>
          </cell>
          <cell r="E44">
            <v>100.23166023166023</v>
          </cell>
          <cell r="F44">
            <v>105.21622281944784</v>
          </cell>
          <cell r="G44">
            <v>105.95628753637547</v>
          </cell>
          <cell r="H44">
            <v>106.67498921151594</v>
          </cell>
          <cell r="I44">
            <v>110.95687251586878</v>
          </cell>
          <cell r="J44">
            <v>111.17845316934721</v>
          </cell>
          <cell r="K44">
            <v>112.86423963817009</v>
          </cell>
          <cell r="L44">
            <v>123.49554276059844</v>
          </cell>
          <cell r="M44">
            <v>128.29738741400413</v>
          </cell>
          <cell r="N44">
            <v>144.04842431959256</v>
          </cell>
          <cell r="O44">
            <v>131.29928424117432</v>
          </cell>
          <cell r="P44">
            <v>136.86058797936479</v>
          </cell>
          <cell r="Q44">
            <v>128.94311744814664</v>
          </cell>
          <cell r="R44">
            <v>134.34881949733435</v>
          </cell>
          <cell r="S44">
            <v>138.36812480609848</v>
          </cell>
          <cell r="T44">
            <v>132.82592261700225</v>
          </cell>
          <cell r="U44">
            <v>116.70197824172162</v>
          </cell>
          <cell r="V44">
            <v>104.77946458502946</v>
          </cell>
          <cell r="W44">
            <v>113.75026772328121</v>
          </cell>
          <cell r="X44">
            <v>107.66958698372966</v>
          </cell>
          <cell r="Y44">
            <v>106.80682383107877</v>
          </cell>
          <cell r="Z44">
            <v>107.44441736398842</v>
          </cell>
          <cell r="AA44">
            <v>113.73836436170212</v>
          </cell>
        </row>
        <row r="45">
          <cell r="D45">
            <v>406.79803245854316</v>
          </cell>
          <cell r="E45">
            <v>409.60053460053456</v>
          </cell>
          <cell r="F45">
            <v>414.04532128023459</v>
          </cell>
          <cell r="G45">
            <v>400.49532536685035</v>
          </cell>
          <cell r="H45">
            <v>411.04124283336421</v>
          </cell>
          <cell r="I45">
            <v>419.06033101975441</v>
          </cell>
          <cell r="J45">
            <v>393.71452223273417</v>
          </cell>
          <cell r="K45">
            <v>373.98235337732632</v>
          </cell>
          <cell r="L45">
            <v>419.28728630816084</v>
          </cell>
          <cell r="M45">
            <v>418.49385894568013</v>
          </cell>
          <cell r="N45">
            <v>501.78457743116348</v>
          </cell>
          <cell r="O45">
            <v>474.40252335314813</v>
          </cell>
          <cell r="P45">
            <v>465.90838461060355</v>
          </cell>
          <cell r="Q45">
            <v>465.57324086239203</v>
          </cell>
          <cell r="R45">
            <v>449.47582993593483</v>
          </cell>
          <cell r="S45">
            <v>516.90378052563926</v>
          </cell>
          <cell r="T45">
            <v>520.48083751403112</v>
          </cell>
          <cell r="U45">
            <v>459.82574332849293</v>
          </cell>
          <cell r="V45">
            <v>378.02787222834161</v>
          </cell>
          <cell r="W45">
            <v>394.6026986506746</v>
          </cell>
          <cell r="X45">
            <v>366.2778473091364</v>
          </cell>
          <cell r="Y45">
            <v>348.36992072006069</v>
          </cell>
          <cell r="Z45">
            <v>380.49123947247273</v>
          </cell>
          <cell r="AA45">
            <v>425.282579787234</v>
          </cell>
        </row>
        <row r="46">
          <cell r="D46">
            <v>942.90893051751061</v>
          </cell>
          <cell r="E46">
            <v>931.21532521532527</v>
          </cell>
          <cell r="F46">
            <v>928.01617395553399</v>
          </cell>
          <cell r="G46">
            <v>903.42617794563807</v>
          </cell>
          <cell r="H46">
            <v>917.34142161395721</v>
          </cell>
          <cell r="I46">
            <v>944.57998457614053</v>
          </cell>
          <cell r="J46">
            <v>930.50714285714275</v>
          </cell>
          <cell r="K46">
            <v>989.40147549492121</v>
          </cell>
          <cell r="L46">
            <v>1104.8168396949957</v>
          </cell>
          <cell r="M46">
            <v>1165.3330097497151</v>
          </cell>
          <cell r="N46">
            <v>1198.8952769377686</v>
          </cell>
          <cell r="O46">
            <v>1171.2841683852964</v>
          </cell>
          <cell r="P46">
            <v>1155.9964613504053</v>
          </cell>
          <cell r="Q46">
            <v>1135.9124835770747</v>
          </cell>
          <cell r="R46">
            <v>1121.5097710676046</v>
          </cell>
          <cell r="S46">
            <v>1217.3327483047467</v>
          </cell>
          <cell r="T46">
            <v>1206.6688864453758</v>
          </cell>
          <cell r="U46">
            <v>1131.8293117813701</v>
          </cell>
          <cell r="V46">
            <v>1011.8501604329296</v>
          </cell>
          <cell r="W46">
            <v>1008.7063396872992</v>
          </cell>
          <cell r="X46">
            <v>951.87609511889866</v>
          </cell>
          <cell r="Y46">
            <v>903.27876448886673</v>
          </cell>
          <cell r="Z46">
            <v>930.32769789043255</v>
          </cell>
          <cell r="AA46">
            <v>981.79381648936169</v>
          </cell>
        </row>
        <row r="47">
          <cell r="C47" t="str">
            <v>Anthrasanahalli</v>
          </cell>
          <cell r="D47">
            <v>142.77046331477717</v>
          </cell>
          <cell r="E47">
            <v>151.3112563112563</v>
          </cell>
          <cell r="F47">
            <v>147.10786709015392</v>
          </cell>
          <cell r="G47">
            <v>134.146492477246</v>
          </cell>
          <cell r="H47">
            <v>147.77911349485237</v>
          </cell>
          <cell r="I47">
            <v>127.79854066559886</v>
          </cell>
          <cell r="J47">
            <v>116.27838221381268</v>
          </cell>
          <cell r="K47">
            <v>129.12434195892342</v>
          </cell>
          <cell r="L47">
            <v>130.46706533579351</v>
          </cell>
          <cell r="M47">
            <v>157.82615118389396</v>
          </cell>
          <cell r="N47">
            <v>168.85146426866149</v>
          </cell>
          <cell r="O47">
            <v>169.63484168385295</v>
          </cell>
          <cell r="P47">
            <v>155.30279487020118</v>
          </cell>
          <cell r="Q47">
            <v>167.33076310064831</v>
          </cell>
          <cell r="R47">
            <v>161.02101160342278</v>
          </cell>
          <cell r="S47">
            <v>136.39143730886849</v>
          </cell>
          <cell r="T47">
            <v>113.14800815522415</v>
          </cell>
          <cell r="U47">
            <v>103.73509177041922</v>
          </cell>
          <cell r="V47">
            <v>106.83396389061826</v>
          </cell>
          <cell r="W47">
            <v>96.637395587920324</v>
          </cell>
          <cell r="X47">
            <v>91.569461827284101</v>
          </cell>
          <cell r="Y47">
            <v>89.837515371935424</v>
          </cell>
          <cell r="Z47">
            <v>111.38733176266689</v>
          </cell>
          <cell r="AA47">
            <v>134.50797872340425</v>
          </cell>
        </row>
        <row r="48">
          <cell r="C48" t="str">
            <v>Anchepalya</v>
          </cell>
          <cell r="D48">
            <v>56.717033371623813</v>
          </cell>
          <cell r="E48">
            <v>80.956340956340952</v>
          </cell>
          <cell r="F48">
            <v>83.783288541412162</v>
          </cell>
          <cell r="G48">
            <v>78.738158627948735</v>
          </cell>
          <cell r="H48">
            <v>97.866962579372426</v>
          </cell>
          <cell r="I48">
            <v>99.06863617488284</v>
          </cell>
          <cell r="J48">
            <v>94.858680227057704</v>
          </cell>
          <cell r="K48">
            <v>87.995847853488542</v>
          </cell>
          <cell r="L48">
            <v>105.56877042438254</v>
          </cell>
          <cell r="M48">
            <v>106.91448951167011</v>
          </cell>
          <cell r="N48">
            <v>128.78501512016553</v>
          </cell>
          <cell r="O48">
            <v>124.59056168870556</v>
          </cell>
          <cell r="P48">
            <v>126.18352083203845</v>
          </cell>
          <cell r="Q48">
            <v>121.06872859635143</v>
          </cell>
          <cell r="R48">
            <v>108.66448635813808</v>
          </cell>
          <cell r="S48">
            <v>87.962593626734019</v>
          </cell>
          <cell r="T48">
            <v>69.856596339312304</v>
          </cell>
          <cell r="U48">
            <v>71.816601994905611</v>
          </cell>
          <cell r="V48">
            <v>64.716728126047599</v>
          </cell>
          <cell r="W48">
            <v>58.385093167701861</v>
          </cell>
          <cell r="X48">
            <v>55.344180225281605</v>
          </cell>
          <cell r="Y48">
            <v>52.904314607917527</v>
          </cell>
          <cell r="Z48">
            <v>74.915373574891007</v>
          </cell>
          <cell r="AA48">
            <v>77.144281914893625</v>
          </cell>
        </row>
        <row r="49">
          <cell r="C49" t="str">
            <v>KB Cross</v>
          </cell>
          <cell r="D49">
            <v>54.76127360018851</v>
          </cell>
          <cell r="E49">
            <v>54.934659934659933</v>
          </cell>
          <cell r="F49">
            <v>57.479232836550203</v>
          </cell>
          <cell r="G49">
            <v>53.464181784409639</v>
          </cell>
          <cell r="H49">
            <v>52.848159792861111</v>
          </cell>
          <cell r="I49">
            <v>51.515690810939077</v>
          </cell>
          <cell r="J49">
            <v>35.699503311258276</v>
          </cell>
          <cell r="K49">
            <v>47.823830355156815</v>
          </cell>
          <cell r="L49">
            <v>56.768112398017024</v>
          </cell>
          <cell r="M49">
            <v>57.021061072890724</v>
          </cell>
          <cell r="N49">
            <v>71.547230622314189</v>
          </cell>
          <cell r="O49">
            <v>75.712725949290302</v>
          </cell>
          <cell r="P49">
            <v>67.94497275571301</v>
          </cell>
          <cell r="Q49">
            <v>61.026513601412915</v>
          </cell>
          <cell r="R49">
            <v>63.222973881098518</v>
          </cell>
          <cell r="S49">
            <v>52.38221867659442</v>
          </cell>
          <cell r="T49">
            <v>55.098160492978714</v>
          </cell>
          <cell r="U49">
            <v>56.854809912633613</v>
          </cell>
          <cell r="V49">
            <v>46.226234375748291</v>
          </cell>
          <cell r="W49">
            <v>53.351895480831011</v>
          </cell>
          <cell r="X49">
            <v>50.312891113892363</v>
          </cell>
          <cell r="Y49">
            <v>46.915146916455164</v>
          </cell>
          <cell r="Z49">
            <v>45.343515584802454</v>
          </cell>
          <cell r="AA49">
            <v>64.286901595744681</v>
          </cell>
        </row>
        <row r="50">
          <cell r="C50" t="str">
            <v>Madhugiri</v>
          </cell>
          <cell r="D50">
            <v>50.849754057317902</v>
          </cell>
          <cell r="E50">
            <v>54.934659934659933</v>
          </cell>
          <cell r="F50">
            <v>62.350354263376495</v>
          </cell>
          <cell r="G50">
            <v>52.492105751965823</v>
          </cell>
          <cell r="H50">
            <v>54.80549904444856</v>
          </cell>
          <cell r="I50">
            <v>52.506377172687905</v>
          </cell>
          <cell r="J50">
            <v>48.959318826868497</v>
          </cell>
          <cell r="K50">
            <v>71.735745532735223</v>
          </cell>
          <cell r="L50">
            <v>100.58911144210035</v>
          </cell>
          <cell r="M50">
            <v>120.15152154644831</v>
          </cell>
          <cell r="N50">
            <v>145.00238739455676</v>
          </cell>
          <cell r="O50">
            <v>143.75834041004489</v>
          </cell>
          <cell r="P50">
            <v>142.68444278699732</v>
          </cell>
          <cell r="Q50">
            <v>158.47207564237868</v>
          </cell>
          <cell r="R50">
            <v>145.21526813314816</v>
          </cell>
          <cell r="S50">
            <v>121.56628107964366</v>
          </cell>
          <cell r="T50">
            <v>94.453989416534938</v>
          </cell>
          <cell r="U50">
            <v>60.844621134572812</v>
          </cell>
          <cell r="V50">
            <v>43.144485417365068</v>
          </cell>
          <cell r="W50">
            <v>49.325337331334332</v>
          </cell>
          <cell r="X50">
            <v>48.300375469336672</v>
          </cell>
          <cell r="Y50">
            <v>44.918757685967712</v>
          </cell>
          <cell r="Z50">
            <v>54.215072981829017</v>
          </cell>
          <cell r="AA50">
            <v>53.407579787234042</v>
          </cell>
        </row>
        <row r="51">
          <cell r="C51" t="str">
            <v>Nittur</v>
          </cell>
          <cell r="D51">
            <v>69.429471885953291</v>
          </cell>
          <cell r="E51">
            <v>76.13751113751114</v>
          </cell>
          <cell r="F51">
            <v>71.11837283166382</v>
          </cell>
          <cell r="G51">
            <v>69.017398303510618</v>
          </cell>
          <cell r="H51">
            <v>77.31490043770421</v>
          </cell>
          <cell r="I51">
            <v>73.310790769413302</v>
          </cell>
          <cell r="J51">
            <v>47.9393330179754</v>
          </cell>
          <cell r="K51">
            <v>57.38859642618818</v>
          </cell>
          <cell r="L51">
            <v>69.71522575195074</v>
          </cell>
          <cell r="M51">
            <v>75.34925927489131</v>
          </cell>
          <cell r="N51">
            <v>100.16612287123986</v>
          </cell>
          <cell r="O51">
            <v>84.338226373892994</v>
          </cell>
          <cell r="P51">
            <v>96.09360432593698</v>
          </cell>
          <cell r="Q51">
            <v>49.21493032372009</v>
          </cell>
          <cell r="R51">
            <v>60.259396980422025</v>
          </cell>
          <cell r="S51">
            <v>53.370562425209407</v>
          </cell>
          <cell r="T51">
            <v>37.388037477378411</v>
          </cell>
          <cell r="U51">
            <v>31.918489775513606</v>
          </cell>
          <cell r="V51">
            <v>30.817489583832192</v>
          </cell>
          <cell r="W51">
            <v>34.225744270721776</v>
          </cell>
          <cell r="X51">
            <v>32.200250312891114</v>
          </cell>
          <cell r="Y51">
            <v>30.944033072555534</v>
          </cell>
          <cell r="Z51">
            <v>51.257887182820163</v>
          </cell>
          <cell r="AA51">
            <v>81.100398936170208</v>
          </cell>
        </row>
        <row r="52">
          <cell r="C52" t="str">
            <v>Pavagada</v>
          </cell>
          <cell r="D52">
            <v>14.668198285764779</v>
          </cell>
          <cell r="E52">
            <v>13.492723492723492</v>
          </cell>
          <cell r="F52">
            <v>14.613364280478866</v>
          </cell>
          <cell r="G52">
            <v>14.581140486657175</v>
          </cell>
          <cell r="H52">
            <v>13.70137476111214</v>
          </cell>
          <cell r="I52">
            <v>14.860295426232426</v>
          </cell>
          <cell r="J52">
            <v>14.27980132450331</v>
          </cell>
          <cell r="K52">
            <v>17.216578927856453</v>
          </cell>
          <cell r="L52">
            <v>20.914567725585218</v>
          </cell>
          <cell r="M52">
            <v>10.182332334444771</v>
          </cell>
          <cell r="N52">
            <v>6.6777415247493241</v>
          </cell>
          <cell r="O52">
            <v>9.5838893606696587</v>
          </cell>
          <cell r="P52">
            <v>11.647709615265088</v>
          </cell>
          <cell r="Q52">
            <v>11.811583277692822</v>
          </cell>
          <cell r="R52">
            <v>13.830025536490302</v>
          </cell>
          <cell r="S52">
            <v>15.813499977839825</v>
          </cell>
          <cell r="T52">
            <v>11.806748677066867</v>
          </cell>
          <cell r="U52">
            <v>9.9745280548480011</v>
          </cell>
          <cell r="V52">
            <v>10.272496527944064</v>
          </cell>
          <cell r="W52">
            <v>12.07967444849004</v>
          </cell>
          <cell r="X52">
            <v>14.087609511889863</v>
          </cell>
          <cell r="Y52">
            <v>17.967503074387086</v>
          </cell>
          <cell r="Z52">
            <v>15.771657594713895</v>
          </cell>
          <cell r="AA52">
            <v>14.835438829787234</v>
          </cell>
        </row>
        <row r="53">
          <cell r="C53" t="str">
            <v>KIADB VN Pura</v>
          </cell>
          <cell r="D53">
            <v>1.9557597714353039</v>
          </cell>
          <cell r="E53">
            <v>1.9275319275319276</v>
          </cell>
          <cell r="F53">
            <v>1.9484485707305155</v>
          </cell>
          <cell r="G53">
            <v>1.9441520648876232</v>
          </cell>
          <cell r="H53">
            <v>1.9573392515874484</v>
          </cell>
          <cell r="I53">
            <v>1.9813727234976568</v>
          </cell>
          <cell r="J53">
            <v>2.0399716177861871</v>
          </cell>
          <cell r="K53">
            <v>1.9129532142062728</v>
          </cell>
          <cell r="L53">
            <v>1.9918635929128781</v>
          </cell>
          <cell r="M53">
            <v>2.0364664668889545</v>
          </cell>
          <cell r="N53">
            <v>1.9079261499283784</v>
          </cell>
          <cell r="O53">
            <v>1.9167778721339317</v>
          </cell>
          <cell r="P53">
            <v>1.9412849358775148</v>
          </cell>
          <cell r="Q53">
            <v>1.9685972129488036</v>
          </cell>
          <cell r="R53">
            <v>1.9757179337843287</v>
          </cell>
          <cell r="S53">
            <v>1.9766874972299782</v>
          </cell>
          <cell r="T53">
            <v>1.9677914461778112</v>
          </cell>
          <cell r="U53">
            <v>1.9949056109696004</v>
          </cell>
          <cell r="V53">
            <v>2.0544993055888128</v>
          </cell>
          <cell r="W53">
            <v>2.0132790747483398</v>
          </cell>
          <cell r="X53">
            <v>2.0125156445556946</v>
          </cell>
          <cell r="Y53">
            <v>1.9963892304874538</v>
          </cell>
          <cell r="Z53">
            <v>1.9714571993392369</v>
          </cell>
          <cell r="AA53">
            <v>1.978058510638298</v>
          </cell>
        </row>
        <row r="54">
          <cell r="D54">
            <v>391.15195428706079</v>
          </cell>
          <cell r="E54">
            <v>433.69468369468359</v>
          </cell>
          <cell r="F54">
            <v>438.40092841436604</v>
          </cell>
          <cell r="G54">
            <v>404.38362949662559</v>
          </cell>
          <cell r="H54">
            <v>446.27334936193819</v>
          </cell>
          <cell r="I54">
            <v>421.04170374325207</v>
          </cell>
          <cell r="J54">
            <v>360.05499053926206</v>
          </cell>
          <cell r="K54">
            <v>413.19789426855493</v>
          </cell>
          <cell r="L54">
            <v>486.0147166707423</v>
          </cell>
          <cell r="M54">
            <v>529.48128139112828</v>
          </cell>
          <cell r="N54">
            <v>622.93788795161549</v>
          </cell>
          <cell r="O54">
            <v>609.53536333859029</v>
          </cell>
          <cell r="P54">
            <v>601.7983301220296</v>
          </cell>
          <cell r="Q54">
            <v>570.89319175515311</v>
          </cell>
          <cell r="R54">
            <v>554.18888042650428</v>
          </cell>
          <cell r="S54">
            <v>469.46328059211982</v>
          </cell>
          <cell r="T54">
            <v>383.71933200467322</v>
          </cell>
          <cell r="U54">
            <v>337.13904825386248</v>
          </cell>
          <cell r="V54">
            <v>304.06589722714426</v>
          </cell>
          <cell r="W54">
            <v>306.01841936174776</v>
          </cell>
          <cell r="X54">
            <v>293.82728410513147</v>
          </cell>
          <cell r="Y54">
            <v>285.4836599597059</v>
          </cell>
          <cell r="Z54">
            <v>354.86229588106261</v>
          </cell>
          <cell r="AA54">
            <v>427.26063829787233</v>
          </cell>
        </row>
        <row r="55">
          <cell r="C55" t="str">
            <v xml:space="preserve">Chithradurga </v>
          </cell>
          <cell r="D55">
            <v>42.048835085859032</v>
          </cell>
          <cell r="E55">
            <v>40.478170478170476</v>
          </cell>
          <cell r="F55">
            <v>39.943195699975568</v>
          </cell>
          <cell r="G55">
            <v>43.743421459971522</v>
          </cell>
          <cell r="H55">
            <v>67.528204179766973</v>
          </cell>
          <cell r="I55">
            <v>34.674022661208994</v>
          </cell>
          <cell r="J55">
            <v>30.599574266792811</v>
          </cell>
          <cell r="K55">
            <v>43.997923926744271</v>
          </cell>
          <cell r="L55">
            <v>63.739634973212098</v>
          </cell>
          <cell r="M55">
            <v>75.34925927489131</v>
          </cell>
          <cell r="N55">
            <v>76.317045997135125</v>
          </cell>
          <cell r="O55">
            <v>69.004003396821545</v>
          </cell>
          <cell r="P55">
            <v>69.886257691590529</v>
          </cell>
          <cell r="Q55">
            <v>49.21493032372009</v>
          </cell>
          <cell r="R55">
            <v>40.502217642578742</v>
          </cell>
          <cell r="S55">
            <v>39.533749944599563</v>
          </cell>
          <cell r="T55">
            <v>41.323620369734037</v>
          </cell>
          <cell r="U55">
            <v>40.895565024876809</v>
          </cell>
          <cell r="V55">
            <v>42.117235764570665</v>
          </cell>
          <cell r="W55">
            <v>38.252302420218456</v>
          </cell>
          <cell r="X55">
            <v>35.219023779724658</v>
          </cell>
          <cell r="Y55">
            <v>32.940422303042986</v>
          </cell>
          <cell r="Z55">
            <v>48.300701383811308</v>
          </cell>
          <cell r="AA55">
            <v>54.396609042553195</v>
          </cell>
        </row>
        <row r="56">
          <cell r="C56" t="str">
            <v>Davangere</v>
          </cell>
          <cell r="D56">
            <v>62.584312685929724</v>
          </cell>
          <cell r="E56">
            <v>59.753489753489752</v>
          </cell>
          <cell r="F56">
            <v>59.427681407280723</v>
          </cell>
          <cell r="G56">
            <v>59.296637979072507</v>
          </cell>
          <cell r="H56">
            <v>31.317428025399174</v>
          </cell>
          <cell r="I56">
            <v>64.394613513673846</v>
          </cell>
          <cell r="J56">
            <v>72.418992431409649</v>
          </cell>
          <cell r="K56">
            <v>84.169941425076004</v>
          </cell>
          <cell r="L56">
            <v>94.613520663361712</v>
          </cell>
          <cell r="M56">
            <v>94.695690710336379</v>
          </cell>
          <cell r="N56">
            <v>82.994787521884462</v>
          </cell>
          <cell r="O56">
            <v>92.005337862428718</v>
          </cell>
          <cell r="P56">
            <v>92.211034454181956</v>
          </cell>
          <cell r="Q56">
            <v>92.52406900859377</v>
          </cell>
          <cell r="R56">
            <v>83.96801218583397</v>
          </cell>
          <cell r="S56">
            <v>79.067499889199127</v>
          </cell>
          <cell r="T56">
            <v>79.695553570201355</v>
          </cell>
          <cell r="U56">
            <v>71.816601994905611</v>
          </cell>
          <cell r="V56">
            <v>88.343470140318956</v>
          </cell>
          <cell r="W56">
            <v>98.650674662668663</v>
          </cell>
          <cell r="X56">
            <v>92.575719649561947</v>
          </cell>
          <cell r="Y56">
            <v>85.844736910960521</v>
          </cell>
          <cell r="Z56">
            <v>79.844016573239102</v>
          </cell>
          <cell r="AA56">
            <v>70.221077127659569</v>
          </cell>
        </row>
        <row r="57">
          <cell r="C57" t="str">
            <v>Hiriyur</v>
          </cell>
          <cell r="D57">
            <v>40.093075314423729</v>
          </cell>
          <cell r="E57">
            <v>50.115830115830114</v>
          </cell>
          <cell r="F57">
            <v>51.633887124358658</v>
          </cell>
          <cell r="G57">
            <v>47.631725589746765</v>
          </cell>
          <cell r="H57">
            <v>50.890820541273662</v>
          </cell>
          <cell r="I57">
            <v>55.478436257934391</v>
          </cell>
          <cell r="J57">
            <v>48.959318826868497</v>
          </cell>
          <cell r="K57">
            <v>70.779268925632095</v>
          </cell>
          <cell r="L57">
            <v>94.613520663361712</v>
          </cell>
          <cell r="M57">
            <v>131.35208711433756</v>
          </cell>
          <cell r="N57">
            <v>130.69294127009391</v>
          </cell>
          <cell r="O57">
            <v>137.04961785757612</v>
          </cell>
          <cell r="P57">
            <v>136.86058797936479</v>
          </cell>
          <cell r="Q57">
            <v>128.94311744814664</v>
          </cell>
          <cell r="R57">
            <v>131.38524259665786</v>
          </cell>
          <cell r="S57">
            <v>129.47303106856356</v>
          </cell>
          <cell r="T57">
            <v>103.3090509243351</v>
          </cell>
          <cell r="U57">
            <v>56.854809912633613</v>
          </cell>
          <cell r="V57">
            <v>41.089986111776255</v>
          </cell>
          <cell r="W57">
            <v>46.305418719211822</v>
          </cell>
          <cell r="X57">
            <v>44.275344180225282</v>
          </cell>
          <cell r="Y57">
            <v>42.92236845548026</v>
          </cell>
          <cell r="Z57">
            <v>50.272158583150542</v>
          </cell>
          <cell r="AA57">
            <v>50.440492021276597</v>
          </cell>
        </row>
        <row r="58">
          <cell r="C58" t="str">
            <v>Honnali</v>
          </cell>
          <cell r="D58">
            <v>41.070955200141384</v>
          </cell>
          <cell r="E58">
            <v>39.514404514404518</v>
          </cell>
          <cell r="F58">
            <v>39.943195699975568</v>
          </cell>
          <cell r="G58">
            <v>40.827193362640088</v>
          </cell>
          <cell r="H58">
            <v>6.85068738055607</v>
          </cell>
          <cell r="I58">
            <v>42.599513555199621</v>
          </cell>
          <cell r="J58">
            <v>46.919347209082304</v>
          </cell>
          <cell r="K58">
            <v>51.649736783569367</v>
          </cell>
          <cell r="L58">
            <v>53.780317008647707</v>
          </cell>
          <cell r="M58">
            <v>61.09399400666863</v>
          </cell>
          <cell r="N58">
            <v>47.698153748209457</v>
          </cell>
          <cell r="O58">
            <v>55.586558291884018</v>
          </cell>
          <cell r="P58">
            <v>56.297263140447924</v>
          </cell>
          <cell r="Q58">
            <v>52.167826143143301</v>
          </cell>
          <cell r="R58">
            <v>52.356525245284715</v>
          </cell>
          <cell r="S58">
            <v>67.20737490581925</v>
          </cell>
          <cell r="T58">
            <v>56.08205621606762</v>
          </cell>
          <cell r="U58">
            <v>51.867545885209609</v>
          </cell>
          <cell r="V58">
            <v>52.389732292514729</v>
          </cell>
          <cell r="W58">
            <v>40.265581494966796</v>
          </cell>
          <cell r="X58">
            <v>39.244055068836047</v>
          </cell>
          <cell r="Y58">
            <v>41.924173840236527</v>
          </cell>
          <cell r="Z58">
            <v>44.357786985132833</v>
          </cell>
          <cell r="AA58">
            <v>43.517287234042556</v>
          </cell>
        </row>
        <row r="59">
          <cell r="C59" t="str">
            <v>Tallak</v>
          </cell>
          <cell r="D59">
            <v>43.026714971576688</v>
          </cell>
          <cell r="E59">
            <v>40.478170478170476</v>
          </cell>
          <cell r="F59">
            <v>40.917419985340828</v>
          </cell>
          <cell r="G59">
            <v>43.743421459971522</v>
          </cell>
          <cell r="H59">
            <v>42.082793909130146</v>
          </cell>
          <cell r="I59">
            <v>54.487749896185562</v>
          </cell>
          <cell r="J59">
            <v>58.139191106906338</v>
          </cell>
          <cell r="K59">
            <v>54.519166604878777</v>
          </cell>
          <cell r="L59">
            <v>56.768112398017024</v>
          </cell>
          <cell r="M59">
            <v>63.130460473557584</v>
          </cell>
          <cell r="N59">
            <v>62.961562947636487</v>
          </cell>
          <cell r="O59">
            <v>73.795948077156368</v>
          </cell>
          <cell r="P59">
            <v>75.710112499223072</v>
          </cell>
          <cell r="Q59">
            <v>71.853798272631337</v>
          </cell>
          <cell r="R59">
            <v>71.125845616235836</v>
          </cell>
          <cell r="S59">
            <v>80.055843637814121</v>
          </cell>
          <cell r="T59">
            <v>62.969326277689959</v>
          </cell>
          <cell r="U59">
            <v>60.844621134572812</v>
          </cell>
          <cell r="V59">
            <v>51.362482639720319</v>
          </cell>
          <cell r="W59">
            <v>40.265581494966796</v>
          </cell>
          <cell r="X59">
            <v>42.262828535669584</v>
          </cell>
          <cell r="Y59">
            <v>45.916952301211438</v>
          </cell>
          <cell r="Z59">
            <v>41.400601186123978</v>
          </cell>
          <cell r="AA59">
            <v>39.561170212765958</v>
          </cell>
        </row>
        <row r="60">
          <cell r="C60" t="str">
            <v>Neelagunda</v>
          </cell>
          <cell r="D60">
            <v>21.513357485788344</v>
          </cell>
          <cell r="E60">
            <v>21.202851202851203</v>
          </cell>
          <cell r="F60">
            <v>23.381382848766187</v>
          </cell>
          <cell r="G60">
            <v>22.357748746207665</v>
          </cell>
          <cell r="H60">
            <v>22.509401393255658</v>
          </cell>
          <cell r="I60">
            <v>20.804413596725396</v>
          </cell>
          <cell r="J60">
            <v>24.479659413434248</v>
          </cell>
          <cell r="K60">
            <v>30.607251427300366</v>
          </cell>
          <cell r="L60">
            <v>40.833203654714005</v>
          </cell>
          <cell r="M60">
            <v>46.838728738445951</v>
          </cell>
          <cell r="N60">
            <v>40.066449148495941</v>
          </cell>
          <cell r="O60">
            <v>43.127502123013464</v>
          </cell>
          <cell r="P60">
            <v>40.766983653427808</v>
          </cell>
          <cell r="Q60">
            <v>41.34054147192488</v>
          </cell>
          <cell r="R60">
            <v>42.477935576363066</v>
          </cell>
          <cell r="S60">
            <v>34.59203120152462</v>
          </cell>
          <cell r="T60">
            <v>34.436350308111699</v>
          </cell>
          <cell r="U60">
            <v>36.90575380293761</v>
          </cell>
          <cell r="V60">
            <v>33.899238542215414</v>
          </cell>
          <cell r="W60">
            <v>25.165988434354251</v>
          </cell>
          <cell r="X60">
            <v>20.125156445556946</v>
          </cell>
          <cell r="Y60">
            <v>21.960281535361993</v>
          </cell>
          <cell r="Z60">
            <v>20.700300593061989</v>
          </cell>
          <cell r="AA60">
            <v>21.758643617021278</v>
          </cell>
        </row>
        <row r="61">
          <cell r="D61">
            <v>250.3372507437189</v>
          </cell>
          <cell r="E61">
            <v>251.54291654291657</v>
          </cell>
          <cell r="F61">
            <v>255.24676276569755</v>
          </cell>
          <cell r="G61">
            <v>257.60014859761009</v>
          </cell>
          <cell r="H61">
            <v>221.17933542938169</v>
          </cell>
          <cell r="I61">
            <v>272.43874948092781</v>
          </cell>
          <cell r="J61">
            <v>281.51608325449388</v>
          </cell>
          <cell r="K61">
            <v>335.72328909320083</v>
          </cell>
          <cell r="L61">
            <v>404.34830936131425</v>
          </cell>
          <cell r="M61">
            <v>472.46022031823748</v>
          </cell>
          <cell r="N61">
            <v>440.73094063345542</v>
          </cell>
          <cell r="O61">
            <v>470.5689676088802</v>
          </cell>
          <cell r="P61">
            <v>471.73223941823608</v>
          </cell>
          <cell r="Q61">
            <v>436.04428266816001</v>
          </cell>
          <cell r="R61">
            <v>421.81577886295418</v>
          </cell>
          <cell r="S61">
            <v>429.92953064752027</v>
          </cell>
          <cell r="T61">
            <v>377.81595766613975</v>
          </cell>
          <cell r="U61">
            <v>319.18489775513609</v>
          </cell>
          <cell r="V61">
            <v>309.20214549111631</v>
          </cell>
          <cell r="W61">
            <v>288.90554722638677</v>
          </cell>
          <cell r="X61">
            <v>273.7021276595745</v>
          </cell>
          <cell r="Y61">
            <v>271.50893534629375</v>
          </cell>
          <cell r="Z61">
            <v>284.87556530451974</v>
          </cell>
          <cell r="AA61">
            <v>279.89527925531917</v>
          </cell>
        </row>
        <row r="62">
          <cell r="D62">
            <v>641.48920503077966</v>
          </cell>
          <cell r="E62">
            <v>685.23760023760019</v>
          </cell>
          <cell r="F62">
            <v>693.64769118006359</v>
          </cell>
          <cell r="G62">
            <v>661.98377809423573</v>
          </cell>
          <cell r="H62">
            <v>667.45268479131983</v>
          </cell>
          <cell r="I62">
            <v>693.48045322417988</v>
          </cell>
          <cell r="J62">
            <v>641.57107379375589</v>
          </cell>
          <cell r="K62">
            <v>748.92118336175577</v>
          </cell>
          <cell r="L62">
            <v>890.3630260320565</v>
          </cell>
          <cell r="M62">
            <v>1001.9415017093658</v>
          </cell>
          <cell r="N62">
            <v>1063.668828585071</v>
          </cell>
          <cell r="O62">
            <v>1080.1043309474705</v>
          </cell>
          <cell r="P62">
            <v>1073.5305695402658</v>
          </cell>
          <cell r="Q62">
            <v>1006.9374744233131</v>
          </cell>
          <cell r="R62">
            <v>976.00465928945846</v>
          </cell>
          <cell r="S62">
            <v>899.39281123964008</v>
          </cell>
          <cell r="T62">
            <v>761.53528967081297</v>
          </cell>
          <cell r="U62">
            <v>656.32394600899852</v>
          </cell>
          <cell r="V62">
            <v>613.26804271826063</v>
          </cell>
          <cell r="W62">
            <v>594.92396658813459</v>
          </cell>
          <cell r="X62">
            <v>567.52941176470597</v>
          </cell>
          <cell r="Y62">
            <v>556.99259530599966</v>
          </cell>
          <cell r="Z62">
            <v>639.73786118558235</v>
          </cell>
          <cell r="AA62">
            <v>707.15591755319156</v>
          </cell>
        </row>
        <row r="63">
          <cell r="C63" t="str">
            <v>Harohalli</v>
          </cell>
          <cell r="D63">
            <v>35</v>
          </cell>
          <cell r="E63">
            <v>34</v>
          </cell>
          <cell r="F63">
            <v>34</v>
          </cell>
          <cell r="G63">
            <v>34</v>
          </cell>
          <cell r="H63">
            <v>35</v>
          </cell>
          <cell r="I63">
            <v>35</v>
          </cell>
          <cell r="J63">
            <v>35</v>
          </cell>
          <cell r="K63">
            <v>35</v>
          </cell>
          <cell r="L63">
            <v>36</v>
          </cell>
          <cell r="M63">
            <v>36</v>
          </cell>
          <cell r="N63">
            <v>35</v>
          </cell>
          <cell r="O63">
            <v>35</v>
          </cell>
          <cell r="P63">
            <v>35</v>
          </cell>
          <cell r="Q63">
            <v>34</v>
          </cell>
          <cell r="R63">
            <v>35</v>
          </cell>
          <cell r="S63">
            <v>34</v>
          </cell>
          <cell r="T63">
            <v>35</v>
          </cell>
          <cell r="U63">
            <v>35</v>
          </cell>
          <cell r="V63">
            <v>35</v>
          </cell>
          <cell r="W63">
            <v>35</v>
          </cell>
          <cell r="X63">
            <v>35</v>
          </cell>
          <cell r="Y63">
            <v>35</v>
          </cell>
          <cell r="Z63">
            <v>35</v>
          </cell>
          <cell r="AA63">
            <v>35</v>
          </cell>
        </row>
        <row r="64">
          <cell r="C64" t="str">
            <v>Tataguni</v>
          </cell>
          <cell r="D64">
            <v>34</v>
          </cell>
          <cell r="E64">
            <v>35</v>
          </cell>
          <cell r="F64">
            <v>33</v>
          </cell>
          <cell r="G64">
            <v>34</v>
          </cell>
          <cell r="H64">
            <v>33</v>
          </cell>
          <cell r="I64">
            <v>33</v>
          </cell>
          <cell r="J64">
            <v>34</v>
          </cell>
          <cell r="K64">
            <v>35</v>
          </cell>
          <cell r="L64">
            <v>36</v>
          </cell>
          <cell r="M64">
            <v>34</v>
          </cell>
          <cell r="N64">
            <v>36</v>
          </cell>
          <cell r="O64">
            <v>35</v>
          </cell>
          <cell r="P64">
            <v>34</v>
          </cell>
          <cell r="Q64">
            <v>35</v>
          </cell>
          <cell r="R64">
            <v>34</v>
          </cell>
          <cell r="S64">
            <v>33</v>
          </cell>
          <cell r="T64">
            <v>34</v>
          </cell>
          <cell r="U64">
            <v>34</v>
          </cell>
          <cell r="V64">
            <v>35</v>
          </cell>
          <cell r="W64">
            <v>34</v>
          </cell>
          <cell r="X64">
            <v>36</v>
          </cell>
          <cell r="Y64">
            <v>34</v>
          </cell>
          <cell r="Z64">
            <v>34</v>
          </cell>
          <cell r="AA64">
            <v>35</v>
          </cell>
        </row>
        <row r="65">
          <cell r="C65" t="str">
            <v>CPRI</v>
          </cell>
          <cell r="D65">
            <v>2</v>
          </cell>
          <cell r="E65">
            <v>2</v>
          </cell>
          <cell r="F65">
            <v>2</v>
          </cell>
          <cell r="G65">
            <v>2</v>
          </cell>
          <cell r="H65">
            <v>2</v>
          </cell>
          <cell r="I65">
            <v>2</v>
          </cell>
          <cell r="J65">
            <v>2</v>
          </cell>
          <cell r="K65">
            <v>2</v>
          </cell>
          <cell r="L65">
            <v>2</v>
          </cell>
          <cell r="M65">
            <v>2</v>
          </cell>
          <cell r="N65">
            <v>2</v>
          </cell>
          <cell r="O65">
            <v>2</v>
          </cell>
          <cell r="P65">
            <v>2</v>
          </cell>
          <cell r="Q65">
            <v>2</v>
          </cell>
          <cell r="R65">
            <v>2</v>
          </cell>
          <cell r="S65">
            <v>2</v>
          </cell>
          <cell r="T65">
            <v>2</v>
          </cell>
          <cell r="U65">
            <v>2</v>
          </cell>
          <cell r="V65">
            <v>2</v>
          </cell>
          <cell r="W65">
            <v>2</v>
          </cell>
          <cell r="X65">
            <v>2</v>
          </cell>
          <cell r="Y65">
            <v>2</v>
          </cell>
          <cell r="Z65">
            <v>2</v>
          </cell>
          <cell r="AA65">
            <v>2</v>
          </cell>
        </row>
        <row r="66">
          <cell r="C66" t="str">
            <v>ITPL</v>
          </cell>
          <cell r="D66">
            <v>8</v>
          </cell>
          <cell r="E66">
            <v>7</v>
          </cell>
          <cell r="F66">
            <v>8</v>
          </cell>
          <cell r="G66">
            <v>7</v>
          </cell>
          <cell r="H66">
            <v>7</v>
          </cell>
          <cell r="I66">
            <v>7</v>
          </cell>
          <cell r="J66">
            <v>7</v>
          </cell>
          <cell r="K66">
            <v>8</v>
          </cell>
          <cell r="L66">
            <v>8</v>
          </cell>
          <cell r="M66">
            <v>10</v>
          </cell>
          <cell r="N66">
            <v>9</v>
          </cell>
          <cell r="O66">
            <v>10</v>
          </cell>
          <cell r="P66">
            <v>10</v>
          </cell>
          <cell r="Q66">
            <v>10</v>
          </cell>
          <cell r="R66">
            <v>10</v>
          </cell>
          <cell r="S66">
            <v>10</v>
          </cell>
          <cell r="T66">
            <v>10</v>
          </cell>
          <cell r="U66">
            <v>11</v>
          </cell>
          <cell r="V66">
            <v>10</v>
          </cell>
          <cell r="W66">
            <v>10</v>
          </cell>
          <cell r="X66">
            <v>9</v>
          </cell>
          <cell r="Y66">
            <v>8</v>
          </cell>
          <cell r="Z66">
            <v>8</v>
          </cell>
          <cell r="AA66">
            <v>8</v>
          </cell>
        </row>
        <row r="67">
          <cell r="C67" t="str">
            <v>Railway</v>
          </cell>
          <cell r="D67">
            <v>4</v>
          </cell>
          <cell r="E67">
            <v>4</v>
          </cell>
          <cell r="F67">
            <v>3</v>
          </cell>
          <cell r="G67">
            <v>3</v>
          </cell>
          <cell r="H67">
            <v>3</v>
          </cell>
          <cell r="I67">
            <v>4</v>
          </cell>
          <cell r="J67">
            <v>2</v>
          </cell>
          <cell r="K67">
            <v>1</v>
          </cell>
          <cell r="L67">
            <v>3</v>
          </cell>
          <cell r="M67">
            <v>2</v>
          </cell>
          <cell r="N67">
            <v>3</v>
          </cell>
          <cell r="O67">
            <v>3</v>
          </cell>
          <cell r="P67">
            <v>2</v>
          </cell>
          <cell r="Q67">
            <v>3</v>
          </cell>
          <cell r="R67">
            <v>3</v>
          </cell>
          <cell r="S67">
            <v>3</v>
          </cell>
          <cell r="T67">
            <v>3</v>
          </cell>
          <cell r="U67">
            <v>3</v>
          </cell>
          <cell r="V67">
            <v>3</v>
          </cell>
          <cell r="W67">
            <v>3</v>
          </cell>
          <cell r="X67">
            <v>3</v>
          </cell>
          <cell r="Y67">
            <v>3</v>
          </cell>
          <cell r="Z67">
            <v>2</v>
          </cell>
          <cell r="AA67">
            <v>3</v>
          </cell>
        </row>
        <row r="68">
          <cell r="C68" t="str">
            <v>Toyota</v>
          </cell>
          <cell r="D68">
            <v>3</v>
          </cell>
          <cell r="E68">
            <v>2</v>
          </cell>
          <cell r="F68">
            <v>2</v>
          </cell>
          <cell r="G68">
            <v>2</v>
          </cell>
          <cell r="H68">
            <v>2</v>
          </cell>
          <cell r="I68">
            <v>3</v>
          </cell>
          <cell r="J68">
            <v>7</v>
          </cell>
          <cell r="K68">
            <v>8</v>
          </cell>
          <cell r="L68">
            <v>8</v>
          </cell>
          <cell r="M68">
            <v>9</v>
          </cell>
          <cell r="N68">
            <v>9</v>
          </cell>
          <cell r="O68">
            <v>9</v>
          </cell>
          <cell r="P68">
            <v>7</v>
          </cell>
          <cell r="Q68">
            <v>7</v>
          </cell>
          <cell r="R68">
            <v>9</v>
          </cell>
          <cell r="S68">
            <v>5</v>
          </cell>
          <cell r="T68">
            <v>4</v>
          </cell>
          <cell r="U68">
            <v>4</v>
          </cell>
          <cell r="V68">
            <v>3</v>
          </cell>
          <cell r="W68">
            <v>3</v>
          </cell>
          <cell r="X68">
            <v>3</v>
          </cell>
          <cell r="Y68">
            <v>3</v>
          </cell>
          <cell r="Z68">
            <v>3</v>
          </cell>
          <cell r="AA68">
            <v>3</v>
          </cell>
        </row>
        <row r="69">
          <cell r="D69">
            <v>86</v>
          </cell>
          <cell r="E69">
            <v>84</v>
          </cell>
          <cell r="F69">
            <v>82</v>
          </cell>
          <cell r="G69">
            <v>82</v>
          </cell>
          <cell r="H69">
            <v>82</v>
          </cell>
          <cell r="I69">
            <v>84</v>
          </cell>
          <cell r="J69">
            <v>87</v>
          </cell>
          <cell r="K69">
            <v>89</v>
          </cell>
          <cell r="L69">
            <v>93</v>
          </cell>
          <cell r="M69">
            <v>93</v>
          </cell>
          <cell r="N69">
            <v>94</v>
          </cell>
          <cell r="O69">
            <v>94</v>
          </cell>
          <cell r="P69">
            <v>90</v>
          </cell>
          <cell r="Q69">
            <v>91</v>
          </cell>
          <cell r="R69">
            <v>93</v>
          </cell>
          <cell r="S69">
            <v>87</v>
          </cell>
          <cell r="T69">
            <v>88</v>
          </cell>
          <cell r="U69">
            <v>89</v>
          </cell>
          <cell r="V69">
            <v>88</v>
          </cell>
          <cell r="W69">
            <v>87</v>
          </cell>
          <cell r="X69">
            <v>88</v>
          </cell>
          <cell r="Y69">
            <v>85</v>
          </cell>
          <cell r="Z69">
            <v>84</v>
          </cell>
          <cell r="AA69">
            <v>86</v>
          </cell>
        </row>
        <row r="70">
          <cell r="D70">
            <v>3311.0042443521543</v>
          </cell>
          <cell r="E70">
            <v>3241.8853578853577</v>
          </cell>
          <cell r="F70">
            <v>3192.5320547275837</v>
          </cell>
          <cell r="G70">
            <v>3142.3969537489938</v>
          </cell>
          <cell r="H70">
            <v>3175.6054620553605</v>
          </cell>
          <cell r="I70">
            <v>3335.8188764311562</v>
          </cell>
          <cell r="J70">
            <v>3437.0997398297068</v>
          </cell>
          <cell r="K70">
            <v>3872.0769407577668</v>
          </cell>
          <cell r="L70">
            <v>4473.2834826489998</v>
          </cell>
          <cell r="M70">
            <v>4820.1955429873806</v>
          </cell>
          <cell r="N70">
            <v>4807.213596212001</v>
          </cell>
          <cell r="O70">
            <v>4751.1850539851994</v>
          </cell>
          <cell r="P70">
            <v>4692.8854331116509</v>
          </cell>
          <cell r="Q70">
            <v>4574.024267160612</v>
          </cell>
          <cell r="R70">
            <v>4413.1760942610099</v>
          </cell>
          <cell r="S70">
            <v>4463.0259628595486</v>
          </cell>
          <cell r="T70">
            <v>4299.1597347261359</v>
          </cell>
          <cell r="U70">
            <v>4183.9366034232389</v>
          </cell>
          <cell r="V70">
            <v>4280.8849288827168</v>
          </cell>
          <cell r="W70">
            <v>4228.3394517027191</v>
          </cell>
          <cell r="X70">
            <v>4018.46057571965</v>
          </cell>
          <cell r="Y70">
            <v>3815.4276956487606</v>
          </cell>
          <cell r="Z70">
            <v>3643.1782408535764</v>
          </cell>
          <cell r="AA70">
            <v>3572.4201462765959</v>
          </cell>
        </row>
        <row r="71">
          <cell r="D71">
            <v>3437.8513354478869</v>
          </cell>
          <cell r="E71">
            <v>3437.8513354478869</v>
          </cell>
          <cell r="F71">
            <v>3437.8513354478869</v>
          </cell>
          <cell r="G71">
            <v>3437.8513354478869</v>
          </cell>
          <cell r="H71">
            <v>3437.8513354478869</v>
          </cell>
          <cell r="I71">
            <v>3761.356335447887</v>
          </cell>
          <cell r="J71">
            <v>3858.407835447887</v>
          </cell>
          <cell r="K71">
            <v>3858.407835447887</v>
          </cell>
          <cell r="L71">
            <v>3858.407835447887</v>
          </cell>
          <cell r="M71">
            <v>3867.6508354478874</v>
          </cell>
          <cell r="N71">
            <v>3877.8181354478875</v>
          </cell>
          <cell r="O71">
            <v>3877.8181354478875</v>
          </cell>
          <cell r="P71">
            <v>3745.1810854478872</v>
          </cell>
          <cell r="Q71">
            <v>3745.1810854478872</v>
          </cell>
          <cell r="R71">
            <v>3746.5675354478876</v>
          </cell>
          <cell r="S71">
            <v>3747.4918354478868</v>
          </cell>
          <cell r="T71">
            <v>3747.4918354478868</v>
          </cell>
          <cell r="U71">
            <v>3747.4918354478868</v>
          </cell>
          <cell r="V71">
            <v>3947.1406354478868</v>
          </cell>
          <cell r="W71">
            <v>3956.3836354478872</v>
          </cell>
          <cell r="X71">
            <v>3956.3836354478872</v>
          </cell>
          <cell r="Y71">
            <v>3956.3836354478872</v>
          </cell>
          <cell r="Z71">
            <v>3816.8143354478871</v>
          </cell>
          <cell r="AA71">
            <v>3484.0663354478875</v>
          </cell>
        </row>
        <row r="72">
          <cell r="D72">
            <v>3532.7054303422988</v>
          </cell>
          <cell r="E72">
            <v>3532.7054303422988</v>
          </cell>
          <cell r="F72">
            <v>3532.7054303422988</v>
          </cell>
          <cell r="G72">
            <v>3532.7054303422988</v>
          </cell>
          <cell r="H72">
            <v>3532.7054303422988</v>
          </cell>
          <cell r="I72">
            <v>3579.3884303422988</v>
          </cell>
          <cell r="J72">
            <v>3714.7691303422989</v>
          </cell>
          <cell r="K72">
            <v>3714.7691303422989</v>
          </cell>
          <cell r="L72">
            <v>3714.7691303422989</v>
          </cell>
          <cell r="M72">
            <v>3714.7691303422989</v>
          </cell>
          <cell r="N72">
            <v>3672.7544303422983</v>
          </cell>
          <cell r="O72">
            <v>3668.0861303422989</v>
          </cell>
          <cell r="P72">
            <v>3539.7078803422987</v>
          </cell>
          <cell r="Q72">
            <v>3539.7078803422987</v>
          </cell>
          <cell r="R72">
            <v>3541.1083703422987</v>
          </cell>
          <cell r="S72">
            <v>3542.0420303422989</v>
          </cell>
          <cell r="T72">
            <v>3542.0420303422989</v>
          </cell>
          <cell r="U72">
            <v>3542.0420303422989</v>
          </cell>
          <cell r="V72">
            <v>3719.4374303422983</v>
          </cell>
          <cell r="W72">
            <v>3728.7740303422984</v>
          </cell>
          <cell r="X72">
            <v>3728.7740303422984</v>
          </cell>
          <cell r="Y72">
            <v>3728.7740303422984</v>
          </cell>
          <cell r="Z72">
            <v>3668.0861303422989</v>
          </cell>
          <cell r="AA72">
            <v>3532.7054303422988</v>
          </cell>
        </row>
        <row r="73">
          <cell r="D73">
            <v>3532.7054303422988</v>
          </cell>
          <cell r="E73">
            <v>3532.7054303422988</v>
          </cell>
          <cell r="F73">
            <v>3532.7054303422988</v>
          </cell>
          <cell r="G73">
            <v>3532.7054303422988</v>
          </cell>
          <cell r="H73">
            <v>3532.7054303422988</v>
          </cell>
          <cell r="I73">
            <v>3579.3884303422988</v>
          </cell>
          <cell r="J73">
            <v>3714.7691303422989</v>
          </cell>
          <cell r="K73">
            <v>3714.7691303422989</v>
          </cell>
          <cell r="L73">
            <v>3714.7691303422989</v>
          </cell>
          <cell r="M73">
            <v>3714.7691303422989</v>
          </cell>
          <cell r="N73">
            <v>3672.7544303422983</v>
          </cell>
          <cell r="O73">
            <v>3668.0861303422989</v>
          </cell>
          <cell r="P73">
            <v>3539.7078803422987</v>
          </cell>
          <cell r="Q73">
            <v>3539.7078803422987</v>
          </cell>
          <cell r="R73">
            <v>3541.1083703422987</v>
          </cell>
          <cell r="S73">
            <v>3542.0420303422989</v>
          </cell>
          <cell r="T73">
            <v>3542.0420303422989</v>
          </cell>
          <cell r="U73">
            <v>3542.0420303422989</v>
          </cell>
          <cell r="V73">
            <v>3719.4374303422983</v>
          </cell>
          <cell r="W73">
            <v>3728.7740303422984</v>
          </cell>
          <cell r="X73">
            <v>3728.7740303422984</v>
          </cell>
          <cell r="Y73">
            <v>3728.7740303422984</v>
          </cell>
          <cell r="Z73">
            <v>3668.0861303422989</v>
          </cell>
          <cell r="AA73">
            <v>3532.7054303422988</v>
          </cell>
        </row>
        <row r="74">
          <cell r="D74">
            <v>1979.2447042303095</v>
          </cell>
          <cell r="E74">
            <v>2039.7705690636501</v>
          </cell>
          <cell r="F74">
            <v>2086.3186707604168</v>
          </cell>
          <cell r="G74">
            <v>2080.3555152426197</v>
          </cell>
          <cell r="H74">
            <v>2088.3133338262332</v>
          </cell>
          <cell r="I74">
            <v>2002.7447849384662</v>
          </cell>
          <cell r="J74">
            <v>1968.1294722638013</v>
          </cell>
          <cell r="K74">
            <v>1681.8967123904886</v>
          </cell>
          <cell r="L74">
            <v>1315.4710139154754</v>
          </cell>
          <cell r="M74">
            <v>1103.9461146731496</v>
          </cell>
          <cell r="N74">
            <v>1208.2586683080744</v>
          </cell>
          <cell r="O74">
            <v>1211.04484421694</v>
          </cell>
          <cell r="P74">
            <v>1120.1316181109651</v>
          </cell>
          <cell r="Q74">
            <v>1170.8476669512361</v>
          </cell>
          <cell r="R74">
            <v>1295.9289214485834</v>
          </cell>
          <cell r="S74">
            <v>1305.3013647937073</v>
          </cell>
          <cell r="T74">
            <v>1285.9409578392565</v>
          </cell>
          <cell r="U74">
            <v>1186.2592051415277</v>
          </cell>
          <cell r="V74">
            <v>1166.1604544955071</v>
          </cell>
          <cell r="W74">
            <v>1215.5015822546093</v>
          </cell>
          <cell r="X74">
            <v>1340.207945554268</v>
          </cell>
          <cell r="Y74">
            <v>1470.0564616757542</v>
          </cell>
          <cell r="Z74">
            <v>1710.576445663648</v>
          </cell>
          <cell r="AA74">
            <v>1740.3156279838865</v>
          </cell>
        </row>
        <row r="76">
          <cell r="D76">
            <v>-372.5809680649204</v>
          </cell>
          <cell r="E76">
            <v>-388.2639345642533</v>
          </cell>
          <cell r="F76">
            <v>-416.29410630048642</v>
          </cell>
          <cell r="G76">
            <v>-462.6815827855412</v>
          </cell>
          <cell r="H76">
            <v>-425.60908662692236</v>
          </cell>
          <cell r="I76">
            <v>-315.842905239218</v>
          </cell>
          <cell r="J76">
            <v>-345.55959506659474</v>
          </cell>
          <cell r="K76">
            <v>148.82808553617497</v>
          </cell>
          <cell r="L76">
            <v>728.02906241526125</v>
          </cell>
          <cell r="M76">
            <v>1100.5215409480506</v>
          </cell>
          <cell r="N76">
            <v>1132.2981084390867</v>
          </cell>
          <cell r="O76">
            <v>1071.8797648159634</v>
          </cell>
          <cell r="P76">
            <v>1147.9332253913703</v>
          </cell>
          <cell r="Q76">
            <v>1027.8614430357306</v>
          </cell>
          <cell r="R76">
            <v>869.49529465023579</v>
          </cell>
          <cell r="S76">
            <v>922.0596909040587</v>
          </cell>
          <cell r="T76">
            <v>756.47568547884202</v>
          </cell>
          <cell r="U76">
            <v>641.99790179820411</v>
          </cell>
          <cell r="V76">
            <v>565.0478347713215</v>
          </cell>
          <cell r="W76">
            <v>501.40912384730154</v>
          </cell>
          <cell r="X76">
            <v>290.61250332353757</v>
          </cell>
          <cell r="Y76">
            <v>86.033312452633254</v>
          </cell>
          <cell r="Z76">
            <v>-22.555471569828114</v>
          </cell>
          <cell r="AA76">
            <v>43.11994750191343</v>
          </cell>
        </row>
        <row r="79">
          <cell r="D79">
            <v>3532.7054303422988</v>
          </cell>
        </row>
        <row r="81">
          <cell r="D81">
            <v>3193.8817387408312</v>
          </cell>
          <cell r="E81">
            <v>3193.8817387408312</v>
          </cell>
          <cell r="F81">
            <v>3193.8817387408312</v>
          </cell>
          <cell r="G81">
            <v>3193.8817387408312</v>
          </cell>
          <cell r="H81">
            <v>3193.8817387408312</v>
          </cell>
          <cell r="I81">
            <v>3333.9307387408317</v>
          </cell>
          <cell r="J81">
            <v>3679.3849387408313</v>
          </cell>
          <cell r="K81">
            <v>3679.3849387408313</v>
          </cell>
          <cell r="L81">
            <v>3679.3849387408313</v>
          </cell>
          <cell r="M81">
            <v>3679.3849387408313</v>
          </cell>
          <cell r="N81">
            <v>3637.3702387408316</v>
          </cell>
          <cell r="O81">
            <v>3632.7019387408313</v>
          </cell>
          <cell r="P81">
            <v>3457.640688740832</v>
          </cell>
          <cell r="Q81">
            <v>3457.640688740832</v>
          </cell>
          <cell r="R81">
            <v>3459.0411787408316</v>
          </cell>
          <cell r="S81">
            <v>3459.9748387408313</v>
          </cell>
          <cell r="T81">
            <v>3459.9748387408313</v>
          </cell>
          <cell r="U81">
            <v>3459.9748387408313</v>
          </cell>
          <cell r="V81">
            <v>3707.3947387408316</v>
          </cell>
          <cell r="W81">
            <v>3716.7313387408317</v>
          </cell>
          <cell r="X81">
            <v>3716.7313387408317</v>
          </cell>
          <cell r="Y81">
            <v>3716.7313387408317</v>
          </cell>
          <cell r="Z81">
            <v>3469.3114387408314</v>
          </cell>
          <cell r="AA81">
            <v>3193.8817387408312</v>
          </cell>
        </row>
        <row r="83">
          <cell r="D83">
            <v>33.757276463452854</v>
          </cell>
          <cell r="E83">
            <v>49.44024296278576</v>
          </cell>
          <cell r="F83">
            <v>77.470414699018875</v>
          </cell>
          <cell r="G83">
            <v>123.85789118407365</v>
          </cell>
          <cell r="H83">
            <v>86.785395025454818</v>
          </cell>
          <cell r="I83">
            <v>70.385213637750894</v>
          </cell>
          <cell r="J83">
            <v>310.17540346512715</v>
          </cell>
          <cell r="K83">
            <v>-184.21227713764256</v>
          </cell>
          <cell r="L83">
            <v>-763.41325401672884</v>
          </cell>
          <cell r="M83">
            <v>-1135.9057325495182</v>
          </cell>
          <cell r="N83">
            <v>-1167.6823000405534</v>
          </cell>
          <cell r="O83">
            <v>-1107.263956417431</v>
          </cell>
          <cell r="P83">
            <v>-1230.000416992837</v>
          </cell>
          <cell r="Q83">
            <v>-1109.9286346371973</v>
          </cell>
          <cell r="R83">
            <v>-951.56248625170292</v>
          </cell>
          <cell r="S83">
            <v>-1004.1268825055263</v>
          </cell>
          <cell r="T83">
            <v>-838.54287708030961</v>
          </cell>
          <cell r="U83">
            <v>-724.0650933996717</v>
          </cell>
          <cell r="V83">
            <v>-577.09052637278819</v>
          </cell>
          <cell r="W83">
            <v>-513.45181544876823</v>
          </cell>
          <cell r="X83">
            <v>-302.65519492500425</v>
          </cell>
          <cell r="Y83">
            <v>-98.07600405409994</v>
          </cell>
          <cell r="Z83">
            <v>-176.21922003163945</v>
          </cell>
          <cell r="AA83">
            <v>-381.94363910338097</v>
          </cell>
        </row>
        <row r="85">
          <cell r="D85">
            <v>-277.7268731705085</v>
          </cell>
          <cell r="E85">
            <v>-293.4098396698414</v>
          </cell>
          <cell r="F85">
            <v>-321.44001140607452</v>
          </cell>
          <cell r="G85">
            <v>-367.82748789112929</v>
          </cell>
          <cell r="H85">
            <v>-330.75499173251046</v>
          </cell>
          <cell r="I85">
            <v>-497.81081034480621</v>
          </cell>
          <cell r="J85">
            <v>-489.19830017218283</v>
          </cell>
          <cell r="K85">
            <v>5.1893804305868798</v>
          </cell>
          <cell r="L85">
            <v>584.39035730967316</v>
          </cell>
          <cell r="M85">
            <v>947.63983584246216</v>
          </cell>
          <cell r="N85">
            <v>927.23440333349754</v>
          </cell>
          <cell r="O85">
            <v>862.14775971037488</v>
          </cell>
          <cell r="P85">
            <v>942.46002028578187</v>
          </cell>
          <cell r="Q85">
            <v>822.38823793014217</v>
          </cell>
          <cell r="R85">
            <v>664.03612954464688</v>
          </cell>
          <cell r="S85">
            <v>716.60988579847071</v>
          </cell>
          <cell r="T85">
            <v>551.02588037325404</v>
          </cell>
          <cell r="U85">
            <v>436.54809669261613</v>
          </cell>
          <cell r="V85">
            <v>337.34462966573301</v>
          </cell>
          <cell r="W85">
            <v>273.79951874171275</v>
          </cell>
          <cell r="X85">
            <v>63.002898217948768</v>
          </cell>
          <cell r="Y85">
            <v>-141.57629265295554</v>
          </cell>
          <cell r="Z85">
            <v>-171.28367667541625</v>
          </cell>
          <cell r="AA85">
            <v>91.75904239632473</v>
          </cell>
        </row>
      </sheetData>
      <sheetData sheetId="3">
        <row r="3">
          <cell r="B3" t="str">
            <v>Stations</v>
          </cell>
          <cell r="C3">
            <v>0</v>
          </cell>
          <cell r="D3">
            <v>4.1666666666666664E-2</v>
          </cell>
          <cell r="E3">
            <v>8.3333333333333329E-2</v>
          </cell>
          <cell r="F3">
            <v>0.125</v>
          </cell>
          <cell r="G3">
            <v>0.16666666666666666</v>
          </cell>
          <cell r="H3">
            <v>0.20833333333333334</v>
          </cell>
          <cell r="I3">
            <v>0.25</v>
          </cell>
          <cell r="J3">
            <v>0.29166666666666669</v>
          </cell>
          <cell r="K3">
            <v>0.33333333333333331</v>
          </cell>
          <cell r="L3">
            <v>0.375</v>
          </cell>
          <cell r="M3">
            <v>0.41666666666666669</v>
          </cell>
          <cell r="N3">
            <v>0.45833333333333331</v>
          </cell>
          <cell r="O3">
            <v>0.5</v>
          </cell>
          <cell r="P3">
            <v>0.54166666666666663</v>
          </cell>
          <cell r="Q3">
            <v>0.58333333333333337</v>
          </cell>
          <cell r="R3">
            <v>0.625</v>
          </cell>
          <cell r="S3">
            <v>0.66666666666666663</v>
          </cell>
          <cell r="T3">
            <v>0.70833333333333337</v>
          </cell>
          <cell r="U3">
            <v>0.75</v>
          </cell>
          <cell r="V3">
            <v>0.79166666666666663</v>
          </cell>
          <cell r="W3">
            <v>0.83333333333333337</v>
          </cell>
          <cell r="X3">
            <v>0.875</v>
          </cell>
          <cell r="Y3">
            <v>0.91666666666666663</v>
          </cell>
          <cell r="Z3">
            <v>0.95833333333333337</v>
          </cell>
        </row>
        <row r="4">
          <cell r="B4" t="str">
            <v>BMAZ</v>
          </cell>
        </row>
        <row r="5">
          <cell r="B5" t="str">
            <v>A Station</v>
          </cell>
          <cell r="C5">
            <v>34</v>
          </cell>
          <cell r="D5">
            <v>31</v>
          </cell>
          <cell r="E5">
            <v>30</v>
          </cell>
          <cell r="F5">
            <v>29</v>
          </cell>
          <cell r="G5">
            <v>29</v>
          </cell>
          <cell r="H5">
            <v>34</v>
          </cell>
          <cell r="I5">
            <v>34</v>
          </cell>
          <cell r="J5">
            <v>42</v>
          </cell>
          <cell r="K5">
            <v>49</v>
          </cell>
          <cell r="L5">
            <v>59</v>
          </cell>
          <cell r="M5">
            <v>67</v>
          </cell>
          <cell r="N5">
            <v>72</v>
          </cell>
          <cell r="O5">
            <v>74</v>
          </cell>
          <cell r="P5">
            <v>73</v>
          </cell>
          <cell r="Q5">
            <v>71</v>
          </cell>
          <cell r="R5">
            <v>69</v>
          </cell>
          <cell r="S5">
            <v>70</v>
          </cell>
          <cell r="T5">
            <v>70</v>
          </cell>
          <cell r="U5">
            <v>70</v>
          </cell>
          <cell r="V5">
            <v>68</v>
          </cell>
          <cell r="W5">
            <v>61</v>
          </cell>
          <cell r="X5">
            <v>54</v>
          </cell>
          <cell r="Y5">
            <v>45</v>
          </cell>
          <cell r="Z5">
            <v>40</v>
          </cell>
        </row>
        <row r="6">
          <cell r="B6" t="str">
            <v>EDC</v>
          </cell>
          <cell r="C6">
            <v>54</v>
          </cell>
          <cell r="D6">
            <v>49</v>
          </cell>
          <cell r="E6">
            <v>47</v>
          </cell>
          <cell r="F6">
            <v>46</v>
          </cell>
          <cell r="G6">
            <v>47</v>
          </cell>
          <cell r="H6">
            <v>55</v>
          </cell>
          <cell r="I6">
            <v>55</v>
          </cell>
          <cell r="J6">
            <v>66</v>
          </cell>
          <cell r="K6">
            <v>75</v>
          </cell>
          <cell r="L6">
            <v>89</v>
          </cell>
          <cell r="M6">
            <v>94</v>
          </cell>
          <cell r="N6">
            <v>99</v>
          </cell>
          <cell r="O6">
            <v>99</v>
          </cell>
          <cell r="P6">
            <v>98</v>
          </cell>
          <cell r="Q6">
            <v>94</v>
          </cell>
          <cell r="R6">
            <v>91</v>
          </cell>
          <cell r="S6">
            <v>91</v>
          </cell>
          <cell r="T6">
            <v>89</v>
          </cell>
          <cell r="U6">
            <v>94</v>
          </cell>
          <cell r="V6">
            <v>90</v>
          </cell>
          <cell r="W6">
            <v>85</v>
          </cell>
          <cell r="X6">
            <v>78</v>
          </cell>
          <cell r="Y6">
            <v>67</v>
          </cell>
          <cell r="Z6">
            <v>59</v>
          </cell>
        </row>
        <row r="7">
          <cell r="B7" t="str">
            <v>EPIP</v>
          </cell>
          <cell r="C7">
            <v>98</v>
          </cell>
          <cell r="D7">
            <v>92</v>
          </cell>
          <cell r="E7">
            <v>91</v>
          </cell>
          <cell r="F7">
            <v>90</v>
          </cell>
          <cell r="G7">
            <v>88</v>
          </cell>
          <cell r="H7">
            <v>99</v>
          </cell>
          <cell r="I7">
            <v>99</v>
          </cell>
          <cell r="J7">
            <v>123</v>
          </cell>
          <cell r="K7">
            <v>130</v>
          </cell>
          <cell r="L7">
            <v>142</v>
          </cell>
          <cell r="M7">
            <v>135</v>
          </cell>
          <cell r="N7">
            <v>135</v>
          </cell>
          <cell r="O7">
            <v>126</v>
          </cell>
          <cell r="P7">
            <v>131</v>
          </cell>
          <cell r="Q7">
            <v>117</v>
          </cell>
          <cell r="R7">
            <v>124</v>
          </cell>
          <cell r="S7">
            <v>127</v>
          </cell>
          <cell r="T7">
            <v>125</v>
          </cell>
          <cell r="U7">
            <v>139</v>
          </cell>
          <cell r="V7">
            <v>142</v>
          </cell>
          <cell r="W7">
            <v>133</v>
          </cell>
          <cell r="X7">
            <v>132</v>
          </cell>
          <cell r="Y7">
            <v>121</v>
          </cell>
          <cell r="Z7">
            <v>109</v>
          </cell>
        </row>
        <row r="8">
          <cell r="B8" t="str">
            <v>Hebbal</v>
          </cell>
          <cell r="C8">
            <v>83</v>
          </cell>
          <cell r="D8">
            <v>76</v>
          </cell>
          <cell r="E8">
            <v>73</v>
          </cell>
          <cell r="F8">
            <v>72</v>
          </cell>
          <cell r="G8">
            <v>71</v>
          </cell>
          <cell r="H8">
            <v>102</v>
          </cell>
          <cell r="I8">
            <v>102</v>
          </cell>
          <cell r="J8">
            <v>133</v>
          </cell>
          <cell r="K8">
            <v>147</v>
          </cell>
          <cell r="L8">
            <v>145</v>
          </cell>
          <cell r="M8">
            <v>145</v>
          </cell>
          <cell r="N8">
            <v>144</v>
          </cell>
          <cell r="O8">
            <v>136</v>
          </cell>
          <cell r="P8">
            <v>126</v>
          </cell>
          <cell r="Q8">
            <v>117</v>
          </cell>
          <cell r="R8">
            <v>119</v>
          </cell>
          <cell r="S8">
            <v>109</v>
          </cell>
          <cell r="T8">
            <v>114</v>
          </cell>
          <cell r="U8">
            <v>133</v>
          </cell>
          <cell r="V8">
            <v>152</v>
          </cell>
          <cell r="W8">
            <v>150</v>
          </cell>
          <cell r="X8">
            <v>152</v>
          </cell>
          <cell r="Y8">
            <v>125</v>
          </cell>
          <cell r="Z8">
            <v>110</v>
          </cell>
        </row>
        <row r="9">
          <cell r="B9" t="str">
            <v>Hoody</v>
          </cell>
          <cell r="C9">
            <v>115</v>
          </cell>
          <cell r="D9">
            <v>112</v>
          </cell>
          <cell r="E9">
            <v>110</v>
          </cell>
          <cell r="F9">
            <v>111</v>
          </cell>
          <cell r="G9">
            <v>110</v>
          </cell>
          <cell r="H9">
            <v>116</v>
          </cell>
          <cell r="I9">
            <v>116</v>
          </cell>
          <cell r="J9">
            <v>134</v>
          </cell>
          <cell r="K9">
            <v>140</v>
          </cell>
          <cell r="L9">
            <v>151</v>
          </cell>
          <cell r="M9">
            <v>113</v>
          </cell>
          <cell r="N9">
            <v>118</v>
          </cell>
          <cell r="O9">
            <v>103</v>
          </cell>
          <cell r="P9">
            <v>115</v>
          </cell>
          <cell r="Q9">
            <v>111</v>
          </cell>
          <cell r="R9">
            <v>110</v>
          </cell>
          <cell r="S9">
            <v>116</v>
          </cell>
          <cell r="T9">
            <v>112</v>
          </cell>
          <cell r="U9">
            <v>111</v>
          </cell>
          <cell r="V9">
            <v>111</v>
          </cell>
          <cell r="W9">
            <v>107</v>
          </cell>
          <cell r="X9">
            <v>101</v>
          </cell>
          <cell r="Y9">
            <v>94</v>
          </cell>
          <cell r="Z9">
            <v>91</v>
          </cell>
        </row>
        <row r="10">
          <cell r="B10" t="str">
            <v>HSR Layout</v>
          </cell>
          <cell r="C10">
            <v>90</v>
          </cell>
          <cell r="D10">
            <v>84</v>
          </cell>
          <cell r="E10">
            <v>83</v>
          </cell>
          <cell r="F10">
            <v>83</v>
          </cell>
          <cell r="G10">
            <v>82</v>
          </cell>
          <cell r="H10">
            <v>92</v>
          </cell>
          <cell r="I10">
            <v>92</v>
          </cell>
          <cell r="J10">
            <v>107</v>
          </cell>
          <cell r="K10">
            <v>123</v>
          </cell>
          <cell r="L10">
            <v>132</v>
          </cell>
          <cell r="M10">
            <v>129</v>
          </cell>
          <cell r="N10">
            <v>129</v>
          </cell>
          <cell r="O10">
            <v>126</v>
          </cell>
          <cell r="P10">
            <v>127</v>
          </cell>
          <cell r="Q10">
            <v>120</v>
          </cell>
          <cell r="R10">
            <v>118</v>
          </cell>
          <cell r="S10">
            <v>114</v>
          </cell>
          <cell r="T10">
            <v>120</v>
          </cell>
          <cell r="U10">
            <v>127</v>
          </cell>
          <cell r="V10">
            <v>127</v>
          </cell>
          <cell r="W10">
            <v>122</v>
          </cell>
          <cell r="X10">
            <v>111</v>
          </cell>
          <cell r="Y10">
            <v>107</v>
          </cell>
          <cell r="Z10">
            <v>98</v>
          </cell>
        </row>
        <row r="11">
          <cell r="B11" t="str">
            <v>HAL</v>
          </cell>
          <cell r="C11">
            <v>81</v>
          </cell>
          <cell r="D11">
            <v>77</v>
          </cell>
          <cell r="E11">
            <v>77</v>
          </cell>
          <cell r="F11">
            <v>75</v>
          </cell>
          <cell r="G11">
            <v>75</v>
          </cell>
          <cell r="H11">
            <v>84</v>
          </cell>
          <cell r="I11">
            <v>84</v>
          </cell>
          <cell r="J11">
            <v>97</v>
          </cell>
          <cell r="K11">
            <v>110</v>
          </cell>
          <cell r="L11">
            <v>122</v>
          </cell>
          <cell r="M11">
            <v>120</v>
          </cell>
          <cell r="N11">
            <v>120</v>
          </cell>
          <cell r="O11">
            <v>111</v>
          </cell>
          <cell r="P11">
            <v>110</v>
          </cell>
          <cell r="Q11">
            <v>100</v>
          </cell>
          <cell r="R11">
            <v>103</v>
          </cell>
          <cell r="S11">
            <v>99</v>
          </cell>
          <cell r="T11">
            <v>114</v>
          </cell>
          <cell r="U11">
            <v>120</v>
          </cell>
          <cell r="V11">
            <v>119</v>
          </cell>
          <cell r="W11">
            <v>113</v>
          </cell>
          <cell r="X11">
            <v>109</v>
          </cell>
          <cell r="Y11">
            <v>100</v>
          </cell>
          <cell r="Z11">
            <v>91</v>
          </cell>
        </row>
        <row r="12">
          <cell r="B12" t="str">
            <v>Jigani</v>
          </cell>
          <cell r="C12">
            <v>66</v>
          </cell>
          <cell r="D12">
            <v>63</v>
          </cell>
          <cell r="E12">
            <v>62</v>
          </cell>
          <cell r="F12">
            <v>60</v>
          </cell>
          <cell r="G12">
            <v>59</v>
          </cell>
          <cell r="H12">
            <v>61</v>
          </cell>
          <cell r="I12">
            <v>61</v>
          </cell>
          <cell r="J12">
            <v>75</v>
          </cell>
          <cell r="K12">
            <v>77</v>
          </cell>
          <cell r="L12">
            <v>80</v>
          </cell>
          <cell r="M12">
            <v>84</v>
          </cell>
          <cell r="N12">
            <v>-82</v>
          </cell>
          <cell r="O12">
            <v>-82</v>
          </cell>
          <cell r="P12">
            <v>-82</v>
          </cell>
          <cell r="Q12">
            <v>-79</v>
          </cell>
          <cell r="R12">
            <v>82</v>
          </cell>
          <cell r="S12">
            <v>91</v>
          </cell>
          <cell r="T12">
            <v>91</v>
          </cell>
          <cell r="U12">
            <v>89</v>
          </cell>
          <cell r="V12">
            <v>84</v>
          </cell>
          <cell r="W12">
            <v>78</v>
          </cell>
          <cell r="X12">
            <v>77</v>
          </cell>
          <cell r="Y12">
            <v>69</v>
          </cell>
          <cell r="Z12">
            <v>70</v>
          </cell>
        </row>
        <row r="13">
          <cell r="B13" t="str">
            <v>Khoday's</v>
          </cell>
          <cell r="C13">
            <v>34</v>
          </cell>
          <cell r="D13">
            <v>31</v>
          </cell>
          <cell r="E13">
            <v>30</v>
          </cell>
          <cell r="F13">
            <v>30</v>
          </cell>
          <cell r="G13">
            <v>30</v>
          </cell>
          <cell r="H13">
            <v>40</v>
          </cell>
          <cell r="I13">
            <v>40</v>
          </cell>
          <cell r="J13">
            <v>57</v>
          </cell>
          <cell r="K13">
            <v>65</v>
          </cell>
          <cell r="L13">
            <v>66</v>
          </cell>
          <cell r="M13">
            <v>65</v>
          </cell>
          <cell r="N13">
            <v>63</v>
          </cell>
          <cell r="O13">
            <v>59</v>
          </cell>
          <cell r="P13">
            <v>51</v>
          </cell>
          <cell r="Q13">
            <v>47</v>
          </cell>
          <cell r="R13">
            <v>45</v>
          </cell>
          <cell r="S13">
            <v>44</v>
          </cell>
          <cell r="T13">
            <v>47</v>
          </cell>
          <cell r="U13">
            <v>53</v>
          </cell>
          <cell r="V13">
            <v>53</v>
          </cell>
          <cell r="W13">
            <v>51</v>
          </cell>
          <cell r="X13">
            <v>49</v>
          </cell>
          <cell r="Y13">
            <v>41</v>
          </cell>
          <cell r="Z13">
            <v>35</v>
          </cell>
        </row>
        <row r="14">
          <cell r="B14" t="str">
            <v>Nagnathapura</v>
          </cell>
          <cell r="C14">
            <v>71</v>
          </cell>
          <cell r="D14">
            <v>68</v>
          </cell>
          <cell r="E14">
            <v>66</v>
          </cell>
          <cell r="F14">
            <v>64</v>
          </cell>
          <cell r="G14">
            <v>64</v>
          </cell>
          <cell r="H14">
            <v>74</v>
          </cell>
          <cell r="I14">
            <v>74</v>
          </cell>
          <cell r="J14">
            <v>95</v>
          </cell>
          <cell r="K14">
            <v>99</v>
          </cell>
          <cell r="L14">
            <v>102</v>
          </cell>
          <cell r="M14">
            <v>103</v>
          </cell>
          <cell r="N14">
            <v>101</v>
          </cell>
          <cell r="O14">
            <v>98</v>
          </cell>
          <cell r="P14">
            <v>100</v>
          </cell>
          <cell r="Q14">
            <v>97</v>
          </cell>
          <cell r="R14">
            <v>95</v>
          </cell>
          <cell r="S14">
            <v>96</v>
          </cell>
          <cell r="T14">
            <v>99</v>
          </cell>
          <cell r="U14">
            <v>102</v>
          </cell>
          <cell r="V14">
            <v>99</v>
          </cell>
          <cell r="W14">
            <v>96</v>
          </cell>
          <cell r="X14">
            <v>96</v>
          </cell>
          <cell r="Y14">
            <v>90</v>
          </cell>
          <cell r="Z14">
            <v>80</v>
          </cell>
        </row>
        <row r="15">
          <cell r="B15" t="str">
            <v xml:space="preserve">NRS </v>
          </cell>
          <cell r="C15">
            <v>45</v>
          </cell>
          <cell r="D15">
            <v>42</v>
          </cell>
          <cell r="E15">
            <v>40</v>
          </cell>
          <cell r="F15">
            <v>42</v>
          </cell>
          <cell r="G15">
            <v>41</v>
          </cell>
          <cell r="H15">
            <v>52</v>
          </cell>
          <cell r="I15">
            <v>52</v>
          </cell>
          <cell r="J15">
            <v>72</v>
          </cell>
          <cell r="K15">
            <v>89</v>
          </cell>
          <cell r="L15">
            <v>101</v>
          </cell>
          <cell r="M15">
            <v>101</v>
          </cell>
          <cell r="N15">
            <v>99</v>
          </cell>
          <cell r="O15">
            <v>93</v>
          </cell>
          <cell r="P15">
            <v>93</v>
          </cell>
          <cell r="Q15">
            <v>80</v>
          </cell>
          <cell r="R15">
            <v>84</v>
          </cell>
          <cell r="S15">
            <v>84</v>
          </cell>
          <cell r="T15">
            <v>86</v>
          </cell>
          <cell r="U15">
            <v>93</v>
          </cell>
          <cell r="V15">
            <v>108</v>
          </cell>
          <cell r="W15">
            <v>99</v>
          </cell>
          <cell r="X15">
            <v>93</v>
          </cell>
          <cell r="Y15">
            <v>80</v>
          </cell>
          <cell r="Z15">
            <v>67</v>
          </cell>
        </row>
        <row r="16">
          <cell r="B16" t="str">
            <v>Nimhans</v>
          </cell>
          <cell r="C16">
            <v>62</v>
          </cell>
          <cell r="D16">
            <v>57</v>
          </cell>
          <cell r="E16">
            <v>56</v>
          </cell>
          <cell r="F16">
            <v>54</v>
          </cell>
          <cell r="G16">
            <v>54</v>
          </cell>
          <cell r="H16">
            <v>68</v>
          </cell>
          <cell r="I16">
            <v>68</v>
          </cell>
          <cell r="J16">
            <v>87</v>
          </cell>
          <cell r="K16">
            <v>99</v>
          </cell>
          <cell r="L16">
            <v>104</v>
          </cell>
          <cell r="M16">
            <v>104</v>
          </cell>
          <cell r="N16">
            <v>101</v>
          </cell>
          <cell r="O16">
            <v>104</v>
          </cell>
          <cell r="P16">
            <v>94</v>
          </cell>
          <cell r="Q16">
            <v>95</v>
          </cell>
          <cell r="R16">
            <v>91</v>
          </cell>
          <cell r="S16">
            <v>86</v>
          </cell>
          <cell r="T16">
            <v>90</v>
          </cell>
          <cell r="U16">
            <v>100</v>
          </cell>
          <cell r="V16">
            <v>102</v>
          </cell>
          <cell r="W16">
            <v>98</v>
          </cell>
          <cell r="X16">
            <v>92</v>
          </cell>
          <cell r="Y16">
            <v>81</v>
          </cell>
          <cell r="Z16">
            <v>70</v>
          </cell>
        </row>
        <row r="17">
          <cell r="B17" t="str">
            <v>SRS Peenya</v>
          </cell>
          <cell r="C17">
            <v>141</v>
          </cell>
          <cell r="D17">
            <v>137</v>
          </cell>
          <cell r="E17">
            <v>142</v>
          </cell>
          <cell r="F17">
            <v>140</v>
          </cell>
          <cell r="G17">
            <v>138</v>
          </cell>
          <cell r="H17">
            <v>143</v>
          </cell>
          <cell r="I17">
            <v>143</v>
          </cell>
          <cell r="J17">
            <v>198</v>
          </cell>
          <cell r="K17">
            <v>221</v>
          </cell>
          <cell r="L17">
            <v>235</v>
          </cell>
          <cell r="M17">
            <v>294</v>
          </cell>
          <cell r="N17">
            <v>290</v>
          </cell>
          <cell r="O17">
            <v>283</v>
          </cell>
          <cell r="P17">
            <v>266</v>
          </cell>
          <cell r="Q17">
            <v>250</v>
          </cell>
          <cell r="R17">
            <v>259</v>
          </cell>
          <cell r="S17">
            <v>257</v>
          </cell>
          <cell r="T17">
            <v>267</v>
          </cell>
          <cell r="U17">
            <v>287</v>
          </cell>
          <cell r="V17">
            <v>234</v>
          </cell>
          <cell r="W17">
            <v>212</v>
          </cell>
          <cell r="X17">
            <v>202</v>
          </cell>
          <cell r="Y17">
            <v>172</v>
          </cell>
          <cell r="Z17">
            <v>162</v>
          </cell>
        </row>
        <row r="18">
          <cell r="B18" t="str">
            <v>Subramanyapura</v>
          </cell>
          <cell r="C18">
            <v>56</v>
          </cell>
          <cell r="D18">
            <v>52</v>
          </cell>
          <cell r="E18">
            <v>51</v>
          </cell>
          <cell r="F18">
            <v>51</v>
          </cell>
          <cell r="G18">
            <v>51</v>
          </cell>
          <cell r="H18">
            <v>67</v>
          </cell>
          <cell r="I18">
            <v>67</v>
          </cell>
          <cell r="J18">
            <v>94</v>
          </cell>
          <cell r="K18">
            <v>107</v>
          </cell>
          <cell r="L18">
            <v>117</v>
          </cell>
          <cell r="M18">
            <v>107</v>
          </cell>
          <cell r="N18">
            <v>93</v>
          </cell>
          <cell r="O18">
            <v>88</v>
          </cell>
          <cell r="P18">
            <v>87</v>
          </cell>
          <cell r="Q18">
            <v>85</v>
          </cell>
          <cell r="R18">
            <v>83</v>
          </cell>
          <cell r="S18">
            <v>80</v>
          </cell>
          <cell r="T18">
            <v>83</v>
          </cell>
          <cell r="U18">
            <v>94</v>
          </cell>
          <cell r="V18">
            <v>99</v>
          </cell>
          <cell r="W18">
            <v>94</v>
          </cell>
          <cell r="X18">
            <v>90</v>
          </cell>
          <cell r="Y18">
            <v>78</v>
          </cell>
          <cell r="Z18">
            <v>67</v>
          </cell>
        </row>
        <row r="19">
          <cell r="B19" t="str">
            <v>Somanahalli</v>
          </cell>
          <cell r="C19">
            <v>50</v>
          </cell>
          <cell r="D19">
            <v>46</v>
          </cell>
          <cell r="E19">
            <v>46</v>
          </cell>
          <cell r="F19">
            <v>46</v>
          </cell>
          <cell r="G19">
            <v>44</v>
          </cell>
          <cell r="H19">
            <v>57</v>
          </cell>
          <cell r="I19">
            <v>57</v>
          </cell>
          <cell r="J19">
            <v>84</v>
          </cell>
          <cell r="K19">
            <v>93</v>
          </cell>
          <cell r="L19">
            <v>92</v>
          </cell>
          <cell r="M19">
            <v>94</v>
          </cell>
          <cell r="N19">
            <v>91</v>
          </cell>
          <cell r="O19">
            <v>91</v>
          </cell>
          <cell r="P19">
            <v>91</v>
          </cell>
          <cell r="Q19">
            <v>91</v>
          </cell>
          <cell r="R19">
            <v>81</v>
          </cell>
          <cell r="S19">
            <v>81</v>
          </cell>
          <cell r="T19">
            <v>87</v>
          </cell>
          <cell r="U19">
            <v>95</v>
          </cell>
          <cell r="V19">
            <v>97</v>
          </cell>
          <cell r="W19">
            <v>91</v>
          </cell>
          <cell r="X19">
            <v>85</v>
          </cell>
          <cell r="Y19">
            <v>74</v>
          </cell>
          <cell r="Z19">
            <v>64</v>
          </cell>
        </row>
        <row r="20">
          <cell r="B20" t="str">
            <v>Vikas Tech Park</v>
          </cell>
          <cell r="C20">
            <v>29</v>
          </cell>
          <cell r="D20">
            <v>29</v>
          </cell>
          <cell r="E20">
            <v>28</v>
          </cell>
          <cell r="F20">
            <v>28</v>
          </cell>
          <cell r="G20">
            <v>28</v>
          </cell>
          <cell r="H20">
            <v>29</v>
          </cell>
          <cell r="I20">
            <v>29</v>
          </cell>
          <cell r="J20">
            <v>31</v>
          </cell>
          <cell r="K20">
            <v>32</v>
          </cell>
          <cell r="L20">
            <v>35</v>
          </cell>
          <cell r="M20">
            <v>38</v>
          </cell>
          <cell r="N20">
            <v>34</v>
          </cell>
          <cell r="O20">
            <v>35</v>
          </cell>
          <cell r="P20">
            <v>37</v>
          </cell>
          <cell r="Q20">
            <v>36</v>
          </cell>
          <cell r="R20">
            <v>37</v>
          </cell>
          <cell r="S20">
            <v>36</v>
          </cell>
          <cell r="T20">
            <v>34</v>
          </cell>
          <cell r="U20">
            <v>36</v>
          </cell>
          <cell r="V20">
            <v>35</v>
          </cell>
          <cell r="W20">
            <v>33</v>
          </cell>
          <cell r="X20">
            <v>32</v>
          </cell>
          <cell r="Y20">
            <v>33</v>
          </cell>
          <cell r="Z20">
            <v>32</v>
          </cell>
        </row>
        <row r="21">
          <cell r="B21" t="str">
            <v>Yarandanahalli</v>
          </cell>
          <cell r="C21">
            <v>95</v>
          </cell>
          <cell r="D21">
            <v>95</v>
          </cell>
          <cell r="E21">
            <v>95</v>
          </cell>
          <cell r="F21">
            <v>86</v>
          </cell>
          <cell r="G21">
            <v>85</v>
          </cell>
          <cell r="H21">
            <v>84</v>
          </cell>
          <cell r="I21">
            <v>84</v>
          </cell>
          <cell r="J21">
            <v>106</v>
          </cell>
          <cell r="K21">
            <v>111</v>
          </cell>
          <cell r="L21">
            <v>123</v>
          </cell>
          <cell r="M21">
            <v>135</v>
          </cell>
          <cell r="N21">
            <v>138</v>
          </cell>
          <cell r="O21">
            <v>138</v>
          </cell>
          <cell r="P21">
            <v>135</v>
          </cell>
          <cell r="Q21">
            <v>130</v>
          </cell>
          <cell r="R21">
            <v>135</v>
          </cell>
          <cell r="S21">
            <v>140</v>
          </cell>
          <cell r="T21">
            <v>140</v>
          </cell>
          <cell r="U21">
            <v>131</v>
          </cell>
          <cell r="V21">
            <v>125</v>
          </cell>
          <cell r="W21">
            <v>121</v>
          </cell>
          <cell r="X21">
            <v>116</v>
          </cell>
          <cell r="Y21">
            <v>105</v>
          </cell>
          <cell r="Z21">
            <v>103</v>
          </cell>
        </row>
        <row r="22">
          <cell r="B22" t="str">
            <v>Yelahanka</v>
          </cell>
          <cell r="C22">
            <v>90</v>
          </cell>
          <cell r="D22">
            <v>86</v>
          </cell>
          <cell r="E22">
            <v>91</v>
          </cell>
          <cell r="F22">
            <v>98</v>
          </cell>
          <cell r="G22">
            <v>101</v>
          </cell>
          <cell r="H22">
            <v>107</v>
          </cell>
          <cell r="I22">
            <v>107</v>
          </cell>
          <cell r="J22">
            <v>144</v>
          </cell>
          <cell r="K22">
            <v>165</v>
          </cell>
          <cell r="L22">
            <v>166</v>
          </cell>
          <cell r="M22">
            <v>176</v>
          </cell>
          <cell r="N22">
            <v>159</v>
          </cell>
          <cell r="O22">
            <v>155</v>
          </cell>
          <cell r="P22">
            <v>152</v>
          </cell>
          <cell r="Q22">
            <v>132</v>
          </cell>
          <cell r="R22">
            <v>141</v>
          </cell>
          <cell r="S22">
            <v>157</v>
          </cell>
          <cell r="T22">
            <v>151</v>
          </cell>
          <cell r="U22">
            <v>154</v>
          </cell>
          <cell r="V22">
            <v>163</v>
          </cell>
          <cell r="W22">
            <v>154</v>
          </cell>
          <cell r="X22">
            <v>157</v>
          </cell>
          <cell r="Y22">
            <v>131</v>
          </cell>
          <cell r="Z22">
            <v>128</v>
          </cell>
        </row>
        <row r="23">
          <cell r="B23" t="str">
            <v>Vrishabavathi</v>
          </cell>
          <cell r="C23">
            <v>82</v>
          </cell>
          <cell r="D23">
            <v>81</v>
          </cell>
          <cell r="E23">
            <v>78</v>
          </cell>
          <cell r="F23">
            <v>77</v>
          </cell>
          <cell r="G23">
            <v>81</v>
          </cell>
          <cell r="H23">
            <v>103</v>
          </cell>
          <cell r="I23">
            <v>103</v>
          </cell>
          <cell r="J23">
            <v>142</v>
          </cell>
          <cell r="K23">
            <v>167</v>
          </cell>
          <cell r="L23">
            <v>171</v>
          </cell>
          <cell r="M23">
            <v>138</v>
          </cell>
          <cell r="N23">
            <v>155</v>
          </cell>
          <cell r="O23">
            <v>145</v>
          </cell>
          <cell r="P23">
            <v>136</v>
          </cell>
          <cell r="Q23">
            <v>131</v>
          </cell>
          <cell r="R23">
            <v>136</v>
          </cell>
          <cell r="S23">
            <v>131</v>
          </cell>
          <cell r="T23">
            <v>132</v>
          </cell>
          <cell r="U23">
            <v>152</v>
          </cell>
          <cell r="V23">
            <v>158</v>
          </cell>
          <cell r="W23">
            <v>152</v>
          </cell>
          <cell r="X23">
            <v>141</v>
          </cell>
          <cell r="Y23">
            <v>125</v>
          </cell>
          <cell r="Z23">
            <v>114</v>
          </cell>
        </row>
        <row r="24">
          <cell r="B24" t="str">
            <v>Koramangala</v>
          </cell>
          <cell r="C24">
            <v>18</v>
          </cell>
          <cell r="D24">
            <v>18</v>
          </cell>
          <cell r="E24">
            <v>18</v>
          </cell>
          <cell r="F24">
            <v>18</v>
          </cell>
          <cell r="G24">
            <v>16</v>
          </cell>
          <cell r="H24">
            <v>18</v>
          </cell>
          <cell r="I24">
            <v>18</v>
          </cell>
          <cell r="J24">
            <v>24</v>
          </cell>
          <cell r="K24">
            <v>26</v>
          </cell>
          <cell r="L24">
            <v>34</v>
          </cell>
          <cell r="M24">
            <v>32</v>
          </cell>
          <cell r="N24">
            <v>35</v>
          </cell>
          <cell r="O24">
            <v>35</v>
          </cell>
          <cell r="P24">
            <v>31</v>
          </cell>
          <cell r="Q24">
            <v>29</v>
          </cell>
          <cell r="R24">
            <v>30</v>
          </cell>
          <cell r="S24">
            <v>29</v>
          </cell>
          <cell r="T24">
            <v>26</v>
          </cell>
          <cell r="U24">
            <v>31</v>
          </cell>
          <cell r="V24">
            <v>30</v>
          </cell>
          <cell r="W24">
            <v>28</v>
          </cell>
          <cell r="X24">
            <v>27</v>
          </cell>
          <cell r="Y24">
            <v>24</v>
          </cell>
          <cell r="Z24">
            <v>21</v>
          </cell>
        </row>
        <row r="25">
          <cell r="B25" t="str">
            <v>Manyatha tech park</v>
          </cell>
          <cell r="C25">
            <v>44</v>
          </cell>
          <cell r="D25">
            <v>43</v>
          </cell>
          <cell r="E25">
            <v>41</v>
          </cell>
          <cell r="F25">
            <v>40</v>
          </cell>
          <cell r="G25">
            <v>39</v>
          </cell>
          <cell r="H25">
            <v>42</v>
          </cell>
          <cell r="I25">
            <v>42</v>
          </cell>
          <cell r="J25">
            <v>50</v>
          </cell>
          <cell r="K25">
            <v>56</v>
          </cell>
          <cell r="L25">
            <v>42</v>
          </cell>
          <cell r="M25">
            <v>50</v>
          </cell>
          <cell r="N25">
            <v>52</v>
          </cell>
          <cell r="O25">
            <v>51</v>
          </cell>
          <cell r="P25">
            <v>55</v>
          </cell>
          <cell r="Q25">
            <v>54</v>
          </cell>
          <cell r="R25">
            <v>52</v>
          </cell>
          <cell r="S25">
            <v>52</v>
          </cell>
          <cell r="T25">
            <v>54</v>
          </cell>
          <cell r="U25">
            <v>59</v>
          </cell>
          <cell r="V25">
            <v>59</v>
          </cell>
          <cell r="W25">
            <v>55</v>
          </cell>
          <cell r="X25">
            <v>53</v>
          </cell>
          <cell r="Y25">
            <v>52</v>
          </cell>
          <cell r="Z25">
            <v>50</v>
          </cell>
        </row>
        <row r="26">
          <cell r="B26" t="str">
            <v>ITI</v>
          </cell>
          <cell r="C26">
            <v>71</v>
          </cell>
          <cell r="D26">
            <v>66</v>
          </cell>
          <cell r="E26">
            <v>64</v>
          </cell>
          <cell r="F26">
            <v>60</v>
          </cell>
          <cell r="G26">
            <v>63</v>
          </cell>
          <cell r="H26">
            <v>74</v>
          </cell>
          <cell r="I26">
            <v>74</v>
          </cell>
          <cell r="J26">
            <v>93</v>
          </cell>
          <cell r="K26">
            <v>108</v>
          </cell>
          <cell r="L26">
            <v>115</v>
          </cell>
          <cell r="M26">
            <v>129</v>
          </cell>
          <cell r="N26">
            <v>122</v>
          </cell>
          <cell r="O26">
            <v>120</v>
          </cell>
          <cell r="P26">
            <v>120</v>
          </cell>
          <cell r="Q26">
            <v>114</v>
          </cell>
          <cell r="R26">
            <v>110</v>
          </cell>
          <cell r="S26">
            <v>109</v>
          </cell>
          <cell r="T26">
            <v>110</v>
          </cell>
          <cell r="U26">
            <v>128</v>
          </cell>
          <cell r="V26">
            <v>126</v>
          </cell>
          <cell r="W26">
            <v>125</v>
          </cell>
          <cell r="X26">
            <v>120</v>
          </cell>
          <cell r="Y26">
            <v>109</v>
          </cell>
          <cell r="Z26">
            <v>96</v>
          </cell>
        </row>
        <row r="27">
          <cell r="B27" t="str">
            <v>BMAZ TOTAL</v>
          </cell>
          <cell r="C27">
            <v>1509</v>
          </cell>
          <cell r="D27">
            <v>1435</v>
          </cell>
          <cell r="E27">
            <v>1419</v>
          </cell>
          <cell r="F27">
            <v>1400</v>
          </cell>
          <cell r="G27">
            <v>1396</v>
          </cell>
          <cell r="H27">
            <v>1601</v>
          </cell>
          <cell r="I27">
            <v>1601</v>
          </cell>
          <cell r="J27">
            <v>2024</v>
          </cell>
          <cell r="K27">
            <v>2289</v>
          </cell>
          <cell r="L27">
            <v>2423</v>
          </cell>
          <cell r="M27">
            <v>2453</v>
          </cell>
          <cell r="N27">
            <v>2124</v>
          </cell>
          <cell r="O27">
            <v>2188</v>
          </cell>
          <cell r="P27">
            <v>2146</v>
          </cell>
          <cell r="Q27">
            <v>2022</v>
          </cell>
          <cell r="R27">
            <v>2195</v>
          </cell>
          <cell r="S27">
            <v>2199</v>
          </cell>
          <cell r="T27">
            <v>2241</v>
          </cell>
          <cell r="U27">
            <v>2398</v>
          </cell>
          <cell r="V27">
            <v>2381</v>
          </cell>
          <cell r="W27">
            <v>2258</v>
          </cell>
          <cell r="X27">
            <v>2167</v>
          </cell>
          <cell r="Y27">
            <v>1923</v>
          </cell>
          <cell r="Z27">
            <v>1757</v>
          </cell>
        </row>
        <row r="28">
          <cell r="B28" t="str">
            <v>BRC</v>
          </cell>
        </row>
        <row r="29">
          <cell r="B29" t="str">
            <v>Begur (BIAL)</v>
          </cell>
          <cell r="C29">
            <v>18</v>
          </cell>
          <cell r="D29">
            <v>28</v>
          </cell>
          <cell r="E29">
            <v>28</v>
          </cell>
          <cell r="F29">
            <v>27</v>
          </cell>
          <cell r="G29">
            <v>28</v>
          </cell>
          <cell r="H29">
            <v>27</v>
          </cell>
          <cell r="I29">
            <v>27</v>
          </cell>
          <cell r="J29">
            <v>32</v>
          </cell>
          <cell r="K29">
            <v>33</v>
          </cell>
          <cell r="L29">
            <v>37</v>
          </cell>
          <cell r="M29">
            <v>41</v>
          </cell>
          <cell r="N29">
            <v>38</v>
          </cell>
          <cell r="O29">
            <v>40</v>
          </cell>
          <cell r="P29">
            <v>34</v>
          </cell>
          <cell r="Q29">
            <v>37</v>
          </cell>
          <cell r="R29">
            <v>37</v>
          </cell>
          <cell r="S29">
            <v>38</v>
          </cell>
          <cell r="T29">
            <v>37</v>
          </cell>
          <cell r="U29">
            <v>39</v>
          </cell>
          <cell r="V29">
            <v>41</v>
          </cell>
          <cell r="W29">
            <v>40</v>
          </cell>
          <cell r="X29">
            <v>38</v>
          </cell>
          <cell r="Y29">
            <v>35</v>
          </cell>
          <cell r="Z29">
            <v>31</v>
          </cell>
        </row>
        <row r="30">
          <cell r="B30" t="str">
            <v>Bidadi</v>
          </cell>
          <cell r="C30">
            <v>38</v>
          </cell>
          <cell r="D30">
            <v>37</v>
          </cell>
          <cell r="E30">
            <v>32</v>
          </cell>
          <cell r="F30">
            <v>33</v>
          </cell>
          <cell r="G30">
            <v>37</v>
          </cell>
          <cell r="H30">
            <v>38</v>
          </cell>
          <cell r="I30">
            <v>38</v>
          </cell>
          <cell r="J30">
            <v>51</v>
          </cell>
          <cell r="K30">
            <v>53</v>
          </cell>
          <cell r="L30">
            <v>63</v>
          </cell>
          <cell r="M30">
            <v>63</v>
          </cell>
          <cell r="N30">
            <v>58</v>
          </cell>
          <cell r="O30">
            <v>66</v>
          </cell>
          <cell r="P30">
            <v>60</v>
          </cell>
          <cell r="Q30">
            <v>67</v>
          </cell>
          <cell r="R30">
            <v>64</v>
          </cell>
          <cell r="S30">
            <v>64</v>
          </cell>
          <cell r="T30">
            <v>62</v>
          </cell>
          <cell r="U30">
            <v>60</v>
          </cell>
          <cell r="V30">
            <v>57</v>
          </cell>
          <cell r="W30">
            <v>54</v>
          </cell>
          <cell r="X30">
            <v>53</v>
          </cell>
          <cell r="Y30">
            <v>49</v>
          </cell>
          <cell r="Z30">
            <v>47</v>
          </cell>
        </row>
        <row r="31">
          <cell r="B31" t="str">
            <v>Chinthamani</v>
          </cell>
          <cell r="C31">
            <v>91</v>
          </cell>
          <cell r="D31">
            <v>96</v>
          </cell>
          <cell r="E31">
            <v>89</v>
          </cell>
          <cell r="F31">
            <v>87</v>
          </cell>
          <cell r="G31">
            <v>95</v>
          </cell>
          <cell r="H31">
            <v>80</v>
          </cell>
          <cell r="I31">
            <v>80</v>
          </cell>
          <cell r="J31">
            <v>66</v>
          </cell>
          <cell r="K31">
            <v>70</v>
          </cell>
          <cell r="L31">
            <v>75</v>
          </cell>
          <cell r="M31">
            <v>123</v>
          </cell>
          <cell r="N31">
            <v>114</v>
          </cell>
          <cell r="O31">
            <v>129</v>
          </cell>
          <cell r="P31">
            <v>127</v>
          </cell>
          <cell r="Q31">
            <v>126</v>
          </cell>
          <cell r="R31">
            <v>121</v>
          </cell>
          <cell r="S31">
            <v>124</v>
          </cell>
          <cell r="T31">
            <v>90</v>
          </cell>
          <cell r="U31">
            <v>60</v>
          </cell>
          <cell r="V31">
            <v>67</v>
          </cell>
          <cell r="W31">
            <v>65</v>
          </cell>
          <cell r="X31">
            <v>61</v>
          </cell>
          <cell r="Y31">
            <v>53</v>
          </cell>
          <cell r="Z31">
            <v>86</v>
          </cell>
        </row>
        <row r="32">
          <cell r="B32" t="str">
            <v>DB Pura</v>
          </cell>
          <cell r="C32">
            <v>72</v>
          </cell>
          <cell r="D32">
            <v>77</v>
          </cell>
          <cell r="E32">
            <v>76</v>
          </cell>
          <cell r="F32">
            <v>71</v>
          </cell>
          <cell r="G32">
            <v>75</v>
          </cell>
          <cell r="H32">
            <v>75</v>
          </cell>
          <cell r="I32">
            <v>75</v>
          </cell>
          <cell r="J32">
            <v>89</v>
          </cell>
          <cell r="K32">
            <v>98</v>
          </cell>
          <cell r="L32">
            <v>108</v>
          </cell>
          <cell r="M32">
            <v>110</v>
          </cell>
          <cell r="N32">
            <v>103</v>
          </cell>
          <cell r="O32">
            <v>90</v>
          </cell>
          <cell r="P32">
            <v>103</v>
          </cell>
          <cell r="Q32">
            <v>93</v>
          </cell>
          <cell r="R32">
            <v>87</v>
          </cell>
          <cell r="S32">
            <v>90</v>
          </cell>
          <cell r="T32">
            <v>87</v>
          </cell>
          <cell r="U32">
            <v>84</v>
          </cell>
          <cell r="V32">
            <v>81</v>
          </cell>
          <cell r="W32">
            <v>78</v>
          </cell>
          <cell r="X32">
            <v>74</v>
          </cell>
          <cell r="Y32">
            <v>66</v>
          </cell>
          <cell r="Z32">
            <v>89</v>
          </cell>
        </row>
        <row r="33">
          <cell r="B33" t="str">
            <v>Gouribidanoor</v>
          </cell>
          <cell r="C33">
            <v>55</v>
          </cell>
          <cell r="D33">
            <v>53</v>
          </cell>
          <cell r="E33">
            <v>54</v>
          </cell>
          <cell r="F33">
            <v>57</v>
          </cell>
          <cell r="G33">
            <v>48</v>
          </cell>
          <cell r="H33">
            <v>47</v>
          </cell>
          <cell r="I33">
            <v>47</v>
          </cell>
          <cell r="J33">
            <v>55</v>
          </cell>
          <cell r="K33">
            <v>55</v>
          </cell>
          <cell r="L33">
            <v>41</v>
          </cell>
          <cell r="M33">
            <v>51</v>
          </cell>
          <cell r="N33">
            <v>68</v>
          </cell>
          <cell r="O33">
            <v>68</v>
          </cell>
          <cell r="P33">
            <v>79</v>
          </cell>
          <cell r="Q33">
            <v>58</v>
          </cell>
          <cell r="R33">
            <v>64</v>
          </cell>
          <cell r="S33">
            <v>70</v>
          </cell>
          <cell r="T33">
            <v>70</v>
          </cell>
          <cell r="U33">
            <v>50</v>
          </cell>
          <cell r="V33">
            <v>50</v>
          </cell>
          <cell r="W33">
            <v>51</v>
          </cell>
          <cell r="X33">
            <v>46</v>
          </cell>
          <cell r="Y33">
            <v>46</v>
          </cell>
          <cell r="Z33">
            <v>64</v>
          </cell>
        </row>
        <row r="34">
          <cell r="B34" t="str">
            <v>Hoskote</v>
          </cell>
          <cell r="C34">
            <v>57</v>
          </cell>
          <cell r="D34">
            <v>56</v>
          </cell>
          <cell r="E34">
            <v>56</v>
          </cell>
          <cell r="F34">
            <v>53</v>
          </cell>
          <cell r="G34">
            <v>53</v>
          </cell>
          <cell r="H34">
            <v>57</v>
          </cell>
          <cell r="I34">
            <v>57</v>
          </cell>
          <cell r="J34">
            <v>59</v>
          </cell>
          <cell r="K34">
            <v>67</v>
          </cell>
          <cell r="L34">
            <v>70</v>
          </cell>
          <cell r="M34">
            <v>103</v>
          </cell>
          <cell r="N34">
            <v>106</v>
          </cell>
          <cell r="O34">
            <v>102</v>
          </cell>
          <cell r="P34">
            <v>100</v>
          </cell>
          <cell r="Q34">
            <v>95</v>
          </cell>
          <cell r="R34">
            <v>96</v>
          </cell>
          <cell r="S34">
            <v>87</v>
          </cell>
          <cell r="T34">
            <v>89</v>
          </cell>
          <cell r="U34">
            <v>95</v>
          </cell>
          <cell r="V34">
            <v>91</v>
          </cell>
          <cell r="W34">
            <v>93</v>
          </cell>
          <cell r="X34">
            <v>88</v>
          </cell>
          <cell r="Y34">
            <v>82</v>
          </cell>
          <cell r="Z34">
            <v>80</v>
          </cell>
        </row>
        <row r="35">
          <cell r="B35" t="str">
            <v>DB Pura KIADB</v>
          </cell>
          <cell r="C35">
            <v>32</v>
          </cell>
          <cell r="D35">
            <v>31</v>
          </cell>
          <cell r="E35">
            <v>31</v>
          </cell>
          <cell r="F35">
            <v>31</v>
          </cell>
          <cell r="G35">
            <v>31</v>
          </cell>
          <cell r="H35">
            <v>32</v>
          </cell>
          <cell r="I35">
            <v>32</v>
          </cell>
          <cell r="J35">
            <v>37</v>
          </cell>
          <cell r="K35">
            <v>40</v>
          </cell>
          <cell r="L35">
            <v>45</v>
          </cell>
          <cell r="M35">
            <v>47</v>
          </cell>
          <cell r="N35">
            <v>43</v>
          </cell>
          <cell r="O35">
            <v>44</v>
          </cell>
          <cell r="P35">
            <v>45</v>
          </cell>
          <cell r="Q35">
            <v>42</v>
          </cell>
          <cell r="R35">
            <v>43</v>
          </cell>
          <cell r="S35">
            <v>46</v>
          </cell>
          <cell r="T35">
            <v>45</v>
          </cell>
          <cell r="U35">
            <v>44</v>
          </cell>
          <cell r="V35">
            <v>42</v>
          </cell>
          <cell r="W35">
            <v>42</v>
          </cell>
          <cell r="X35">
            <v>39</v>
          </cell>
          <cell r="Y35">
            <v>37</v>
          </cell>
          <cell r="Z35">
            <v>34</v>
          </cell>
        </row>
        <row r="36">
          <cell r="B36" t="str">
            <v>Kanakapura</v>
          </cell>
          <cell r="C36">
            <v>30</v>
          </cell>
          <cell r="D36">
            <v>29</v>
          </cell>
          <cell r="E36">
            <v>28</v>
          </cell>
          <cell r="F36">
            <v>27</v>
          </cell>
          <cell r="G36">
            <v>29</v>
          </cell>
          <cell r="H36">
            <v>43</v>
          </cell>
          <cell r="I36">
            <v>43</v>
          </cell>
          <cell r="J36">
            <v>52</v>
          </cell>
          <cell r="K36">
            <v>44</v>
          </cell>
          <cell r="L36">
            <v>53</v>
          </cell>
          <cell r="M36">
            <v>41</v>
          </cell>
          <cell r="N36">
            <v>59</v>
          </cell>
          <cell r="O36">
            <v>54</v>
          </cell>
          <cell r="P36">
            <v>47</v>
          </cell>
          <cell r="Q36">
            <v>57</v>
          </cell>
          <cell r="R36">
            <v>65</v>
          </cell>
          <cell r="S36">
            <v>65</v>
          </cell>
          <cell r="T36">
            <v>65</v>
          </cell>
          <cell r="U36">
            <v>60</v>
          </cell>
          <cell r="V36">
            <v>53</v>
          </cell>
          <cell r="W36">
            <v>50</v>
          </cell>
          <cell r="X36">
            <v>46</v>
          </cell>
          <cell r="Y36">
            <v>38</v>
          </cell>
          <cell r="Z36">
            <v>36</v>
          </cell>
        </row>
        <row r="37">
          <cell r="B37" t="str">
            <v>Kolar</v>
          </cell>
          <cell r="C37">
            <v>107</v>
          </cell>
          <cell r="D37">
            <v>109</v>
          </cell>
          <cell r="E37">
            <v>106</v>
          </cell>
          <cell r="F37">
            <v>103</v>
          </cell>
          <cell r="G37">
            <v>107</v>
          </cell>
          <cell r="H37">
            <v>111</v>
          </cell>
          <cell r="I37">
            <v>111</v>
          </cell>
          <cell r="J37">
            <v>110</v>
          </cell>
          <cell r="K37">
            <v>117</v>
          </cell>
          <cell r="L37">
            <v>117</v>
          </cell>
          <cell r="M37">
            <v>143</v>
          </cell>
          <cell r="N37">
            <v>133</v>
          </cell>
          <cell r="O37">
            <v>126</v>
          </cell>
          <cell r="P37">
            <v>128</v>
          </cell>
          <cell r="Q37">
            <v>138</v>
          </cell>
          <cell r="R37">
            <v>143</v>
          </cell>
          <cell r="S37">
            <v>146</v>
          </cell>
          <cell r="T37">
            <v>140</v>
          </cell>
          <cell r="U37">
            <v>125</v>
          </cell>
          <cell r="V37">
            <v>134</v>
          </cell>
          <cell r="W37">
            <v>122</v>
          </cell>
          <cell r="X37">
            <v>120</v>
          </cell>
          <cell r="Y37">
            <v>121</v>
          </cell>
          <cell r="Z37">
            <v>125</v>
          </cell>
        </row>
        <row r="38">
          <cell r="B38" t="str">
            <v>Malur</v>
          </cell>
          <cell r="C38">
            <v>66</v>
          </cell>
          <cell r="D38">
            <v>71</v>
          </cell>
          <cell r="E38">
            <v>69</v>
          </cell>
          <cell r="F38">
            <v>70</v>
          </cell>
          <cell r="G38">
            <v>69</v>
          </cell>
          <cell r="H38">
            <v>76</v>
          </cell>
          <cell r="I38">
            <v>76</v>
          </cell>
          <cell r="J38">
            <v>77</v>
          </cell>
          <cell r="K38">
            <v>90</v>
          </cell>
          <cell r="L38">
            <v>97</v>
          </cell>
          <cell r="M38">
            <v>113</v>
          </cell>
          <cell r="N38">
            <v>99</v>
          </cell>
          <cell r="O38">
            <v>107</v>
          </cell>
          <cell r="P38">
            <v>96</v>
          </cell>
          <cell r="Q38">
            <v>88</v>
          </cell>
          <cell r="R38">
            <v>92</v>
          </cell>
          <cell r="S38">
            <v>89</v>
          </cell>
          <cell r="T38">
            <v>92</v>
          </cell>
          <cell r="U38">
            <v>90</v>
          </cell>
          <cell r="V38">
            <v>98</v>
          </cell>
          <cell r="W38">
            <v>96</v>
          </cell>
          <cell r="X38">
            <v>92</v>
          </cell>
          <cell r="Y38">
            <v>88</v>
          </cell>
          <cell r="Z38">
            <v>88</v>
          </cell>
        </row>
        <row r="39">
          <cell r="B39" t="str">
            <v>TK Halli</v>
          </cell>
          <cell r="C39">
            <v>29</v>
          </cell>
          <cell r="D39">
            <v>33</v>
          </cell>
          <cell r="E39">
            <v>25</v>
          </cell>
          <cell r="F39">
            <v>24</v>
          </cell>
          <cell r="G39">
            <v>24</v>
          </cell>
          <cell r="H39">
            <v>30</v>
          </cell>
          <cell r="I39">
            <v>30</v>
          </cell>
          <cell r="J39">
            <v>35</v>
          </cell>
          <cell r="K39">
            <v>39</v>
          </cell>
          <cell r="L39">
            <v>45</v>
          </cell>
          <cell r="M39">
            <v>44</v>
          </cell>
          <cell r="N39">
            <v>43</v>
          </cell>
          <cell r="O39">
            <v>37</v>
          </cell>
          <cell r="P39">
            <v>31</v>
          </cell>
          <cell r="Q39">
            <v>32</v>
          </cell>
          <cell r="R39">
            <v>40</v>
          </cell>
          <cell r="S39">
            <v>41</v>
          </cell>
          <cell r="T39">
            <v>38</v>
          </cell>
          <cell r="U39">
            <v>38</v>
          </cell>
          <cell r="V39">
            <v>35</v>
          </cell>
          <cell r="W39">
            <v>34</v>
          </cell>
          <cell r="X39">
            <v>34</v>
          </cell>
          <cell r="Y39">
            <v>30</v>
          </cell>
          <cell r="Z39">
            <v>34</v>
          </cell>
        </row>
        <row r="40">
          <cell r="B40" t="str">
            <v xml:space="preserve">Dobbaspet </v>
          </cell>
          <cell r="C40">
            <v>91</v>
          </cell>
          <cell r="D40">
            <v>81</v>
          </cell>
          <cell r="E40">
            <v>84</v>
          </cell>
          <cell r="F40">
            <v>86</v>
          </cell>
          <cell r="G40">
            <v>88</v>
          </cell>
          <cell r="H40">
            <v>98</v>
          </cell>
          <cell r="I40">
            <v>98</v>
          </cell>
          <cell r="J40">
            <v>103</v>
          </cell>
          <cell r="K40">
            <v>110</v>
          </cell>
          <cell r="L40">
            <v>112</v>
          </cell>
          <cell r="M40">
            <v>127</v>
          </cell>
          <cell r="N40">
            <v>130</v>
          </cell>
          <cell r="O40">
            <v>122</v>
          </cell>
          <cell r="P40">
            <v>134</v>
          </cell>
          <cell r="Q40">
            <v>123</v>
          </cell>
          <cell r="R40">
            <v>127</v>
          </cell>
          <cell r="S40">
            <v>128</v>
          </cell>
          <cell r="T40">
            <v>119</v>
          </cell>
          <cell r="U40">
            <v>114</v>
          </cell>
          <cell r="V40">
            <v>112</v>
          </cell>
          <cell r="W40">
            <v>104</v>
          </cell>
          <cell r="X40">
            <v>102</v>
          </cell>
          <cell r="Y40">
            <v>100</v>
          </cell>
          <cell r="Z40">
            <v>100</v>
          </cell>
        </row>
        <row r="41">
          <cell r="B41" t="str">
            <v>Sarjapura</v>
          </cell>
          <cell r="C41">
            <v>39</v>
          </cell>
          <cell r="D41">
            <v>37</v>
          </cell>
          <cell r="E41">
            <v>37</v>
          </cell>
          <cell r="F41">
            <v>32</v>
          </cell>
          <cell r="G41">
            <v>30</v>
          </cell>
          <cell r="H41">
            <v>38</v>
          </cell>
          <cell r="I41">
            <v>38</v>
          </cell>
          <cell r="J41">
            <v>49</v>
          </cell>
          <cell r="K41">
            <v>54</v>
          </cell>
          <cell r="L41">
            <v>57</v>
          </cell>
          <cell r="M41">
            <v>59</v>
          </cell>
          <cell r="N41">
            <v>51</v>
          </cell>
          <cell r="O41">
            <v>58</v>
          </cell>
          <cell r="P41">
            <v>58</v>
          </cell>
          <cell r="Q41">
            <v>55</v>
          </cell>
          <cell r="R41">
            <v>57</v>
          </cell>
          <cell r="S41">
            <v>53</v>
          </cell>
          <cell r="T41">
            <v>53</v>
          </cell>
          <cell r="U41">
            <v>69</v>
          </cell>
          <cell r="V41">
            <v>60</v>
          </cell>
          <cell r="W41">
            <v>54</v>
          </cell>
          <cell r="X41">
            <v>51</v>
          </cell>
          <cell r="Y41">
            <v>50</v>
          </cell>
          <cell r="Z41">
            <v>47</v>
          </cell>
        </row>
        <row r="42">
          <cell r="B42" t="str">
            <v>Magadi</v>
          </cell>
          <cell r="C42">
            <v>0.3</v>
          </cell>
          <cell r="D42">
            <v>0.3</v>
          </cell>
          <cell r="E42">
            <v>0.3</v>
          </cell>
          <cell r="F42">
            <v>0.1</v>
          </cell>
          <cell r="G42">
            <v>0.7</v>
          </cell>
          <cell r="H42">
            <v>0.5</v>
          </cell>
          <cell r="I42">
            <v>0.5</v>
          </cell>
          <cell r="J42">
            <v>0.4</v>
          </cell>
          <cell r="K42">
            <v>1.2</v>
          </cell>
          <cell r="L42">
            <v>0.4</v>
          </cell>
          <cell r="M42">
            <v>0.7</v>
          </cell>
          <cell r="N42">
            <v>0.8</v>
          </cell>
          <cell r="O42">
            <v>0.9</v>
          </cell>
          <cell r="P42">
            <v>0.1</v>
          </cell>
          <cell r="Q42">
            <v>0.6</v>
          </cell>
          <cell r="R42">
            <v>0</v>
          </cell>
          <cell r="S42">
            <v>0.5</v>
          </cell>
          <cell r="T42">
            <v>0.5</v>
          </cell>
          <cell r="U42">
            <v>0.5</v>
          </cell>
          <cell r="V42">
            <v>0.7</v>
          </cell>
          <cell r="W42">
            <v>0.7</v>
          </cell>
          <cell r="X42">
            <v>0.7</v>
          </cell>
          <cell r="Y42">
            <v>0.7</v>
          </cell>
          <cell r="Z42">
            <v>0.7</v>
          </cell>
        </row>
        <row r="43">
          <cell r="B43" t="str">
            <v>Mittemari</v>
          </cell>
          <cell r="C43">
            <v>22</v>
          </cell>
          <cell r="D43">
            <v>24</v>
          </cell>
          <cell r="E43">
            <v>26</v>
          </cell>
          <cell r="F43">
            <v>26</v>
          </cell>
          <cell r="G43">
            <v>26</v>
          </cell>
          <cell r="H43">
            <v>22</v>
          </cell>
          <cell r="I43">
            <v>22</v>
          </cell>
          <cell r="J43">
            <v>39</v>
          </cell>
          <cell r="K43">
            <v>42</v>
          </cell>
          <cell r="L43">
            <v>34.6</v>
          </cell>
          <cell r="M43">
            <v>31.4</v>
          </cell>
          <cell r="N43">
            <v>40.9</v>
          </cell>
          <cell r="O43">
            <v>42.7</v>
          </cell>
          <cell r="P43">
            <v>35.799999999999997</v>
          </cell>
          <cell r="Q43">
            <v>32.5</v>
          </cell>
          <cell r="R43">
            <v>41</v>
          </cell>
          <cell r="S43">
            <v>42.6</v>
          </cell>
          <cell r="T43">
            <v>45</v>
          </cell>
          <cell r="U43">
            <v>36.6</v>
          </cell>
          <cell r="V43">
            <v>23.1</v>
          </cell>
          <cell r="W43">
            <v>21.2</v>
          </cell>
          <cell r="X43">
            <v>20.100000000000001</v>
          </cell>
          <cell r="Y43">
            <v>17</v>
          </cell>
          <cell r="Z43">
            <v>25</v>
          </cell>
        </row>
        <row r="44">
          <cell r="B44" t="str">
            <v>KIADB H/W Park</v>
          </cell>
          <cell r="C44">
            <v>5.7</v>
          </cell>
          <cell r="D44">
            <v>5.7</v>
          </cell>
          <cell r="E44">
            <v>5.7</v>
          </cell>
          <cell r="F44">
            <v>5.6</v>
          </cell>
          <cell r="G44">
            <v>5.9</v>
          </cell>
          <cell r="H44">
            <v>5.5</v>
          </cell>
          <cell r="I44">
            <v>5.5</v>
          </cell>
          <cell r="J44">
            <v>5.9</v>
          </cell>
          <cell r="K44">
            <v>6.1</v>
          </cell>
          <cell r="L44">
            <v>6.4</v>
          </cell>
          <cell r="M44">
            <v>7.8</v>
          </cell>
          <cell r="N44">
            <v>7.8</v>
          </cell>
          <cell r="O44">
            <v>8.3000000000000007</v>
          </cell>
          <cell r="P44">
            <v>8.1999999999999993</v>
          </cell>
          <cell r="Q44">
            <v>8.1999999999999993</v>
          </cell>
          <cell r="R44">
            <v>8.5</v>
          </cell>
          <cell r="S44">
            <v>8.5</v>
          </cell>
          <cell r="T44">
            <v>8.3000000000000007</v>
          </cell>
          <cell r="U44">
            <v>7.8</v>
          </cell>
          <cell r="V44">
            <v>8</v>
          </cell>
          <cell r="W44">
            <v>7.8</v>
          </cell>
          <cell r="X44">
            <v>7.7</v>
          </cell>
          <cell r="Y44">
            <v>8</v>
          </cell>
          <cell r="Z44">
            <v>7.3</v>
          </cell>
        </row>
        <row r="45">
          <cell r="B45" t="str">
            <v>BRAZ TOTAL</v>
          </cell>
          <cell r="C45">
            <v>753</v>
          </cell>
          <cell r="D45">
            <v>768</v>
          </cell>
          <cell r="E45">
            <v>747</v>
          </cell>
          <cell r="F45">
            <v>732.7</v>
          </cell>
          <cell r="G45">
            <v>746.6</v>
          </cell>
          <cell r="H45">
            <v>780</v>
          </cell>
          <cell r="I45">
            <v>780</v>
          </cell>
          <cell r="J45">
            <v>860.3</v>
          </cell>
          <cell r="K45">
            <v>919.30000000000007</v>
          </cell>
          <cell r="L45">
            <v>961.4</v>
          </cell>
          <cell r="M45">
            <v>1104.9000000000001</v>
          </cell>
          <cell r="N45">
            <v>1094.5</v>
          </cell>
          <cell r="O45">
            <v>1094.9000000000001</v>
          </cell>
          <cell r="P45">
            <v>1086.0999999999999</v>
          </cell>
          <cell r="Q45">
            <v>997.30000000000007</v>
          </cell>
          <cell r="R45">
            <v>1028.5</v>
          </cell>
          <cell r="S45">
            <v>1039.5999999999999</v>
          </cell>
          <cell r="T45">
            <v>987.8</v>
          </cell>
          <cell r="U45">
            <v>903.9</v>
          </cell>
          <cell r="V45">
            <v>892.80000000000007</v>
          </cell>
          <cell r="W45">
            <v>858.7</v>
          </cell>
          <cell r="X45">
            <v>821.50000000000011</v>
          </cell>
          <cell r="Y45">
            <v>770.7</v>
          </cell>
          <cell r="Z45">
            <v>847</v>
          </cell>
        </row>
        <row r="46">
          <cell r="B46" t="str">
            <v>TUMKUR</v>
          </cell>
        </row>
        <row r="47">
          <cell r="B47" t="str">
            <v>Anthrasanahalli</v>
          </cell>
          <cell r="C47">
            <v>142</v>
          </cell>
          <cell r="D47">
            <v>145</v>
          </cell>
          <cell r="E47">
            <v>137</v>
          </cell>
          <cell r="F47">
            <v>137</v>
          </cell>
          <cell r="G47">
            <v>139</v>
          </cell>
          <cell r="H47">
            <v>115</v>
          </cell>
          <cell r="I47">
            <v>115</v>
          </cell>
          <cell r="J47">
            <v>119</v>
          </cell>
          <cell r="K47">
            <v>126</v>
          </cell>
          <cell r="L47">
            <v>135</v>
          </cell>
          <cell r="M47">
            <v>159</v>
          </cell>
          <cell r="N47">
            <v>175</v>
          </cell>
          <cell r="O47">
            <v>127</v>
          </cell>
          <cell r="P47">
            <v>130</v>
          </cell>
          <cell r="Q47">
            <v>139</v>
          </cell>
          <cell r="R47">
            <v>158</v>
          </cell>
          <cell r="S47">
            <v>123</v>
          </cell>
          <cell r="T47">
            <v>107</v>
          </cell>
          <cell r="U47">
            <v>85</v>
          </cell>
          <cell r="V47">
            <v>101</v>
          </cell>
          <cell r="W47">
            <v>85</v>
          </cell>
          <cell r="X47">
            <v>88</v>
          </cell>
          <cell r="Y47">
            <v>86</v>
          </cell>
          <cell r="Z47">
            <v>110</v>
          </cell>
        </row>
        <row r="48">
          <cell r="B48" t="str">
            <v>Anchepalya</v>
          </cell>
          <cell r="C48">
            <v>35</v>
          </cell>
          <cell r="D48">
            <v>44</v>
          </cell>
          <cell r="E48">
            <v>42</v>
          </cell>
          <cell r="F48">
            <v>39</v>
          </cell>
          <cell r="G48">
            <v>40</v>
          </cell>
          <cell r="H48">
            <v>44</v>
          </cell>
          <cell r="I48">
            <v>44</v>
          </cell>
          <cell r="J48">
            <v>51</v>
          </cell>
          <cell r="K48">
            <v>65</v>
          </cell>
          <cell r="L48">
            <v>79</v>
          </cell>
          <cell r="M48">
            <v>89</v>
          </cell>
          <cell r="N48">
            <v>94</v>
          </cell>
          <cell r="O48">
            <v>101</v>
          </cell>
          <cell r="P48">
            <v>108</v>
          </cell>
          <cell r="Q48">
            <v>98</v>
          </cell>
          <cell r="R48">
            <v>95</v>
          </cell>
          <cell r="S48">
            <v>69</v>
          </cell>
          <cell r="T48">
            <v>49</v>
          </cell>
          <cell r="U48">
            <v>47</v>
          </cell>
          <cell r="V48">
            <v>53</v>
          </cell>
          <cell r="W48">
            <v>50</v>
          </cell>
          <cell r="X48">
            <v>47</v>
          </cell>
          <cell r="Y48">
            <v>63</v>
          </cell>
          <cell r="Z48">
            <v>60</v>
          </cell>
        </row>
        <row r="49">
          <cell r="B49" t="str">
            <v>KB Cross</v>
          </cell>
          <cell r="C49">
            <v>66</v>
          </cell>
          <cell r="D49">
            <v>72</v>
          </cell>
          <cell r="E49">
            <v>72</v>
          </cell>
          <cell r="F49">
            <v>71</v>
          </cell>
          <cell r="G49">
            <v>71</v>
          </cell>
          <cell r="H49">
            <v>64</v>
          </cell>
          <cell r="I49">
            <v>64</v>
          </cell>
          <cell r="J49">
            <v>59</v>
          </cell>
          <cell r="K49">
            <v>66</v>
          </cell>
          <cell r="L49">
            <v>75</v>
          </cell>
          <cell r="M49">
            <v>66</v>
          </cell>
          <cell r="N49">
            <v>64</v>
          </cell>
          <cell r="O49">
            <v>50</v>
          </cell>
          <cell r="P49">
            <v>63</v>
          </cell>
          <cell r="Q49">
            <v>68</v>
          </cell>
          <cell r="R49">
            <v>66</v>
          </cell>
          <cell r="S49">
            <v>54</v>
          </cell>
          <cell r="T49">
            <v>55</v>
          </cell>
          <cell r="U49">
            <v>54</v>
          </cell>
          <cell r="V49">
            <v>46</v>
          </cell>
          <cell r="W49">
            <v>50</v>
          </cell>
          <cell r="X49">
            <v>46</v>
          </cell>
          <cell r="Y49">
            <v>46</v>
          </cell>
          <cell r="Z49">
            <v>63</v>
          </cell>
        </row>
        <row r="50">
          <cell r="B50" t="str">
            <v>Madhugiri</v>
          </cell>
          <cell r="C50">
            <v>58</v>
          </cell>
          <cell r="D50">
            <v>62</v>
          </cell>
          <cell r="E50">
            <v>63</v>
          </cell>
          <cell r="F50">
            <v>65</v>
          </cell>
          <cell r="G50">
            <v>63</v>
          </cell>
          <cell r="H50">
            <v>59</v>
          </cell>
          <cell r="I50">
            <v>59</v>
          </cell>
          <cell r="J50">
            <v>76</v>
          </cell>
          <cell r="K50">
            <v>104</v>
          </cell>
          <cell r="L50">
            <v>122</v>
          </cell>
          <cell r="M50">
            <v>163</v>
          </cell>
          <cell r="N50">
            <v>152</v>
          </cell>
          <cell r="O50">
            <v>127</v>
          </cell>
          <cell r="P50">
            <v>142</v>
          </cell>
          <cell r="Q50">
            <v>155</v>
          </cell>
          <cell r="R50">
            <v>145</v>
          </cell>
          <cell r="S50">
            <v>98</v>
          </cell>
          <cell r="T50">
            <v>60</v>
          </cell>
          <cell r="U50">
            <v>38</v>
          </cell>
          <cell r="V50">
            <v>40</v>
          </cell>
          <cell r="W50">
            <v>40</v>
          </cell>
          <cell r="X50">
            <v>36</v>
          </cell>
          <cell r="Y50">
            <v>49</v>
          </cell>
          <cell r="Z50">
            <v>71</v>
          </cell>
        </row>
        <row r="51">
          <cell r="B51" t="str">
            <v>Nittur</v>
          </cell>
          <cell r="C51">
            <v>84</v>
          </cell>
          <cell r="D51">
            <v>95</v>
          </cell>
          <cell r="E51">
            <v>87</v>
          </cell>
          <cell r="F51">
            <v>86</v>
          </cell>
          <cell r="G51">
            <v>97</v>
          </cell>
          <cell r="H51">
            <v>71</v>
          </cell>
          <cell r="I51">
            <v>71</v>
          </cell>
          <cell r="J51">
            <v>67</v>
          </cell>
          <cell r="K51">
            <v>80</v>
          </cell>
          <cell r="L51">
            <v>85</v>
          </cell>
          <cell r="M51">
            <v>118</v>
          </cell>
          <cell r="N51">
            <v>89</v>
          </cell>
          <cell r="O51">
            <v>65</v>
          </cell>
          <cell r="P51">
            <v>67</v>
          </cell>
          <cell r="Q51">
            <v>65</v>
          </cell>
          <cell r="R51">
            <v>59</v>
          </cell>
          <cell r="S51">
            <v>37</v>
          </cell>
          <cell r="T51">
            <v>28</v>
          </cell>
          <cell r="U51">
            <v>19</v>
          </cell>
          <cell r="V51">
            <v>33</v>
          </cell>
          <cell r="W51">
            <v>33</v>
          </cell>
          <cell r="X51">
            <v>30</v>
          </cell>
          <cell r="Y51">
            <v>41</v>
          </cell>
          <cell r="Z51">
            <v>85</v>
          </cell>
        </row>
        <row r="52">
          <cell r="B52" t="str">
            <v>Pavagada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26</v>
          </cell>
          <cell r="S52">
            <v>26</v>
          </cell>
          <cell r="T52">
            <v>26</v>
          </cell>
          <cell r="U52">
            <v>26</v>
          </cell>
          <cell r="V52">
            <v>26</v>
          </cell>
          <cell r="W52">
            <v>26</v>
          </cell>
          <cell r="X52">
            <v>26</v>
          </cell>
          <cell r="Y52">
            <v>26</v>
          </cell>
          <cell r="Z52">
            <v>26</v>
          </cell>
        </row>
        <row r="53">
          <cell r="B53" t="str">
            <v>KIADB VN Pura</v>
          </cell>
          <cell r="C53">
            <v>1.2</v>
          </cell>
          <cell r="D53">
            <v>1.2</v>
          </cell>
          <cell r="E53">
            <v>1.1000000000000001</v>
          </cell>
          <cell r="F53">
            <v>1.1000000000000001</v>
          </cell>
          <cell r="G53">
            <v>1.1000000000000001</v>
          </cell>
          <cell r="H53">
            <v>1.1000000000000001</v>
          </cell>
          <cell r="I53">
            <v>1.1000000000000001</v>
          </cell>
          <cell r="J53">
            <v>1.3</v>
          </cell>
          <cell r="K53">
            <v>1.3</v>
          </cell>
          <cell r="L53">
            <v>1.3</v>
          </cell>
          <cell r="M53">
            <v>1.3</v>
          </cell>
          <cell r="N53">
            <v>1.3</v>
          </cell>
          <cell r="O53">
            <v>0.8</v>
          </cell>
          <cell r="P53">
            <v>1.4</v>
          </cell>
          <cell r="Q53">
            <v>0.7</v>
          </cell>
          <cell r="R53">
            <v>1.1000000000000001</v>
          </cell>
          <cell r="S53">
            <v>1.3</v>
          </cell>
          <cell r="T53">
            <v>1.9</v>
          </cell>
          <cell r="U53">
            <v>2</v>
          </cell>
          <cell r="V53">
            <v>2</v>
          </cell>
          <cell r="W53">
            <v>1.8</v>
          </cell>
          <cell r="X53">
            <v>1.5</v>
          </cell>
          <cell r="Y53">
            <v>1.2</v>
          </cell>
          <cell r="Z53">
            <v>1.2</v>
          </cell>
        </row>
        <row r="54">
          <cell r="B54" t="str">
            <v>DAVANAGERE</v>
          </cell>
        </row>
        <row r="55">
          <cell r="B55" t="str">
            <v xml:space="preserve">Chithradurga </v>
          </cell>
          <cell r="C55">
            <v>39</v>
          </cell>
          <cell r="D55">
            <v>36</v>
          </cell>
          <cell r="E55">
            <v>39</v>
          </cell>
          <cell r="F55">
            <v>38</v>
          </cell>
          <cell r="G55">
            <v>27</v>
          </cell>
          <cell r="H55">
            <v>30</v>
          </cell>
          <cell r="I55">
            <v>30</v>
          </cell>
          <cell r="J55">
            <v>48</v>
          </cell>
          <cell r="K55">
            <v>65</v>
          </cell>
          <cell r="L55">
            <v>78</v>
          </cell>
          <cell r="M55">
            <v>79</v>
          </cell>
          <cell r="N55">
            <v>57</v>
          </cell>
          <cell r="O55">
            <v>55</v>
          </cell>
          <cell r="P55">
            <v>22</v>
          </cell>
          <cell r="Q55">
            <v>38</v>
          </cell>
          <cell r="R55">
            <v>38</v>
          </cell>
          <cell r="S55">
            <v>32</v>
          </cell>
          <cell r="T55">
            <v>31</v>
          </cell>
          <cell r="U55">
            <v>31</v>
          </cell>
          <cell r="V55">
            <v>38</v>
          </cell>
          <cell r="W55">
            <v>26</v>
          </cell>
          <cell r="X55">
            <v>16</v>
          </cell>
          <cell r="Y55">
            <v>33</v>
          </cell>
          <cell r="Z55">
            <v>37</v>
          </cell>
        </row>
        <row r="56">
          <cell r="B56" t="str">
            <v>Davangere</v>
          </cell>
          <cell r="C56">
            <v>74</v>
          </cell>
          <cell r="D56">
            <v>61</v>
          </cell>
          <cell r="E56">
            <v>62</v>
          </cell>
          <cell r="F56">
            <v>61</v>
          </cell>
          <cell r="G56">
            <v>62</v>
          </cell>
          <cell r="H56">
            <v>72</v>
          </cell>
          <cell r="I56">
            <v>72</v>
          </cell>
          <cell r="J56">
            <v>99</v>
          </cell>
          <cell r="K56">
            <v>109</v>
          </cell>
          <cell r="L56">
            <v>112</v>
          </cell>
          <cell r="M56">
            <v>107</v>
          </cell>
          <cell r="N56">
            <v>112</v>
          </cell>
          <cell r="O56">
            <v>97</v>
          </cell>
          <cell r="P56">
            <v>99</v>
          </cell>
          <cell r="Q56">
            <v>87</v>
          </cell>
          <cell r="R56">
            <v>92</v>
          </cell>
          <cell r="S56">
            <v>85</v>
          </cell>
          <cell r="T56">
            <v>83</v>
          </cell>
          <cell r="U56">
            <v>92</v>
          </cell>
          <cell r="V56">
            <v>99</v>
          </cell>
          <cell r="W56">
            <v>96</v>
          </cell>
          <cell r="X56">
            <v>93</v>
          </cell>
          <cell r="Y56">
            <v>86</v>
          </cell>
          <cell r="Z56">
            <v>85</v>
          </cell>
        </row>
        <row r="57">
          <cell r="B57" t="str">
            <v>Hiriyur</v>
          </cell>
          <cell r="C57">
            <v>43</v>
          </cell>
          <cell r="D57">
            <v>48</v>
          </cell>
          <cell r="E57">
            <v>56</v>
          </cell>
          <cell r="F57">
            <v>49</v>
          </cell>
          <cell r="G57">
            <v>55</v>
          </cell>
          <cell r="H57">
            <v>49</v>
          </cell>
          <cell r="I57">
            <v>49</v>
          </cell>
          <cell r="J57">
            <v>63</v>
          </cell>
          <cell r="K57">
            <v>94</v>
          </cell>
          <cell r="L57">
            <v>119</v>
          </cell>
          <cell r="M57">
            <v>129</v>
          </cell>
          <cell r="N57">
            <v>144</v>
          </cell>
          <cell r="O57">
            <v>128</v>
          </cell>
          <cell r="P57">
            <v>140</v>
          </cell>
          <cell r="Q57">
            <v>132</v>
          </cell>
          <cell r="R57">
            <v>132</v>
          </cell>
          <cell r="S57">
            <v>132</v>
          </cell>
          <cell r="T57">
            <v>94</v>
          </cell>
          <cell r="U57">
            <v>55</v>
          </cell>
          <cell r="V57">
            <v>49</v>
          </cell>
          <cell r="W57">
            <v>41</v>
          </cell>
          <cell r="X57">
            <v>37</v>
          </cell>
          <cell r="Y57">
            <v>50</v>
          </cell>
          <cell r="Z57">
            <v>54</v>
          </cell>
        </row>
        <row r="58">
          <cell r="B58" t="str">
            <v>Honnali</v>
          </cell>
          <cell r="C58">
            <v>39</v>
          </cell>
          <cell r="D58">
            <v>37</v>
          </cell>
          <cell r="E58">
            <v>34</v>
          </cell>
          <cell r="F58">
            <v>37</v>
          </cell>
          <cell r="G58">
            <v>40</v>
          </cell>
          <cell r="H58">
            <v>46</v>
          </cell>
          <cell r="I58">
            <v>46</v>
          </cell>
          <cell r="J58">
            <v>65</v>
          </cell>
          <cell r="K58">
            <v>73</v>
          </cell>
          <cell r="L58">
            <v>80</v>
          </cell>
          <cell r="M58">
            <v>85</v>
          </cell>
          <cell r="N58">
            <v>85</v>
          </cell>
          <cell r="O58">
            <v>88</v>
          </cell>
          <cell r="P58">
            <v>80</v>
          </cell>
          <cell r="Q58">
            <v>74</v>
          </cell>
          <cell r="R58">
            <v>63</v>
          </cell>
          <cell r="S58">
            <v>70</v>
          </cell>
          <cell r="T58">
            <v>59</v>
          </cell>
          <cell r="U58">
            <v>59</v>
          </cell>
          <cell r="V58">
            <v>49</v>
          </cell>
          <cell r="W58">
            <v>42</v>
          </cell>
          <cell r="X58">
            <v>36</v>
          </cell>
          <cell r="Y58">
            <v>38</v>
          </cell>
          <cell r="Z58">
            <v>49</v>
          </cell>
        </row>
        <row r="59">
          <cell r="B59" t="str">
            <v>Tallak</v>
          </cell>
          <cell r="C59">
            <v>38</v>
          </cell>
          <cell r="D59">
            <v>44</v>
          </cell>
          <cell r="E59">
            <v>44</v>
          </cell>
          <cell r="F59">
            <v>42</v>
          </cell>
          <cell r="G59">
            <v>45</v>
          </cell>
          <cell r="H59">
            <v>58</v>
          </cell>
          <cell r="I59">
            <v>59</v>
          </cell>
          <cell r="J59">
            <v>52</v>
          </cell>
          <cell r="K59">
            <v>66</v>
          </cell>
          <cell r="L59">
            <v>52</v>
          </cell>
          <cell r="M59">
            <v>90</v>
          </cell>
          <cell r="N59">
            <v>120</v>
          </cell>
          <cell r="O59">
            <v>81</v>
          </cell>
          <cell r="P59">
            <v>96</v>
          </cell>
          <cell r="Q59">
            <v>97</v>
          </cell>
          <cell r="R59">
            <v>55</v>
          </cell>
          <cell r="S59">
            <v>72</v>
          </cell>
          <cell r="T59">
            <v>64</v>
          </cell>
          <cell r="U59">
            <v>54</v>
          </cell>
          <cell r="V59">
            <v>33</v>
          </cell>
          <cell r="W59">
            <v>39</v>
          </cell>
          <cell r="X59">
            <v>40</v>
          </cell>
          <cell r="Y59">
            <v>38</v>
          </cell>
          <cell r="Z59">
            <v>44</v>
          </cell>
        </row>
        <row r="60">
          <cell r="B60" t="str">
            <v>Neelagunda</v>
          </cell>
          <cell r="C60">
            <v>17</v>
          </cell>
          <cell r="D60">
            <v>23</v>
          </cell>
          <cell r="E60">
            <v>20</v>
          </cell>
          <cell r="F60">
            <v>18</v>
          </cell>
          <cell r="G60">
            <v>19</v>
          </cell>
          <cell r="H60">
            <v>18</v>
          </cell>
          <cell r="I60">
            <v>18</v>
          </cell>
          <cell r="J60">
            <v>34</v>
          </cell>
          <cell r="K60">
            <v>40</v>
          </cell>
          <cell r="L60">
            <v>44</v>
          </cell>
          <cell r="M60">
            <v>44</v>
          </cell>
          <cell r="N60">
            <v>37</v>
          </cell>
          <cell r="O60">
            <v>35</v>
          </cell>
          <cell r="P60">
            <v>30</v>
          </cell>
          <cell r="Q60">
            <v>37</v>
          </cell>
          <cell r="R60">
            <v>40</v>
          </cell>
          <cell r="S60">
            <v>30</v>
          </cell>
          <cell r="T60">
            <v>31</v>
          </cell>
          <cell r="U60">
            <v>30</v>
          </cell>
          <cell r="V60">
            <v>20</v>
          </cell>
          <cell r="W60">
            <v>7</v>
          </cell>
          <cell r="X60">
            <v>6</v>
          </cell>
          <cell r="Y60">
            <v>11</v>
          </cell>
          <cell r="Z60">
            <v>20</v>
          </cell>
        </row>
        <row r="61">
          <cell r="B61" t="str">
            <v>CTAZ TOTAL</v>
          </cell>
          <cell r="C61">
            <v>636.20000000000005</v>
          </cell>
          <cell r="D61">
            <v>668.2</v>
          </cell>
          <cell r="E61">
            <v>657.1</v>
          </cell>
          <cell r="F61">
            <v>644.1</v>
          </cell>
          <cell r="G61">
            <v>659.1</v>
          </cell>
          <cell r="H61">
            <v>627.1</v>
          </cell>
          <cell r="I61">
            <v>628.1</v>
          </cell>
          <cell r="J61">
            <v>734.3</v>
          </cell>
          <cell r="K61">
            <v>889.3</v>
          </cell>
          <cell r="L61">
            <v>982.3</v>
          </cell>
          <cell r="M61">
            <v>1130.3</v>
          </cell>
          <cell r="N61">
            <v>1130.3</v>
          </cell>
          <cell r="O61">
            <v>954.8</v>
          </cell>
          <cell r="P61">
            <v>978.4</v>
          </cell>
          <cell r="Q61">
            <v>990.7</v>
          </cell>
          <cell r="R61">
            <v>970.1</v>
          </cell>
          <cell r="S61">
            <v>829.3</v>
          </cell>
          <cell r="T61">
            <v>688.9</v>
          </cell>
          <cell r="U61">
            <v>592</v>
          </cell>
          <cell r="V61">
            <v>589</v>
          </cell>
          <cell r="W61">
            <v>536.79999999999995</v>
          </cell>
          <cell r="X61">
            <v>502.5</v>
          </cell>
          <cell r="Y61">
            <v>568.20000000000005</v>
          </cell>
          <cell r="Z61">
            <v>705.2</v>
          </cell>
        </row>
        <row r="62">
          <cell r="B62" t="str">
            <v>EHT</v>
          </cell>
        </row>
        <row r="63">
          <cell r="B63" t="str">
            <v>Harohalli</v>
          </cell>
          <cell r="C63">
            <v>35</v>
          </cell>
          <cell r="D63">
            <v>32</v>
          </cell>
          <cell r="E63">
            <v>32</v>
          </cell>
          <cell r="F63">
            <v>33</v>
          </cell>
          <cell r="G63">
            <v>32</v>
          </cell>
          <cell r="H63">
            <v>35</v>
          </cell>
          <cell r="I63">
            <v>35</v>
          </cell>
          <cell r="J63">
            <v>34</v>
          </cell>
          <cell r="K63">
            <v>34</v>
          </cell>
          <cell r="L63">
            <v>35</v>
          </cell>
          <cell r="M63">
            <v>34</v>
          </cell>
          <cell r="N63">
            <v>-45</v>
          </cell>
          <cell r="O63">
            <v>-39</v>
          </cell>
          <cell r="P63">
            <v>-32</v>
          </cell>
          <cell r="Q63">
            <v>-45</v>
          </cell>
          <cell r="R63">
            <v>35</v>
          </cell>
          <cell r="S63">
            <v>35</v>
          </cell>
          <cell r="T63">
            <v>35</v>
          </cell>
          <cell r="U63">
            <v>35</v>
          </cell>
          <cell r="V63">
            <v>35</v>
          </cell>
          <cell r="W63">
            <v>35</v>
          </cell>
          <cell r="X63">
            <v>34</v>
          </cell>
          <cell r="Y63">
            <v>35</v>
          </cell>
          <cell r="Z63">
            <v>35</v>
          </cell>
        </row>
        <row r="64">
          <cell r="B64" t="str">
            <v>Tataguni</v>
          </cell>
          <cell r="C64">
            <v>34</v>
          </cell>
          <cell r="D64">
            <v>32</v>
          </cell>
          <cell r="E64">
            <v>32</v>
          </cell>
          <cell r="F64">
            <v>32</v>
          </cell>
          <cell r="G64">
            <v>32</v>
          </cell>
          <cell r="H64">
            <v>34</v>
          </cell>
          <cell r="I64">
            <v>34</v>
          </cell>
          <cell r="J64">
            <v>33</v>
          </cell>
          <cell r="K64">
            <v>35</v>
          </cell>
          <cell r="L64">
            <v>35</v>
          </cell>
          <cell r="M64">
            <v>34</v>
          </cell>
          <cell r="N64">
            <v>40</v>
          </cell>
          <cell r="O64">
            <v>40</v>
          </cell>
          <cell r="P64">
            <v>40</v>
          </cell>
          <cell r="Q64">
            <v>40</v>
          </cell>
          <cell r="R64">
            <v>38</v>
          </cell>
          <cell r="S64">
            <v>36</v>
          </cell>
          <cell r="T64">
            <v>35</v>
          </cell>
          <cell r="U64">
            <v>37</v>
          </cell>
          <cell r="V64">
            <v>36</v>
          </cell>
          <cell r="W64">
            <v>34</v>
          </cell>
          <cell r="X64">
            <v>35</v>
          </cell>
          <cell r="Y64">
            <v>35</v>
          </cell>
          <cell r="Z64">
            <v>34</v>
          </cell>
        </row>
        <row r="65">
          <cell r="B65" t="str">
            <v>CPRI</v>
          </cell>
          <cell r="C65">
            <v>2</v>
          </cell>
          <cell r="D65">
            <v>2</v>
          </cell>
          <cell r="E65">
            <v>2</v>
          </cell>
          <cell r="F65">
            <v>2</v>
          </cell>
          <cell r="G65">
            <v>2</v>
          </cell>
          <cell r="H65">
            <v>2</v>
          </cell>
          <cell r="I65">
            <v>2</v>
          </cell>
          <cell r="J65">
            <v>2</v>
          </cell>
          <cell r="K65">
            <v>2</v>
          </cell>
          <cell r="L65">
            <v>2</v>
          </cell>
          <cell r="M65">
            <v>2</v>
          </cell>
          <cell r="N65">
            <v>2</v>
          </cell>
          <cell r="O65">
            <v>2</v>
          </cell>
          <cell r="P65">
            <v>2</v>
          </cell>
          <cell r="Q65">
            <v>2</v>
          </cell>
          <cell r="R65">
            <v>2</v>
          </cell>
          <cell r="S65">
            <v>2</v>
          </cell>
          <cell r="T65">
            <v>2</v>
          </cell>
          <cell r="U65">
            <v>2</v>
          </cell>
          <cell r="V65">
            <v>2</v>
          </cell>
          <cell r="W65">
            <v>2</v>
          </cell>
          <cell r="X65">
            <v>2</v>
          </cell>
          <cell r="Y65">
            <v>2</v>
          </cell>
          <cell r="Z65">
            <v>2</v>
          </cell>
        </row>
        <row r="66">
          <cell r="B66" t="str">
            <v>ITPL</v>
          </cell>
          <cell r="C66">
            <v>7</v>
          </cell>
          <cell r="D66">
            <v>7</v>
          </cell>
          <cell r="E66">
            <v>7</v>
          </cell>
          <cell r="F66">
            <v>7</v>
          </cell>
          <cell r="G66">
            <v>7</v>
          </cell>
          <cell r="H66">
            <v>7</v>
          </cell>
          <cell r="I66">
            <v>7</v>
          </cell>
          <cell r="J66">
            <v>8</v>
          </cell>
          <cell r="K66">
            <v>7</v>
          </cell>
          <cell r="L66">
            <v>9</v>
          </cell>
          <cell r="M66">
            <v>10</v>
          </cell>
          <cell r="N66">
            <v>10</v>
          </cell>
          <cell r="O66">
            <v>10</v>
          </cell>
          <cell r="P66">
            <v>9</v>
          </cell>
          <cell r="Q66">
            <v>9</v>
          </cell>
          <cell r="R66">
            <v>10</v>
          </cell>
          <cell r="S66">
            <v>10</v>
          </cell>
          <cell r="T66">
            <v>10</v>
          </cell>
          <cell r="U66">
            <v>10</v>
          </cell>
          <cell r="V66">
            <v>10</v>
          </cell>
          <cell r="W66">
            <v>8</v>
          </cell>
          <cell r="X66">
            <v>8</v>
          </cell>
          <cell r="Y66">
            <v>8</v>
          </cell>
          <cell r="Z66">
            <v>7</v>
          </cell>
        </row>
        <row r="67">
          <cell r="B67" t="str">
            <v>Railway</v>
          </cell>
          <cell r="C67">
            <v>1</v>
          </cell>
          <cell r="D67">
            <v>2</v>
          </cell>
          <cell r="E67">
            <v>3</v>
          </cell>
          <cell r="F67">
            <v>1</v>
          </cell>
          <cell r="G67">
            <v>1</v>
          </cell>
          <cell r="H67">
            <v>0</v>
          </cell>
          <cell r="I67">
            <v>0</v>
          </cell>
          <cell r="J67">
            <v>2</v>
          </cell>
          <cell r="K67">
            <v>1</v>
          </cell>
          <cell r="L67">
            <v>3</v>
          </cell>
          <cell r="M67">
            <v>1</v>
          </cell>
          <cell r="N67">
            <v>2</v>
          </cell>
          <cell r="O67">
            <v>2</v>
          </cell>
          <cell r="P67">
            <v>3</v>
          </cell>
          <cell r="Q67">
            <v>3</v>
          </cell>
          <cell r="R67">
            <v>3</v>
          </cell>
          <cell r="S67">
            <v>3</v>
          </cell>
          <cell r="T67">
            <v>1</v>
          </cell>
          <cell r="U67">
            <v>-1.4</v>
          </cell>
          <cell r="V67">
            <v>2</v>
          </cell>
          <cell r="W67">
            <v>3</v>
          </cell>
          <cell r="X67">
            <v>2</v>
          </cell>
          <cell r="Y67">
            <v>4</v>
          </cell>
          <cell r="Z67">
            <v>4</v>
          </cell>
        </row>
        <row r="68">
          <cell r="B68" t="str">
            <v>Toyota</v>
          </cell>
          <cell r="C68">
            <v>6</v>
          </cell>
          <cell r="D68">
            <v>3</v>
          </cell>
          <cell r="E68">
            <v>3</v>
          </cell>
          <cell r="F68">
            <v>3</v>
          </cell>
          <cell r="G68">
            <v>3</v>
          </cell>
          <cell r="H68">
            <v>8</v>
          </cell>
          <cell r="I68">
            <v>8</v>
          </cell>
          <cell r="J68">
            <v>10</v>
          </cell>
          <cell r="K68">
            <v>7</v>
          </cell>
          <cell r="L68">
            <v>10</v>
          </cell>
          <cell r="M68">
            <v>9</v>
          </cell>
          <cell r="N68">
            <v>10</v>
          </cell>
          <cell r="O68">
            <v>7</v>
          </cell>
          <cell r="P68">
            <v>11</v>
          </cell>
          <cell r="Q68">
            <v>10</v>
          </cell>
          <cell r="R68">
            <v>5</v>
          </cell>
          <cell r="S68">
            <v>10</v>
          </cell>
          <cell r="T68">
            <v>8</v>
          </cell>
          <cell r="U68">
            <v>9</v>
          </cell>
          <cell r="V68">
            <v>9</v>
          </cell>
          <cell r="W68">
            <v>8</v>
          </cell>
          <cell r="X68">
            <v>10</v>
          </cell>
          <cell r="Y68">
            <v>7</v>
          </cell>
          <cell r="Z68">
            <v>9</v>
          </cell>
        </row>
        <row r="69">
          <cell r="B69" t="str">
            <v>EHT TOTAL</v>
          </cell>
          <cell r="C69">
            <v>85</v>
          </cell>
          <cell r="D69">
            <v>78</v>
          </cell>
          <cell r="E69">
            <v>79</v>
          </cell>
          <cell r="F69">
            <v>78</v>
          </cell>
          <cell r="G69">
            <v>77</v>
          </cell>
          <cell r="H69">
            <v>86</v>
          </cell>
          <cell r="I69">
            <v>86</v>
          </cell>
          <cell r="J69">
            <v>89</v>
          </cell>
          <cell r="K69">
            <v>86</v>
          </cell>
          <cell r="L69">
            <v>94</v>
          </cell>
          <cell r="M69">
            <v>90</v>
          </cell>
          <cell r="N69">
            <v>19</v>
          </cell>
          <cell r="O69">
            <v>22</v>
          </cell>
          <cell r="P69">
            <v>33</v>
          </cell>
          <cell r="Q69">
            <v>19</v>
          </cell>
          <cell r="R69">
            <v>93</v>
          </cell>
          <cell r="S69">
            <v>96</v>
          </cell>
          <cell r="T69">
            <v>91</v>
          </cell>
          <cell r="U69">
            <v>91.6</v>
          </cell>
          <cell r="V69">
            <v>94</v>
          </cell>
          <cell r="W69">
            <v>90</v>
          </cell>
          <cell r="X69">
            <v>91</v>
          </cell>
          <cell r="Y69">
            <v>91</v>
          </cell>
          <cell r="Z69">
            <v>91</v>
          </cell>
        </row>
        <row r="71">
          <cell r="B71" t="str">
            <v>BESCOM TOTAL</v>
          </cell>
          <cell r="C71">
            <v>2983.2</v>
          </cell>
          <cell r="D71">
            <v>2949.2</v>
          </cell>
          <cell r="E71">
            <v>2902.1</v>
          </cell>
          <cell r="F71">
            <v>2854.7999999999997</v>
          </cell>
          <cell r="G71">
            <v>2878.7</v>
          </cell>
          <cell r="H71">
            <v>3094.1</v>
          </cell>
          <cell r="I71">
            <v>3095.1</v>
          </cell>
          <cell r="J71">
            <v>3711.6000000000004</v>
          </cell>
          <cell r="K71">
            <v>4198.6000000000004</v>
          </cell>
          <cell r="L71">
            <v>4496.7</v>
          </cell>
          <cell r="M71">
            <v>4823.2</v>
          </cell>
          <cell r="N71">
            <v>4416.8</v>
          </cell>
          <cell r="O71">
            <v>4308.7</v>
          </cell>
          <cell r="P71">
            <v>4293.5</v>
          </cell>
          <cell r="Q71">
            <v>4078</v>
          </cell>
          <cell r="R71">
            <v>4335.6000000000004</v>
          </cell>
          <cell r="S71">
            <v>4212.8999999999996</v>
          </cell>
          <cell r="T71">
            <v>4015.7000000000003</v>
          </cell>
          <cell r="U71">
            <v>3985.5</v>
          </cell>
          <cell r="V71">
            <v>3956.8</v>
          </cell>
          <cell r="W71">
            <v>3743.5</v>
          </cell>
          <cell r="X71">
            <v>3582</v>
          </cell>
          <cell r="Y71">
            <v>3352.8999999999996</v>
          </cell>
          <cell r="Z71">
            <v>3400.2</v>
          </cell>
        </row>
        <row r="72">
          <cell r="B72" t="str">
            <v>ALLOCATION</v>
          </cell>
        </row>
        <row r="73">
          <cell r="B73" t="str">
            <v>STATE LOAD</v>
          </cell>
          <cell r="C73">
            <v>5699</v>
          </cell>
          <cell r="D73">
            <v>5641</v>
          </cell>
          <cell r="E73">
            <v>5480</v>
          </cell>
          <cell r="F73">
            <v>5398</v>
          </cell>
          <cell r="G73">
            <v>5435</v>
          </cell>
          <cell r="H73">
            <v>5991</v>
          </cell>
          <cell r="I73">
            <v>6369</v>
          </cell>
          <cell r="J73">
            <v>7533</v>
          </cell>
          <cell r="K73">
            <v>8318</v>
          </cell>
          <cell r="L73">
            <v>8768</v>
          </cell>
          <cell r="M73">
            <v>9223</v>
          </cell>
          <cell r="N73">
            <v>8760</v>
          </cell>
          <cell r="O73">
            <v>8250</v>
          </cell>
          <cell r="P73">
            <v>8250</v>
          </cell>
          <cell r="Q73">
            <v>7982</v>
          </cell>
          <cell r="R73">
            <v>8168</v>
          </cell>
          <cell r="S73">
            <v>9154</v>
          </cell>
          <cell r="T73">
            <v>7611</v>
          </cell>
          <cell r="U73">
            <v>7192</v>
          </cell>
          <cell r="V73">
            <v>7356</v>
          </cell>
          <cell r="W73">
            <v>6918</v>
          </cell>
          <cell r="X73">
            <v>6638</v>
          </cell>
          <cell r="Y73">
            <v>6170</v>
          </cell>
          <cell r="Z73">
            <v>6280</v>
          </cell>
        </row>
        <row r="74">
          <cell r="B74" t="str">
            <v>GENERATION</v>
          </cell>
          <cell r="C74">
            <v>6032</v>
          </cell>
          <cell r="D74">
            <v>6021</v>
          </cell>
          <cell r="E74">
            <v>5866</v>
          </cell>
          <cell r="F74">
            <v>5785</v>
          </cell>
          <cell r="G74">
            <v>5849</v>
          </cell>
          <cell r="H74">
            <v>6407</v>
          </cell>
          <cell r="I74">
            <v>6749</v>
          </cell>
          <cell r="J74">
            <v>7903</v>
          </cell>
          <cell r="K74">
            <v>8645</v>
          </cell>
          <cell r="L74">
            <v>9037</v>
          </cell>
          <cell r="M74">
            <v>9482</v>
          </cell>
          <cell r="N74">
            <v>9191</v>
          </cell>
          <cell r="O74">
            <v>9229</v>
          </cell>
          <cell r="P74">
            <v>9299</v>
          </cell>
          <cell r="Q74">
            <v>8818</v>
          </cell>
          <cell r="R74">
            <v>8735</v>
          </cell>
          <cell r="S74">
            <v>8096</v>
          </cell>
          <cell r="T74">
            <v>8149</v>
          </cell>
          <cell r="U74">
            <v>7622</v>
          </cell>
          <cell r="V74">
            <v>7846</v>
          </cell>
          <cell r="W74">
            <v>7317</v>
          </cell>
          <cell r="X74">
            <v>7027</v>
          </cell>
          <cell r="Y74">
            <v>6593</v>
          </cell>
          <cell r="Z74">
            <v>6715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5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f>VLOOKUP(C5,'[1]Allocation '!C$1:D$65536,2,0)</f>
        <v>39</v>
      </c>
      <c r="E5" s="24">
        <f>VLOOKUP(C5,[1]Actuals!B$1:C$65536,2,0)</f>
        <v>34</v>
      </c>
      <c r="F5" s="24">
        <f>(E5-D5)/D5*100</f>
        <v>-12.820512820512819</v>
      </c>
      <c r="G5" s="24">
        <f>VLOOKUP(C5,'[1]Allocation '!C$1:E$65536,3,0)</f>
        <v>38</v>
      </c>
      <c r="H5" s="24">
        <f>VLOOKUP(C5,[1]Actuals!B$1:D$65536,3,0)</f>
        <v>31</v>
      </c>
      <c r="I5" s="24">
        <f>(H5-G5)/G5*100</f>
        <v>-18.421052631578945</v>
      </c>
      <c r="J5" s="24">
        <f>VLOOKUP(C5,'[1]Allocation '!C$1:F$65536,4,0)</f>
        <v>40</v>
      </c>
      <c r="K5" s="24">
        <f>VLOOKUP(C5,[1]Actuals!B$1:E$65536,4,0)</f>
        <v>30</v>
      </c>
      <c r="L5" s="24">
        <f>(K5-J5)/J5*100</f>
        <v>-25</v>
      </c>
      <c r="M5" s="24">
        <f>VLOOKUP(C5,'[1]Allocation '!C$1:G$65536,5,0)</f>
        <v>42</v>
      </c>
      <c r="N5" s="24">
        <f>VLOOKUP(C5,[1]Actuals!B$1:F$65536,5,0)</f>
        <v>29</v>
      </c>
      <c r="O5" s="24">
        <f>(N5-M5)/M5*100</f>
        <v>-30.952380952380953</v>
      </c>
      <c r="P5" s="24">
        <f>VLOOKUP(C5,'[1]Allocation '!C$1:H$65536,6,0)</f>
        <v>41.104124283336418</v>
      </c>
      <c r="Q5" s="24">
        <f>VLOOKUP(C5,[1]Actuals!B$1:G$65536,6,0)</f>
        <v>29</v>
      </c>
      <c r="R5" s="24">
        <f>(Q5-P5)/P5*100</f>
        <v>-29.447469066366711</v>
      </c>
      <c r="S5" s="24">
        <f>VLOOKUP(C5,'[1]Allocation '!C$1:I$65536,7,0)</f>
        <v>37.646081746455479</v>
      </c>
      <c r="T5" s="24">
        <f>VLOOKUP(C5,[1]Actuals!B$1:H$65536,7,0)</f>
        <v>34</v>
      </c>
      <c r="U5" s="24">
        <f>(T5-S5)/S5*100</f>
        <v>-9.6851560037819127</v>
      </c>
      <c r="V5" s="25">
        <f>VLOOKUP(C5,'[1]Allocation '!C$1:J$65536,8,0)</f>
        <v>42.839403973509931</v>
      </c>
      <c r="W5" s="24">
        <f>VLOOKUP(C5,[1]Actuals!B$1:I$65536,8,0)</f>
        <v>34</v>
      </c>
      <c r="X5" s="24">
        <f>(W5-V5)/V5*100</f>
        <v>-20.63381642512077</v>
      </c>
      <c r="Y5" s="24">
        <f>VLOOKUP(C5,'[1]Allocation '!C$1:K$65536,9,0)</f>
        <v>45.910877140950547</v>
      </c>
      <c r="Z5" s="24">
        <f>VLOOKUP(C5,[1]Actuals!B$1:J$65536,9,0)</f>
        <v>42</v>
      </c>
      <c r="AA5" s="24">
        <f>(Z5-Y5)/Y5*100</f>
        <v>-8.5184108527131812</v>
      </c>
      <c r="AB5" s="24">
        <f>VLOOKUP(C5,'[1]Allocation '!C$1:L$65536,10,0)</f>
        <v>49.79658982282195</v>
      </c>
      <c r="AC5" s="24">
        <f>VLOOKUP(C5,[1]Actuals!B$1:K$65536,10,0)</f>
        <v>49</v>
      </c>
      <c r="AD5" s="24">
        <f>(AC5-AB5)/AB5*100</f>
        <v>-1.5996874999999904</v>
      </c>
      <c r="AE5" s="24">
        <f>VLOOKUP(C5,'[1]Allocation '!C$1:M$65536,11,0)</f>
        <v>57.021061072890724</v>
      </c>
      <c r="AF5" s="24">
        <f>VLOOKUP(C5,[1]Actuals!B$1:L$65536,11,0)</f>
        <v>59</v>
      </c>
      <c r="AG5" s="24">
        <f>(AF5-AE5)/AE5*100</f>
        <v>3.4705403404885331</v>
      </c>
      <c r="AH5" s="24">
        <f>VLOOKUP(C5,'[1]Allocation '!C$1:N$65536,12,0)</f>
        <v>60.099673722743916</v>
      </c>
      <c r="AI5" s="24">
        <f>VLOOKUP(C5,[1]Actuals!B$1:M$65536,12,0)</f>
        <v>67</v>
      </c>
      <c r="AJ5" s="24">
        <f>(AI5-AH5)/AH5*100</f>
        <v>11.481470447059596</v>
      </c>
      <c r="AK5" s="24">
        <f>VLOOKUP(C5,'[1]Allocation '!C$1:O$65536,13,0)</f>
        <v>66.128836588620644</v>
      </c>
      <c r="AL5" s="24">
        <f>VLOOKUP(C5,[1]Actuals!B$1:N$65536,13,0)</f>
        <v>72</v>
      </c>
      <c r="AM5" s="24">
        <f>(AL5-AK5)/AK5*100</f>
        <v>8.8783709411117293</v>
      </c>
      <c r="AN5" s="24">
        <f>VLOOKUP(C5,'[1]Allocation '!C$1:P$65536,14,0)</f>
        <v>67.94497275571301</v>
      </c>
      <c r="AO5" s="24">
        <f>VLOOKUP(C5,[1]Actuals!B$1:O$65536,14,0)</f>
        <v>74</v>
      </c>
      <c r="AP5" s="24">
        <f>(AO5-AN5)/AN5*100</f>
        <v>8.911663363317583</v>
      </c>
      <c r="AQ5" s="24">
        <f>VLOOKUP(C5,'[1]Allocation '!C$1:Q$65536,15,0)</f>
        <v>67.916603846733722</v>
      </c>
      <c r="AR5" s="24">
        <f>VLOOKUP(C5,[1]Actuals!B$1:P$65536,15,0)</f>
        <v>73</v>
      </c>
      <c r="AS5" s="24">
        <f>(AR5-AQ5)/AQ5*100</f>
        <v>7.484761995369932</v>
      </c>
      <c r="AT5" s="24">
        <f>VLOOKUP(C5,'[1]Allocation '!C$1:R$65536,16,0)</f>
        <v>65.198691814882849</v>
      </c>
      <c r="AU5" s="24">
        <f>VLOOKUP(C5,[1]Actuals!B$1:Q$65536,16,0)</f>
        <v>71</v>
      </c>
      <c r="AV5" s="24">
        <f>(AU5-AT5)/AT5*100</f>
        <v>8.8978904693190355</v>
      </c>
      <c r="AW5" s="24">
        <f>VLOOKUP(C5,'[1]Allocation '!C$1:S$65536,17,0)</f>
        <v>65.230687408589276</v>
      </c>
      <c r="AX5" s="24">
        <f>VLOOKUP(C5,[1]Actuals!B$1:R$65536,17,0)</f>
        <v>69</v>
      </c>
      <c r="AY5" s="24">
        <f>(AX5-AW5)/AW5*100</f>
        <v>5.7784345699144026</v>
      </c>
      <c r="AZ5" s="24">
        <f>VLOOKUP('[1]06.11.2020'!C5,'[1]Allocation '!C$1:T$65536,18,0)</f>
        <v>65.921013446956678</v>
      </c>
      <c r="BA5" s="24">
        <f>VLOOKUP(C5,[1]Actuals!B$1:S$65536,18,0)</f>
        <v>70</v>
      </c>
      <c r="BB5" s="24">
        <f>(BA5-AZ5)/AZ5*100</f>
        <v>6.1876878703108487</v>
      </c>
      <c r="BC5" s="24">
        <f>VLOOKUP(C5,'[1]Allocation '!C$1:U$65536,19,0)</f>
        <v>63.836979551027213</v>
      </c>
      <c r="BD5" s="24">
        <f>VLOOKUP(C5,[1]Actuals!B$1:T$65536,19,0)</f>
        <v>70</v>
      </c>
      <c r="BE5" s="24">
        <f>(BD5-BC5)/BC5*100</f>
        <v>9.6543108591885396</v>
      </c>
      <c r="BF5" s="24">
        <f>VLOOKUP(C5,'[1]Allocation '!C$1:V$65536,20,0)</f>
        <v>71.907475695608454</v>
      </c>
      <c r="BG5" s="24">
        <f>VLOOKUP(C5,[1]Actuals!B$1:U$65536,20,0)</f>
        <v>70</v>
      </c>
      <c r="BH5" s="24">
        <f>(BG5-BF5)/BF5*100</f>
        <v>-2.6526806526806612</v>
      </c>
      <c r="BI5" s="24">
        <f>VLOOKUP(C5,'[1]Allocation '!C$1:W$65536,21,0)</f>
        <v>67.444849004069383</v>
      </c>
      <c r="BJ5" s="24">
        <f>VLOOKUP(C5,[1]Actuals!B$1:V$65536,21,0)</f>
        <v>68</v>
      </c>
      <c r="BK5" s="24">
        <f>(BJ5-BI5)/BI5*100</f>
        <v>0.82311845030169983</v>
      </c>
      <c r="BL5" s="24">
        <f>VLOOKUP(C5,'[1]Allocation '!C$1:X$65536,22,0)</f>
        <v>61.381727158948685</v>
      </c>
      <c r="BM5" s="24">
        <f>VLOOKUP(C5,[1]Actuals!B$1:W$65536,22,0)</f>
        <v>61</v>
      </c>
      <c r="BN5" s="24">
        <f>(BM5-BL5)/BL5*100</f>
        <v>-0.6218905472636802</v>
      </c>
      <c r="BO5" s="24">
        <f>VLOOKUP(C5,'[1]Allocation '!C$1:Y$65536,23,0)</f>
        <v>52.904314607917527</v>
      </c>
      <c r="BP5" s="24">
        <f>VLOOKUP(C5,[1]Actuals!B$1:X$65536,23,0)</f>
        <v>54</v>
      </c>
      <c r="BQ5" s="24">
        <f>(BP5-BO5)/BO5*100</f>
        <v>2.0710700066767243</v>
      </c>
      <c r="BR5" s="24">
        <f>VLOOKUP(C5,'[1]Allocation '!C$1:Z$65536,24,0)</f>
        <v>43.372058385463212</v>
      </c>
      <c r="BS5" s="24">
        <f>VLOOKUP(C5,[1]Actuals!B$1:Y$65536,24,0)</f>
        <v>45</v>
      </c>
      <c r="BT5" s="24">
        <f>(BS5-BR5)/BR5*100</f>
        <v>3.753434065934063</v>
      </c>
      <c r="BU5" s="24">
        <f>VLOOKUP(C5,'[1]Allocation '!C$1:AA$65536,25,0)</f>
        <v>39.561170212765958</v>
      </c>
      <c r="BV5" s="24">
        <f>VLOOKUP(C5,[1]Actuals!B$1:Z$65536,25,0)</f>
        <v>40</v>
      </c>
      <c r="BW5" s="24">
        <f>(BV5-BU5)/BU5*100</f>
        <v>1.1092436974789894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f>VLOOKUP(C6,'[1]Allocation '!C$1:D$65536,2,0)</f>
        <v>52</v>
      </c>
      <c r="E6" s="24">
        <f>VLOOKUP(C6,[1]Actuals!B$1:C$65536,2,0)</f>
        <v>54</v>
      </c>
      <c r="F6" s="24">
        <f t="shared" ref="F6:F62" si="0">(E6-D6)/D6*100</f>
        <v>3.8461538461538463</v>
      </c>
      <c r="G6" s="24">
        <f>VLOOKUP(C6,'[1]Allocation '!C$1:E$65536,3,0)</f>
        <v>47</v>
      </c>
      <c r="H6" s="24">
        <f>VLOOKUP(C6,[1]Actuals!B$1:D$65536,3,0)</f>
        <v>49</v>
      </c>
      <c r="I6" s="24">
        <f t="shared" ref="I6:I70" si="1">(H6-G6)/G6*100</f>
        <v>4.2553191489361701</v>
      </c>
      <c r="J6" s="24">
        <f>VLOOKUP(C6,'[1]Allocation '!C$1:F$65536,4,0)</f>
        <v>46</v>
      </c>
      <c r="K6" s="24">
        <f>VLOOKUP(C6,[1]Actuals!B$1:E$65536,4,0)</f>
        <v>47</v>
      </c>
      <c r="L6" s="24">
        <f t="shared" ref="L6:L70" si="2">(K6-J6)/J6*100</f>
        <v>2.1739130434782608</v>
      </c>
      <c r="M6" s="24">
        <f>VLOOKUP(C6,'[1]Allocation '!C$1:G$65536,5,0)</f>
        <v>45</v>
      </c>
      <c r="N6" s="24">
        <f>VLOOKUP(C6,[1]Actuals!B$1:F$65536,5,0)</f>
        <v>46</v>
      </c>
      <c r="O6" s="24">
        <f t="shared" ref="O6:O70" si="3">(N6-M6)/M6*100</f>
        <v>2.2222222222222223</v>
      </c>
      <c r="P6" s="24">
        <f>VLOOKUP(C6,'[1]Allocation '!C$1:H$65536,6,0)</f>
        <v>46.976142038098764</v>
      </c>
      <c r="Q6" s="24">
        <f>VLOOKUP(C6,[1]Actuals!B$1:G$65536,6,0)</f>
        <v>47</v>
      </c>
      <c r="R6" s="24">
        <f t="shared" ref="R6:R70" si="4">(Q6-P6)/P6*100</f>
        <v>5.0787401574795554E-2</v>
      </c>
      <c r="S6" s="24">
        <f>VLOOKUP(C6,'[1]Allocation '!C$1:I$65536,7,0)</f>
        <v>49.53431808744142</v>
      </c>
      <c r="T6" s="24">
        <f>VLOOKUP(C6,[1]Actuals!B$1:H$65536,7,0)</f>
        <v>55</v>
      </c>
      <c r="U6" s="24">
        <f t="shared" ref="U6:U70" si="5">(T6-S6)/S6*100</f>
        <v>11.034131736526943</v>
      </c>
      <c r="V6" s="25">
        <f>VLOOKUP(C6,'[1]Allocation '!C$1:J$65536,8,0)</f>
        <v>55.079233680227055</v>
      </c>
      <c r="W6" s="24">
        <f>VLOOKUP(C6,[1]Actuals!B$1:I$65536,8,0)</f>
        <v>55</v>
      </c>
      <c r="X6" s="24">
        <f t="shared" ref="X6:X70" si="6">(W6-V6)/V6*100</f>
        <v>-0.14385399892645861</v>
      </c>
      <c r="Y6" s="24">
        <f>VLOOKUP(C6,'[1]Allocation '!C$1:K$65536,9,0)</f>
        <v>60.25802624749759</v>
      </c>
      <c r="Z6" s="24">
        <f>VLOOKUP(C6,[1]Actuals!B$1:J$65536,9,0)</f>
        <v>66</v>
      </c>
      <c r="AA6" s="24">
        <f t="shared" ref="AA6:AA70" si="7">(Z6-Y6)/Y6*100</f>
        <v>9.5289774824658551</v>
      </c>
      <c r="AB6" s="24">
        <f>VLOOKUP(C6,'[1]Allocation '!C$1:L$65536,10,0)</f>
        <v>71.707089344863618</v>
      </c>
      <c r="AC6" s="24">
        <f>VLOOKUP(C6,[1]Actuals!B$1:K$65536,10,0)</f>
        <v>75</v>
      </c>
      <c r="AD6" s="24">
        <f t="shared" ref="AD6:AD69" si="8">(AC6-AB6)/AB6*100</f>
        <v>4.5921688988095193</v>
      </c>
      <c r="AE6" s="24">
        <f>VLOOKUP(C6,'[1]Allocation '!C$1:M$65536,11,0)</f>
        <v>86.549824842780566</v>
      </c>
      <c r="AF6" s="24">
        <f>VLOOKUP(C6,[1]Actuals!B$1:L$65536,11,0)</f>
        <v>89</v>
      </c>
      <c r="AG6" s="24">
        <f t="shared" ref="AG6:AG70" si="9">(AF6-AE6)/AE6*100</f>
        <v>2.8309417860408432</v>
      </c>
      <c r="AH6" s="24">
        <f>VLOOKUP(C6,'[1]Allocation '!C$1:N$65536,12,0)</f>
        <v>88.718565971669591</v>
      </c>
      <c r="AI6" s="24">
        <f>VLOOKUP(C6,[1]Actuals!B$1:M$65536,12,0)</f>
        <v>94</v>
      </c>
      <c r="AJ6" s="24">
        <f t="shared" ref="AJ6:AJ70" si="10">(AI6-AH6)/AH6*100</f>
        <v>5.9530200589771978</v>
      </c>
      <c r="AK6" s="24">
        <f>VLOOKUP(C6,'[1]Allocation '!C$1:O$65536,13,0)</f>
        <v>92.963726798495685</v>
      </c>
      <c r="AL6" s="24">
        <f>VLOOKUP(C6,[1]Actuals!B$1:N$65536,13,0)</f>
        <v>99</v>
      </c>
      <c r="AM6" s="24">
        <f t="shared" ref="AM6:AM70" si="11">(AL6-AK6)/AK6*100</f>
        <v>6.4931488972987168</v>
      </c>
      <c r="AN6" s="24">
        <f>VLOOKUP(C6,'[1]Allocation '!C$1:P$65536,14,0)</f>
        <v>93.181676922120701</v>
      </c>
      <c r="AO6" s="24">
        <f>VLOOKUP(C6,[1]Actuals!B$1:O$65536,14,0)</f>
        <v>99</v>
      </c>
      <c r="AP6" s="24">
        <f t="shared" ref="AP6:AP70" si="12">(AO6-AN6)/AN6*100</f>
        <v>6.2440635005336205</v>
      </c>
      <c r="AQ6" s="24">
        <f>VLOOKUP(C6,'[1]Allocation '!C$1:Q$65536,15,0)</f>
        <v>93.508367615068181</v>
      </c>
      <c r="AR6" s="24">
        <f>VLOOKUP(C6,[1]Actuals!B$1:P$65536,15,0)</f>
        <v>98</v>
      </c>
      <c r="AS6" s="24">
        <f t="shared" ref="AS6:AS70" si="13">(AR6-AQ6)/AQ6*100</f>
        <v>4.8034550270643646</v>
      </c>
      <c r="AT6" s="24">
        <f>VLOOKUP(C6,'[1]Allocation '!C$1:R$65536,16,0)</f>
        <v>89.895165987186957</v>
      </c>
      <c r="AU6" s="24">
        <f>VLOOKUP(C6,[1]Actuals!B$1:Q$65536,16,0)</f>
        <v>94</v>
      </c>
      <c r="AV6" s="24">
        <f t="shared" ref="AV6:AV70" si="14">(AU6-AT6)/AT6*100</f>
        <v>4.5662455458373792</v>
      </c>
      <c r="AW6" s="24">
        <f>VLOOKUP(C6,'[1]Allocation '!C$1:S$65536,17,0)</f>
        <v>88.950937375349014</v>
      </c>
      <c r="AX6" s="24">
        <f>VLOOKUP(C6,[1]Actuals!B$1:R$65536,17,0)</f>
        <v>91</v>
      </c>
      <c r="AY6" s="24">
        <f t="shared" ref="AY6:AY70" si="15">(AX6-AW6)/AW6*100</f>
        <v>2.3035874439461987</v>
      </c>
      <c r="AZ6" s="24">
        <f>VLOOKUP('[1]06.11.2020'!C6,'[1]Allocation '!C$1:T$65536,18,0)</f>
        <v>85.598927908734794</v>
      </c>
      <c r="BA6" s="24">
        <f>VLOOKUP(C6,[1]Actuals!B$1:S$65536,18,0)</f>
        <v>91</v>
      </c>
      <c r="BB6" s="24">
        <f t="shared" ref="BB6:BB70" si="16">(BA6-AZ6)/AZ6*100</f>
        <v>6.3097426839548802</v>
      </c>
      <c r="BC6" s="24">
        <f>VLOOKUP(C6,'[1]Allocation '!C$1:U$65536,19,0)</f>
        <v>87.775846882662421</v>
      </c>
      <c r="BD6" s="24">
        <f>VLOOKUP(C6,[1]Actuals!B$1:T$65536,19,0)</f>
        <v>89</v>
      </c>
      <c r="BE6" s="24">
        <f t="shared" ref="BE6:BE70" si="17">(BD6-BC6)/BC6*100</f>
        <v>1.3946354957691385</v>
      </c>
      <c r="BF6" s="24">
        <f>VLOOKUP(C6,'[1]Allocation '!C$1:V$65536,20,0)</f>
        <v>95.534217709879798</v>
      </c>
      <c r="BG6" s="24">
        <f>VLOOKUP(C6,[1]Actuals!B$1:U$65536,20,0)</f>
        <v>94</v>
      </c>
      <c r="BH6" s="24">
        <f t="shared" ref="BH6:BH70" si="18">(BG6-BF6)/BF6*100</f>
        <v>-1.6059352833546408</v>
      </c>
      <c r="BI6" s="24">
        <f>VLOOKUP(C6,'[1]Allocation '!C$1:W$65536,21,0)</f>
        <v>90.597558363675304</v>
      </c>
      <c r="BJ6" s="24">
        <f>VLOOKUP(C6,[1]Actuals!B$1:V$65536,21,0)</f>
        <v>90</v>
      </c>
      <c r="BK6" s="24">
        <f t="shared" ref="BK6:BK70" si="19">(BJ6-BI6)/BI6*100</f>
        <v>-0.65957446808510545</v>
      </c>
      <c r="BL6" s="24">
        <f>VLOOKUP(C6,'[1]Allocation '!C$1:X$65536,22,0)</f>
        <v>84.525657071339168</v>
      </c>
      <c r="BM6" s="24">
        <f>VLOOKUP(C6,[1]Actuals!B$1:W$65536,22,0)</f>
        <v>85</v>
      </c>
      <c r="BN6" s="24">
        <f t="shared" ref="BN6:BN70" si="20">(BM6-BL6)/BL6*100</f>
        <v>0.56118218431651956</v>
      </c>
      <c r="BO6" s="24">
        <f>VLOOKUP(C6,'[1]Allocation '!C$1:Y$65536,23,0)</f>
        <v>75.862790758523246</v>
      </c>
      <c r="BP6" s="24">
        <f>VLOOKUP(C6,[1]Actuals!B$1:X$65536,23,0)</f>
        <v>78</v>
      </c>
      <c r="BQ6" s="24">
        <f t="shared" ref="BQ6:BQ70" si="21">(BP6-BO6)/BO6*100</f>
        <v>2.8172035593571101</v>
      </c>
      <c r="BR6" s="24">
        <f>VLOOKUP(C6,'[1]Allocation '!C$1:Z$65536,24,0)</f>
        <v>66.043816177864443</v>
      </c>
      <c r="BS6" s="24">
        <f>VLOOKUP(C6,[1]Actuals!B$1:Y$65536,24,0)</f>
        <v>67</v>
      </c>
      <c r="BT6" s="24">
        <f t="shared" ref="BT6:BT70" si="22">(BS6-BR6)/BR6*100</f>
        <v>1.4478021978021862</v>
      </c>
      <c r="BU6" s="24">
        <f>VLOOKUP(C6,'[1]Allocation '!C$1:AA$65536,25,0)</f>
        <v>59.341755319148938</v>
      </c>
      <c r="BV6" s="24">
        <f>VLOOKUP(C6,[1]Actuals!B$1:Z$65536,25,0)</f>
        <v>59</v>
      </c>
      <c r="BW6" s="24">
        <f t="shared" ref="BW6:BW70" si="23">(BV6-BU6)/BU6*100</f>
        <v>-0.57591036414566055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f>VLOOKUP(C7,'[1]Allocation '!C$1:D$65536,2,0)</f>
        <v>97.787988571765197</v>
      </c>
      <c r="E7" s="24">
        <f>VLOOKUP(C7,[1]Actuals!B$1:C$65536,2,0)</f>
        <v>98</v>
      </c>
      <c r="F7" s="24">
        <f t="shared" si="0"/>
        <v>0.21680722891565621</v>
      </c>
      <c r="G7" s="24">
        <f>VLOOKUP(C7,'[1]Allocation '!C$1:E$65536,3,0)</f>
        <v>90.59400059400059</v>
      </c>
      <c r="H7" s="24">
        <f>VLOOKUP(C7,[1]Actuals!B$1:D$65536,3,0)</f>
        <v>92</v>
      </c>
      <c r="I7" s="24">
        <f t="shared" si="1"/>
        <v>1.551978493918635</v>
      </c>
      <c r="J7" s="24">
        <f>VLOOKUP(C7,'[1]Allocation '!C$1:F$65536,4,0)</f>
        <v>89.628634253603707</v>
      </c>
      <c r="K7" s="24">
        <f>VLOOKUP(C7,[1]Actuals!B$1:E$65536,4,0)</f>
        <v>91</v>
      </c>
      <c r="L7" s="24">
        <f t="shared" si="2"/>
        <v>1.5300531552405694</v>
      </c>
      <c r="M7" s="24">
        <f>VLOOKUP(C7,'[1]Allocation '!C$1:G$65536,5,0)</f>
        <v>87.486842919943044</v>
      </c>
      <c r="N7" s="24">
        <f>VLOOKUP(C7,[1]Actuals!B$1:F$65536,5,0)</f>
        <v>90</v>
      </c>
      <c r="O7" s="24">
        <f t="shared" si="3"/>
        <v>2.8726114649681453</v>
      </c>
      <c r="P7" s="24">
        <f>VLOOKUP(C7,'[1]Allocation '!C$1:H$65536,6,0)</f>
        <v>89.058935947228903</v>
      </c>
      <c r="Q7" s="24">
        <f>VLOOKUP(C7,[1]Actuals!B$1:G$65536,6,0)</f>
        <v>88</v>
      </c>
      <c r="R7" s="24">
        <f t="shared" si="4"/>
        <v>-1.1890282945401083</v>
      </c>
      <c r="S7" s="24">
        <f>VLOOKUP(C7,'[1]Allocation '!C$1:I$65536,7,0)</f>
        <v>98.077949813134012</v>
      </c>
      <c r="T7" s="24">
        <f>VLOOKUP(C7,[1]Actuals!B$1:H$65536,7,0)</f>
        <v>99</v>
      </c>
      <c r="U7" s="24">
        <f t="shared" si="5"/>
        <v>0.94011976047903945</v>
      </c>
      <c r="V7" s="25">
        <f>VLOOKUP(C7,'[1]Allocation '!C$1:J$65536,8,0)</f>
        <v>107.09850993377484</v>
      </c>
      <c r="W7" s="24">
        <f>VLOOKUP(C7,[1]Actuals!B$1:I$65536,8,0)</f>
        <v>99</v>
      </c>
      <c r="X7" s="24">
        <f t="shared" si="6"/>
        <v>-7.5617391304347832</v>
      </c>
      <c r="Y7" s="24">
        <f>VLOOKUP(C7,'[1]Allocation '!C$1:K$65536,9,0)</f>
        <v>117.64662267368577</v>
      </c>
      <c r="Z7" s="24">
        <f>VLOOKUP(C7,[1]Actuals!B$1:J$65536,9,0)</f>
        <v>123</v>
      </c>
      <c r="AA7" s="24">
        <f t="shared" si="7"/>
        <v>4.5503875968992267</v>
      </c>
      <c r="AB7" s="24">
        <f>VLOOKUP(C7,'[1]Allocation '!C$1:L$65536,10,0)</f>
        <v>128.47520174288064</v>
      </c>
      <c r="AC7" s="24">
        <f>VLOOKUP(C7,[1]Actuals!B$1:K$65536,10,0)</f>
        <v>130</v>
      </c>
      <c r="AD7" s="24">
        <f t="shared" si="8"/>
        <v>1.186842469545959</v>
      </c>
      <c r="AE7" s="24">
        <f>VLOOKUP(C7,'[1]Allocation '!C$1:M$65536,11,0)</f>
        <v>148.66205208289367</v>
      </c>
      <c r="AF7" s="24">
        <f>VLOOKUP(C7,[1]Actuals!B$1:L$65536,11,0)</f>
        <v>142</v>
      </c>
      <c r="AG7" s="24">
        <f t="shared" si="9"/>
        <v>-4.481340052523235</v>
      </c>
      <c r="AH7" s="24">
        <f>VLOOKUP(C7,'[1]Allocation '!C$1:N$65536,12,0)</f>
        <v>138.32464586980743</v>
      </c>
      <c r="AI7" s="24">
        <f>VLOOKUP(C7,[1]Actuals!B$1:M$65536,12,0)</f>
        <v>135</v>
      </c>
      <c r="AJ7" s="24">
        <f t="shared" si="10"/>
        <v>-2.4035094027543127</v>
      </c>
      <c r="AK7" s="24">
        <f>VLOOKUP(C7,'[1]Allocation '!C$1:O$65536,13,0)</f>
        <v>137.04961785757612</v>
      </c>
      <c r="AL7" s="24">
        <f>VLOOKUP(C7,[1]Actuals!B$1:N$65536,13,0)</f>
        <v>135</v>
      </c>
      <c r="AM7" s="24">
        <f t="shared" si="11"/>
        <v>-1.4955297866690258</v>
      </c>
      <c r="AN7" s="24">
        <f>VLOOKUP(C7,'[1]Allocation '!C$1:P$65536,14,0)</f>
        <v>135.88994551142602</v>
      </c>
      <c r="AO7" s="24">
        <f>VLOOKUP(C7,[1]Actuals!B$1:O$65536,14,0)</f>
        <v>126</v>
      </c>
      <c r="AP7" s="24">
        <f t="shared" si="12"/>
        <v>-7.2779082177161118</v>
      </c>
      <c r="AQ7" s="24">
        <f>VLOOKUP(C7,'[1]Allocation '!C$1:Q$65536,15,0)</f>
        <v>133.86461048051865</v>
      </c>
      <c r="AR7" s="24">
        <f>VLOOKUP(C7,[1]Actuals!B$1:P$65536,15,0)</f>
        <v>131</v>
      </c>
      <c r="AS7" s="24">
        <f t="shared" si="13"/>
        <v>-2.139931136568419</v>
      </c>
      <c r="AT7" s="24">
        <f>VLOOKUP(C7,'[1]Allocation '!C$1:R$65536,16,0)</f>
        <v>127.4338067290892</v>
      </c>
      <c r="AU7" s="24">
        <f>VLOOKUP(C7,[1]Actuals!B$1:Q$65536,16,0)</f>
        <v>117</v>
      </c>
      <c r="AV7" s="24">
        <f t="shared" si="14"/>
        <v>-8.1876285397880082</v>
      </c>
      <c r="AW7" s="24">
        <f>VLOOKUP(C7,'[1]Allocation '!C$1:S$65536,17,0)</f>
        <v>128.48468731994859</v>
      </c>
      <c r="AX7" s="24">
        <f>VLOOKUP(C7,[1]Actuals!B$1:R$65536,17,0)</f>
        <v>124</v>
      </c>
      <c r="AY7" s="24">
        <f t="shared" si="15"/>
        <v>-3.490444981027943</v>
      </c>
      <c r="AZ7" s="24">
        <f>VLOOKUP('[1]06.11.2020'!C7,'[1]Allocation '!C$1:T$65536,18,0)</f>
        <v>123.9708611092021</v>
      </c>
      <c r="BA7" s="24">
        <f>VLOOKUP(C7,[1]Actuals!B$1:S$65536,18,0)</f>
        <v>127</v>
      </c>
      <c r="BB7" s="24">
        <f>(BA7-AZ7)/AZ7*100</f>
        <v>2.4434281279450181</v>
      </c>
      <c r="BC7" s="24">
        <f>VLOOKUP(C7,'[1]Allocation '!C$1:U$65536,19,0)</f>
        <v>129.66886471302402</v>
      </c>
      <c r="BD7" s="24">
        <f>VLOOKUP(C7,[1]Actuals!B$1:T$65536,19,0)</f>
        <v>125</v>
      </c>
      <c r="BE7" s="24">
        <f t="shared" si="17"/>
        <v>-3.6006058380760062</v>
      </c>
      <c r="BF7" s="24">
        <f>VLOOKUP(C7,'[1]Allocation '!C$1:V$65536,20,0)</f>
        <v>148.95119965518893</v>
      </c>
      <c r="BG7" s="24">
        <f>VLOOKUP(C7,[1]Actuals!B$1:U$65536,20,0)</f>
        <v>139</v>
      </c>
      <c r="BH7" s="24">
        <f t="shared" si="18"/>
        <v>-6.680845591190419</v>
      </c>
      <c r="BI7" s="24">
        <f>VLOOKUP(C7,'[1]Allocation '!C$1:W$65536,21,0)</f>
        <v>143.94945384450631</v>
      </c>
      <c r="BJ7" s="24">
        <f>VLOOKUP(C7,[1]Actuals!B$1:V$65536,21,0)</f>
        <v>142</v>
      </c>
      <c r="BK7" s="24">
        <f t="shared" si="19"/>
        <v>-1.3542627585180709</v>
      </c>
      <c r="BL7" s="24">
        <f>VLOOKUP(C7,'[1]Allocation '!C$1:X$65536,22,0)</f>
        <v>138.86357947434294</v>
      </c>
      <c r="BM7" s="24">
        <f>VLOOKUP(C7,[1]Actuals!B$1:W$65536,22,0)</f>
        <v>133</v>
      </c>
      <c r="BN7" s="24">
        <f t="shared" si="20"/>
        <v>-4.2225466868555861</v>
      </c>
      <c r="BO7" s="24">
        <f>VLOOKUP(C7,'[1]Allocation '!C$1:Y$65536,23,0)</f>
        <v>131.76168921217194</v>
      </c>
      <c r="BP7" s="24">
        <f>VLOOKUP(C7,[1]Actuals!B$1:X$65536,23,0)</f>
        <v>132</v>
      </c>
      <c r="BQ7" s="24">
        <f t="shared" si="21"/>
        <v>0.18086500655308896</v>
      </c>
      <c r="BR7" s="24">
        <f>VLOOKUP(C7,'[1]Allocation '!C$1:Z$65536,24,0)</f>
        <v>119.27316056002384</v>
      </c>
      <c r="BS7" s="24">
        <f>VLOOKUP(C7,[1]Actuals!B$1:Y$65536,24,0)</f>
        <v>121</v>
      </c>
      <c r="BT7" s="24">
        <f t="shared" si="22"/>
        <v>1.4478021978021904</v>
      </c>
      <c r="BU7" s="24">
        <f>VLOOKUP(C7,'[1]Allocation '!C$1:AA$65536,25,0)</f>
        <v>107.80418882978724</v>
      </c>
      <c r="BV7" s="24">
        <f>VLOOKUP(C7,[1]Actuals!B$1:Z$65536,25,0)</f>
        <v>109</v>
      </c>
      <c r="BW7" s="24">
        <f t="shared" si="23"/>
        <v>1.1092436974789894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f>VLOOKUP(C8,'[1]Allocation '!C$1:D$65536,2,0)</f>
        <v>81.164030514565113</v>
      </c>
      <c r="E8" s="24">
        <f>VLOOKUP(C8,[1]Actuals!B$1:C$65536,2,0)</f>
        <v>83</v>
      </c>
      <c r="F8" s="24">
        <f t="shared" si="0"/>
        <v>2.2620481927710792</v>
      </c>
      <c r="G8" s="24">
        <f>VLOOKUP(C8,'[1]Allocation '!C$1:E$65536,3,0)</f>
        <v>74.20997920997921</v>
      </c>
      <c r="H8" s="24">
        <f>VLOOKUP(C8,[1]Actuals!B$1:D$65536,3,0)</f>
        <v>76</v>
      </c>
      <c r="I8" s="24">
        <f t="shared" si="1"/>
        <v>2.4121025353690997</v>
      </c>
      <c r="J8" s="24">
        <f>VLOOKUP(C8,'[1]Allocation '!C$1:F$65536,4,0)</f>
        <v>72.092597117029072</v>
      </c>
      <c r="K8" s="24">
        <f>VLOOKUP(C8,[1]Actuals!B$1:E$65536,4,0)</f>
        <v>73</v>
      </c>
      <c r="L8" s="24">
        <f t="shared" si="2"/>
        <v>1.2586630517665025</v>
      </c>
      <c r="M8" s="24">
        <f>VLOOKUP(C8,'[1]Allocation '!C$1:G$65536,5,0)</f>
        <v>69.017398303510618</v>
      </c>
      <c r="N8" s="24">
        <f>VLOOKUP(C8,[1]Actuals!B$1:F$65536,5,0)</f>
        <v>72</v>
      </c>
      <c r="O8" s="24">
        <f t="shared" si="3"/>
        <v>4.3215214856015089</v>
      </c>
      <c r="P8" s="24">
        <f>VLOOKUP(C8,'[1]Allocation '!C$1:H$65536,6,0)</f>
        <v>69.485543431354415</v>
      </c>
      <c r="Q8" s="24">
        <f>VLOOKUP(C8,[1]Actuals!B$1:G$65536,6,0)</f>
        <v>71</v>
      </c>
      <c r="R8" s="24">
        <f t="shared" si="4"/>
        <v>2.1795275590551211</v>
      </c>
      <c r="S8" s="24">
        <f>VLOOKUP(C8,'[1]Allocation '!C$1:I$65536,7,0)</f>
        <v>78.264222578157444</v>
      </c>
      <c r="T8" s="24">
        <f>VLOOKUP(C8,[1]Actuals!B$1:H$65536,7,0)</f>
        <v>102</v>
      </c>
      <c r="U8" s="24">
        <f t="shared" si="5"/>
        <v>30.327749564162808</v>
      </c>
      <c r="V8" s="25">
        <f>VLOOKUP(C8,'[1]Allocation '!C$1:J$65536,8,0)</f>
        <v>88.738765373699152</v>
      </c>
      <c r="W8" s="24">
        <f>VLOOKUP(C8,[1]Actuals!B$1:I$65536,8,0)</f>
        <v>102</v>
      </c>
      <c r="X8" s="24">
        <f t="shared" si="6"/>
        <v>14.944127936031979</v>
      </c>
      <c r="Y8" s="24">
        <f>VLOOKUP(C8,'[1]Allocation '!C$1:K$65536,9,0)</f>
        <v>102.34299696003559</v>
      </c>
      <c r="Z8" s="24">
        <f>VLOOKUP(C8,[1]Actuals!B$1:J$65536,9,0)</f>
        <v>133</v>
      </c>
      <c r="AA8" s="24">
        <f t="shared" si="7"/>
        <v>29.955154676519598</v>
      </c>
      <c r="AB8" s="24">
        <f>VLOOKUP(C8,'[1]Allocation '!C$1:L$65536,10,0)</f>
        <v>120.50774737122913</v>
      </c>
      <c r="AC8" s="24">
        <f>VLOOKUP(C8,[1]Actuals!B$1:K$65536,10,0)</f>
        <v>147</v>
      </c>
      <c r="AD8" s="24">
        <f t="shared" si="8"/>
        <v>21.983858471074385</v>
      </c>
      <c r="AE8" s="24">
        <f>VLOOKUP(C8,'[1]Allocation '!C$1:M$65536,11,0)</f>
        <v>135.42502004811547</v>
      </c>
      <c r="AF8" s="24">
        <f>VLOOKUP(C8,[1]Actuals!B$1:L$65536,11,0)</f>
        <v>145</v>
      </c>
      <c r="AG8" s="24">
        <f t="shared" si="9"/>
        <v>7.0703182827535214</v>
      </c>
      <c r="AH8" s="24">
        <f>VLOOKUP(C8,'[1]Allocation '!C$1:N$65536,12,0)</f>
        <v>125.92312589527297</v>
      </c>
      <c r="AI8" s="24">
        <f>VLOOKUP(C8,[1]Actuals!B$1:M$65536,12,0)</f>
        <v>145</v>
      </c>
      <c r="AJ8" s="24">
        <f t="shared" si="10"/>
        <v>15.149619237210462</v>
      </c>
      <c r="AK8" s="24">
        <f>VLOOKUP(C8,'[1]Allocation '!C$1:O$65536,13,0)</f>
        <v>123.6321727526386</v>
      </c>
      <c r="AL8" s="24">
        <f>VLOOKUP(C8,[1]Actuals!B$1:N$65536,13,0)</f>
        <v>144</v>
      </c>
      <c r="AM8" s="24">
        <f t="shared" si="11"/>
        <v>16.474536355607896</v>
      </c>
      <c r="AN8" s="24">
        <f>VLOOKUP(C8,'[1]Allocation '!C$1:P$65536,14,0)</f>
        <v>123.27159342822219</v>
      </c>
      <c r="AO8" s="24">
        <f>VLOOKUP(C8,[1]Actuals!B$1:O$65536,14,0)</f>
        <v>136</v>
      </c>
      <c r="AP8" s="24">
        <f t="shared" si="12"/>
        <v>10.325498533601115</v>
      </c>
      <c r="AQ8" s="24">
        <f>VLOOKUP(C8,'[1]Allocation '!C$1:Q$65536,15,0)</f>
        <v>123.03732580930023</v>
      </c>
      <c r="AR8" s="24">
        <f>VLOOKUP(C8,[1]Actuals!B$1:P$65536,15,0)</f>
        <v>126</v>
      </c>
      <c r="AS8" s="24">
        <f t="shared" si="13"/>
        <v>2.4079474835886168</v>
      </c>
      <c r="AT8" s="24">
        <f>VLOOKUP(C8,'[1]Allocation '!C$1:R$65536,16,0)</f>
        <v>111.62806325881458</v>
      </c>
      <c r="AU8" s="24">
        <f>VLOOKUP(C8,[1]Actuals!B$1:Q$65536,16,0)</f>
        <v>117</v>
      </c>
      <c r="AV8" s="24">
        <f t="shared" si="14"/>
        <v>4.8123532598880177</v>
      </c>
      <c r="AW8" s="24">
        <f>VLOOKUP(C8,'[1]Allocation '!C$1:S$65536,17,0)</f>
        <v>109.70615609626378</v>
      </c>
      <c r="AX8" s="24">
        <f>VLOOKUP(C8,[1]Actuals!B$1:R$65536,17,0)</f>
        <v>119</v>
      </c>
      <c r="AY8" s="24">
        <f t="shared" si="15"/>
        <v>8.4715792025209176</v>
      </c>
      <c r="AZ8" s="24">
        <f>VLOOKUP('[1]06.11.2020'!C8,'[1]Allocation '!C$1:T$65536,18,0)</f>
        <v>109.21242526286852</v>
      </c>
      <c r="BA8" s="24">
        <f>VLOOKUP(C8,[1]Actuals!B$1:S$65536,18,0)</f>
        <v>109</v>
      </c>
      <c r="BB8" s="24">
        <f t="shared" si="16"/>
        <v>-0.19450649718401994</v>
      </c>
      <c r="BC8" s="24">
        <f>VLOOKUP(C8,'[1]Allocation '!C$1:U$65536,19,0)</f>
        <v>113.70961982526723</v>
      </c>
      <c r="BD8" s="24">
        <f>VLOOKUP(C8,[1]Actuals!B$1:T$65536,19,0)</f>
        <v>114</v>
      </c>
      <c r="BE8" s="24">
        <f t="shared" si="17"/>
        <v>0.25536992840094774</v>
      </c>
      <c r="BF8" s="24">
        <f>VLOOKUP(C8,'[1]Allocation '!C$1:V$65536,20,0)</f>
        <v>137.65145347445048</v>
      </c>
      <c r="BG8" s="24">
        <f>VLOOKUP(C8,[1]Actuals!B$1:U$65536,20,0)</f>
        <v>133</v>
      </c>
      <c r="BH8" s="24">
        <f t="shared" si="18"/>
        <v>-3.3791531851233487</v>
      </c>
      <c r="BI8" s="24">
        <f>VLOOKUP(C8,'[1]Allocation '!C$1:W$65536,21,0)</f>
        <v>134.88969800813877</v>
      </c>
      <c r="BJ8" s="24">
        <f>VLOOKUP(C8,[1]Actuals!B$1:V$65536,21,0)</f>
        <v>152</v>
      </c>
      <c r="BK8" s="24">
        <f t="shared" si="19"/>
        <v>12.684661797396018</v>
      </c>
      <c r="BL8" s="24">
        <f>VLOOKUP(C8,'[1]Allocation '!C$1:X$65536,22,0)</f>
        <v>128.80100125156446</v>
      </c>
      <c r="BM8" s="24">
        <f>VLOOKUP(C8,[1]Actuals!B$1:W$65536,22,0)</f>
        <v>150</v>
      </c>
      <c r="BN8" s="24">
        <f t="shared" si="20"/>
        <v>16.458722014925371</v>
      </c>
      <c r="BO8" s="24">
        <f>VLOOKUP(C8,'[1]Allocation '!C$1:Y$65536,23,0)</f>
        <v>123.77613229022214</v>
      </c>
      <c r="BP8" s="24">
        <f>VLOOKUP(C8,[1]Actuals!B$1:X$65536,23,0)</f>
        <v>152</v>
      </c>
      <c r="BQ8" s="24">
        <f t="shared" si="21"/>
        <v>22.802350653194104</v>
      </c>
      <c r="BR8" s="24">
        <f>VLOOKUP(C8,'[1]Allocation '!C$1:Z$65536,24,0)</f>
        <v>108.43014596365803</v>
      </c>
      <c r="BS8" s="24">
        <f>VLOOKUP(C8,[1]Actuals!B$1:Y$65536,24,0)</f>
        <v>125</v>
      </c>
      <c r="BT8" s="24">
        <f t="shared" si="22"/>
        <v>15.2815934065934</v>
      </c>
      <c r="BU8" s="24">
        <f>VLOOKUP(C8,'[1]Allocation '!C$1:AA$65536,25,0)</f>
        <v>95.935837765957444</v>
      </c>
      <c r="BV8" s="24">
        <f>VLOOKUP(C8,[1]Actuals!B$1:Z$65536,25,0)</f>
        <v>110</v>
      </c>
      <c r="BW8" s="24">
        <f t="shared" si="23"/>
        <v>14.659967079615354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f>VLOOKUP(C9,'[1]Allocation '!C$1:D$65536,2,0)</f>
        <v>101.6995081146358</v>
      </c>
      <c r="E9" s="24">
        <f>VLOOKUP(C9,[1]Actuals!B$1:C$65536,2,0)</f>
        <v>115</v>
      </c>
      <c r="F9" s="24">
        <f t="shared" si="0"/>
        <v>13.078226367006481</v>
      </c>
      <c r="G9" s="24">
        <f>VLOOKUP(C9,'[1]Allocation '!C$1:E$65536,3,0)</f>
        <v>99.267894267894263</v>
      </c>
      <c r="H9" s="24">
        <f>VLOOKUP(C9,[1]Actuals!B$1:D$65536,3,0)</f>
        <v>112</v>
      </c>
      <c r="I9" s="24">
        <f t="shared" si="1"/>
        <v>12.826005654704032</v>
      </c>
      <c r="J9" s="24">
        <f>VLOOKUP(C9,'[1]Allocation '!C$1:F$65536,4,0)</f>
        <v>98.396652821891024</v>
      </c>
      <c r="K9" s="24">
        <f>VLOOKUP(C9,[1]Actuals!B$1:E$65536,4,0)</f>
        <v>110</v>
      </c>
      <c r="L9" s="24">
        <f t="shared" si="2"/>
        <v>11.792420621372493</v>
      </c>
      <c r="M9" s="24">
        <f>VLOOKUP(C9,'[1]Allocation '!C$1:G$65536,5,0)</f>
        <v>98.17967927682497</v>
      </c>
      <c r="N9" s="24">
        <f>VLOOKUP(C9,[1]Actuals!B$1:F$65536,5,0)</f>
        <v>111</v>
      </c>
      <c r="O9" s="24">
        <f t="shared" si="3"/>
        <v>13.058018540707566</v>
      </c>
      <c r="P9" s="24">
        <f>VLOOKUP(C9,'[1]Allocation '!C$1:H$65536,6,0)</f>
        <v>98.845632205166154</v>
      </c>
      <c r="Q9" s="24">
        <f>VLOOKUP(C9,[1]Actuals!B$1:G$65536,6,0)</f>
        <v>110</v>
      </c>
      <c r="R9" s="24">
        <f t="shared" si="4"/>
        <v>11.284633975208532</v>
      </c>
      <c r="S9" s="24">
        <f>VLOOKUP(C9,'[1]Allocation '!C$1:I$65536,7,0)</f>
        <v>101.0500088983805</v>
      </c>
      <c r="T9" s="24">
        <f>VLOOKUP(C9,[1]Actuals!B$1:H$65536,7,0)</f>
        <v>116</v>
      </c>
      <c r="U9" s="24">
        <f t="shared" si="5"/>
        <v>14.794646002113417</v>
      </c>
      <c r="V9" s="25">
        <f>VLOOKUP(C9,'[1]Allocation '!C$1:J$65536,8,0)</f>
        <v>107.09850993377484</v>
      </c>
      <c r="W9" s="24">
        <f>VLOOKUP(C9,[1]Actuals!B$1:I$65536,8,0)</f>
        <v>116</v>
      </c>
      <c r="X9" s="24">
        <f t="shared" si="6"/>
        <v>8.3114975845410619</v>
      </c>
      <c r="Y9" s="24">
        <f>VLOOKUP(C9,'[1]Allocation '!C$1:K$65536,9,0)</f>
        <v>109.99480981686068</v>
      </c>
      <c r="Z9" s="24">
        <f>VLOOKUP(C9,[1]Actuals!B$1:J$65536,9,0)</f>
        <v>134</v>
      </c>
      <c r="AA9" s="24">
        <f t="shared" si="7"/>
        <v>21.82392989551736</v>
      </c>
      <c r="AB9" s="24">
        <f>VLOOKUP(C9,'[1]Allocation '!C$1:L$65536,10,0)</f>
        <v>123.49554276059844</v>
      </c>
      <c r="AC9" s="24">
        <f>VLOOKUP(C9,[1]Actuals!B$1:K$65536,10,0)</f>
        <v>140</v>
      </c>
      <c r="AD9" s="24">
        <f t="shared" si="8"/>
        <v>13.364415322580653</v>
      </c>
      <c r="AE9" s="24">
        <f>VLOOKUP(C9,'[1]Allocation '!C$1:M$65536,11,0)</f>
        <v>117.09682184611488</v>
      </c>
      <c r="AF9" s="24">
        <f>VLOOKUP(C9,[1]Actuals!B$1:L$65536,11,0)</f>
        <v>151</v>
      </c>
      <c r="AG9" s="24">
        <f t="shared" si="9"/>
        <v>28.953115566569053</v>
      </c>
      <c r="AH9" s="24">
        <f>VLOOKUP(C9,'[1]Allocation '!C$1:N$65536,12,0)</f>
        <v>122.10727359541622</v>
      </c>
      <c r="AI9" s="24">
        <f>VLOOKUP(C9,[1]Actuals!B$1:M$65536,12,0)</f>
        <v>113</v>
      </c>
      <c r="AJ9" s="24">
        <f t="shared" si="10"/>
        <v>-7.4584202294056423</v>
      </c>
      <c r="AK9" s="24">
        <f>VLOOKUP(C9,'[1]Allocation '!C$1:O$65536,13,0)</f>
        <v>130.34089530510735</v>
      </c>
      <c r="AL9" s="24">
        <f>VLOOKUP(C9,[1]Actuals!B$1:N$65536,13,0)</f>
        <v>118</v>
      </c>
      <c r="AM9" s="24">
        <f t="shared" si="11"/>
        <v>-9.4681682799702092</v>
      </c>
      <c r="AN9" s="24">
        <f>VLOOKUP(C9,'[1]Allocation '!C$1:P$65536,14,0)</f>
        <v>125.21287836409969</v>
      </c>
      <c r="AO9" s="24">
        <f>VLOOKUP(C9,[1]Actuals!B$1:O$65536,14,0)</f>
        <v>103</v>
      </c>
      <c r="AP9" s="24">
        <f t="shared" si="12"/>
        <v>-17.740090839145218</v>
      </c>
      <c r="AQ9" s="24">
        <f>VLOOKUP(C9,'[1]Allocation '!C$1:Q$65536,15,0)</f>
        <v>128.94311744814664</v>
      </c>
      <c r="AR9" s="24">
        <f>VLOOKUP(C9,[1]Actuals!B$1:P$65536,15,0)</f>
        <v>115</v>
      </c>
      <c r="AS9" s="24">
        <f t="shared" si="13"/>
        <v>-10.813386339719715</v>
      </c>
      <c r="AT9" s="24">
        <f>VLOOKUP(C9,'[1]Allocation '!C$1:R$65536,16,0)</f>
        <v>121.50665292773621</v>
      </c>
      <c r="AU9" s="24">
        <f>VLOOKUP(C9,[1]Actuals!B$1:Q$65536,16,0)</f>
        <v>111</v>
      </c>
      <c r="AV9" s="24">
        <f t="shared" si="14"/>
        <v>-8.6469774901830654</v>
      </c>
      <c r="AW9" s="24">
        <f>VLOOKUP(C9,'[1]Allocation '!C$1:S$65536,17,0)</f>
        <v>125.51965607410361</v>
      </c>
      <c r="AX9" s="24">
        <f>VLOOKUP(C9,[1]Actuals!B$1:R$65536,17,0)</f>
        <v>110</v>
      </c>
      <c r="AY9" s="24">
        <f t="shared" si="15"/>
        <v>-12.364323293668999</v>
      </c>
      <c r="AZ9" s="24">
        <f>VLOOKUP('[1]06.11.2020'!C9,'[1]Allocation '!C$1:T$65536,18,0)</f>
        <v>124.95475683229101</v>
      </c>
      <c r="BA9" s="24">
        <f>VLOOKUP(C9,[1]Actuals!B$1:S$65536,18,0)</f>
        <v>116</v>
      </c>
      <c r="BB9" s="24">
        <f t="shared" si="16"/>
        <v>-7.1663993106798705</v>
      </c>
      <c r="BC9" s="24">
        <f>VLOOKUP(C9,'[1]Allocation '!C$1:U$65536,19,0)</f>
        <v>124.68160068560003</v>
      </c>
      <c r="BD9" s="24">
        <f>VLOOKUP(C9,[1]Actuals!B$1:T$65536,19,0)</f>
        <v>112</v>
      </c>
      <c r="BE9" s="24">
        <f t="shared" si="17"/>
        <v>-10.171188544152754</v>
      </c>
      <c r="BF9" s="24">
        <f>VLOOKUP(C9,'[1]Allocation '!C$1:V$65536,20,0)</f>
        <v>120.18820937694555</v>
      </c>
      <c r="BG9" s="24">
        <f>VLOOKUP(C9,[1]Actuals!B$1:U$65536,20,0)</f>
        <v>111</v>
      </c>
      <c r="BH9" s="24">
        <f t="shared" si="18"/>
        <v>-7.6448508756201088</v>
      </c>
      <c r="BI9" s="24">
        <f>VLOOKUP(C9,'[1]Allocation '!C$1:W$65536,21,0)</f>
        <v>147.97601199400299</v>
      </c>
      <c r="BJ9" s="24">
        <f>VLOOKUP(C9,[1]Actuals!B$1:V$65536,21,0)</f>
        <v>111</v>
      </c>
      <c r="BK9" s="24">
        <f t="shared" si="19"/>
        <v>-24.98784194528875</v>
      </c>
      <c r="BL9" s="24">
        <f>VLOOKUP(C9,'[1]Allocation '!C$1:X$65536,22,0)</f>
        <v>133.8322903629537</v>
      </c>
      <c r="BM9" s="24">
        <f>VLOOKUP(C9,[1]Actuals!B$1:W$65536,22,0)</f>
        <v>107</v>
      </c>
      <c r="BN9" s="24">
        <f t="shared" si="20"/>
        <v>-20.04919013952793</v>
      </c>
      <c r="BO9" s="24">
        <f>VLOOKUP(C9,'[1]Allocation '!C$1:Y$65536,23,0)</f>
        <v>127.76891075119704</v>
      </c>
      <c r="BP9" s="24">
        <f>VLOOKUP(C9,[1]Actuals!B$1:X$65536,23,0)</f>
        <v>101</v>
      </c>
      <c r="BQ9" s="24">
        <f t="shared" si="21"/>
        <v>-20.951036205766705</v>
      </c>
      <c r="BR9" s="24">
        <f>VLOOKUP(C9,'[1]Allocation '!C$1:Z$65536,24,0)</f>
        <v>118.28743196035421</v>
      </c>
      <c r="BS9" s="24">
        <f>VLOOKUP(C9,[1]Actuals!B$1:Y$65536,24,0)</f>
        <v>94</v>
      </c>
      <c r="BT9" s="24">
        <f t="shared" si="22"/>
        <v>-20.532554945054944</v>
      </c>
      <c r="BU9" s="24">
        <f>VLOOKUP(C9,'[1]Allocation '!C$1:AA$65536,25,0)</f>
        <v>113.73836436170212</v>
      </c>
      <c r="BV9" s="24">
        <f>VLOOKUP(C9,[1]Actuals!B$1:Z$65536,25,0)</f>
        <v>91</v>
      </c>
      <c r="BW9" s="24">
        <f t="shared" si="23"/>
        <v>-19.991815856777492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f>VLOOKUP(C10,'[1]Allocation '!C$1:D$65536,2,0)</f>
        <v>105</v>
      </c>
      <c r="E10" s="24">
        <f>VLOOKUP(C10,[1]Actuals!B$1:C$65536,2,0)</f>
        <v>90</v>
      </c>
      <c r="F10" s="24">
        <f t="shared" si="0"/>
        <v>-14.285714285714285</v>
      </c>
      <c r="G10" s="24">
        <f>VLOOKUP(C10,'[1]Allocation '!C$1:E$65536,3,0)</f>
        <v>106</v>
      </c>
      <c r="H10" s="24">
        <f>VLOOKUP(C10,[1]Actuals!B$1:D$65536,3,0)</f>
        <v>84</v>
      </c>
      <c r="I10" s="24">
        <f t="shared" si="1"/>
        <v>-20.754716981132077</v>
      </c>
      <c r="J10" s="24">
        <f>VLOOKUP(C10,'[1]Allocation '!C$1:F$65536,4,0)</f>
        <v>107.16467139017836</v>
      </c>
      <c r="K10" s="24">
        <f>VLOOKUP(C10,[1]Actuals!B$1:E$65536,4,0)</f>
        <v>83</v>
      </c>
      <c r="L10" s="24">
        <f t="shared" si="2"/>
        <v>-22.549102308349958</v>
      </c>
      <c r="M10" s="24">
        <f>VLOOKUP(C10,'[1]Allocation '!C$1:G$65536,5,0)</f>
        <v>109</v>
      </c>
      <c r="N10" s="24">
        <f>VLOOKUP(C10,[1]Actuals!B$1:F$65536,5,0)</f>
        <v>83</v>
      </c>
      <c r="O10" s="24">
        <f t="shared" si="3"/>
        <v>-23.853211009174313</v>
      </c>
      <c r="P10" s="24">
        <f>VLOOKUP(C10,'[1]Allocation '!C$1:H$65536,6,0)</f>
        <v>110</v>
      </c>
      <c r="Q10" s="24">
        <f>VLOOKUP(C10,[1]Actuals!B$1:G$65536,6,0)</f>
        <v>82</v>
      </c>
      <c r="R10" s="24">
        <f t="shared" si="4"/>
        <v>-25.454545454545453</v>
      </c>
      <c r="S10" s="24">
        <f>VLOOKUP(C10,'[1]Allocation '!C$1:I$65536,7,0)</f>
        <v>113</v>
      </c>
      <c r="T10" s="24">
        <f>VLOOKUP(C10,[1]Actuals!B$1:H$65536,7,0)</f>
        <v>92</v>
      </c>
      <c r="U10" s="24">
        <f t="shared" si="5"/>
        <v>-18.584070796460178</v>
      </c>
      <c r="V10" s="25">
        <f>VLOOKUP(C10,'[1]Allocation '!C$1:J$65536,8,0)</f>
        <v>115</v>
      </c>
      <c r="W10" s="24">
        <f>VLOOKUP(C10,[1]Actuals!B$1:I$65536,8,0)</f>
        <v>92</v>
      </c>
      <c r="X10" s="24">
        <f t="shared" si="6"/>
        <v>-20</v>
      </c>
      <c r="Y10" s="24">
        <f>VLOOKUP(C10,'[1]Allocation '!C$1:K$65536,9,0)</f>
        <v>120</v>
      </c>
      <c r="Z10" s="24">
        <f>VLOOKUP(C10,[1]Actuals!B$1:J$65536,9,0)</f>
        <v>107</v>
      </c>
      <c r="AA10" s="24">
        <f t="shared" si="7"/>
        <v>-10.833333333333334</v>
      </c>
      <c r="AB10" s="24">
        <f>VLOOKUP(C10,'[1]Allocation '!C$1:L$65536,10,0)</f>
        <v>135</v>
      </c>
      <c r="AC10" s="24">
        <f>VLOOKUP(C10,[1]Actuals!B$1:K$65536,10,0)</f>
        <v>123</v>
      </c>
      <c r="AD10" s="24">
        <f t="shared" si="8"/>
        <v>-8.8888888888888893</v>
      </c>
      <c r="AE10" s="24">
        <f>VLOOKUP(C10,'[1]Allocation '!C$1:M$65536,11,0)</f>
        <v>147.64381884944919</v>
      </c>
      <c r="AF10" s="24">
        <f>VLOOKUP(C10,[1]Actuals!B$1:L$65536,11,0)</f>
        <v>132</v>
      </c>
      <c r="AG10" s="24">
        <f t="shared" si="9"/>
        <v>-10.595647668393774</v>
      </c>
      <c r="AH10" s="24">
        <f>VLOOKUP(C10,'[1]Allocation '!C$1:N$65536,12,0)</f>
        <v>127.83105204520135</v>
      </c>
      <c r="AI10" s="24">
        <f>VLOOKUP(C10,[1]Actuals!B$1:M$65536,12,0)</f>
        <v>129</v>
      </c>
      <c r="AJ10" s="24">
        <f t="shared" si="10"/>
        <v>0.91444757443231472</v>
      </c>
      <c r="AK10" s="24">
        <f>VLOOKUP(C10,'[1]Allocation '!C$1:O$65536,13,0)</f>
        <v>122.67378381657163</v>
      </c>
      <c r="AL10" s="24">
        <f>VLOOKUP(C10,[1]Actuals!B$1:N$65536,13,0)</f>
        <v>129</v>
      </c>
      <c r="AM10" s="24">
        <f t="shared" si="11"/>
        <v>5.1569422468354498</v>
      </c>
      <c r="AN10" s="24">
        <f>VLOOKUP(C10,'[1]Allocation '!C$1:P$65536,14,0)</f>
        <v>122.30095096028343</v>
      </c>
      <c r="AO10" s="24">
        <f>VLOOKUP(C10,[1]Actuals!B$1:O$65536,14,0)</f>
        <v>126</v>
      </c>
      <c r="AP10" s="24">
        <f t="shared" si="12"/>
        <v>3.0245464247598663</v>
      </c>
      <c r="AQ10" s="24">
        <f>VLOOKUP(C10,'[1]Allocation '!C$1:Q$65536,15,0)</f>
        <v>125.00592302224904</v>
      </c>
      <c r="AR10" s="24">
        <f>VLOOKUP(C10,[1]Actuals!B$1:P$65536,15,0)</f>
        <v>127</v>
      </c>
      <c r="AS10" s="24">
        <f t="shared" si="13"/>
        <v>1.5951859956236243</v>
      </c>
      <c r="AT10" s="24">
        <f>VLOOKUP(C10,'[1]Allocation '!C$1:R$65536,16,0)</f>
        <v>119.53093499395189</v>
      </c>
      <c r="AU10" s="24">
        <f>VLOOKUP(C10,[1]Actuals!B$1:Q$65536,16,0)</f>
        <v>120</v>
      </c>
      <c r="AV10" s="24">
        <f t="shared" si="14"/>
        <v>0.39242143138246671</v>
      </c>
      <c r="AW10" s="24">
        <f>VLOOKUP(C10,'[1]Allocation '!C$1:S$65536,17,0)</f>
        <v>120.57793733102866</v>
      </c>
      <c r="AX10" s="24">
        <f>VLOOKUP(C10,[1]Actuals!B$1:R$65536,17,0)</f>
        <v>118</v>
      </c>
      <c r="AY10" s="24">
        <f t="shared" si="15"/>
        <v>-2.1379842681761287</v>
      </c>
      <c r="AZ10" s="24">
        <f>VLOOKUP('[1]06.11.2020'!C10,'[1]Allocation '!C$1:T$65536,18,0)</f>
        <v>120.03527821684649</v>
      </c>
      <c r="BA10" s="24">
        <f>VLOOKUP(C10,[1]Actuals!B$1:S$65536,18,0)</f>
        <v>114</v>
      </c>
      <c r="BB10" s="24">
        <f t="shared" si="16"/>
        <v>-5.0279203801599257</v>
      </c>
      <c r="BC10" s="24">
        <f>VLOOKUP(C10,'[1]Allocation '!C$1:U$65536,19,0)</f>
        <v>123.68414788011522</v>
      </c>
      <c r="BD10" s="24">
        <f>VLOOKUP(C10,[1]Actuals!B$1:T$65536,19,0)</f>
        <v>120</v>
      </c>
      <c r="BE10" s="24">
        <f t="shared" si="17"/>
        <v>-2.978674262837786</v>
      </c>
      <c r="BF10" s="24">
        <f>VLOOKUP(C10,'[1]Allocation '!C$1:V$65536,20,0)</f>
        <v>135.59695416886166</v>
      </c>
      <c r="BG10" s="24">
        <f>VLOOKUP(C10,[1]Actuals!B$1:U$65536,20,0)</f>
        <v>127</v>
      </c>
      <c r="BH10" s="24">
        <f t="shared" si="18"/>
        <v>-6.3400791128063947</v>
      </c>
      <c r="BI10" s="24">
        <f>VLOOKUP(C10,'[1]Allocation '!C$1:W$65536,21,0)</f>
        <v>133.88305847076461</v>
      </c>
      <c r="BJ10" s="24">
        <f>VLOOKUP(C10,[1]Actuals!B$1:V$65536,21,0)</f>
        <v>127</v>
      </c>
      <c r="BK10" s="24">
        <f t="shared" si="19"/>
        <v>-5.1410974244120879</v>
      </c>
      <c r="BL10" s="24">
        <f>VLOOKUP(C10,'[1]Allocation '!C$1:X$65536,22,0)</f>
        <v>128.80100125156446</v>
      </c>
      <c r="BM10" s="24">
        <f>VLOOKUP(C10,[1]Actuals!B$1:W$65536,22,0)</f>
        <v>122</v>
      </c>
      <c r="BN10" s="24">
        <f t="shared" si="20"/>
        <v>-5.2802394278606979</v>
      </c>
      <c r="BO10" s="24">
        <f>VLOOKUP(C10,'[1]Allocation '!C$1:Y$65536,23,0)</f>
        <v>122.77793767497842</v>
      </c>
      <c r="BP10" s="24">
        <f>VLOOKUP(C10,[1]Actuals!B$1:X$65536,23,0)</f>
        <v>111</v>
      </c>
      <c r="BQ10" s="24">
        <f t="shared" si="21"/>
        <v>-9.5928779209155159</v>
      </c>
      <c r="BR10" s="24">
        <f>VLOOKUP(C10,'[1]Allocation '!C$1:Z$65536,24,0)</f>
        <v>113.35878896200613</v>
      </c>
      <c r="BS10" s="24">
        <f>VLOOKUP(C10,[1]Actuals!B$1:Y$65536,24,0)</f>
        <v>107</v>
      </c>
      <c r="BT10" s="24">
        <f t="shared" si="22"/>
        <v>-5.6094362159579632</v>
      </c>
      <c r="BU10" s="24">
        <f>VLOOKUP(C10,'[1]Allocation '!C$1:AA$65536,25,0)</f>
        <v>103.84807180851064</v>
      </c>
      <c r="BV10" s="24">
        <f>VLOOKUP(C10,[1]Actuals!B$1:Z$65536,25,0)</f>
        <v>98</v>
      </c>
      <c r="BW10" s="24">
        <f t="shared" si="23"/>
        <v>-5.6313725490196092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f>VLOOKUP(C11,'[1]Allocation '!C$1:D$65536,2,0)</f>
        <v>94.854348914612231</v>
      </c>
      <c r="E11" s="24">
        <f>VLOOKUP(C11,[1]Actuals!B$1:C$65536,2,0)</f>
        <v>81</v>
      </c>
      <c r="F11" s="24">
        <f t="shared" si="0"/>
        <v>-14.605918519438577</v>
      </c>
      <c r="G11" s="24">
        <f>VLOOKUP(C11,'[1]Allocation '!C$1:E$65536,3,0)</f>
        <v>87.702702702702709</v>
      </c>
      <c r="H11" s="24">
        <f>VLOOKUP(C11,[1]Actuals!B$1:D$65536,3,0)</f>
        <v>77</v>
      </c>
      <c r="I11" s="24">
        <f t="shared" si="1"/>
        <v>-12.203389830508481</v>
      </c>
      <c r="J11" s="24">
        <f>VLOOKUP(C11,'[1]Allocation '!C$1:F$65536,4,0)</f>
        <v>87.680185682873201</v>
      </c>
      <c r="K11" s="24">
        <f>VLOOKUP(C11,[1]Actuals!B$1:E$65536,4,0)</f>
        <v>77</v>
      </c>
      <c r="L11" s="24">
        <f t="shared" si="2"/>
        <v>-12.180842911877397</v>
      </c>
      <c r="M11" s="24">
        <f>VLOOKUP(C11,'[1]Allocation '!C$1:G$65536,5,0)</f>
        <v>84.570614822611603</v>
      </c>
      <c r="N11" s="24">
        <f>VLOOKUP(C11,[1]Actuals!B$1:F$65536,5,0)</f>
        <v>75</v>
      </c>
      <c r="O11" s="24">
        <f t="shared" si="3"/>
        <v>-11.3167142543378</v>
      </c>
      <c r="P11" s="24">
        <f>VLOOKUP(C11,'[1]Allocation '!C$1:H$65536,6,0)</f>
        <v>85.144257444054006</v>
      </c>
      <c r="Q11" s="24">
        <f>VLOOKUP(C11,[1]Actuals!B$1:G$65536,6,0)</f>
        <v>75</v>
      </c>
      <c r="R11" s="24">
        <f t="shared" si="4"/>
        <v>-11.9142003801249</v>
      </c>
      <c r="S11" s="24">
        <f>VLOOKUP(C11,'[1]Allocation '!C$1:I$65536,7,0)</f>
        <v>89.161772557394556</v>
      </c>
      <c r="T11" s="24">
        <f>VLOOKUP(C11,[1]Actuals!B$1:H$65536,7,0)</f>
        <v>84</v>
      </c>
      <c r="U11" s="24">
        <f t="shared" si="5"/>
        <v>-5.78922155688623</v>
      </c>
      <c r="V11" s="25">
        <f>VLOOKUP(C11,'[1]Allocation '!C$1:J$65536,8,0)</f>
        <v>103.01856669820246</v>
      </c>
      <c r="W11" s="24">
        <f>VLOOKUP(C11,[1]Actuals!B$1:I$65536,8,0)</f>
        <v>84</v>
      </c>
      <c r="X11" s="24">
        <f t="shared" si="6"/>
        <v>-18.461300043047785</v>
      </c>
      <c r="Y11" s="24">
        <f>VLOOKUP(C11,'[1]Allocation '!C$1:K$65536,9,0)</f>
        <v>113.82071624527323</v>
      </c>
      <c r="Z11" s="24">
        <f>VLOOKUP(C11,[1]Actuals!B$1:J$65536,9,0)</f>
        <v>97</v>
      </c>
      <c r="AA11" s="24">
        <f t="shared" si="7"/>
        <v>-14.778255488241813</v>
      </c>
      <c r="AB11" s="24">
        <f>VLOOKUP(C11,'[1]Allocation '!C$1:L$65536,10,0)</f>
        <v>133.45486072516283</v>
      </c>
      <c r="AC11" s="24">
        <f>VLOOKUP(C11,[1]Actuals!B$1:K$65536,10,0)</f>
        <v>110</v>
      </c>
      <c r="AD11" s="24">
        <f t="shared" si="8"/>
        <v>-17.575126599147119</v>
      </c>
      <c r="AE11" s="24">
        <f>VLOOKUP(C11,'[1]Allocation '!C$1:M$65536,11,0)</f>
        <v>152.73498501667157</v>
      </c>
      <c r="AF11" s="24">
        <f>VLOOKUP(C11,[1]Actuals!B$1:L$65536,11,0)</f>
        <v>122</v>
      </c>
      <c r="AG11" s="24">
        <f t="shared" si="9"/>
        <v>-20.123081174438678</v>
      </c>
      <c r="AH11" s="24">
        <f>VLOOKUP(C11,'[1]Allocation '!C$1:N$65536,12,0)</f>
        <v>143.09446124462838</v>
      </c>
      <c r="AI11" s="24">
        <f>VLOOKUP(C11,[1]Actuals!B$1:M$65536,12,0)</f>
        <v>120</v>
      </c>
      <c r="AJ11" s="24">
        <f t="shared" si="10"/>
        <v>-16.139311783107413</v>
      </c>
      <c r="AK11" s="24">
        <f>VLOOKUP(C11,'[1]Allocation '!C$1:O$65536,13,0)</f>
        <v>140.88317360184399</v>
      </c>
      <c r="AL11" s="24">
        <f>VLOOKUP(C11,[1]Actuals!B$1:N$65536,13,0)</f>
        <v>120</v>
      </c>
      <c r="AM11" s="24">
        <f t="shared" si="11"/>
        <v>-14.823043141307156</v>
      </c>
      <c r="AN11" s="24">
        <f>VLOOKUP(C11,'[1]Allocation '!C$1:P$65536,14,0)</f>
        <v>141.71380031905858</v>
      </c>
      <c r="AO11" s="24">
        <f>VLOOKUP(C11,[1]Actuals!B$1:O$65536,14,0)</f>
        <v>111</v>
      </c>
      <c r="AP11" s="24">
        <f t="shared" si="12"/>
        <v>-21.67311881405243</v>
      </c>
      <c r="AQ11" s="24">
        <f>VLOOKUP(C11,'[1]Allocation '!C$1:Q$65536,15,0)</f>
        <v>138.78610351289066</v>
      </c>
      <c r="AR11" s="24">
        <f>VLOOKUP(C11,[1]Actuals!B$1:P$65536,15,0)</f>
        <v>110</v>
      </c>
      <c r="AS11" s="24">
        <f t="shared" si="13"/>
        <v>-20.741344258733342</v>
      </c>
      <c r="AT11" s="24">
        <f>VLOOKUP(C11,'[1]Allocation '!C$1:R$65536,16,0)</f>
        <v>136.32453743111867</v>
      </c>
      <c r="AU11" s="24">
        <f>VLOOKUP(C11,[1]Actuals!B$1:Q$65536,16,0)</f>
        <v>100</v>
      </c>
      <c r="AV11" s="24">
        <f t="shared" si="14"/>
        <v>-26.645634099050248</v>
      </c>
      <c r="AW11" s="24">
        <f>VLOOKUP(C11,'[1]Allocation '!C$1:S$65536,17,0)</f>
        <v>127.49634357133358</v>
      </c>
      <c r="AX11" s="24">
        <f>VLOOKUP(C11,[1]Actuals!B$1:R$65536,17,0)</f>
        <v>103</v>
      </c>
      <c r="AY11" s="24">
        <f t="shared" si="15"/>
        <v>-19.213369485869215</v>
      </c>
      <c r="AZ11" s="24">
        <f>VLOOKUP('[1]06.11.2020'!C11,'[1]Allocation '!C$1:T$65536,18,0)</f>
        <v>128.89033972464665</v>
      </c>
      <c r="BA11" s="24">
        <f>VLOOKUP(C11,[1]Actuals!B$1:S$65536,18,0)</f>
        <v>99</v>
      </c>
      <c r="BB11" s="24">
        <f t="shared" si="16"/>
        <v>-23.190519777124123</v>
      </c>
      <c r="BC11" s="24">
        <f>VLOOKUP(C11,'[1]Allocation '!C$1:U$65536,19,0)</f>
        <v>133.65867593496321</v>
      </c>
      <c r="BD11" s="24">
        <f>VLOOKUP(C11,[1]Actuals!B$1:T$65536,19,0)</f>
        <v>114</v>
      </c>
      <c r="BE11" s="24">
        <f t="shared" si="17"/>
        <v>-14.708118120614108</v>
      </c>
      <c r="BF11" s="24">
        <f>VLOOKUP(C11,'[1]Allocation '!C$1:V$65536,20,0)</f>
        <v>151.00569896077775</v>
      </c>
      <c r="BG11" s="24">
        <f>VLOOKUP(C11,[1]Actuals!B$1:U$65536,20,0)</f>
        <v>120</v>
      </c>
      <c r="BH11" s="24">
        <f t="shared" si="18"/>
        <v>-20.53280053280054</v>
      </c>
      <c r="BI11" s="24">
        <f>VLOOKUP(C11,'[1]Allocation '!C$1:W$65536,21,0)</f>
        <v>149.98929106875133</v>
      </c>
      <c r="BJ11" s="24">
        <f>VLOOKUP(C11,[1]Actuals!B$1:V$65536,21,0)</f>
        <v>119</v>
      </c>
      <c r="BK11" s="24">
        <f t="shared" si="19"/>
        <v>-20.661002427531052</v>
      </c>
      <c r="BL11" s="24">
        <f>VLOOKUP(C11,'[1]Allocation '!C$1:X$65536,22,0)</f>
        <v>142.88861076345432</v>
      </c>
      <c r="BM11" s="24">
        <f>VLOOKUP(C11,[1]Actuals!B$1:W$65536,22,0)</f>
        <v>113</v>
      </c>
      <c r="BN11" s="24">
        <f t="shared" si="20"/>
        <v>-20.917419942540821</v>
      </c>
      <c r="BO11" s="24">
        <f>VLOOKUP(C11,'[1]Allocation '!C$1:Y$65536,23,0)</f>
        <v>134.75627305790314</v>
      </c>
      <c r="BP11" s="24">
        <f>VLOOKUP(C11,[1]Actuals!B$1:X$65536,23,0)</f>
        <v>109</v>
      </c>
      <c r="BQ11" s="24">
        <f t="shared" si="21"/>
        <v>-19.113227513227518</v>
      </c>
      <c r="BR11" s="24">
        <f>VLOOKUP(C11,'[1]Allocation '!C$1:Z$65536,24,0)</f>
        <v>117.3017033606846</v>
      </c>
      <c r="BS11" s="24">
        <f>VLOOKUP(C11,[1]Actuals!B$1:Y$65536,24,0)</f>
        <v>100</v>
      </c>
      <c r="BT11" s="24">
        <f t="shared" si="22"/>
        <v>-14.749746052267062</v>
      </c>
      <c r="BU11" s="24">
        <f>VLOOKUP(C11,'[1]Allocation '!C$1:AA$65536,25,0)</f>
        <v>106.81515957446808</v>
      </c>
      <c r="BV11" s="24">
        <f>VLOOKUP(C11,[1]Actuals!B$1:Z$65536,25,0)</f>
        <v>91</v>
      </c>
      <c r="BW11" s="24">
        <f t="shared" si="23"/>
        <v>-14.806100217864923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f>VLOOKUP(C12,'[1]Allocation '!C$1:D$65536,2,0)</f>
        <v>65.517952343082683</v>
      </c>
      <c r="E12" s="24">
        <f>VLOOKUP(C12,[1]Actuals!B$1:C$65536,2,0)</f>
        <v>66</v>
      </c>
      <c r="F12" s="24">
        <f t="shared" si="0"/>
        <v>0.73574896601329876</v>
      </c>
      <c r="G12" s="24">
        <f>VLOOKUP(C12,'[1]Allocation '!C$1:E$65536,3,0)</f>
        <v>61.681021681021683</v>
      </c>
      <c r="H12" s="24">
        <f>VLOOKUP(C12,[1]Actuals!B$1:D$65536,3,0)</f>
        <v>63</v>
      </c>
      <c r="I12" s="24">
        <f t="shared" si="1"/>
        <v>2.1383859784283481</v>
      </c>
      <c r="J12" s="24">
        <f>VLOOKUP(C12,'[1]Allocation '!C$1:F$65536,4,0)</f>
        <v>59.427681407280723</v>
      </c>
      <c r="K12" s="24">
        <f>VLOOKUP(C12,[1]Actuals!B$1:E$65536,4,0)</f>
        <v>62</v>
      </c>
      <c r="L12" s="24">
        <f t="shared" si="2"/>
        <v>4.3284855336862131</v>
      </c>
      <c r="M12" s="24">
        <f>VLOOKUP(C12,'[1]Allocation '!C$1:G$65536,5,0)</f>
        <v>58.324561946628698</v>
      </c>
      <c r="N12" s="24">
        <f>VLOOKUP(C12,[1]Actuals!B$1:F$65536,5,0)</f>
        <v>60</v>
      </c>
      <c r="O12" s="24">
        <f t="shared" si="3"/>
        <v>2.8726114649681413</v>
      </c>
      <c r="P12" s="24">
        <f>VLOOKUP(C12,'[1]Allocation '!C$1:H$65536,6,0)</f>
        <v>59.698847173417178</v>
      </c>
      <c r="Q12" s="24">
        <f>VLOOKUP(C12,[1]Actuals!B$1:G$65536,6,0)</f>
        <v>59</v>
      </c>
      <c r="R12" s="24">
        <f t="shared" si="4"/>
        <v>-1.170620885504071</v>
      </c>
      <c r="S12" s="24">
        <f>VLOOKUP(C12,'[1]Allocation '!C$1:I$65536,7,0)</f>
        <v>62.413240790176189</v>
      </c>
      <c r="T12" s="24">
        <f>VLOOKUP(C12,[1]Actuals!B$1:H$65536,7,0)</f>
        <v>61</v>
      </c>
      <c r="U12" s="24">
        <f t="shared" si="5"/>
        <v>-2.2643284858853745</v>
      </c>
      <c r="V12" s="25">
        <f>VLOOKUP(C12,'[1]Allocation '!C$1:J$65536,8,0)</f>
        <v>63.239120151371807</v>
      </c>
      <c r="W12" s="24">
        <f>VLOOKUP(C12,[1]Actuals!B$1:I$65536,8,0)</f>
        <v>61</v>
      </c>
      <c r="X12" s="24">
        <f t="shared" si="6"/>
        <v>-3.5407199625993457</v>
      </c>
      <c r="Y12" s="24">
        <f>VLOOKUP(C12,'[1]Allocation '!C$1:K$65536,9,0)</f>
        <v>71.735745532735223</v>
      </c>
      <c r="Z12" s="24">
        <f>VLOOKUP(C12,[1]Actuals!B$1:J$65536,9,0)</f>
        <v>75</v>
      </c>
      <c r="AA12" s="24">
        <f t="shared" si="7"/>
        <v>4.5503875968992302</v>
      </c>
      <c r="AB12" s="24">
        <f>VLOOKUP(C12,'[1]Allocation '!C$1:L$65536,10,0)</f>
        <v>77.682680123602253</v>
      </c>
      <c r="AC12" s="24">
        <f>VLOOKUP(C12,[1]Actuals!B$1:K$65536,10,0)</f>
        <v>77</v>
      </c>
      <c r="AD12" s="24">
        <f t="shared" si="8"/>
        <v>-0.8788060897435942</v>
      </c>
      <c r="AE12" s="24">
        <f>VLOOKUP(C12,'[1]Allocation '!C$1:M$65536,11,0)</f>
        <v>84.513358375891613</v>
      </c>
      <c r="AF12" s="24">
        <f>VLOOKUP(C12,[1]Actuals!B$1:L$65536,11,0)</f>
        <v>80</v>
      </c>
      <c r="AG12" s="24">
        <f t="shared" si="9"/>
        <v>-5.3404082651850917</v>
      </c>
      <c r="AH12" s="24">
        <f>VLOOKUP(C12,'[1]Allocation '!C$1:N$65536,12,0)</f>
        <v>74.409119847206753</v>
      </c>
      <c r="AI12" s="24">
        <f>VLOOKUP(C12,[1]Actuals!B$1:M$65536,12,0)</f>
        <v>84</v>
      </c>
      <c r="AJ12" s="24">
        <f t="shared" si="10"/>
        <v>12.889387984278489</v>
      </c>
      <c r="AK12" s="24">
        <f>VLOOKUP(C12,'[1]Allocation '!C$1:O$65536,13,0)</f>
        <v>77.629503821424237</v>
      </c>
      <c r="AL12" s="24">
        <f>VLOOKUP(C12,[1]Actuals!B$1:N$65536,13,0)</f>
        <v>-82</v>
      </c>
      <c r="AM12" s="24">
        <f t="shared" si="11"/>
        <v>-205.6299421784654</v>
      </c>
      <c r="AN12" s="24">
        <f>VLOOKUP(C12,'[1]Allocation '!C$1:P$65536,14,0)</f>
        <v>78.622039903039351</v>
      </c>
      <c r="AO12" s="24">
        <f>VLOOKUP(C12,[1]Actuals!B$1:O$65536,14,0)</f>
        <v>-82</v>
      </c>
      <c r="AP12" s="24">
        <f t="shared" si="12"/>
        <v>-204.29645440531249</v>
      </c>
      <c r="AQ12" s="24">
        <f>VLOOKUP(C12,'[1]Allocation '!C$1:Q$65536,15,0)</f>
        <v>75.790992698528939</v>
      </c>
      <c r="AR12" s="24">
        <f>VLOOKUP(C12,[1]Actuals!B$1:P$65536,15,0)</f>
        <v>-82</v>
      </c>
      <c r="AS12" s="24">
        <f t="shared" si="13"/>
        <v>-208.19227599533946</v>
      </c>
      <c r="AT12" s="24">
        <f>VLOOKUP(C12,'[1]Allocation '!C$1:R$65536,16,0)</f>
        <v>79.028717351373146</v>
      </c>
      <c r="AU12" s="24">
        <f>VLOOKUP(C12,[1]Actuals!B$1:Q$65536,16,0)</f>
        <v>-79</v>
      </c>
      <c r="AV12" s="24">
        <f>(AU12-AT12)/AT12*100</f>
        <v>-199.96366213151927</v>
      </c>
      <c r="AW12" s="24">
        <f>VLOOKUP(C12,'[1]Allocation '!C$1:S$65536,17,0)</f>
        <v>83.020874883659076</v>
      </c>
      <c r="AX12" s="24">
        <f>VLOOKUP(C12,[1]Actuals!B$1:R$65536,17,0)</f>
        <v>82</v>
      </c>
      <c r="AY12" s="24">
        <f>(AX12-AW12)/AW12*100</f>
        <v>-1.2296604740550785</v>
      </c>
      <c r="AZ12" s="24">
        <f>VLOOKUP('[1]06.11.2020'!C12,'[1]Allocation '!C$1:T$65536,18,0)</f>
        <v>86.5828236318237</v>
      </c>
      <c r="BA12" s="24">
        <f>VLOOKUP(C12,[1]Actuals!B$1:S$65536,18,0)</f>
        <v>91</v>
      </c>
      <c r="BB12" s="24">
        <f>(BA12-AZ12)/AZ12*100</f>
        <v>5.1016774261826647</v>
      </c>
      <c r="BC12" s="24">
        <f>VLOOKUP(C12,'[1]Allocation '!C$1:U$65536,19,0)</f>
        <v>84.783488466208013</v>
      </c>
      <c r="BD12" s="24">
        <f>VLOOKUP(C12,[1]Actuals!B$1:T$65536,19,0)</f>
        <v>91</v>
      </c>
      <c r="BE12" s="24">
        <f>(BD12-BC12)/BC12*100</f>
        <v>7.3322195704057274</v>
      </c>
      <c r="BF12" s="24">
        <f>VLOOKUP(C12,'[1]Allocation '!C$1:V$65536,20,0)</f>
        <v>88.343470140318956</v>
      </c>
      <c r="BG12" s="24">
        <f>VLOOKUP(C12,[1]Actuals!B$1:U$65536,20,0)</f>
        <v>89</v>
      </c>
      <c r="BH12" s="24">
        <f>(BG12-BF12)/BF12*100</f>
        <v>0.7431560687374571</v>
      </c>
      <c r="BI12" s="24">
        <f>VLOOKUP(C12,'[1]Allocation '!C$1:W$65536,21,0)</f>
        <v>83.551081602056101</v>
      </c>
      <c r="BJ12" s="24">
        <f>VLOOKUP(C12,[1]Actuals!B$1:V$65536,21,0)</f>
        <v>84</v>
      </c>
      <c r="BK12" s="24">
        <f>(BJ12-BI12)/BI12*100</f>
        <v>0.53729812868496929</v>
      </c>
      <c r="BL12" s="24">
        <f>VLOOKUP(C12,'[1]Allocation '!C$1:X$65536,22,0)</f>
        <v>77.481852315394249</v>
      </c>
      <c r="BM12" s="24">
        <f>VLOOKUP(C12,[1]Actuals!B$1:W$65536,22,0)</f>
        <v>78</v>
      </c>
      <c r="BN12" s="24">
        <f>(BM12-BL12)/BL12*100</f>
        <v>0.66873425082379456</v>
      </c>
      <c r="BO12" s="24">
        <f>VLOOKUP(C12,'[1]Allocation '!C$1:Y$65536,23,0)</f>
        <v>75.862790758523246</v>
      </c>
      <c r="BP12" s="24">
        <f>VLOOKUP(C12,[1]Actuals!B$1:X$65536,23,0)</f>
        <v>77</v>
      </c>
      <c r="BQ12" s="24">
        <f>(BP12-BO12)/BO12*100</f>
        <v>1.4990342829550958</v>
      </c>
      <c r="BR12" s="24">
        <f>VLOOKUP(C12,'[1]Allocation '!C$1:Z$65536,24,0)</f>
        <v>67.029544777534056</v>
      </c>
      <c r="BS12" s="24">
        <f>VLOOKUP(C12,[1]Actuals!B$1:Y$65536,24,0)</f>
        <v>69</v>
      </c>
      <c r="BT12" s="24">
        <f>(BS12-BR12)/BR12*100</f>
        <v>2.9396816418875202</v>
      </c>
      <c r="BU12" s="24">
        <f>VLOOKUP(C12,'[1]Allocation '!C$1:AA$65536,25,0)</f>
        <v>69.232047872340431</v>
      </c>
      <c r="BV12" s="24">
        <f>VLOOKUP(C12,[1]Actuals!B$1:Z$65536,25,0)</f>
        <v>70</v>
      </c>
      <c r="BW12" s="24">
        <f>(BV12-BU12)/BU12*100</f>
        <v>1.1092436974789841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f>VLOOKUP(C13,'[1]Allocation '!C$1:D$65536,2,0)</f>
        <v>36.181555771553121</v>
      </c>
      <c r="E13" s="24">
        <f>VLOOKUP(C13,[1]Actuals!B$1:C$65536,2,0)</f>
        <v>34</v>
      </c>
      <c r="F13" s="24">
        <f>(E13-D13)/D13*100</f>
        <v>-6.0294692282644107</v>
      </c>
      <c r="G13" s="24">
        <f>VLOOKUP(C13,'[1]Allocation '!C$1:E$65536,3,0)</f>
        <v>31.804276804276803</v>
      </c>
      <c r="H13" s="24">
        <f>VLOOKUP(C13,[1]Actuals!B$1:D$65536,3,0)</f>
        <v>31</v>
      </c>
      <c r="I13" s="24">
        <f>(H13-G13)/G13*100</f>
        <v>-2.5288322360741433</v>
      </c>
      <c r="J13" s="24">
        <f>VLOOKUP(C13,'[1]Allocation '!C$1:F$65536,4,0)</f>
        <v>31.175177131688248</v>
      </c>
      <c r="K13" s="24">
        <f>VLOOKUP(C13,[1]Actuals!B$1:E$65536,4,0)</f>
        <v>30</v>
      </c>
      <c r="L13" s="24">
        <f>(K13-J13)/J13*100</f>
        <v>-3.7695924764890263</v>
      </c>
      <c r="M13" s="24">
        <f>VLOOKUP(C13,'[1]Allocation '!C$1:G$65536,5,0)</f>
        <v>30.134357005758158</v>
      </c>
      <c r="N13" s="24">
        <f>VLOOKUP(C13,[1]Actuals!B$1:F$65536,5,0)</f>
        <v>30</v>
      </c>
      <c r="O13" s="24">
        <f>(N13-M13)/M13*100</f>
        <v>-0.44585987261146703</v>
      </c>
      <c r="P13" s="24">
        <f>VLOOKUP(C13,'[1]Allocation '!C$1:H$65536,6,0)</f>
        <v>31.317428025399174</v>
      </c>
      <c r="Q13" s="24">
        <f>VLOOKUP(C13,[1]Actuals!B$1:G$65536,6,0)</f>
        <v>30</v>
      </c>
      <c r="R13" s="24">
        <f>(Q13-P13)/P13*100</f>
        <v>-4.2066929133858268</v>
      </c>
      <c r="S13" s="24">
        <f>VLOOKUP(C13,'[1]Allocation '!C$1:I$65536,7,0)</f>
        <v>41.608827193450793</v>
      </c>
      <c r="T13" s="24">
        <f>VLOOKUP(C13,[1]Actuals!B$1:H$65536,7,0)</f>
        <v>40</v>
      </c>
      <c r="U13" s="24">
        <f>(T13-S13)/S13*100</f>
        <v>-3.8665526090675812</v>
      </c>
      <c r="V13" s="25">
        <f>VLOOKUP(C13,'[1]Allocation '!C$1:J$65536,8,0)</f>
        <v>49.979304635761586</v>
      </c>
      <c r="W13" s="24">
        <f>VLOOKUP(C13,[1]Actuals!B$1:I$65536,8,0)</f>
        <v>40</v>
      </c>
      <c r="X13" s="24">
        <f>(W13-V13)/V13*100</f>
        <v>-19.966873706004137</v>
      </c>
      <c r="Y13" s="24">
        <f>VLOOKUP(C13,'[1]Allocation '!C$1:K$65536,9,0)</f>
        <v>54.519166604878777</v>
      </c>
      <c r="Z13" s="24">
        <f>VLOOKUP(C13,[1]Actuals!B$1:J$65536,9,0)</f>
        <v>57</v>
      </c>
      <c r="AA13" s="24">
        <f>(Z13-Y13)/Y13*100</f>
        <v>4.550387596899216</v>
      </c>
      <c r="AB13" s="24">
        <f>VLOOKUP(C13,'[1]Allocation '!C$1:L$65536,10,0)</f>
        <v>65.731498566124984</v>
      </c>
      <c r="AC13" s="24">
        <f>VLOOKUP(C13,[1]Actuals!B$1:K$65536,10,0)</f>
        <v>65</v>
      </c>
      <c r="AD13" s="24">
        <f>(AC13-AB13)/AB13*100</f>
        <v>-1.1128584956710001</v>
      </c>
      <c r="AE13" s="24">
        <f>VLOOKUP(C13,'[1]Allocation '!C$1:M$65536,11,0)</f>
        <v>67.203393407335497</v>
      </c>
      <c r="AF13" s="24">
        <f>VLOOKUP(C13,[1]Actuals!B$1:L$65536,11,0)</f>
        <v>66</v>
      </c>
      <c r="AG13" s="24">
        <f>(AF13-AE13)/AE13*100</f>
        <v>-1.7906735751295293</v>
      </c>
      <c r="AH13" s="24">
        <f>VLOOKUP(C13,'[1]Allocation '!C$1:N$65536,12,0)</f>
        <v>61.053636797708108</v>
      </c>
      <c r="AI13" s="24">
        <f>VLOOKUP(C13,[1]Actuals!B$1:M$65536,12,0)</f>
        <v>65</v>
      </c>
      <c r="AJ13" s="24">
        <f>(AI13-AH13)/AH13*100</f>
        <v>6.4637643378519165</v>
      </c>
      <c r="AK13" s="24">
        <f>VLOOKUP(C13,'[1]Allocation '!C$1:O$65536,13,0)</f>
        <v>55.586558291884018</v>
      </c>
      <c r="AL13" s="24">
        <f>VLOOKUP(C13,[1]Actuals!B$1:N$65536,13,0)</f>
        <v>63</v>
      </c>
      <c r="AM13" s="24">
        <f>(AL13-AK13)/AK13*100</f>
        <v>13.336752509821052</v>
      </c>
      <c r="AN13" s="24">
        <f>VLOOKUP(C13,'[1]Allocation '!C$1:P$65536,14,0)</f>
        <v>54.355978204570413</v>
      </c>
      <c r="AO13" s="24">
        <f>VLOOKUP(C13,[1]Actuals!B$1:O$65536,14,0)</f>
        <v>59</v>
      </c>
      <c r="AP13" s="24">
        <f>(AO13-AN13)/AN13*100</f>
        <v>8.543718554657719</v>
      </c>
      <c r="AQ13" s="24">
        <f>VLOOKUP(C13,'[1]Allocation '!C$1:Q$65536,15,0)</f>
        <v>53.152124749617698</v>
      </c>
      <c r="AR13" s="24">
        <f>VLOOKUP(C13,[1]Actuals!B$1:P$65536,15,0)</f>
        <v>51</v>
      </c>
      <c r="AS13" s="24">
        <f>(AR13-AQ13)/AQ13*100</f>
        <v>-4.0489910041332404</v>
      </c>
      <c r="AT13" s="24">
        <f>VLOOKUP(C13,'[1]Allocation '!C$1:R$65536,16,0)</f>
        <v>52.356525245284715</v>
      </c>
      <c r="AU13" s="24">
        <f>VLOOKUP(C13,[1]Actuals!B$1:Q$65536,16,0)</f>
        <v>47</v>
      </c>
      <c r="AV13" s="24">
        <f>(AU13-AT13)/AT13*100</f>
        <v>-10.230864672913199</v>
      </c>
      <c r="AW13" s="24">
        <f>VLOOKUP(C13,'[1]Allocation '!C$1:S$65536,17,0)</f>
        <v>51.393874927979432</v>
      </c>
      <c r="AX13" s="24">
        <f>VLOOKUP(C13,[1]Actuals!B$1:R$65536,17,0)</f>
        <v>45</v>
      </c>
      <c r="AY13" s="24">
        <f>(AX13-AW13)/AW13*100</f>
        <v>-12.440927906174537</v>
      </c>
      <c r="AZ13" s="24">
        <f>VLOOKUP('[1]06.11.2020'!C13,'[1]Allocation '!C$1:T$65536,18,0)</f>
        <v>50.178681877534189</v>
      </c>
      <c r="BA13" s="24">
        <f>VLOOKUP(C13,[1]Actuals!B$1:S$65536,18,0)</f>
        <v>44</v>
      </c>
      <c r="BB13" s="24">
        <f>(BA13-AZ13)/AZ13*100</f>
        <v>-12.313360268437989</v>
      </c>
      <c r="BC13" s="24">
        <f>VLOOKUP(C13,'[1]Allocation '!C$1:U$65536,19,0)</f>
        <v>50.870093079724811</v>
      </c>
      <c r="BD13" s="24">
        <f>VLOOKUP(C13,[1]Actuals!B$1:T$65536,19,0)</f>
        <v>47</v>
      </c>
      <c r="BE13" s="24">
        <f>(BD13-BC13)/BC13*100</f>
        <v>-7.6077963404932429</v>
      </c>
      <c r="BF13" s="24">
        <f>VLOOKUP(C13,'[1]Allocation '!C$1:V$65536,20,0)</f>
        <v>61.634979167664383</v>
      </c>
      <c r="BG13" s="24">
        <f>VLOOKUP(C13,[1]Actuals!B$1:U$65536,20,0)</f>
        <v>53</v>
      </c>
      <c r="BH13" s="24">
        <f>(BG13-BF13)/BF13*100</f>
        <v>-14.009867909867909</v>
      </c>
      <c r="BI13" s="24">
        <f>VLOOKUP(C13,'[1]Allocation '!C$1:W$65536,21,0)</f>
        <v>62.41165131719854</v>
      </c>
      <c r="BJ13" s="24">
        <f>VLOOKUP(C13,[1]Actuals!B$1:V$65536,21,0)</f>
        <v>53</v>
      </c>
      <c r="BK13" s="24">
        <f>(BJ13-BI13)/BI13*100</f>
        <v>-15.079958819492104</v>
      </c>
      <c r="BL13" s="24">
        <f>VLOOKUP(C13,'[1]Allocation '!C$1:X$65536,22,0)</f>
        <v>57.356695869837296</v>
      </c>
      <c r="BM13" s="24">
        <f>VLOOKUP(C13,[1]Actuals!B$1:W$65536,22,0)</f>
        <v>51</v>
      </c>
      <c r="BN13" s="24">
        <f>(BM13-BL13)/BL13*100</f>
        <v>-11.082744173867503</v>
      </c>
      <c r="BO13" s="24">
        <f>VLOOKUP(C13,'[1]Allocation '!C$1:Y$65536,23,0)</f>
        <v>55.898898453648705</v>
      </c>
      <c r="BP13" s="24">
        <f>VLOOKUP(C13,[1]Actuals!B$1:X$65536,23,0)</f>
        <v>49</v>
      </c>
      <c r="BQ13" s="24">
        <f>(BP13-BO13)/BO13*100</f>
        <v>-12.341743119266049</v>
      </c>
      <c r="BR13" s="24">
        <f>VLOOKUP(C13,'[1]Allocation '!C$1:Z$65536,24,0)</f>
        <v>48.300701383811308</v>
      </c>
      <c r="BS13" s="24">
        <f>VLOOKUP(C13,[1]Actuals!B$1:Y$65536,24,0)</f>
        <v>41</v>
      </c>
      <c r="BT13" s="24">
        <f>(BS13-BR13)/BR13*100</f>
        <v>-15.11510428347164</v>
      </c>
      <c r="BU13" s="24">
        <f>VLOOKUP(C13,'[1]Allocation '!C$1:AA$65536,25,0)</f>
        <v>41.539228723404257</v>
      </c>
      <c r="BV13" s="24">
        <f>VLOOKUP(C13,[1]Actuals!B$1:Z$65536,25,0)</f>
        <v>35</v>
      </c>
      <c r="BW13" s="24">
        <f>(BV13-BU13)/BU13*100</f>
        <v>-15.74229691876751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f>VLOOKUP(C14,'[1]Allocation '!C$1:D$65536,2,0)</f>
        <v>70.407351771670946</v>
      </c>
      <c r="E14" s="24">
        <f>VLOOKUP(C14,[1]Actuals!B$1:C$65536,2,0)</f>
        <v>71</v>
      </c>
      <c r="F14" s="24">
        <f t="shared" si="0"/>
        <v>0.84174196787147382</v>
      </c>
      <c r="G14" s="24">
        <f>VLOOKUP(C14,'[1]Allocation '!C$1:E$65536,3,0)</f>
        <v>66.499851499851502</v>
      </c>
      <c r="H14" s="24">
        <f>VLOOKUP(C14,[1]Actuals!B$1:D$65536,3,0)</f>
        <v>68</v>
      </c>
      <c r="I14" s="24">
        <f t="shared" si="1"/>
        <v>2.2558674437819577</v>
      </c>
      <c r="J14" s="24">
        <f>VLOOKUP(C14,'[1]Allocation '!C$1:F$65536,4,0)</f>
        <v>65.273027119472275</v>
      </c>
      <c r="K14" s="24">
        <f>VLOOKUP(C14,[1]Actuals!B$1:E$65536,4,0)</f>
        <v>66</v>
      </c>
      <c r="L14" s="24">
        <f t="shared" si="2"/>
        <v>1.1137416366443567</v>
      </c>
      <c r="M14" s="24">
        <f>VLOOKUP(C14,'[1]Allocation '!C$1:G$65536,5,0)</f>
        <v>64.157018141291559</v>
      </c>
      <c r="N14" s="24">
        <f>VLOOKUP(C14,[1]Actuals!B$1:F$65536,5,0)</f>
        <v>64</v>
      </c>
      <c r="O14" s="24">
        <f t="shared" si="3"/>
        <v>-0.24474039760663635</v>
      </c>
      <c r="P14" s="24">
        <f>VLOOKUP(C14,'[1]Allocation '!C$1:H$65536,6,0)</f>
        <v>65.570864928179518</v>
      </c>
      <c r="Q14" s="24">
        <f>VLOOKUP(C14,[1]Actuals!B$1:G$65536,6,0)</f>
        <v>64</v>
      </c>
      <c r="R14" s="24">
        <f t="shared" si="4"/>
        <v>-2.3956751674697339</v>
      </c>
      <c r="S14" s="24">
        <f>VLOOKUP(C14,'[1]Allocation '!C$1:I$65536,7,0)</f>
        <v>69.348045322417988</v>
      </c>
      <c r="T14" s="24">
        <f>VLOOKUP(C14,[1]Actuals!B$1:H$65536,7,0)</f>
        <v>74</v>
      </c>
      <c r="U14" s="24">
        <f t="shared" si="5"/>
        <v>6.7081266039349847</v>
      </c>
      <c r="V14" s="25">
        <f>VLOOKUP(C14,'[1]Allocation '!C$1:J$65536,8,0)</f>
        <v>76.498935666982021</v>
      </c>
      <c r="W14" s="24">
        <f>VLOOKUP(C14,[1]Actuals!B$1:I$65536,8,0)</f>
        <v>74</v>
      </c>
      <c r="X14" s="24">
        <f t="shared" si="6"/>
        <v>-3.266628019323667</v>
      </c>
      <c r="Y14" s="24">
        <f>VLOOKUP(C14,'[1]Allocation '!C$1:K$65536,9,0)</f>
        <v>87.039371246385414</v>
      </c>
      <c r="Z14" s="24">
        <f>VLOOKUP(C14,[1]Actuals!B$1:J$65536,9,0)</f>
        <v>95</v>
      </c>
      <c r="AA14" s="24">
        <f t="shared" si="7"/>
        <v>9.146009029729953</v>
      </c>
      <c r="AB14" s="24">
        <f>VLOOKUP(C14,'[1]Allocation '!C$1:L$65536,10,0)</f>
        <v>100.58911144210035</v>
      </c>
      <c r="AC14" s="24">
        <f>VLOOKUP(C14,[1]Actuals!B$1:K$65536,10,0)</f>
        <v>99</v>
      </c>
      <c r="AD14" s="24">
        <f t="shared" si="8"/>
        <v>-1.5798046322489367</v>
      </c>
      <c r="AE14" s="24">
        <f>VLOOKUP(C14,'[1]Allocation '!C$1:M$65536,11,0)</f>
        <v>106.91448951167011</v>
      </c>
      <c r="AF14" s="24">
        <f>VLOOKUP(C14,[1]Actuals!B$1:L$65536,11,0)</f>
        <v>102</v>
      </c>
      <c r="AG14" s="24">
        <f t="shared" si="9"/>
        <v>-4.5966543301258316</v>
      </c>
      <c r="AH14" s="24">
        <f>VLOOKUP(C14,'[1]Allocation '!C$1:N$65536,12,0)</f>
        <v>99.212159796275671</v>
      </c>
      <c r="AI14" s="28">
        <f>VLOOKUP(C14,[1]Actuals!B$1:M$65536,12,0)</f>
        <v>103</v>
      </c>
      <c r="AJ14" s="24">
        <f t="shared" si="10"/>
        <v>3.8179193069703952</v>
      </c>
      <c r="AK14" s="24">
        <f>VLOOKUP(C14,'[1]Allocation '!C$1:O$65536,13,0)</f>
        <v>92.005337862428718</v>
      </c>
      <c r="AL14" s="24">
        <f>VLOOKUP(C14,[1]Actuals!B$1:N$65536,13,0)</f>
        <v>101</v>
      </c>
      <c r="AM14" s="24">
        <f t="shared" si="11"/>
        <v>9.7762394514768047</v>
      </c>
      <c r="AN14" s="24">
        <f>VLOOKUP(C14,'[1]Allocation '!C$1:P$65536,14,0)</f>
        <v>95.12296185799822</v>
      </c>
      <c r="AO14" s="24">
        <f>VLOOKUP(C14,[1]Actuals!B$1:O$65536,14,0)</f>
        <v>98</v>
      </c>
      <c r="AP14" s="24">
        <f t="shared" si="12"/>
        <v>3.0245464247598699</v>
      </c>
      <c r="AQ14" s="24">
        <f>VLOOKUP(C14,'[1]Allocation '!C$1:Q$65536,15,0)</f>
        <v>95.476964828016975</v>
      </c>
      <c r="AR14" s="24">
        <f>VLOOKUP(C14,[1]Actuals!B$1:P$65536,15,0)</f>
        <v>100</v>
      </c>
      <c r="AS14" s="24">
        <f t="shared" si="13"/>
        <v>4.7373051501274537</v>
      </c>
      <c r="AT14" s="24">
        <f>VLOOKUP(C14,'[1]Allocation '!C$1:R$65536,16,0)</f>
        <v>88.907307020294795</v>
      </c>
      <c r="AU14" s="24">
        <f>VLOOKUP(C14,[1]Actuals!B$1:Q$65536,16,0)</f>
        <v>97</v>
      </c>
      <c r="AV14" s="24">
        <f t="shared" si="14"/>
        <v>9.1023935500125912</v>
      </c>
      <c r="AW14" s="24">
        <f>VLOOKUP(C14,'[1]Allocation '!C$1:S$65536,17,0)</f>
        <v>95.869343615653946</v>
      </c>
      <c r="AX14" s="24">
        <f>VLOOKUP(C14,[1]Actuals!B$1:R$65536,17,0)</f>
        <v>95</v>
      </c>
      <c r="AY14" s="24">
        <f t="shared" si="15"/>
        <v>-0.90680042531551885</v>
      </c>
      <c r="AZ14" s="24">
        <f>VLOOKUP('[1]06.11.2020'!C14,'[1]Allocation '!C$1:T$65536,18,0)</f>
        <v>96.421780862712751</v>
      </c>
      <c r="BA14" s="24">
        <f>VLOOKUP(C14,[1]Actuals!B$1:S$65536,18,0)</f>
        <v>96</v>
      </c>
      <c r="BB14" s="24">
        <f t="shared" si="16"/>
        <v>-0.43743318048988444</v>
      </c>
      <c r="BC14" s="24">
        <f>VLOOKUP(C14,'[1]Allocation '!C$1:U$65536,19,0)</f>
        <v>96.752922132025617</v>
      </c>
      <c r="BD14" s="24">
        <f>VLOOKUP(C14,[1]Actuals!B$1:T$65536,19,0)</f>
        <v>99</v>
      </c>
      <c r="BE14" s="24">
        <f t="shared" si="17"/>
        <v>2.3224909578525184</v>
      </c>
      <c r="BF14" s="24">
        <f>VLOOKUP(C14,'[1]Allocation '!C$1:V$65536,20,0)</f>
        <v>103.75221493223505</v>
      </c>
      <c r="BG14" s="24">
        <f>VLOOKUP(C14,[1]Actuals!B$1:U$65536,20,0)</f>
        <v>102</v>
      </c>
      <c r="BH14" s="24">
        <f t="shared" si="18"/>
        <v>-1.6888458076576911</v>
      </c>
      <c r="BI14" s="24">
        <f>VLOOKUP(C14,'[1]Allocation '!C$1:W$65536,21,0)</f>
        <v>101.67059327479117</v>
      </c>
      <c r="BJ14" s="24">
        <f>VLOOKUP(C14,[1]Actuals!B$1:V$65536,21,0)</f>
        <v>99</v>
      </c>
      <c r="BK14" s="24">
        <f t="shared" si="19"/>
        <v>-2.6267116073309431</v>
      </c>
      <c r="BL14" s="24">
        <f>VLOOKUP(C14,'[1]Allocation '!C$1:X$65536,22,0)</f>
        <v>96.600750938673343</v>
      </c>
      <c r="BM14" s="24">
        <f>VLOOKUP(C14,[1]Actuals!B$1:W$65536,22,0)</f>
        <v>96</v>
      </c>
      <c r="BN14" s="24">
        <f t="shared" si="20"/>
        <v>-0.62189054726368309</v>
      </c>
      <c r="BO14" s="24">
        <f>VLOOKUP(C14,'[1]Allocation '!C$1:Y$65536,23,0)</f>
        <v>91.833904602422876</v>
      </c>
      <c r="BP14" s="24">
        <f>VLOOKUP(C14,[1]Actuals!B$1:X$65536,23,0)</f>
        <v>96</v>
      </c>
      <c r="BQ14" s="24">
        <f t="shared" si="21"/>
        <v>4.5365547894466944</v>
      </c>
      <c r="BR14" s="24">
        <f>VLOOKUP(C14,'[1]Allocation '!C$1:Z$65536,24,0)</f>
        <v>80.829745172908716</v>
      </c>
      <c r="BS14" s="24">
        <f>VLOOKUP(C14,[1]Actuals!B$1:Y$65536,24,0)</f>
        <v>90</v>
      </c>
      <c r="BT14" s="24">
        <f t="shared" si="22"/>
        <v>11.345148753685333</v>
      </c>
      <c r="BU14" s="24">
        <f>VLOOKUP(C14,'[1]Allocation '!C$1:AA$65536,25,0)</f>
        <v>76.155252659574472</v>
      </c>
      <c r="BV14" s="24">
        <f>VLOOKUP(C14,[1]Actuals!B$1:Z$65536,25,0)</f>
        <v>80</v>
      </c>
      <c r="BW14" s="24">
        <f t="shared" si="23"/>
        <v>5.048564880497648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f>VLOOKUP(C15,'[1]Allocation '!C$1:D$65536,2,0)</f>
        <v>54.76127360018851</v>
      </c>
      <c r="E15" s="24">
        <f>VLOOKUP(C15,[1]Actuals!B$1:C$65536,2,0)</f>
        <v>45</v>
      </c>
      <c r="F15" s="24">
        <f t="shared" si="0"/>
        <v>-17.825139845094668</v>
      </c>
      <c r="G15" s="24">
        <f>VLOOKUP(C15,'[1]Allocation '!C$1:E$65536,3,0)</f>
        <v>50.115830115830114</v>
      </c>
      <c r="H15" s="24">
        <f>VLOOKUP(C15,[1]Actuals!B$1:D$65536,3,0)</f>
        <v>42</v>
      </c>
      <c r="I15" s="24">
        <f t="shared" si="1"/>
        <v>-16.194144838212633</v>
      </c>
      <c r="J15" s="24">
        <f>VLOOKUP(C15,'[1]Allocation '!C$1:F$65536,4,0)</f>
        <v>47.736989982897626</v>
      </c>
      <c r="K15" s="24">
        <f>VLOOKUP(C15,[1]Actuals!B$1:E$65536,4,0)</f>
        <v>40</v>
      </c>
      <c r="L15" s="24">
        <f t="shared" si="2"/>
        <v>-16.207536306058465</v>
      </c>
      <c r="M15" s="24">
        <f>VLOOKUP(C15,'[1]Allocation '!C$1:G$65536,5,0)</f>
        <v>46.659649557302956</v>
      </c>
      <c r="N15" s="24">
        <f>VLOOKUP(C15,[1]Actuals!B$1:F$65536,5,0)</f>
        <v>42</v>
      </c>
      <c r="O15" s="24">
        <f t="shared" si="3"/>
        <v>-9.9864649681528714</v>
      </c>
      <c r="P15" s="24">
        <f>VLOOKUP(C15,'[1]Allocation '!C$1:H$65536,6,0)</f>
        <v>46.976142038098764</v>
      </c>
      <c r="Q15" s="24">
        <f>VLOOKUP(C15,[1]Actuals!B$1:G$65536,6,0)</f>
        <v>41</v>
      </c>
      <c r="R15" s="24">
        <f t="shared" si="4"/>
        <v>-12.721653543307093</v>
      </c>
      <c r="S15" s="24">
        <f>VLOOKUP(C15,'[1]Allocation '!C$1:I$65536,7,0)</f>
        <v>54.487749896185562</v>
      </c>
      <c r="T15" s="24">
        <f>VLOOKUP(C15,[1]Actuals!B$1:H$65536,7,0)</f>
        <v>52</v>
      </c>
      <c r="U15" s="24">
        <f t="shared" si="5"/>
        <v>-4.5657049537289076</v>
      </c>
      <c r="V15" s="25">
        <f>VLOOKUP(C15,'[1]Allocation '!C$1:J$65536,8,0)</f>
        <v>62.219134342478711</v>
      </c>
      <c r="W15" s="24">
        <f>VLOOKUP(C15,[1]Actuals!B$1:I$65536,8,0)</f>
        <v>52</v>
      </c>
      <c r="X15" s="24">
        <f t="shared" si="6"/>
        <v>-16.424423853646942</v>
      </c>
      <c r="Y15" s="24">
        <f>VLOOKUP(C15,'[1]Allocation '!C$1:K$65536,9,0)</f>
        <v>77.474605175354043</v>
      </c>
      <c r="Z15" s="24">
        <f>VLOOKUP(C15,[1]Actuals!B$1:J$65536,9,0)</f>
        <v>72</v>
      </c>
      <c r="AA15" s="24">
        <f t="shared" si="7"/>
        <v>-7.0663221360895756</v>
      </c>
      <c r="AB15" s="24">
        <f>VLOOKUP(C15,'[1]Allocation '!C$1:L$65536,10,0)</f>
        <v>100.58911144210035</v>
      </c>
      <c r="AC15" s="24">
        <f>VLOOKUP(C15,[1]Actuals!B$1:K$65536,10,0)</f>
        <v>89</v>
      </c>
      <c r="AD15" s="24">
        <f t="shared" si="8"/>
        <v>-11.521238507779346</v>
      </c>
      <c r="AE15" s="24">
        <f>VLOOKUP(C15,'[1]Allocation '!C$1:M$65536,11,0)</f>
        <v>113.02388891233697</v>
      </c>
      <c r="AF15" s="24">
        <f>VLOOKUP(C15,[1]Actuals!B$1:L$65536,11,0)</f>
        <v>101</v>
      </c>
      <c r="AG15" s="24">
        <f t="shared" si="9"/>
        <v>-10.638360640433175</v>
      </c>
      <c r="AH15" s="24">
        <f>VLOOKUP(C15,'[1]Allocation '!C$1:N$65536,12,0)</f>
        <v>105.88990132102499</v>
      </c>
      <c r="AI15" s="24">
        <f>VLOOKUP(C15,[1]Actuals!B$1:M$65536,12,0)</f>
        <v>101</v>
      </c>
      <c r="AJ15" s="24">
        <f t="shared" si="10"/>
        <v>-4.6179109244802721</v>
      </c>
      <c r="AK15" s="24">
        <f>VLOOKUP(C15,'[1]Allocation '!C$1:O$65536,13,0)</f>
        <v>96.797282542763554</v>
      </c>
      <c r="AL15" s="24">
        <f>VLOOKUP(C15,[1]Actuals!B$1:N$65536,13,0)</f>
        <v>99</v>
      </c>
      <c r="AM15" s="24">
        <f t="shared" si="11"/>
        <v>2.2755984459205445</v>
      </c>
      <c r="AN15" s="24">
        <f>VLOOKUP(C15,'[1]Allocation '!C$1:P$65536,14,0)</f>
        <v>99.005531729753244</v>
      </c>
      <c r="AO15" s="24">
        <f>VLOOKUP(C15,[1]Actuals!B$1:O$65536,14,0)</f>
        <v>93</v>
      </c>
      <c r="AP15" s="24">
        <f t="shared" si="12"/>
        <v>-6.065854730365996</v>
      </c>
      <c r="AQ15" s="24">
        <f>VLOOKUP(C15,'[1]Allocation '!C$1:Q$65536,15,0)</f>
        <v>97.445562040965783</v>
      </c>
      <c r="AR15" s="24">
        <f>VLOOKUP(C15,[1]Actuals!B$1:P$65536,15,0)</f>
        <v>93</v>
      </c>
      <c r="AS15" s="24">
        <f t="shared" si="13"/>
        <v>-4.5620980041111396</v>
      </c>
      <c r="AT15" s="24">
        <f>VLOOKUP(C15,'[1]Allocation '!C$1:R$65536,16,0)</f>
        <v>88.907307020294795</v>
      </c>
      <c r="AU15" s="24">
        <f>VLOOKUP(C15,[1]Actuals!B$1:Q$65536,16,0)</f>
        <v>80</v>
      </c>
      <c r="AV15" s="24">
        <f t="shared" si="14"/>
        <v>-10.018644494834977</v>
      </c>
      <c r="AW15" s="24">
        <f>VLOOKUP(C15,'[1]Allocation '!C$1:S$65536,17,0)</f>
        <v>89.939281123964008</v>
      </c>
      <c r="AX15" s="24">
        <f>VLOOKUP(C15,[1]Actuals!B$1:R$65536,17,0)</f>
        <v>84</v>
      </c>
      <c r="AY15" s="24">
        <f t="shared" si="15"/>
        <v>-6.6036564332528416</v>
      </c>
      <c r="AZ15" s="24">
        <f>VLOOKUP('[1]06.11.2020'!C15,'[1]Allocation '!C$1:T$65536,18,0)</f>
        <v>92.486197970357125</v>
      </c>
      <c r="BA15" s="24">
        <f>VLOOKUP(C15,[1]Actuals!B$1:S$65536,18,0)</f>
        <v>84</v>
      </c>
      <c r="BB15" s="24">
        <f t="shared" si="16"/>
        <v>-9.1756371832660353</v>
      </c>
      <c r="BC15" s="24">
        <f>VLOOKUP(C15,'[1]Allocation '!C$1:U$65536,19,0)</f>
        <v>94.758016521056021</v>
      </c>
      <c r="BD15" s="24">
        <f>VLOOKUP(C15,[1]Actuals!B$1:T$65536,19,0)</f>
        <v>86</v>
      </c>
      <c r="BE15" s="24">
        <f t="shared" si="17"/>
        <v>-9.2425072227107208</v>
      </c>
      <c r="BF15" s="24">
        <f>VLOOKUP(C15,'[1]Allocation '!C$1:V$65536,20,0)</f>
        <v>110.94296250179589</v>
      </c>
      <c r="BG15" s="24">
        <f>VLOOKUP(C15,[1]Actuals!B$1:U$65536,20,0)</f>
        <v>93</v>
      </c>
      <c r="BH15" s="24">
        <f t="shared" si="18"/>
        <v>-16.173141673141672</v>
      </c>
      <c r="BI15" s="24">
        <f>VLOOKUP(C15,'[1]Allocation '!C$1:W$65536,21,0)</f>
        <v>107.71043049903619</v>
      </c>
      <c r="BJ15" s="24">
        <f>VLOOKUP(C15,[1]Actuals!B$1:V$65536,21,0)</f>
        <v>108</v>
      </c>
      <c r="BK15" s="24">
        <f t="shared" si="19"/>
        <v>0.26884072380195217</v>
      </c>
      <c r="BL15" s="24">
        <f>VLOOKUP(C15,'[1]Allocation '!C$1:X$65536,22,0)</f>
        <v>99.61952440550688</v>
      </c>
      <c r="BM15" s="24">
        <f>VLOOKUP(C15,[1]Actuals!B$1:W$65536,22,0)</f>
        <v>99</v>
      </c>
      <c r="BN15" s="24">
        <f t="shared" si="20"/>
        <v>-0.62189054726367776</v>
      </c>
      <c r="BO15" s="24">
        <f>VLOOKUP(C15,'[1]Allocation '!C$1:Y$65536,23,0)</f>
        <v>92.83209921766661</v>
      </c>
      <c r="BP15" s="24">
        <f>VLOOKUP(C15,[1]Actuals!B$1:X$65536,23,0)</f>
        <v>93</v>
      </c>
      <c r="BQ15" s="24">
        <f t="shared" si="21"/>
        <v>0.18086500655307569</v>
      </c>
      <c r="BR15" s="24">
        <f>VLOOKUP(C15,'[1]Allocation '!C$1:Z$65536,24,0)</f>
        <v>75.90110217456062</v>
      </c>
      <c r="BS15" s="24">
        <f>VLOOKUP(C15,[1]Actuals!B$1:Y$65536,24,0)</f>
        <v>80</v>
      </c>
      <c r="BT15" s="24">
        <f t="shared" si="22"/>
        <v>5.4003139717425421</v>
      </c>
      <c r="BU15" s="24">
        <f>VLOOKUP(C15,'[1]Allocation '!C$1:AA$65536,25,0)</f>
        <v>64.286901595744681</v>
      </c>
      <c r="BV15" s="24">
        <f>VLOOKUP(C15,[1]Actuals!B$1:Z$65536,25,0)</f>
        <v>67</v>
      </c>
      <c r="BW15" s="24">
        <f t="shared" si="23"/>
        <v>4.2202973497091154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f>VLOOKUP(C16,'[1]Allocation '!C$1:D$65536,2,0)</f>
        <v>60.628552914494421</v>
      </c>
      <c r="E16" s="24">
        <f>VLOOKUP(C16,[1]Actuals!B$1:C$65536,2,0)</f>
        <v>62</v>
      </c>
      <c r="F16" s="24">
        <f t="shared" si="0"/>
        <v>2.2620481927710805</v>
      </c>
      <c r="G16" s="24">
        <f>VLOOKUP(C16,'[1]Allocation '!C$1:E$65536,3,0)</f>
        <v>54.934659934659933</v>
      </c>
      <c r="H16" s="24">
        <f>VLOOKUP(C16,[1]Actuals!B$1:D$65536,3,0)</f>
        <v>57</v>
      </c>
      <c r="I16" s="24">
        <f t="shared" si="1"/>
        <v>3.7596302003081687</v>
      </c>
      <c r="J16" s="24">
        <f>VLOOKUP(C16,'[1]Allocation '!C$1:F$65536,4,0)</f>
        <v>53.582335695089178</v>
      </c>
      <c r="K16" s="24">
        <f>VLOOKUP(C16,[1]Actuals!B$1:E$65536,4,0)</f>
        <v>56</v>
      </c>
      <c r="L16" s="24">
        <f t="shared" si="2"/>
        <v>4.512054716443429</v>
      </c>
      <c r="M16" s="24">
        <f>VLOOKUP(C16,'[1]Allocation '!C$1:G$65536,5,0)</f>
        <v>52.492105751965823</v>
      </c>
      <c r="N16" s="24">
        <f>VLOOKUP(C16,[1]Actuals!B$1:F$65536,5,0)</f>
        <v>54</v>
      </c>
      <c r="O16" s="24">
        <f t="shared" si="3"/>
        <v>2.8726114649681511</v>
      </c>
      <c r="P16" s="24">
        <f>VLOOKUP(C16,'[1]Allocation '!C$1:H$65536,6,0)</f>
        <v>53.826829418654832</v>
      </c>
      <c r="Q16" s="24">
        <f>VLOOKUP(C16,[1]Actuals!B$1:G$65536,6,0)</f>
        <v>54</v>
      </c>
      <c r="R16" s="24">
        <f t="shared" si="4"/>
        <v>0.32171796707229489</v>
      </c>
      <c r="S16" s="24">
        <f>VLOOKUP(C16,'[1]Allocation '!C$1:I$65536,7,0)</f>
        <v>61.422554428427361</v>
      </c>
      <c r="T16" s="24">
        <f>VLOOKUP(C16,[1]Actuals!B$1:H$65536,7,0)</f>
        <v>68</v>
      </c>
      <c r="U16" s="24">
        <f t="shared" si="5"/>
        <v>10.708518446977012</v>
      </c>
      <c r="V16" s="25">
        <f>VLOOKUP(C16,'[1]Allocation '!C$1:J$65536,8,0)</f>
        <v>68.339049195837276</v>
      </c>
      <c r="W16" s="24">
        <f>VLOOKUP(C16,[1]Actuals!B$1:I$65536,8,0)</f>
        <v>68</v>
      </c>
      <c r="X16" s="24">
        <f t="shared" si="6"/>
        <v>-0.49612805537529892</v>
      </c>
      <c r="Y16" s="24">
        <f>VLOOKUP(C16,'[1]Allocation '!C$1:K$65536,9,0)</f>
        <v>78.431081782457184</v>
      </c>
      <c r="Z16" s="24">
        <f>VLOOKUP(C16,[1]Actuals!B$1:J$65536,9,0)</f>
        <v>87</v>
      </c>
      <c r="AA16" s="24">
        <f t="shared" si="7"/>
        <v>10.92541123085649</v>
      </c>
      <c r="AB16" s="24">
        <f>VLOOKUP(C16,'[1]Allocation '!C$1:L$65536,10,0)</f>
        <v>95.609452459818144</v>
      </c>
      <c r="AC16" s="24">
        <f>VLOOKUP(C16,[1]Actuals!B$1:K$65536,10,0)</f>
        <v>99</v>
      </c>
      <c r="AD16" s="24">
        <f t="shared" si="8"/>
        <v>3.546247209821439</v>
      </c>
      <c r="AE16" s="24">
        <f>VLOOKUP(C16,'[1]Allocation '!C$1:M$65536,11,0)</f>
        <v>108.95095597855907</v>
      </c>
      <c r="AF16" s="24">
        <f>VLOOKUP(C16,[1]Actuals!B$1:L$65536,11,0)</f>
        <v>104</v>
      </c>
      <c r="AG16" s="24">
        <f t="shared" si="9"/>
        <v>-4.5442060917146847</v>
      </c>
      <c r="AH16" s="24">
        <f>VLOOKUP(C16,'[1]Allocation '!C$1:N$65536,12,0)</f>
        <v>98.258196721311478</v>
      </c>
      <c r="AI16" s="24">
        <f>VLOOKUP(C16,[1]Actuals!B$1:M$65536,12,0)</f>
        <v>104</v>
      </c>
      <c r="AJ16" s="24">
        <f t="shared" si="10"/>
        <v>5.843587069864439</v>
      </c>
      <c r="AK16" s="24">
        <f>VLOOKUP(C16,'[1]Allocation '!C$1:O$65536,13,0)</f>
        <v>92.005337862428718</v>
      </c>
      <c r="AL16" s="24">
        <f>VLOOKUP(C16,[1]Actuals!B$1:N$65536,13,0)</f>
        <v>101</v>
      </c>
      <c r="AM16" s="24">
        <f t="shared" si="11"/>
        <v>9.7762394514768047</v>
      </c>
      <c r="AN16" s="24">
        <f>VLOOKUP(C16,'[1]Allocation '!C$1:P$65536,14,0)</f>
        <v>93.181676922120701</v>
      </c>
      <c r="AO16" s="24">
        <f>VLOOKUP(C16,[1]Actuals!B$1:O$65536,14,0)</f>
        <v>104</v>
      </c>
      <c r="AP16" s="24">
        <f t="shared" si="12"/>
        <v>11.609925293489864</v>
      </c>
      <c r="AQ16" s="24">
        <f>VLOOKUP(C16,'[1]Allocation '!C$1:Q$65536,15,0)</f>
        <v>92.52406900859377</v>
      </c>
      <c r="AR16" s="24">
        <f>VLOOKUP(C16,[1]Actuals!B$1:P$65536,15,0)</f>
        <v>94</v>
      </c>
      <c r="AS16" s="24">
        <f t="shared" si="13"/>
        <v>1.5951859956236289</v>
      </c>
      <c r="AT16" s="24">
        <f>VLOOKUP(C16,'[1]Allocation '!C$1:R$65536,16,0)</f>
        <v>88.907307020294795</v>
      </c>
      <c r="AU16" s="24">
        <f>VLOOKUP(C16,[1]Actuals!B$1:Q$65536,16,0)</f>
        <v>95</v>
      </c>
      <c r="AV16" s="24">
        <f t="shared" si="14"/>
        <v>6.8528596623834659</v>
      </c>
      <c r="AW16" s="24">
        <f>VLOOKUP(C16,'[1]Allocation '!C$1:S$65536,17,0)</f>
        <v>85.985906129504045</v>
      </c>
      <c r="AX16" s="24">
        <f>VLOOKUP(C16,[1]Actuals!B$1:R$65536,17,0)</f>
        <v>91</v>
      </c>
      <c r="AY16" s="24">
        <f t="shared" si="15"/>
        <v>5.8312973558064147</v>
      </c>
      <c r="AZ16" s="24">
        <f>VLOOKUP('[1]06.11.2020'!C16,'[1]Allocation '!C$1:T$65536,18,0)</f>
        <v>83.631136462556981</v>
      </c>
      <c r="BA16" s="24">
        <f>VLOOKUP(C16,[1]Actuals!B$1:S$65536,18,0)</f>
        <v>86</v>
      </c>
      <c r="BB16" s="24">
        <f t="shared" si="16"/>
        <v>2.8325138670136307</v>
      </c>
      <c r="BC16" s="24">
        <f>VLOOKUP(C16,'[1]Allocation '!C$1:U$65536,19,0)</f>
        <v>87.775846882662421</v>
      </c>
      <c r="BD16" s="24">
        <f>VLOOKUP(C16,[1]Actuals!B$1:T$65536,19,0)</f>
        <v>90</v>
      </c>
      <c r="BE16" s="24">
        <f t="shared" si="17"/>
        <v>2.5339010631373311</v>
      </c>
      <c r="BF16" s="24">
        <f>VLOOKUP(C16,'[1]Allocation '!C$1:V$65536,20,0)</f>
        <v>103.75221493223505</v>
      </c>
      <c r="BG16" s="24">
        <f>VLOOKUP(C16,[1]Actuals!B$1:U$65536,20,0)</f>
        <v>100</v>
      </c>
      <c r="BH16" s="24">
        <f t="shared" si="18"/>
        <v>-3.6165154977036185</v>
      </c>
      <c r="BI16" s="24">
        <f>VLOOKUP(C16,'[1]Allocation '!C$1:W$65536,21,0)</f>
        <v>100.663953737417</v>
      </c>
      <c r="BJ16" s="24">
        <f>VLOOKUP(C16,[1]Actuals!B$1:V$65536,21,0)</f>
        <v>102</v>
      </c>
      <c r="BK16" s="24">
        <f t="shared" si="19"/>
        <v>1.3272340425531941</v>
      </c>
      <c r="BL16" s="24">
        <f>VLOOKUP(C16,'[1]Allocation '!C$1:X$65536,22,0)</f>
        <v>98.613266583229034</v>
      </c>
      <c r="BM16" s="24">
        <f>VLOOKUP(C16,[1]Actuals!B$1:W$65536,22,0)</f>
        <v>98</v>
      </c>
      <c r="BN16" s="24">
        <f t="shared" si="20"/>
        <v>-0.62189054726367954</v>
      </c>
      <c r="BO16" s="24">
        <f>VLOOKUP(C16,'[1]Allocation '!C$1:Y$65536,23,0)</f>
        <v>90.835709987179143</v>
      </c>
      <c r="BP16" s="24">
        <f>VLOOKUP(C16,[1]Actuals!B$1:X$65536,23,0)</f>
        <v>92</v>
      </c>
      <c r="BQ16" s="24">
        <f t="shared" si="21"/>
        <v>1.2817536329987274</v>
      </c>
      <c r="BR16" s="24">
        <f>VLOOKUP(C16,'[1]Allocation '!C$1:Z$65536,24,0)</f>
        <v>79.844016573239102</v>
      </c>
      <c r="BS16" s="24">
        <f>VLOOKUP(C16,[1]Actuals!B$1:Y$65536,24,0)</f>
        <v>81</v>
      </c>
      <c r="BT16" s="24">
        <f t="shared" si="22"/>
        <v>1.4478021978021864</v>
      </c>
      <c r="BU16" s="24">
        <f>VLOOKUP(C16,'[1]Allocation '!C$1:AA$65536,25,0)</f>
        <v>71.210106382978722</v>
      </c>
      <c r="BV16" s="24">
        <f>VLOOKUP(C16,[1]Actuals!B$1:Z$65536,25,0)</f>
        <v>70</v>
      </c>
      <c r="BW16" s="24">
        <f t="shared" si="23"/>
        <v>-1.6993464052287566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f>VLOOKUP(C17,'[1]Allocation '!C$1:D$65536,2,0)</f>
        <v>160.37230125769491</v>
      </c>
      <c r="E17" s="24">
        <f>VLOOKUP(C17,[1]Actuals!B$1:C$65536,2,0)</f>
        <v>141</v>
      </c>
      <c r="F17" s="24">
        <f t="shared" si="0"/>
        <v>-12.079580517190715</v>
      </c>
      <c r="G17" s="24">
        <f>VLOOKUP(C17,'[1]Allocation '!C$1:E$65536,3,0)</f>
        <v>153.23878823878823</v>
      </c>
      <c r="H17" s="24">
        <f>VLOOKUP(C17,[1]Actuals!B$1:D$65536,3,0)</f>
        <v>137</v>
      </c>
      <c r="I17" s="24">
        <f t="shared" si="1"/>
        <v>-10.597048192187298</v>
      </c>
      <c r="J17" s="24">
        <f>VLOOKUP(C17,'[1]Allocation '!C$1:F$65536,4,0)</f>
        <v>149.05631566088442</v>
      </c>
      <c r="K17" s="24">
        <f>VLOOKUP(C17,[1]Actuals!B$1:E$65536,4,0)</f>
        <v>142</v>
      </c>
      <c r="L17" s="24">
        <f t="shared" si="2"/>
        <v>-4.7339930747638563</v>
      </c>
      <c r="M17" s="24">
        <f>VLOOKUP(C17,'[1]Allocation '!C$1:G$65536,5,0)</f>
        <v>144.83932883412791</v>
      </c>
      <c r="N17" s="24">
        <f>VLOOKUP(C17,[1]Actuals!B$1:F$65536,5,0)</f>
        <v>140</v>
      </c>
      <c r="O17" s="24">
        <f t="shared" si="3"/>
        <v>-3.3411704356003895</v>
      </c>
      <c r="P17" s="24">
        <f>VLOOKUP(C17,'[1]Allocation '!C$1:H$65536,6,0)</f>
        <v>144.8431046174712</v>
      </c>
      <c r="Q17" s="24">
        <f>VLOOKUP(C17,[1]Actuals!B$1:G$65536,6,0)</f>
        <v>138</v>
      </c>
      <c r="R17" s="24">
        <f t="shared" si="4"/>
        <v>-4.7244945733134838</v>
      </c>
      <c r="S17" s="24">
        <f>VLOOKUP(C17,'[1]Allocation '!C$1:I$65536,7,0)</f>
        <v>157.51913151806372</v>
      </c>
      <c r="T17" s="24">
        <f>VLOOKUP(C17,[1]Actuals!B$1:H$65536,7,0)</f>
        <v>143</v>
      </c>
      <c r="U17" s="24">
        <f t="shared" si="5"/>
        <v>-9.2173765676194801</v>
      </c>
      <c r="V17" s="25">
        <f>VLOOKUP(C17,'[1]Allocation '!C$1:J$65536,8,0)</f>
        <v>172.37760170293282</v>
      </c>
      <c r="W17" s="24">
        <f>VLOOKUP(C17,[1]Actuals!B$1:I$65536,8,0)</f>
        <v>143</v>
      </c>
      <c r="X17" s="24">
        <f t="shared" si="6"/>
        <v>-17.042586399108135</v>
      </c>
      <c r="Y17" s="24">
        <f>VLOOKUP(C17,'[1]Allocation '!C$1:K$65536,9,0)</f>
        <v>212.33780677689629</v>
      </c>
      <c r="Z17" s="24">
        <f>VLOOKUP(C17,[1]Actuals!B$1:J$65536,9,0)</f>
        <v>198</v>
      </c>
      <c r="AA17" s="24">
        <f t="shared" si="7"/>
        <v>-6.7523570081709687</v>
      </c>
      <c r="AB17" s="24">
        <f>VLOOKUP(C17,'[1]Allocation '!C$1:L$65536,10,0)</f>
        <v>252.96667629993553</v>
      </c>
      <c r="AC17" s="24">
        <f>VLOOKUP(C17,[1]Actuals!B$1:K$65536,10,0)</f>
        <v>221</v>
      </c>
      <c r="AD17" s="24">
        <f t="shared" si="8"/>
        <v>-12.636714356017997</v>
      </c>
      <c r="AE17" s="24">
        <f>VLOOKUP(C17,'[1]Allocation '!C$1:M$65536,11,0)</f>
        <v>271.86827332967539</v>
      </c>
      <c r="AF17" s="24">
        <f>VLOOKUP(C17,[1]Actuals!B$1:L$65536,11,0)</f>
        <v>235</v>
      </c>
      <c r="AG17" s="24">
        <f t="shared" si="9"/>
        <v>-13.561079738409877</v>
      </c>
      <c r="AH17" s="24">
        <f>VLOOKUP(C17,'[1]Allocation '!C$1:N$65536,12,0)</f>
        <v>284.28099633932834</v>
      </c>
      <c r="AI17" s="24">
        <f>VLOOKUP(C17,[1]Actuals!B$1:M$65536,12,0)</f>
        <v>294</v>
      </c>
      <c r="AJ17" s="24">
        <f t="shared" si="10"/>
        <v>3.4188017439866778</v>
      </c>
      <c r="AK17" s="24">
        <f>VLOOKUP(C17,'[1]Allocation '!C$1:O$65536,13,0)</f>
        <v>274.09923571515225</v>
      </c>
      <c r="AL17" s="24">
        <f>VLOOKUP(C17,[1]Actuals!B$1:N$65536,13,0)</f>
        <v>290</v>
      </c>
      <c r="AM17" s="24">
        <f t="shared" si="11"/>
        <v>5.8010976365406757</v>
      </c>
      <c r="AN17" s="24">
        <f>VLOOKUP(C17,'[1]Allocation '!C$1:P$65536,14,0)</f>
        <v>262.07346634346447</v>
      </c>
      <c r="AO17" s="24">
        <f>VLOOKUP(C17,[1]Actuals!B$1:O$65536,14,0)</f>
        <v>283</v>
      </c>
      <c r="AP17" s="24">
        <f t="shared" si="12"/>
        <v>7.9849875489149795</v>
      </c>
      <c r="AQ17" s="24">
        <f>VLOOKUP(C17,'[1]Allocation '!C$1:Q$65536,15,0)</f>
        <v>246.07465161860046</v>
      </c>
      <c r="AR17" s="24">
        <f>VLOOKUP(C17,[1]Actuals!B$1:P$65536,15,0)</f>
        <v>266</v>
      </c>
      <c r="AS17" s="24">
        <f t="shared" si="13"/>
        <v>8.0972778993435401</v>
      </c>
      <c r="AT17" s="24">
        <f>VLOOKUP(C17,'[1]Allocation '!C$1:R$65536,16,0)</f>
        <v>237.08615205411945</v>
      </c>
      <c r="AU17" s="24">
        <f>VLOOKUP(C17,[1]Actuals!B$1:Q$65536,16,0)</f>
        <v>250</v>
      </c>
      <c r="AV17" s="24">
        <f t="shared" si="14"/>
        <v>5.4469009826152623</v>
      </c>
      <c r="AW17" s="24">
        <f>VLOOKUP(C17,'[1]Allocation '!C$1:S$65536,17,0)</f>
        <v>250.05096839959222</v>
      </c>
      <c r="AX17" s="24">
        <f>VLOOKUP(C17,[1]Actuals!B$1:R$65536,17,0)</f>
        <v>259</v>
      </c>
      <c r="AY17" s="24">
        <f t="shared" si="15"/>
        <v>3.5788830004076768</v>
      </c>
      <c r="AZ17" s="24">
        <f>VLOOKUP('[1]06.11.2020'!C17,'[1]Allocation '!C$1:T$65536,18,0)</f>
        <v>246.95782649531532</v>
      </c>
      <c r="BA17" s="24">
        <f>VLOOKUP(C17,[1]Actuals!B$1:S$65536,18,0)</f>
        <v>257</v>
      </c>
      <c r="BB17" s="24">
        <f t="shared" si="16"/>
        <v>4.0663515901469838</v>
      </c>
      <c r="BC17" s="24">
        <f>VLOOKUP(C17,'[1]Allocation '!C$1:U$65536,19,0)</f>
        <v>259.33772942604804</v>
      </c>
      <c r="BD17" s="24">
        <f>VLOOKUP(C17,[1]Actuals!B$1:T$65536,19,0)</f>
        <v>267</v>
      </c>
      <c r="BE17" s="24">
        <f t="shared" si="17"/>
        <v>2.9545529649348254</v>
      </c>
      <c r="BF17" s="24">
        <f>VLOOKUP(C17,'[1]Allocation '!C$1:V$65536,20,0)</f>
        <v>289.68440208802264</v>
      </c>
      <c r="BG17" s="24">
        <f>VLOOKUP(C17,[1]Actuals!B$1:U$65536,20,0)</f>
        <v>287</v>
      </c>
      <c r="BH17" s="24">
        <f t="shared" si="18"/>
        <v>-0.92666435219627818</v>
      </c>
      <c r="BI17" s="24">
        <f>VLOOKUP(C17,'[1]Allocation '!C$1:W$65536,21,0)</f>
        <v>277.83251231527089</v>
      </c>
      <c r="BJ17" s="24">
        <f>VLOOKUP(C17,[1]Actuals!B$1:V$65536,21,0)</f>
        <v>234</v>
      </c>
      <c r="BK17" s="24">
        <f t="shared" si="19"/>
        <v>-15.776595744680838</v>
      </c>
      <c r="BL17" s="24">
        <f>VLOOKUP(C17,'[1]Allocation '!C$1:X$65536,22,0)</f>
        <v>262.63329161451816</v>
      </c>
      <c r="BM17" s="24">
        <f>VLOOKUP(C17,[1]Actuals!B$1:W$65536,22,0)</f>
        <v>212</v>
      </c>
      <c r="BN17" s="24">
        <f t="shared" si="20"/>
        <v>-19.279083509654793</v>
      </c>
      <c r="BO17" s="24">
        <f>VLOOKUP(C17,'[1]Allocation '!C$1:Y$65536,23,0)</f>
        <v>237.570318428007</v>
      </c>
      <c r="BP17" s="24">
        <f>VLOOKUP(C17,[1]Actuals!B$1:X$65536,23,0)</f>
        <v>202</v>
      </c>
      <c r="BQ17" s="24">
        <f t="shared" si="21"/>
        <v>-14.972543145698641</v>
      </c>
      <c r="BR17" s="24">
        <f>VLOOKUP(C17,'[1]Allocation '!C$1:Z$65536,24,0)</f>
        <v>199.11717713326294</v>
      </c>
      <c r="BS17" s="24">
        <f>VLOOKUP(C17,[1]Actuals!B$1:Y$65536,24,0)</f>
        <v>172</v>
      </c>
      <c r="BT17" s="24">
        <f t="shared" si="22"/>
        <v>-13.618703079099125</v>
      </c>
      <c r="BU17" s="24">
        <f>VLOOKUP(C17,'[1]Allocation '!C$1:AA$65536,25,0)</f>
        <v>171.10206117021278</v>
      </c>
      <c r="BV17" s="24">
        <f>VLOOKUP(C17,[1]Actuals!B$1:Z$65536,25,0)</f>
        <v>162</v>
      </c>
      <c r="BW17" s="24">
        <f t="shared" si="23"/>
        <v>-5.3196677514936672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f>VLOOKUP(C18,'[1]Allocation '!C$1:D$65536,2,0)</f>
        <v>54.76127360018851</v>
      </c>
      <c r="E18" s="24">
        <f>VLOOKUP(C18,[1]Actuals!B$1:C$65536,2,0)</f>
        <v>56</v>
      </c>
      <c r="F18" s="24">
        <f t="shared" si="0"/>
        <v>2.2620481927710796</v>
      </c>
      <c r="G18" s="24">
        <f>VLOOKUP(C18,'[1]Allocation '!C$1:E$65536,3,0)</f>
        <v>50.115830115830114</v>
      </c>
      <c r="H18" s="24">
        <f>VLOOKUP(C18,[1]Actuals!B$1:D$65536,3,0)</f>
        <v>52</v>
      </c>
      <c r="I18" s="24">
        <f t="shared" si="1"/>
        <v>3.7596302003081701</v>
      </c>
      <c r="J18" s="24">
        <f>VLOOKUP(C18,'[1]Allocation '!C$1:F$65536,4,0)</f>
        <v>48.711214268262886</v>
      </c>
      <c r="K18" s="24">
        <f>VLOOKUP(C18,[1]Actuals!B$1:E$65536,4,0)</f>
        <v>51</v>
      </c>
      <c r="L18" s="24">
        <f t="shared" si="2"/>
        <v>4.6986833855799413</v>
      </c>
      <c r="M18" s="24">
        <f>VLOOKUP(C18,'[1]Allocation '!C$1:G$65536,5,0)</f>
        <v>48.603801622190581</v>
      </c>
      <c r="N18" s="24">
        <f>VLOOKUP(C18,[1]Actuals!B$1:F$65536,5,0)</f>
        <v>51</v>
      </c>
      <c r="O18" s="24">
        <f t="shared" si="3"/>
        <v>4.9300636942675071</v>
      </c>
      <c r="P18" s="24">
        <f>VLOOKUP(C18,'[1]Allocation '!C$1:H$65536,6,0)</f>
        <v>48.933481289686213</v>
      </c>
      <c r="Q18" s="24">
        <f>VLOOKUP(C18,[1]Actuals!B$1:G$65536,6,0)</f>
        <v>51</v>
      </c>
      <c r="R18" s="24">
        <f t="shared" si="4"/>
        <v>4.2231181102362116</v>
      </c>
      <c r="S18" s="24">
        <f>VLOOKUP(C18,'[1]Allocation '!C$1:I$65536,7,0)</f>
        <v>57.459808981432047</v>
      </c>
      <c r="T18" s="24">
        <f>VLOOKUP(C18,[1]Actuals!B$1:H$65536,7,0)</f>
        <v>67</v>
      </c>
      <c r="U18" s="24">
        <f t="shared" si="5"/>
        <v>16.603241792277512</v>
      </c>
      <c r="V18" s="25">
        <f>VLOOKUP(C18,'[1]Allocation '!C$1:J$65536,8,0)</f>
        <v>67.31906338694418</v>
      </c>
      <c r="W18" s="24">
        <f>VLOOKUP(C18,[1]Actuals!B$1:I$65536,8,0)</f>
        <v>67</v>
      </c>
      <c r="X18" s="24">
        <f t="shared" si="6"/>
        <v>-0.47395696091347972</v>
      </c>
      <c r="Y18" s="24">
        <f>VLOOKUP(C18,'[1]Allocation '!C$1:K$65536,9,0)</f>
        <v>88.952324460591683</v>
      </c>
      <c r="Z18" s="24">
        <f>VLOOKUP(C18,[1]Actuals!B$1:J$65536,9,0)</f>
        <v>94</v>
      </c>
      <c r="AA18" s="24">
        <f t="shared" si="7"/>
        <v>5.6745853129949131</v>
      </c>
      <c r="AB18" s="24">
        <f>VLOOKUP(C18,'[1]Allocation '!C$1:L$65536,10,0)</f>
        <v>104.5728386279261</v>
      </c>
      <c r="AC18" s="24">
        <f>VLOOKUP(C18,[1]Actuals!B$1:K$65536,10,0)</f>
        <v>107</v>
      </c>
      <c r="AD18" s="24">
        <f t="shared" si="8"/>
        <v>2.3210246598639479</v>
      </c>
      <c r="AE18" s="24">
        <f>VLOOKUP(C18,'[1]Allocation '!C$1:M$65536,11,0)</f>
        <v>113.02388891233697</v>
      </c>
      <c r="AF18" s="24">
        <f>VLOOKUP(C18,[1]Actuals!B$1:L$65536,11,0)</f>
        <v>117</v>
      </c>
      <c r="AG18" s="24">
        <f t="shared" si="9"/>
        <v>3.5179386640526591</v>
      </c>
      <c r="AH18" s="24">
        <f>VLOOKUP(C18,'[1]Allocation '!C$1:N$65536,12,0)</f>
        <v>97.304233646347299</v>
      </c>
      <c r="AI18" s="24">
        <f>VLOOKUP(C18,[1]Actuals!B$1:M$65536,12,0)</f>
        <v>107</v>
      </c>
      <c r="AJ18" s="24">
        <f t="shared" si="10"/>
        <v>9.9643828334253275</v>
      </c>
      <c r="AK18" s="24">
        <f>VLOOKUP(C18,'[1]Allocation '!C$1:O$65536,13,0)</f>
        <v>90.088559990294797</v>
      </c>
      <c r="AL18" s="24">
        <f>VLOOKUP(C18,[1]Actuals!B$1:N$65536,13,0)</f>
        <v>93</v>
      </c>
      <c r="AM18" s="24">
        <f t="shared" si="11"/>
        <v>3.2317532992189584</v>
      </c>
      <c r="AN18" s="24">
        <f>VLOOKUP(C18,'[1]Allocation '!C$1:P$65536,14,0)</f>
        <v>88.328464582426918</v>
      </c>
      <c r="AO18" s="24">
        <f>VLOOKUP(C18,[1]Actuals!B$1:O$65536,14,0)</f>
        <v>88</v>
      </c>
      <c r="AP18" s="24">
        <f t="shared" si="12"/>
        <v>-0.37186719363880599</v>
      </c>
      <c r="AQ18" s="24">
        <f>VLOOKUP(C18,'[1]Allocation '!C$1:Q$65536,15,0)</f>
        <v>82.681082943849759</v>
      </c>
      <c r="AR18" s="24">
        <f>VLOOKUP(C18,[1]Actuals!B$1:P$65536,15,0)</f>
        <v>87</v>
      </c>
      <c r="AS18" s="24">
        <f t="shared" si="13"/>
        <v>5.2235854954673204</v>
      </c>
      <c r="AT18" s="24">
        <f>VLOOKUP(C18,'[1]Allocation '!C$1:R$65536,16,0)</f>
        <v>81.992294252049646</v>
      </c>
      <c r="AU18" s="24">
        <f>VLOOKUP(C18,[1]Actuals!B$1:Q$65536,16,0)</f>
        <v>85</v>
      </c>
      <c r="AV18" s="24">
        <f t="shared" si="14"/>
        <v>3.668278556402472</v>
      </c>
      <c r="AW18" s="24">
        <f>VLOOKUP(C18,'[1]Allocation '!C$1:S$65536,17,0)</f>
        <v>80.055843637814121</v>
      </c>
      <c r="AX18" s="24">
        <f>VLOOKUP(C18,[1]Actuals!B$1:R$65536,17,0)</f>
        <v>83</v>
      </c>
      <c r="AY18" s="24">
        <f t="shared" si="15"/>
        <v>3.6776283009466857</v>
      </c>
      <c r="AZ18" s="24">
        <f>VLOOKUP('[1]06.11.2020'!C18,'[1]Allocation '!C$1:T$65536,18,0)</f>
        <v>79.695553570201355</v>
      </c>
      <c r="BA18" s="24">
        <f>VLOOKUP(C18,[1]Actuals!B$1:S$65536,18,0)</f>
        <v>80</v>
      </c>
      <c r="BB18" s="24">
        <f t="shared" si="16"/>
        <v>0.38201181390937655</v>
      </c>
      <c r="BC18" s="24">
        <f>VLOOKUP(C18,'[1]Allocation '!C$1:U$65536,19,0)</f>
        <v>84.783488466208013</v>
      </c>
      <c r="BD18" s="24">
        <f>VLOOKUP(C18,[1]Actuals!B$1:T$65536,19,0)</f>
        <v>83</v>
      </c>
      <c r="BE18" s="24">
        <f t="shared" si="17"/>
        <v>-2.1035799522673031</v>
      </c>
      <c r="BF18" s="24">
        <f>VLOOKUP(C18,'[1]Allocation '!C$1:V$65536,20,0)</f>
        <v>101.69771562664624</v>
      </c>
      <c r="BG18" s="24">
        <f>VLOOKUP(C18,[1]Actuals!B$1:U$65536,20,0)</f>
        <v>94</v>
      </c>
      <c r="BH18" s="24">
        <f t="shared" si="18"/>
        <v>-7.5692119328483045</v>
      </c>
      <c r="BI18" s="24">
        <f>VLOOKUP(C18,'[1]Allocation '!C$1:W$65536,21,0)</f>
        <v>109.72370957378453</v>
      </c>
      <c r="BJ18" s="24">
        <f>VLOOKUP(C18,[1]Actuals!B$1:V$65536,21,0)</f>
        <v>99</v>
      </c>
      <c r="BK18" s="24">
        <f t="shared" si="19"/>
        <v>-9.7733749756002304</v>
      </c>
      <c r="BL18" s="24">
        <f>VLOOKUP(C18,'[1]Allocation '!C$1:X$65536,22,0)</f>
        <v>98.613266583229034</v>
      </c>
      <c r="BM18" s="24">
        <f>VLOOKUP(C18,[1]Actuals!B$1:W$65536,22,0)</f>
        <v>94</v>
      </c>
      <c r="BN18" s="24">
        <f t="shared" si="20"/>
        <v>-4.6781399126814884</v>
      </c>
      <c r="BO18" s="24">
        <f>VLOOKUP(C18,'[1]Allocation '!C$1:Y$65536,23,0)</f>
        <v>90.835709987179143</v>
      </c>
      <c r="BP18" s="24">
        <f>VLOOKUP(C18,[1]Actuals!B$1:X$65536,23,0)</f>
        <v>90</v>
      </c>
      <c r="BQ18" s="24">
        <f t="shared" si="21"/>
        <v>-0.9200236198925491</v>
      </c>
      <c r="BR18" s="24">
        <f>VLOOKUP(C18,'[1]Allocation '!C$1:Z$65536,24,0)</f>
        <v>78.858287973569475</v>
      </c>
      <c r="BS18" s="24">
        <f>VLOOKUP(C18,[1]Actuals!B$1:Y$65536,24,0)</f>
        <v>78</v>
      </c>
      <c r="BT18" s="24">
        <f t="shared" si="22"/>
        <v>-1.0883928571428567</v>
      </c>
      <c r="BU18" s="24">
        <f>VLOOKUP(C18,'[1]Allocation '!C$1:AA$65536,25,0)</f>
        <v>64.286901595744681</v>
      </c>
      <c r="BV18" s="24">
        <f>VLOOKUP(C18,[1]Actuals!B$1:Z$65536,25,0)</f>
        <v>67</v>
      </c>
      <c r="BW18" s="24">
        <f t="shared" si="23"/>
        <v>4.2202973497091154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f>VLOOKUP(C19,'[1]Allocation '!C$1:D$65536,2,0)</f>
        <v>79.208270743129802</v>
      </c>
      <c r="E19" s="24">
        <f>VLOOKUP(C19,[1]Actuals!B$1:C$65536,2,0)</f>
        <v>50</v>
      </c>
      <c r="F19" s="24">
        <f t="shared" si="0"/>
        <v>-36.875278893351179</v>
      </c>
      <c r="G19" s="24">
        <f>VLOOKUP(C19,'[1]Allocation '!C$1:E$65536,3,0)</f>
        <v>74.20997920997921</v>
      </c>
      <c r="H19" s="24">
        <f>VLOOKUP(C19,[1]Actuals!B$1:D$65536,3,0)</f>
        <v>46</v>
      </c>
      <c r="I19" s="24">
        <f t="shared" si="1"/>
        <v>-38.013727412802908</v>
      </c>
      <c r="J19" s="24">
        <f>VLOOKUP(C19,'[1]Allocation '!C$1:F$65536,4,0)</f>
        <v>73.066821402394325</v>
      </c>
      <c r="K19" s="24">
        <f>VLOOKUP(C19,[1]Actuals!B$1:E$65536,4,0)</f>
        <v>46</v>
      </c>
      <c r="L19" s="24">
        <f t="shared" si="2"/>
        <v>-37.043928944618592</v>
      </c>
      <c r="M19" s="24">
        <f>VLOOKUP(C19,'[1]Allocation '!C$1:G$65536,5,0)</f>
        <v>71.933626400842059</v>
      </c>
      <c r="N19" s="24">
        <f>VLOOKUP(C19,[1]Actuals!B$1:F$65536,5,0)</f>
        <v>46</v>
      </c>
      <c r="O19" s="24">
        <f t="shared" si="3"/>
        <v>-36.052160440695481</v>
      </c>
      <c r="P19" s="24">
        <f>VLOOKUP(C19,'[1]Allocation '!C$1:H$65536,6,0)</f>
        <v>72.421552308735599</v>
      </c>
      <c r="Q19" s="24">
        <f>VLOOKUP(C19,[1]Actuals!B$1:G$65536,6,0)</f>
        <v>44</v>
      </c>
      <c r="R19" s="24">
        <f t="shared" si="4"/>
        <v>-39.244605235156428</v>
      </c>
      <c r="S19" s="24">
        <f>VLOOKUP(C19,'[1]Allocation '!C$1:I$65536,7,0)</f>
        <v>75.292163492910959</v>
      </c>
      <c r="T19" s="24">
        <v>65</v>
      </c>
      <c r="U19" s="24">
        <f t="shared" si="5"/>
        <v>-13.66963441537977</v>
      </c>
      <c r="V19" s="25">
        <f>VLOOKUP(C19,'[1]Allocation '!C$1:J$65536,8,0)</f>
        <v>88.738765373699152</v>
      </c>
      <c r="W19" s="24">
        <f>VLOOKUP(C19,[1]Actuals!B$1:I$65536,8,0)</f>
        <v>57</v>
      </c>
      <c r="X19" s="24">
        <f t="shared" si="6"/>
        <v>-35.766516741629189</v>
      </c>
      <c r="Y19" s="24">
        <f>VLOOKUP(C19,'[1]Allocation '!C$1:K$65536,9,0)</f>
        <v>108.08185660265441</v>
      </c>
      <c r="Z19" s="24">
        <f>VLOOKUP(C19,[1]Actuals!B$1:J$65536,9,0)</f>
        <v>84</v>
      </c>
      <c r="AA19" s="24">
        <f t="shared" si="7"/>
        <v>-22.281127804074917</v>
      </c>
      <c r="AB19" s="24">
        <f>VLOOKUP(C19,'[1]Allocation '!C$1:L$65536,10,0)</f>
        <v>127.4792699464242</v>
      </c>
      <c r="AC19" s="24">
        <f>VLOOKUP(C19,[1]Actuals!B$1:K$65536,10,0)</f>
        <v>93</v>
      </c>
      <c r="AD19" s="24">
        <f t="shared" si="8"/>
        <v>-27.046962193080354</v>
      </c>
      <c r="AE19" s="24">
        <f>VLOOKUP(C19,'[1]Allocation '!C$1:M$65536,11,0)</f>
        <v>91.640991010002949</v>
      </c>
      <c r="AF19" s="24">
        <f>VLOOKUP(C19,[1]Actuals!B$1:L$65536,11,0)</f>
        <v>92</v>
      </c>
      <c r="AG19" s="24">
        <f t="shared" si="9"/>
        <v>0.39175590097870461</v>
      </c>
      <c r="AH19" s="24">
        <f>VLOOKUP(C19,'[1]Allocation '!C$1:N$65536,12,0)</f>
        <v>117.33745822059527</v>
      </c>
      <c r="AI19" s="24">
        <f>VLOOKUP(C19,[1]Actuals!B$1:M$65536,12,0)</f>
        <v>94</v>
      </c>
      <c r="AJ19" s="24">
        <f t="shared" si="10"/>
        <v>-19.889179955407485</v>
      </c>
      <c r="AK19" s="24">
        <f>VLOOKUP(C19,'[1]Allocation '!C$1:O$65536,13,0)</f>
        <v>120.75700594443769</v>
      </c>
      <c r="AL19" s="24">
        <f>VLOOKUP(C19,[1]Actuals!B$1:N$65536,13,0)</f>
        <v>91</v>
      </c>
      <c r="AM19" s="24">
        <f t="shared" si="11"/>
        <v>-24.642053445850905</v>
      </c>
      <c r="AN19" s="24">
        <f>VLOOKUP(C19,'[1]Allocation '!C$1:P$65536,14,0)</f>
        <v>117.44773862058965</v>
      </c>
      <c r="AO19" s="24">
        <f>VLOOKUP(C19,[1]Actuals!B$1:O$65536,14,0)</f>
        <v>91</v>
      </c>
      <c r="AP19" s="24">
        <f t="shared" si="12"/>
        <v>-22.518729548321094</v>
      </c>
      <c r="AQ19" s="24">
        <f>VLOOKUP(C19,'[1]Allocation '!C$1:Q$65536,15,0)</f>
        <v>112.21004113808181</v>
      </c>
      <c r="AR19" s="24">
        <f>VLOOKUP(C19,[1]Actuals!B$1:P$65536,15,0)</f>
        <v>91</v>
      </c>
      <c r="AS19" s="24">
        <f t="shared" si="13"/>
        <v>-18.902088371914473</v>
      </c>
      <c r="AT19" s="24">
        <f>VLOOKUP(C19,'[1]Allocation '!C$1:R$65536,16,0)</f>
        <v>109.65234532503024</v>
      </c>
      <c r="AU19" s="24">
        <f>VLOOKUP(C19,[1]Actuals!B$1:Q$65536,16,0)</f>
        <v>91</v>
      </c>
      <c r="AV19" s="24">
        <f t="shared" si="14"/>
        <v>-17.010439010439011</v>
      </c>
      <c r="AW19" s="24">
        <f>VLOOKUP(C19,'[1]Allocation '!C$1:S$65536,17,0)</f>
        <v>109.70615609626378</v>
      </c>
      <c r="AX19" s="24">
        <f>VLOOKUP(C19,[1]Actuals!B$1:R$65536,17,0)</f>
        <v>81</v>
      </c>
      <c r="AY19" s="24">
        <f t="shared" si="15"/>
        <v>-26.166404072233661</v>
      </c>
      <c r="AZ19" s="24">
        <f>VLOOKUP('[1]06.11.2020'!C19,'[1]Allocation '!C$1:T$65536,18,0)</f>
        <v>115.11579960140196</v>
      </c>
      <c r="BA19" s="24">
        <f>VLOOKUP(C19,[1]Actuals!B$1:S$65536,18,0)</f>
        <v>81</v>
      </c>
      <c r="BB19" s="24">
        <f t="shared" si="16"/>
        <v>-29.636070565057754</v>
      </c>
      <c r="BC19" s="24">
        <f>VLOOKUP(C19,'[1]Allocation '!C$1:U$65536,19,0)</f>
        <v>115.70452543623682</v>
      </c>
      <c r="BD19" s="24">
        <f>VLOOKUP(C19,[1]Actuals!B$1:T$65536,19,0)</f>
        <v>87</v>
      </c>
      <c r="BE19" s="24">
        <f t="shared" si="17"/>
        <v>-24.808472553699286</v>
      </c>
      <c r="BF19" s="24">
        <f>VLOOKUP(C19,'[1]Allocation '!C$1:V$65536,20,0)</f>
        <v>126.351707293712</v>
      </c>
      <c r="BG19" s="24">
        <f>VLOOKUP(C19,[1]Actuals!B$1:U$65536,20,0)</f>
        <v>95</v>
      </c>
      <c r="BH19" s="24">
        <f t="shared" si="18"/>
        <v>-24.813046032558233</v>
      </c>
      <c r="BI19" s="24">
        <f>VLOOKUP(C19,'[1]Allocation '!C$1:W$65536,21,0)</f>
        <v>120.7967444849004</v>
      </c>
      <c r="BJ19" s="24">
        <f>VLOOKUP(C19,[1]Actuals!B$1:V$65536,21,0)</f>
        <v>97</v>
      </c>
      <c r="BK19" s="24">
        <f t="shared" si="19"/>
        <v>-19.699822695035458</v>
      </c>
      <c r="BL19" s="24">
        <f>VLOOKUP(C19,'[1]Allocation '!C$1:X$65536,22,0)</f>
        <v>111.69461827284105</v>
      </c>
      <c r="BM19" s="24">
        <f>VLOOKUP(C19,[1]Actuals!B$1:W$65536,22,0)</f>
        <v>91</v>
      </c>
      <c r="BN19" s="24">
        <f t="shared" si="20"/>
        <v>-18.52785621442338</v>
      </c>
      <c r="BO19" s="24">
        <f>VLOOKUP(C19,'[1]Allocation '!C$1:Y$65536,23,0)</f>
        <v>105.80862921583505</v>
      </c>
      <c r="BP19" s="24">
        <f>VLOOKUP(C19,[1]Actuals!B$1:X$65536,23,0)</f>
        <v>85</v>
      </c>
      <c r="BQ19" s="24">
        <f t="shared" si="21"/>
        <v>-19.66628749474517</v>
      </c>
      <c r="BR19" s="24">
        <f>VLOOKUP(C19,'[1]Allocation '!C$1:Z$65536,24,0)</f>
        <v>97.58713136729223</v>
      </c>
      <c r="BS19" s="24">
        <f>VLOOKUP(C19,[1]Actuals!B$1:Y$65536,24,0)</f>
        <v>74</v>
      </c>
      <c r="BT19" s="24">
        <f t="shared" si="22"/>
        <v>-24.170329670329675</v>
      </c>
      <c r="BU19" s="24">
        <f>VLOOKUP(C19,'[1]Allocation '!C$1:AA$65536,25,0)</f>
        <v>89.012632978723403</v>
      </c>
      <c r="BV19" s="24">
        <f>VLOOKUP(C19,[1]Actuals!B$1:Z$65536,25,0)</f>
        <v>64</v>
      </c>
      <c r="BW19" s="24">
        <f t="shared" si="23"/>
        <v>-28.100093370681606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f>VLOOKUP(C20,'[1]Allocation '!C$1:D$65536,2,0)</f>
        <v>27.380636800094255</v>
      </c>
      <c r="E20" s="24">
        <f>VLOOKUP(C20,[1]Actuals!B$1:C$65536,2,0)</f>
        <v>29</v>
      </c>
      <c r="F20" s="24">
        <f>(E20-D20)/D20*100</f>
        <v>5.9142641996557614</v>
      </c>
      <c r="G20" s="24">
        <f>VLOOKUP(C20,'[1]Allocation '!C$1:E$65536,3,0)</f>
        <v>26.985446985446984</v>
      </c>
      <c r="H20" s="24">
        <f>VLOOKUP(C20,[1]Actuals!B$1:D$65536,3,0)</f>
        <v>29</v>
      </c>
      <c r="I20" s="24">
        <f>(H20-G20)/G20*100</f>
        <v>7.4653312788906065</v>
      </c>
      <c r="J20" s="24">
        <f>VLOOKUP(C20,'[1]Allocation '!C$1:F$65536,4,0)</f>
        <v>27.278279990227215</v>
      </c>
      <c r="K20" s="24">
        <f>VLOOKUP(C20,[1]Actuals!B$1:E$65536,4,0)</f>
        <v>28</v>
      </c>
      <c r="L20" s="24">
        <f>(K20-J20)/J20*100</f>
        <v>2.6457680250783775</v>
      </c>
      <c r="M20" s="24">
        <f>VLOOKUP(C20,'[1]Allocation '!C$1:G$65536,5,0)</f>
        <v>26.246052875982912</v>
      </c>
      <c r="N20" s="24">
        <f>VLOOKUP(C20,[1]Actuals!B$1:F$65536,5,0)</f>
        <v>28</v>
      </c>
      <c r="O20" s="24">
        <f>(N20-M20)/M20*100</f>
        <v>6.6827081858928983</v>
      </c>
      <c r="P20" s="24">
        <f>VLOOKUP(C20,'[1]Allocation '!C$1:H$65536,6,0)</f>
        <v>26.424079896430555</v>
      </c>
      <c r="Q20" s="24">
        <f>VLOOKUP(C20,[1]Actuals!B$1:G$65536,6,0)</f>
        <v>28</v>
      </c>
      <c r="R20" s="24">
        <f>(Q20-P20)/P20*100</f>
        <v>5.9639545056867789</v>
      </c>
      <c r="S20" s="24">
        <f>VLOOKUP(C20,'[1]Allocation '!C$1:I$65536,7,0)</f>
        <v>26.748531767218367</v>
      </c>
      <c r="T20" s="24">
        <f>VLOOKUP(C20,[1]Actuals!B$1:H$65536,7,0)</f>
        <v>29</v>
      </c>
      <c r="U20" s="24">
        <f>(T20-S20)/S20*100</f>
        <v>8.4171656686626726</v>
      </c>
      <c r="V20" s="25">
        <f>VLOOKUP(C20,'[1]Allocation '!C$1:J$65536,8,0)</f>
        <v>27.539616840113528</v>
      </c>
      <c r="W20" s="24">
        <f>VLOOKUP(C20,[1]Actuals!B$1:I$65536,8,0)</f>
        <v>29</v>
      </c>
      <c r="X20" s="24">
        <f>(W20-V20)/V20*100</f>
        <v>5.302844873859371</v>
      </c>
      <c r="Y20" s="24">
        <f>VLOOKUP(C20,'[1]Allocation '!C$1:K$65536,9,0)</f>
        <v>26.781344998887818</v>
      </c>
      <c r="Z20" s="24">
        <f>VLOOKUP(C20,[1]Actuals!B$1:J$65536,9,0)</f>
        <v>31</v>
      </c>
      <c r="AA20" s="24">
        <f>(Z20-Y20)/Y20*100</f>
        <v>15.752214839424141</v>
      </c>
      <c r="AB20" s="24">
        <f>VLOOKUP(C20,'[1]Allocation '!C$1:L$65536,10,0)</f>
        <v>30.87388569014961</v>
      </c>
      <c r="AC20" s="24">
        <f>VLOOKUP(C20,[1]Actuals!B$1:K$65536,10,0)</f>
        <v>32</v>
      </c>
      <c r="AD20" s="24">
        <f>(AC20-AB20)/AB20*100</f>
        <v>3.6474654377880258</v>
      </c>
      <c r="AE20" s="24">
        <f>VLOOKUP(C20,'[1]Allocation '!C$1:M$65536,11,0)</f>
        <v>32.583463470223272</v>
      </c>
      <c r="AF20" s="24">
        <f>VLOOKUP(C20,[1]Actuals!B$1:L$65536,11,0)</f>
        <v>35</v>
      </c>
      <c r="AG20" s="24">
        <f>(AF20-AE20)/AE20*100</f>
        <v>7.4164507772020745</v>
      </c>
      <c r="AH20" s="24">
        <f>VLOOKUP(C20,'[1]Allocation '!C$1:N$65536,12,0)</f>
        <v>31.480781473818244</v>
      </c>
      <c r="AI20" s="24">
        <f>VLOOKUP(C20,[1]Actuals!B$1:M$65536,12,0)</f>
        <v>38</v>
      </c>
      <c r="AJ20" s="24">
        <f>(AI20-AH20)/AH20*100</f>
        <v>20.708566372799933</v>
      </c>
      <c r="AK20" s="24">
        <f>VLOOKUP(C20,'[1]Allocation '!C$1:O$65536,13,0)</f>
        <v>31.626834890209874</v>
      </c>
      <c r="AL20" s="24">
        <f>VLOOKUP(C20,[1]Actuals!B$1:N$65536,13,0)</f>
        <v>34</v>
      </c>
      <c r="AM20" s="24">
        <f>(AL20-AK20)/AK20*100</f>
        <v>7.5036440352896072</v>
      </c>
      <c r="AN20" s="24">
        <f>VLOOKUP(C20,'[1]Allocation '!C$1:P$65536,14,0)</f>
        <v>33.001843909917753</v>
      </c>
      <c r="AO20" s="24">
        <f>VLOOKUP(C20,[1]Actuals!B$1:O$65536,14,0)</f>
        <v>35</v>
      </c>
      <c r="AP20" s="24">
        <f>(AO20-AN20)/AN20*100</f>
        <v>6.0546801431351511</v>
      </c>
      <c r="AQ20" s="24">
        <f>VLOOKUP(C20,'[1]Allocation '!C$1:Q$65536,15,0)</f>
        <v>33.466152620129662</v>
      </c>
      <c r="AR20" s="24">
        <f>VLOOKUP(C20,[1]Actuals!B$1:P$65536,15,0)</f>
        <v>37</v>
      </c>
      <c r="AS20" s="24">
        <f>(AR20-AQ20)/AQ20*100</f>
        <v>10.559467112884533</v>
      </c>
      <c r="AT20" s="24">
        <f>VLOOKUP(C20,'[1]Allocation '!C$1:R$65536,16,0)</f>
        <v>30.623627973657097</v>
      </c>
      <c r="AU20" s="24">
        <f>VLOOKUP(C20,[1]Actuals!B$1:Q$65536,16,0)</f>
        <v>36</v>
      </c>
      <c r="AV20" s="24">
        <f>(AU20-AT20)/AT20*100</f>
        <v>17.556287030941398</v>
      </c>
      <c r="AW20" s="24">
        <f>VLOOKUP(C20,'[1]Allocation '!C$1:S$65536,17,0)</f>
        <v>31.626999955679651</v>
      </c>
      <c r="AX20" s="24">
        <f>VLOOKUP(C20,[1]Actuals!B$1:R$65536,17,0)</f>
        <v>37</v>
      </c>
      <c r="AY20" s="24">
        <f>(AX20-AW20)/AW20*100</f>
        <v>16.988649103139018</v>
      </c>
      <c r="AZ20" s="24">
        <f>VLOOKUP('[1]06.11.2020'!C20,'[1]Allocation '!C$1:T$65536,18,0)</f>
        <v>29.51687169266717</v>
      </c>
      <c r="BA20" s="24">
        <f>VLOOKUP(C20,[1]Actuals!B$1:S$65536,18,0)</f>
        <v>36</v>
      </c>
      <c r="BB20" s="24">
        <f>(BA20-AZ20)/AZ20*100</f>
        <v>21.964144353899886</v>
      </c>
      <c r="BC20" s="24">
        <f>VLOOKUP(C20,'[1]Allocation '!C$1:U$65536,19,0)</f>
        <v>30.921036970028805</v>
      </c>
      <c r="BD20" s="24">
        <f>VLOOKUP(C20,[1]Actuals!B$1:T$65536,19,0)</f>
        <v>34</v>
      </c>
      <c r="BE20" s="24">
        <f>(BD20-BC20)/BC20*100</f>
        <v>9.9575025021171761</v>
      </c>
      <c r="BF20" s="24">
        <f>VLOOKUP(C20,'[1]Allocation '!C$1:V$65536,20,0)</f>
        <v>33.899238542215414</v>
      </c>
      <c r="BG20" s="24">
        <f>VLOOKUP(C20,[1]Actuals!B$1:U$65536,20,0)</f>
        <v>36</v>
      </c>
      <c r="BH20" s="24">
        <f>(BG20-BF20)/BF20*100</f>
        <v>6.1970756516210965</v>
      </c>
      <c r="BI20" s="24">
        <f>VLOOKUP(C20,'[1]Allocation '!C$1:W$65536,21,0)</f>
        <v>31.20582565859927</v>
      </c>
      <c r="BJ20" s="24">
        <f>VLOOKUP(C20,[1]Actuals!B$1:V$65536,21,0)</f>
        <v>35</v>
      </c>
      <c r="BK20" s="24">
        <f>(BJ20-BI20)/BI20*100</f>
        <v>12.158544955387789</v>
      </c>
      <c r="BL20" s="24">
        <f>VLOOKUP(C20,'[1]Allocation '!C$1:X$65536,22,0)</f>
        <v>31.193992490613265</v>
      </c>
      <c r="BM20" s="24">
        <f>VLOOKUP(C20,[1]Actuals!B$1:W$65536,22,0)</f>
        <v>33</v>
      </c>
      <c r="BN20" s="24">
        <f>(BM20-BL20)/BL20*100</f>
        <v>5.7896003851709237</v>
      </c>
      <c r="BO20" s="24">
        <f>VLOOKUP(C20,'[1]Allocation '!C$1:Y$65536,23,0)</f>
        <v>29.945838457311808</v>
      </c>
      <c r="BP20" s="24">
        <f>VLOOKUP(C20,[1]Actuals!B$1:X$65536,23,0)</f>
        <v>32</v>
      </c>
      <c r="BQ20" s="24">
        <f>(BP20-BO20)/BO20*100</f>
        <v>6.8595893403232857</v>
      </c>
      <c r="BR20" s="24">
        <f>VLOOKUP(C20,'[1]Allocation '!C$1:Z$65536,24,0)</f>
        <v>28.586129390418936</v>
      </c>
      <c r="BS20" s="24">
        <f>VLOOKUP(C20,[1]Actuals!B$1:Y$65536,24,0)</f>
        <v>33</v>
      </c>
      <c r="BT20" s="24">
        <f>(BS20-BR20)/BR20*100</f>
        <v>15.440602500947323</v>
      </c>
      <c r="BU20" s="24">
        <f>VLOOKUP(C20,'[1]Allocation '!C$1:AA$65536,25,0)</f>
        <v>28.681848404255319</v>
      </c>
      <c r="BV20" s="24">
        <f>VLOOKUP(C20,[1]Actuals!B$1:Z$65536,25,0)</f>
        <v>32</v>
      </c>
      <c r="BW20" s="24">
        <f>(BV20-BU20)/BU20*100</f>
        <v>11.568820631700955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f>VLOOKUP(C21,'[1]Allocation '!C$1:D$65536,2,0)</f>
        <v>121</v>
      </c>
      <c r="E21" s="24">
        <f>VLOOKUP(C21,[1]Actuals!B$1:C$65536,2,0)</f>
        <v>95</v>
      </c>
      <c r="F21" s="24">
        <f t="shared" si="0"/>
        <v>-21.487603305785125</v>
      </c>
      <c r="G21" s="24">
        <f>VLOOKUP(C21,'[1]Allocation '!C$1:E$65536,3,0)</f>
        <v>119</v>
      </c>
      <c r="H21" s="24">
        <f>VLOOKUP(C21,[1]Actuals!B$1:D$65536,3,0)</f>
        <v>95</v>
      </c>
      <c r="I21" s="24">
        <f t="shared" si="1"/>
        <v>-20.168067226890756</v>
      </c>
      <c r="J21" s="24">
        <f>VLOOKUP(C21,'[1]Allocation '!C$1:F$65536,4,0)</f>
        <v>88</v>
      </c>
      <c r="K21" s="24">
        <f>VLOOKUP(C21,[1]Actuals!B$1:E$65536,4,0)</f>
        <v>95</v>
      </c>
      <c r="L21" s="24">
        <f t="shared" si="2"/>
        <v>7.9545454545454541</v>
      </c>
      <c r="M21" s="24">
        <f>VLOOKUP(C21,'[1]Allocation '!C$1:G$65536,5,0)</f>
        <v>116</v>
      </c>
      <c r="N21" s="24">
        <f>VLOOKUP(C21,[1]Actuals!B$1:F$65536,5,0)</f>
        <v>86</v>
      </c>
      <c r="O21" s="24">
        <f t="shared" si="3"/>
        <v>-25.862068965517242</v>
      </c>
      <c r="P21" s="24">
        <f>VLOOKUP(C21,'[1]Allocation '!C$1:H$65536,6,0)</f>
        <v>115</v>
      </c>
      <c r="Q21" s="24">
        <f>VLOOKUP(C21,[1]Actuals!B$1:G$65536,6,0)</f>
        <v>85</v>
      </c>
      <c r="R21" s="24">
        <f t="shared" si="4"/>
        <v>-26.086956521739129</v>
      </c>
      <c r="S21" s="24">
        <f>VLOOKUP(C21,'[1]Allocation '!C$1:I$65536,7,0)</f>
        <v>115</v>
      </c>
      <c r="T21" s="24">
        <f>VLOOKUP(C21,[1]Actuals!B$1:H$65536,7,0)</f>
        <v>84</v>
      </c>
      <c r="U21" s="24">
        <f t="shared" si="5"/>
        <v>-26.956521739130434</v>
      </c>
      <c r="V21" s="25">
        <f>VLOOKUP(C21,'[1]Allocation '!C$1:J$65536,8,0)</f>
        <v>118</v>
      </c>
      <c r="W21" s="24">
        <f>VLOOKUP(C21,[1]Actuals!B$1:I$65536,8,0)</f>
        <v>84</v>
      </c>
      <c r="X21" s="24">
        <f t="shared" si="6"/>
        <v>-28.8135593220339</v>
      </c>
      <c r="Y21" s="24">
        <f>VLOOKUP(C21,'[1]Allocation '!C$1:K$65536,9,0)</f>
        <v>145</v>
      </c>
      <c r="Z21" s="24">
        <f>VLOOKUP(C21,[1]Actuals!B$1:J$65536,9,0)</f>
        <v>106</v>
      </c>
      <c r="AA21" s="24">
        <f t="shared" si="7"/>
        <v>-26.896551724137929</v>
      </c>
      <c r="AB21" s="24">
        <f>VLOOKUP(C21,'[1]Allocation '!C$1:L$65536,10,0)</f>
        <v>152</v>
      </c>
      <c r="AC21" s="24">
        <f>VLOOKUP(C21,[1]Actuals!B$1:K$65536,10,0)</f>
        <v>111</v>
      </c>
      <c r="AD21" s="24">
        <f t="shared" si="8"/>
        <v>-26.973684210526315</v>
      </c>
      <c r="AE21" s="24">
        <f>VLOOKUP(C21,'[1]Allocation '!C$1:M$65536,11,0)</f>
        <v>163</v>
      </c>
      <c r="AF21" s="24">
        <f>VLOOKUP(C21,[1]Actuals!B$1:L$65536,11,0)</f>
        <v>123</v>
      </c>
      <c r="AG21" s="24">
        <f t="shared" si="9"/>
        <v>-24.539877300613497</v>
      </c>
      <c r="AH21" s="24">
        <f>VLOOKUP(C21,'[1]Allocation '!C$1:N$65536,12,0)</f>
        <v>164</v>
      </c>
      <c r="AI21" s="24">
        <f>VLOOKUP(C21,[1]Actuals!B$1:M$65536,12,0)</f>
        <v>135</v>
      </c>
      <c r="AJ21" s="24">
        <f t="shared" si="10"/>
        <v>-17.682926829268293</v>
      </c>
      <c r="AK21" s="24">
        <f>VLOOKUP(C21,'[1]Allocation '!C$1:O$65536,13,0)</f>
        <v>167</v>
      </c>
      <c r="AL21" s="24">
        <f>VLOOKUP(C21,[1]Actuals!B$1:N$65536,13,0)</f>
        <v>138</v>
      </c>
      <c r="AM21" s="24">
        <f t="shared" si="11"/>
        <v>-17.365269461077844</v>
      </c>
      <c r="AN21" s="24">
        <f>VLOOKUP(C21,'[1]Allocation '!C$1:P$65536,14,0)</f>
        <v>170</v>
      </c>
      <c r="AO21" s="24">
        <f>VLOOKUP(C21,[1]Actuals!B$1:O$65536,14,0)</f>
        <v>138</v>
      </c>
      <c r="AP21" s="24">
        <f t="shared" si="12"/>
        <v>-18.823529411764707</v>
      </c>
      <c r="AQ21" s="24">
        <f>VLOOKUP(C21,'[1]Allocation '!C$1:Q$65536,15,0)</f>
        <v>157</v>
      </c>
      <c r="AR21" s="24">
        <f>VLOOKUP(C21,[1]Actuals!B$1:P$65536,15,0)</f>
        <v>135</v>
      </c>
      <c r="AS21" s="24">
        <f t="shared" si="13"/>
        <v>-14.012738853503185</v>
      </c>
      <c r="AT21" s="24">
        <f>VLOOKUP(C21,'[1]Allocation '!C$1:R$65536,16,0)</f>
        <v>161</v>
      </c>
      <c r="AU21" s="24">
        <f>VLOOKUP(C21,[1]Actuals!B$1:Q$65536,16,0)</f>
        <v>130</v>
      </c>
      <c r="AV21" s="24">
        <f t="shared" si="14"/>
        <v>-19.254658385093169</v>
      </c>
      <c r="AW21" s="24">
        <f>VLOOKUP(C21,'[1]Allocation '!C$1:S$65536,17,0)</f>
        <v>165</v>
      </c>
      <c r="AX21" s="24">
        <f>VLOOKUP(C21,[1]Actuals!B$1:R$65536,17,0)</f>
        <v>135</v>
      </c>
      <c r="AY21" s="24">
        <f t="shared" si="15"/>
        <v>-18.181818181818183</v>
      </c>
      <c r="AZ21" s="24">
        <f>VLOOKUP('[1]06.11.2020'!C21,'[1]Allocation '!C$1:T$65536,18,0)</f>
        <v>163</v>
      </c>
      <c r="BA21" s="24">
        <f>VLOOKUP(C21,[1]Actuals!B$1:S$65536,18,0)</f>
        <v>140</v>
      </c>
      <c r="BB21" s="24">
        <f t="shared" si="16"/>
        <v>-14.110429447852759</v>
      </c>
      <c r="BC21" s="24">
        <f>VLOOKUP(C21,'[1]Allocation '!C$1:U$65536,19,0)</f>
        <v>165</v>
      </c>
      <c r="BD21" s="24">
        <f>VLOOKUP(C21,[1]Actuals!B$1:T$65536,19,0)</f>
        <v>140</v>
      </c>
      <c r="BE21" s="24">
        <f t="shared" si="17"/>
        <v>-15.151515151515152</v>
      </c>
      <c r="BF21" s="24">
        <f>VLOOKUP(C21,'[1]Allocation '!C$1:V$65536,20,0)</f>
        <v>157</v>
      </c>
      <c r="BG21" s="24">
        <f>VLOOKUP(C21,[1]Actuals!B$1:U$65536,20,0)</f>
        <v>131</v>
      </c>
      <c r="BH21" s="24">
        <f t="shared" si="18"/>
        <v>-16.560509554140125</v>
      </c>
      <c r="BI21" s="24">
        <f>VLOOKUP(C21,'[1]Allocation '!C$1:W$65536,21,0)</f>
        <v>156</v>
      </c>
      <c r="BJ21" s="24">
        <f>VLOOKUP(C21,[1]Actuals!B$1:V$65536,21,0)</f>
        <v>125</v>
      </c>
      <c r="BK21" s="24">
        <f t="shared" si="19"/>
        <v>-19.871794871794872</v>
      </c>
      <c r="BL21" s="24">
        <f>VLOOKUP(C21,'[1]Allocation '!C$1:X$65536,22,0)</f>
        <v>151</v>
      </c>
      <c r="BM21" s="24">
        <f>VLOOKUP(C21,[1]Actuals!B$1:W$65536,22,0)</f>
        <v>121</v>
      </c>
      <c r="BN21" s="24">
        <f t="shared" si="20"/>
        <v>-19.867549668874172</v>
      </c>
      <c r="BO21" s="24">
        <f>VLOOKUP(C21,'[1]Allocation '!C$1:Y$65536,23,0)</f>
        <v>145</v>
      </c>
      <c r="BP21" s="24">
        <f>VLOOKUP(C21,[1]Actuals!B$1:X$65536,23,0)</f>
        <v>116</v>
      </c>
      <c r="BQ21" s="24">
        <f t="shared" si="21"/>
        <v>-20</v>
      </c>
      <c r="BR21" s="24">
        <f>VLOOKUP(C21,'[1]Allocation '!C$1:Z$65536,24,0)</f>
        <v>132</v>
      </c>
      <c r="BS21" s="24">
        <f>VLOOKUP(C21,[1]Actuals!B$1:Y$65536,24,0)</f>
        <v>105</v>
      </c>
      <c r="BT21" s="24">
        <f t="shared" si="22"/>
        <v>-20.454545454545457</v>
      </c>
      <c r="BU21" s="24">
        <f>VLOOKUP(C21,'[1]Allocation '!C$1:AA$65536,25,0)</f>
        <v>127</v>
      </c>
      <c r="BV21" s="24">
        <f>VLOOKUP(C21,[1]Actuals!B$1:Z$65536,25,0)</f>
        <v>103</v>
      </c>
      <c r="BW21" s="24">
        <f t="shared" si="23"/>
        <v>-18.897637795275589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f>VLOOKUP(C22,'[1]Allocation '!C$1:D$65536,2,0)</f>
        <v>119</v>
      </c>
      <c r="E22" s="24">
        <f>VLOOKUP(C22,[1]Actuals!B$1:C$65536,2,0)</f>
        <v>90</v>
      </c>
      <c r="F22" s="24">
        <f t="shared" si="0"/>
        <v>-24.369747899159663</v>
      </c>
      <c r="G22" s="24">
        <f>VLOOKUP(C22,'[1]Allocation '!C$1:E$65536,3,0)</f>
        <v>104</v>
      </c>
      <c r="H22" s="24">
        <f>VLOOKUP(C22,[1]Actuals!B$1:D$65536,3,0)</f>
        <v>86</v>
      </c>
      <c r="I22" s="24">
        <f t="shared" si="1"/>
        <v>-17.307692307692307</v>
      </c>
      <c r="J22" s="24">
        <f>VLOOKUP(C22,'[1]Allocation '!C$1:F$65536,4,0)</f>
        <v>102</v>
      </c>
      <c r="K22" s="24">
        <f>VLOOKUP(C22,[1]Actuals!B$1:E$65536,4,0)</f>
        <v>91</v>
      </c>
      <c r="L22" s="24">
        <f t="shared" si="2"/>
        <v>-10.784313725490197</v>
      </c>
      <c r="M22" s="24">
        <f>VLOOKUP(C22,'[1]Allocation '!C$1:G$65536,5,0)</f>
        <v>100</v>
      </c>
      <c r="N22" s="24">
        <f>VLOOKUP(C22,[1]Actuals!B$1:F$65536,5,0)</f>
        <v>98</v>
      </c>
      <c r="O22" s="24">
        <f t="shared" si="3"/>
        <v>-2</v>
      </c>
      <c r="P22" s="24">
        <f>VLOOKUP(C22,'[1]Allocation '!C$1:H$65536,6,0)</f>
        <v>102</v>
      </c>
      <c r="Q22" s="24">
        <f>VLOOKUP(C22,[1]Actuals!B$1:G$65536,6,0)</f>
        <v>101</v>
      </c>
      <c r="R22" s="24">
        <f t="shared" si="4"/>
        <v>-0.98039215686274506</v>
      </c>
      <c r="S22" s="24">
        <f>VLOOKUP(C22,'[1]Allocation '!C$1:I$65536,7,0)</f>
        <v>105</v>
      </c>
      <c r="T22" s="24">
        <f>VLOOKUP(C22,[1]Actuals!B$1:H$65536,7,0)</f>
        <v>107</v>
      </c>
      <c r="U22" s="24">
        <f t="shared" si="5"/>
        <v>1.9047619047619049</v>
      </c>
      <c r="V22" s="25">
        <f>VLOOKUP(C22,'[1]Allocation '!C$1:J$65536,8,0)</f>
        <v>120</v>
      </c>
      <c r="W22" s="24">
        <f>VLOOKUP(C22,[1]Actuals!B$1:I$65536,8,0)</f>
        <v>107</v>
      </c>
      <c r="X22" s="24">
        <f t="shared" si="6"/>
        <v>-10.833333333333334</v>
      </c>
      <c r="Y22" s="24">
        <f>VLOOKUP(C22,'[1]Allocation '!C$1:K$65536,9,0)</f>
        <v>135</v>
      </c>
      <c r="Z22" s="24">
        <f>VLOOKUP(C22,[1]Actuals!B$1:J$65536,9,0)</f>
        <v>144</v>
      </c>
      <c r="AA22" s="24">
        <f t="shared" si="7"/>
        <v>6.666666666666667</v>
      </c>
      <c r="AB22" s="24">
        <f>VLOOKUP(C22,'[1]Allocation '!C$1:L$65536,10,0)</f>
        <v>165</v>
      </c>
      <c r="AC22" s="24">
        <f>VLOOKUP(C22,[1]Actuals!B$1:K$65536,10,0)</f>
        <v>165</v>
      </c>
      <c r="AD22" s="24">
        <f t="shared" si="8"/>
        <v>0</v>
      </c>
      <c r="AE22" s="24">
        <f>VLOOKUP(C22,'[1]Allocation '!C$1:M$65536,11,0)</f>
        <v>180.22728231967247</v>
      </c>
      <c r="AF22" s="24">
        <f>VLOOKUP(C22,[1]Actuals!B$1:L$65536,11,0)</f>
        <v>166</v>
      </c>
      <c r="AG22" s="24">
        <f t="shared" si="9"/>
        <v>-7.8940780422118744</v>
      </c>
      <c r="AH22" s="24">
        <f>VLOOKUP(C22,'[1]Allocation '!C$1:N$65536,12,0)</f>
        <v>167.89750119369728</v>
      </c>
      <c r="AI22" s="24">
        <f>VLOOKUP(C22,[1]Actuals!B$1:M$65536,12,0)</f>
        <v>176</v>
      </c>
      <c r="AJ22" s="24">
        <f t="shared" si="10"/>
        <v>4.8258602711157446</v>
      </c>
      <c r="AK22" s="24">
        <f>VLOOKUP(C22,'[1]Allocation '!C$1:O$65536,13,0)</f>
        <v>164.84289700351812</v>
      </c>
      <c r="AL22" s="24">
        <f>VLOOKUP(C22,[1]Actuals!B$1:N$65536,13,0)</f>
        <v>159</v>
      </c>
      <c r="AM22" s="24">
        <f t="shared" si="11"/>
        <v>-3.5445245805122059</v>
      </c>
      <c r="AN22" s="24">
        <f>VLOOKUP(C22,'[1]Allocation '!C$1:P$65536,14,0)</f>
        <v>156.27343733813993</v>
      </c>
      <c r="AO22" s="24">
        <f>VLOOKUP(C22,[1]Actuals!B$1:O$65536,14,0)</f>
        <v>155</v>
      </c>
      <c r="AP22" s="24">
        <f t="shared" si="12"/>
        <v>-0.81487766560384878</v>
      </c>
      <c r="AQ22" s="24">
        <f>VLOOKUP(C22,'[1]Allocation '!C$1:Q$65536,15,0)</f>
        <v>159.45637424885311</v>
      </c>
      <c r="AR22" s="24">
        <f>VLOOKUP(C22,[1]Actuals!B$1:P$65536,15,0)</f>
        <v>152</v>
      </c>
      <c r="AS22" s="24">
        <f t="shared" si="13"/>
        <v>-4.676121781884012</v>
      </c>
      <c r="AT22" s="24">
        <f>VLOOKUP(C22,'[1]Allocation '!C$1:R$65536,16,0)</f>
        <v>126.44594776219704</v>
      </c>
      <c r="AU22" s="24">
        <f>VLOOKUP(C22,[1]Actuals!B$1:Q$65536,16,0)</f>
        <v>132</v>
      </c>
      <c r="AV22" s="24">
        <f t="shared" si="14"/>
        <v>4.3924319727891143</v>
      </c>
      <c r="AW22" s="24">
        <f>VLOOKUP(C22,'[1]Allocation '!C$1:S$65536,17,0)</f>
        <v>148.25156229224837</v>
      </c>
      <c r="AX22" s="24">
        <f>VLOOKUP(C22,[1]Actuals!B$1:R$65536,17,0)</f>
        <v>141</v>
      </c>
      <c r="AY22" s="24">
        <f t="shared" si="15"/>
        <v>-4.8913901345291446</v>
      </c>
      <c r="AZ22" s="24">
        <f>VLOOKUP('[1]06.11.2020'!C22,'[1]Allocation '!C$1:T$65536,18,0)</f>
        <v>143.64877557098023</v>
      </c>
      <c r="BA22" s="24">
        <f>VLOOKUP(C22,[1]Actuals!B$1:S$65536,18,0)</f>
        <v>157</v>
      </c>
      <c r="BB22" s="24">
        <f t="shared" si="16"/>
        <v>9.2943531025244361</v>
      </c>
      <c r="BC22" s="24">
        <f>VLOOKUP(C22,'[1]Allocation '!C$1:U$65536,19,0)</f>
        <v>152.61027923917442</v>
      </c>
      <c r="BD22" s="24">
        <f>VLOOKUP(C22,[1]Actuals!B$1:T$65536,19,0)</f>
        <v>151</v>
      </c>
      <c r="BE22" s="24">
        <f t="shared" si="17"/>
        <v>-1.055157783081407</v>
      </c>
      <c r="BF22" s="24">
        <f>VLOOKUP(C22,'[1]Allocation '!C$1:V$65536,20,0)</f>
        <v>170.52344236387148</v>
      </c>
      <c r="BG22" s="24">
        <f>VLOOKUP(C22,[1]Actuals!B$1:U$65536,20,0)</f>
        <v>154</v>
      </c>
      <c r="BH22" s="24">
        <f t="shared" si="18"/>
        <v>-9.6898362681495325</v>
      </c>
      <c r="BI22" s="24">
        <f>VLOOKUP(C22,'[1]Allocation '!C$1:W$65536,21,0)</f>
        <v>167.1021632041122</v>
      </c>
      <c r="BJ22" s="24">
        <f>VLOOKUP(C22,[1]Actuals!B$1:V$65536,21,0)</f>
        <v>163</v>
      </c>
      <c r="BK22" s="24">
        <f t="shared" si="19"/>
        <v>-2.4548833632401785</v>
      </c>
      <c r="BL22" s="24">
        <f>VLOOKUP(C22,'[1]Allocation '!C$1:X$65536,22,0)</f>
        <v>173.07634543178975</v>
      </c>
      <c r="BM22" s="24">
        <f>VLOOKUP(C22,[1]Actuals!B$1:W$65536,22,0)</f>
        <v>154</v>
      </c>
      <c r="BN22" s="24">
        <f t="shared" si="20"/>
        <v>-11.021925257433766</v>
      </c>
      <c r="BO22" s="24">
        <f>VLOOKUP(C22,'[1]Allocation '!C$1:Y$65536,23,0)</f>
        <v>159.7111384389963</v>
      </c>
      <c r="BP22" s="24">
        <f>VLOOKUP(C22,[1]Actuals!B$1:X$65536,23,0)</f>
        <v>157</v>
      </c>
      <c r="BQ22" s="24">
        <f t="shared" si="21"/>
        <v>-1.6975262123197843</v>
      </c>
      <c r="BR22" s="24">
        <f>VLOOKUP(C22,'[1]Allocation '!C$1:Z$65536,24,0)</f>
        <v>130.11617515638963</v>
      </c>
      <c r="BS22" s="24">
        <f>VLOOKUP(C22,[1]Actuals!B$1:Y$65536,24,0)</f>
        <v>131</v>
      </c>
      <c r="BT22" s="24">
        <f t="shared" si="22"/>
        <v>0.67925824175824434</v>
      </c>
      <c r="BU22" s="24">
        <f>VLOOKUP(C22,'[1]Allocation '!C$1:AA$65536,25,0)</f>
        <v>115.71642287234043</v>
      </c>
      <c r="BV22" s="24">
        <f>VLOOKUP(C22,[1]Actuals!B$1:Z$65536,25,0)</f>
        <v>128</v>
      </c>
      <c r="BW22" s="24">
        <f t="shared" si="23"/>
        <v>10.615240968182139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f>VLOOKUP(C23,'[1]Allocation '!C$1:D$65536,2,0)</f>
        <v>82</v>
      </c>
      <c r="E23" s="24">
        <f>VLOOKUP(C23,[1]Actuals!B$1:C$65536,2,0)</f>
        <v>82</v>
      </c>
      <c r="F23" s="24">
        <f t="shared" si="0"/>
        <v>0</v>
      </c>
      <c r="G23" s="24">
        <f>VLOOKUP(C23,'[1]Allocation '!C$1:E$65536,3,0)</f>
        <v>75</v>
      </c>
      <c r="H23" s="24">
        <f>VLOOKUP(C23,[1]Actuals!B$1:D$65536,3,0)</f>
        <v>81</v>
      </c>
      <c r="I23" s="24">
        <f t="shared" si="1"/>
        <v>8</v>
      </c>
      <c r="J23" s="24">
        <f>VLOOKUP(C23,'[1]Allocation '!C$1:F$65536,4,0)</f>
        <v>74</v>
      </c>
      <c r="K23" s="24">
        <f>VLOOKUP(C23,[1]Actuals!B$1:E$65536,4,0)</f>
        <v>78</v>
      </c>
      <c r="L23" s="24">
        <f t="shared" si="2"/>
        <v>5.4054054054054053</v>
      </c>
      <c r="M23" s="24">
        <f>VLOOKUP(C23,'[1]Allocation '!C$1:G$65536,5,0)</f>
        <v>73</v>
      </c>
      <c r="N23" s="24">
        <f>VLOOKUP(C23,[1]Actuals!B$1:F$65536,5,0)</f>
        <v>77</v>
      </c>
      <c r="O23" s="24">
        <f t="shared" si="3"/>
        <v>5.4794520547945202</v>
      </c>
      <c r="P23" s="24">
        <f>VLOOKUP(C23,'[1]Allocation '!C$1:H$65536,6,0)</f>
        <v>72</v>
      </c>
      <c r="Q23" s="24">
        <f>VLOOKUP(C23,[1]Actuals!B$1:G$65536,6,0)</f>
        <v>81</v>
      </c>
      <c r="R23" s="24">
        <f t="shared" si="4"/>
        <v>12.5</v>
      </c>
      <c r="S23" s="24">
        <f>VLOOKUP(C23,'[1]Allocation '!C$1:I$65536,7,0)</f>
        <v>85</v>
      </c>
      <c r="T23" s="24">
        <f>VLOOKUP(C23,[1]Actuals!B$1:H$65536,7,0)</f>
        <v>103</v>
      </c>
      <c r="U23" s="24">
        <f t="shared" si="5"/>
        <v>21.176470588235293</v>
      </c>
      <c r="V23" s="25">
        <f>VLOOKUP(C23,'[1]Allocation '!C$1:J$65536,8,0)</f>
        <v>97</v>
      </c>
      <c r="W23" s="24">
        <f>VLOOKUP(C23,[1]Actuals!B$1:I$65536,8,0)</f>
        <v>103</v>
      </c>
      <c r="X23" s="24">
        <f t="shared" si="6"/>
        <v>6.1855670103092786</v>
      </c>
      <c r="Y23" s="24">
        <f>VLOOKUP(C23,'[1]Allocation '!C$1:K$65536,9,0)</f>
        <v>123</v>
      </c>
      <c r="Z23" s="24">
        <f>VLOOKUP(C23,[1]Actuals!B$1:J$65536,9,0)</f>
        <v>142</v>
      </c>
      <c r="AA23" s="24">
        <f t="shared" si="7"/>
        <v>15.447154471544716</v>
      </c>
      <c r="AB23" s="24">
        <f>VLOOKUP(C23,'[1]Allocation '!C$1:L$65536,10,0)</f>
        <v>153.37349665429161</v>
      </c>
      <c r="AC23" s="24">
        <f>VLOOKUP(C23,[1]Actuals!B$1:K$65536,10,0)</f>
        <v>167</v>
      </c>
      <c r="AD23" s="24">
        <f t="shared" si="8"/>
        <v>8.884522843228206</v>
      </c>
      <c r="AE23" s="24">
        <f>VLOOKUP(C23,'[1]Allocation '!C$1:M$65536,11,0)</f>
        <v>161.89908411767186</v>
      </c>
      <c r="AF23" s="24">
        <f>VLOOKUP(C23,[1]Actuals!B$1:L$65536,11,0)</f>
        <v>171</v>
      </c>
      <c r="AG23" s="24">
        <f t="shared" si="9"/>
        <v>5.6213510607097632</v>
      </c>
      <c r="AH23" s="24">
        <f>VLOOKUP(C23,'[1]Allocation '!C$1:N$65536,12,0)</f>
        <v>144.04842431959256</v>
      </c>
      <c r="AI23" s="24">
        <f>VLOOKUP(C23,[1]Actuals!B$1:M$65536,12,0)</f>
        <v>138</v>
      </c>
      <c r="AJ23" s="24">
        <f t="shared" si="10"/>
        <v>-4.1988826661326328</v>
      </c>
      <c r="AK23" s="24">
        <f>VLOOKUP(C23,'[1]Allocation '!C$1:O$65536,13,0)</f>
        <v>133.21606211330825</v>
      </c>
      <c r="AL23" s="24">
        <f>VLOOKUP(C23,[1]Actuals!B$1:N$65536,13,0)</f>
        <v>155</v>
      </c>
      <c r="AM23" s="24">
        <f t="shared" si="11"/>
        <v>16.352335852836724</v>
      </c>
      <c r="AN23" s="24">
        <f>VLOOKUP(C23,'[1]Allocation '!C$1:P$65536,14,0)</f>
        <v>126.18352083203845</v>
      </c>
      <c r="AO23" s="24">
        <f>VLOOKUP(C23,[1]Actuals!B$1:O$65536,14,0)</f>
        <v>145</v>
      </c>
      <c r="AP23" s="24">
        <f t="shared" si="12"/>
        <v>14.911994089155241</v>
      </c>
      <c r="AQ23" s="24">
        <f>VLOOKUP(C23,'[1]Allocation '!C$1:Q$65536,15,0)</f>
        <v>130.91171466109546</v>
      </c>
      <c r="AR23" s="24">
        <f>VLOOKUP(C23,[1]Actuals!B$1:P$65536,15,0)</f>
        <v>136</v>
      </c>
      <c r="AS23" s="24">
        <f t="shared" si="13"/>
        <v>3.8868067323670044</v>
      </c>
      <c r="AT23" s="24">
        <f>VLOOKUP(C23,'[1]Allocation '!C$1:R$65536,16,0)</f>
        <v>118.54307602705973</v>
      </c>
      <c r="AU23" s="24">
        <f>VLOOKUP(C23,[1]Actuals!B$1:Q$65536,16,0)</f>
        <v>131</v>
      </c>
      <c r="AV23" s="24">
        <f t="shared" si="14"/>
        <v>10.508352229780796</v>
      </c>
      <c r="AW23" s="24">
        <f>VLOOKUP(C23,'[1]Allocation '!C$1:S$65536,17,0)</f>
        <v>119.58959358241367</v>
      </c>
      <c r="AX23" s="24">
        <f>VLOOKUP(C23,[1]Actuals!B$1:R$65536,17,0)</f>
        <v>136</v>
      </c>
      <c r="AY23" s="24">
        <f t="shared" si="15"/>
        <v>13.722269577141176</v>
      </c>
      <c r="AZ23" s="24">
        <f>VLOOKUP('[1]06.11.2020'!C23,'[1]Allocation '!C$1:T$65536,18,0)</f>
        <v>120.03527821684649</v>
      </c>
      <c r="BA23" s="24">
        <f>VLOOKUP(C23,[1]Actuals!B$1:S$65536,18,0)</f>
        <v>131</v>
      </c>
      <c r="BB23" s="24">
        <f t="shared" si="16"/>
        <v>9.1345827210442962</v>
      </c>
      <c r="BC23" s="24">
        <f>VLOOKUP(C23,'[1]Allocation '!C$1:U$65536,19,0)</f>
        <v>124.68160068560003</v>
      </c>
      <c r="BD23" s="24">
        <f>VLOOKUP(C23,[1]Actuals!B$1:T$65536,19,0)</f>
        <v>132</v>
      </c>
      <c r="BE23" s="24">
        <f t="shared" si="17"/>
        <v>5.8696706443913973</v>
      </c>
      <c r="BF23" s="24">
        <f>VLOOKUP(C23,'[1]Allocation '!C$1:V$65536,20,0)</f>
        <v>149.97844930798334</v>
      </c>
      <c r="BG23" s="24">
        <f>VLOOKUP(C23,[1]Actuals!B$1:U$65536,20,0)</f>
        <v>152</v>
      </c>
      <c r="BH23" s="24">
        <f t="shared" si="18"/>
        <v>1.3478941150173989</v>
      </c>
      <c r="BI23" s="24">
        <f>VLOOKUP(C23,'[1]Allocation '!C$1:W$65536,21,0)</f>
        <v>150.99593060612548</v>
      </c>
      <c r="BJ23" s="24">
        <f>VLOOKUP(C23,[1]Actuals!B$1:V$65536,21,0)</f>
        <v>158</v>
      </c>
      <c r="BK23" s="24">
        <f t="shared" si="19"/>
        <v>4.6385815602837059</v>
      </c>
      <c r="BL23" s="24">
        <f>VLOOKUP(C23,'[1]Allocation '!C$1:X$65536,22,0)</f>
        <v>141.88235294117646</v>
      </c>
      <c r="BM23" s="24">
        <f>VLOOKUP(C23,[1]Actuals!B$1:W$65536,22,0)</f>
        <v>152</v>
      </c>
      <c r="BN23" s="24">
        <f t="shared" si="20"/>
        <v>7.1310116086235542</v>
      </c>
      <c r="BO23" s="24">
        <f>VLOOKUP(C23,'[1]Allocation '!C$1:Y$65536,23,0)</f>
        <v>139.74724613412178</v>
      </c>
      <c r="BP23" s="24">
        <f>VLOOKUP(C23,[1]Actuals!B$1:X$65536,23,0)</f>
        <v>141</v>
      </c>
      <c r="BQ23" s="24">
        <f t="shared" si="21"/>
        <v>0.89644261374273826</v>
      </c>
      <c r="BR23" s="24">
        <f>VLOOKUP(C23,'[1]Allocation '!C$1:Z$65536,24,0)</f>
        <v>124.20180355837194</v>
      </c>
      <c r="BS23" s="24">
        <f>VLOOKUP(C23,[1]Actuals!B$1:Y$65536,24,0)</f>
        <v>125</v>
      </c>
      <c r="BT23" s="24">
        <f t="shared" si="22"/>
        <v>0.64266091051804342</v>
      </c>
      <c r="BU23" s="24">
        <f>VLOOKUP(C23,'[1]Allocation '!C$1:AA$65536,25,0)</f>
        <v>107.80418882978724</v>
      </c>
      <c r="BV23" s="24">
        <f>VLOOKUP(C23,[1]Actuals!B$1:Z$65536,25,0)</f>
        <v>114</v>
      </c>
      <c r="BW23" s="24">
        <f t="shared" si="23"/>
        <v>5.7472823991982089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f>VLOOKUP(C24,'[1]Allocation '!C$1:D$65536,2,0)</f>
        <v>20.535477600070692</v>
      </c>
      <c r="E24" s="24">
        <f>VLOOKUP(C24,[1]Actuals!B$1:C$65536,2,0)</f>
        <v>18</v>
      </c>
      <c r="F24" s="24">
        <f t="shared" si="0"/>
        <v>-12.34681583476765</v>
      </c>
      <c r="G24" s="24">
        <f>VLOOKUP(C24,'[1]Allocation '!C$1:E$65536,3,0)</f>
        <v>21.202851202851203</v>
      </c>
      <c r="H24" s="24">
        <f>VLOOKUP(C24,[1]Actuals!B$1:D$65536,3,0)</f>
        <v>18</v>
      </c>
      <c r="I24" s="24">
        <f t="shared" si="1"/>
        <v>-15.105757108838775</v>
      </c>
      <c r="J24" s="24">
        <f>VLOOKUP(C24,'[1]Allocation '!C$1:F$65536,4,0)</f>
        <v>21.43293427803567</v>
      </c>
      <c r="K24" s="24">
        <f>VLOOKUP(C24,[1]Actuals!B$1:E$65536,4,0)</f>
        <v>18</v>
      </c>
      <c r="L24" s="24">
        <f t="shared" si="2"/>
        <v>-16.017098888572242</v>
      </c>
      <c r="M24" s="24">
        <f>VLOOKUP(C24,'[1]Allocation '!C$1:G$65536,5,0)</f>
        <v>22.357748746207665</v>
      </c>
      <c r="N24" s="24">
        <f>VLOOKUP(C24,[1]Actuals!B$1:F$65536,5,0)</f>
        <v>18</v>
      </c>
      <c r="O24" s="24">
        <f t="shared" si="3"/>
        <v>-19.490999723068402</v>
      </c>
      <c r="P24" s="24">
        <f>VLOOKUP(C24,'[1]Allocation '!C$1:H$65536,6,0)</f>
        <v>23.488071019049382</v>
      </c>
      <c r="Q24" s="24">
        <f>VLOOKUP(C24,[1]Actuals!B$1:G$65536,6,0)</f>
        <v>16</v>
      </c>
      <c r="R24" s="24">
        <f t="shared" si="4"/>
        <v>-31.880314960629924</v>
      </c>
      <c r="S24" s="24">
        <f>VLOOKUP(C24,'[1]Allocation '!C$1:I$65536,7,0)</f>
        <v>24.76715904372071</v>
      </c>
      <c r="T24" s="24">
        <f>VLOOKUP(C24,[1]Actuals!B$1:H$65536,7,0)</f>
        <v>18</v>
      </c>
      <c r="U24" s="24">
        <f t="shared" si="5"/>
        <v>-27.323113772455095</v>
      </c>
      <c r="V24" s="25">
        <f>VLOOKUP(C24,'[1]Allocation '!C$1:J$65536,8,0)</f>
        <v>20.399716177861873</v>
      </c>
      <c r="W24" s="24">
        <f>VLOOKUP(C24,[1]Actuals!B$1:I$65536,8,0)</f>
        <v>18</v>
      </c>
      <c r="X24" s="24">
        <f t="shared" si="6"/>
        <v>-11.763478260869562</v>
      </c>
      <c r="Y24" s="24">
        <f>VLOOKUP(C24,'[1]Allocation '!C$1:K$65536,9,0)</f>
        <v>21.998961963372135</v>
      </c>
      <c r="Z24" s="24">
        <f>VLOOKUP(C24,[1]Actuals!B$1:J$65536,9,0)</f>
        <v>24</v>
      </c>
      <c r="AA24" s="24">
        <f t="shared" si="7"/>
        <v>9.0960566228513695</v>
      </c>
      <c r="AB24" s="24">
        <f>VLOOKUP(C24,'[1]Allocation '!C$1:L$65536,10,0)</f>
        <v>24.898294911410975</v>
      </c>
      <c r="AC24" s="24">
        <f>VLOOKUP(C24,[1]Actuals!B$1:K$65536,10,0)</f>
        <v>26</v>
      </c>
      <c r="AD24" s="24">
        <f t="shared" si="8"/>
        <v>4.4248214285714393</v>
      </c>
      <c r="AE24" s="24">
        <f>VLOOKUP(C24,'[1]Allocation '!C$1:M$65536,11,0)</f>
        <v>31.565230236778792</v>
      </c>
      <c r="AF24" s="24">
        <f>VLOOKUP(C24,[1]Actuals!B$1:L$65536,11,0)</f>
        <v>34</v>
      </c>
      <c r="AG24" s="24">
        <f t="shared" si="9"/>
        <v>7.7134547885676215</v>
      </c>
      <c r="AH24" s="24">
        <f>VLOOKUP(C24,'[1]Allocation '!C$1:N$65536,12,0)</f>
        <v>29.572855323889865</v>
      </c>
      <c r="AI24" s="24">
        <f>VLOOKUP(C24,[1]Actuals!B$1:M$65536,12,0)</f>
        <v>32</v>
      </c>
      <c r="AJ24" s="24">
        <f t="shared" si="10"/>
        <v>8.2073396347001122</v>
      </c>
      <c r="AK24" s="24">
        <f>VLOOKUP(C24,'[1]Allocation '!C$1:O$65536,13,0)</f>
        <v>33.543612762343805</v>
      </c>
      <c r="AL24" s="24">
        <f>VLOOKUP(C24,[1]Actuals!B$1:N$65536,13,0)</f>
        <v>35</v>
      </c>
      <c r="AM24" s="24">
        <f t="shared" si="11"/>
        <v>4.3417721518987387</v>
      </c>
      <c r="AN24" s="24">
        <f>VLOOKUP(C24,'[1]Allocation '!C$1:P$65536,14,0)</f>
        <v>31.060558974040237</v>
      </c>
      <c r="AO24" s="24">
        <f>VLOOKUP(C24,[1]Actuals!B$1:O$65536,14,0)</f>
        <v>35</v>
      </c>
      <c r="AP24" s="24">
        <f t="shared" si="12"/>
        <v>12.683097652081099</v>
      </c>
      <c r="AQ24" s="24">
        <f>VLOOKUP(C24,'[1]Allocation '!C$1:Q$65536,15,0)</f>
        <v>29.528958194232054</v>
      </c>
      <c r="AR24" s="24">
        <f>VLOOKUP(C24,[1]Actuals!B$1:P$65536,15,0)</f>
        <v>31</v>
      </c>
      <c r="AS24" s="24">
        <f t="shared" si="13"/>
        <v>4.9816921954777511</v>
      </c>
      <c r="AT24" s="24">
        <f>VLOOKUP(C24,'[1]Allocation '!C$1:R$65536,16,0)</f>
        <v>29.635769006764932</v>
      </c>
      <c r="AU24" s="24">
        <f>VLOOKUP(C24,[1]Actuals!B$1:Q$65536,16,0)</f>
        <v>29</v>
      </c>
      <c r="AV24" s="24">
        <f t="shared" si="14"/>
        <v>-2.1452758881330367</v>
      </c>
      <c r="AW24" s="24">
        <f>VLOOKUP(C24,'[1]Allocation '!C$1:S$65536,17,0)</f>
        <v>31.626999955679651</v>
      </c>
      <c r="AX24" s="24">
        <f>VLOOKUP(C24,[1]Actuals!B$1:R$65536,17,0)</f>
        <v>30</v>
      </c>
      <c r="AY24" s="24">
        <f t="shared" si="15"/>
        <v>-5.1443385650224158</v>
      </c>
      <c r="AZ24" s="24">
        <f>VLOOKUP('[1]06.11.2020'!C24,'[1]Allocation '!C$1:T$65536,18,0)</f>
        <v>29.51687169266717</v>
      </c>
      <c r="BA24" s="24">
        <f>VLOOKUP(C24,[1]Actuals!B$1:S$65536,18,0)</f>
        <v>29</v>
      </c>
      <c r="BB24" s="24">
        <f t="shared" si="16"/>
        <v>-1.7511059371362023</v>
      </c>
      <c r="BC24" s="24">
        <f>VLOOKUP(C24,'[1]Allocation '!C$1:U$65536,19,0)</f>
        <v>27.928678553574404</v>
      </c>
      <c r="BD24" s="24">
        <f>VLOOKUP(C24,[1]Actuals!B$1:T$65536,19,0)</f>
        <v>26</v>
      </c>
      <c r="BE24" s="24">
        <f t="shared" si="17"/>
        <v>-6.9057279236276834</v>
      </c>
      <c r="BF24" s="24">
        <f>VLOOKUP(C24,'[1]Allocation '!C$1:V$65536,20,0)</f>
        <v>30.817489583832192</v>
      </c>
      <c r="BG24" s="24">
        <f>VLOOKUP(C24,[1]Actuals!B$1:U$65536,20,0)</f>
        <v>31</v>
      </c>
      <c r="BH24" s="24">
        <f t="shared" si="18"/>
        <v>0.59222999222999329</v>
      </c>
      <c r="BI24" s="24">
        <f>VLOOKUP(C24,'[1]Allocation '!C$1:W$65536,21,0)</f>
        <v>30.1991861212251</v>
      </c>
      <c r="BJ24" s="24">
        <f>VLOOKUP(C24,[1]Actuals!B$1:V$65536,21,0)</f>
        <v>30</v>
      </c>
      <c r="BK24" s="24">
        <f t="shared" si="19"/>
        <v>-0.65957446808510145</v>
      </c>
      <c r="BL24" s="24">
        <f>VLOOKUP(C24,'[1]Allocation '!C$1:X$65536,22,0)</f>
        <v>28.175219023779725</v>
      </c>
      <c r="BM24" s="24">
        <f>VLOOKUP(C24,[1]Actuals!B$1:W$65536,22,0)</f>
        <v>28</v>
      </c>
      <c r="BN24" s="24">
        <f t="shared" si="20"/>
        <v>-0.62189054726368309</v>
      </c>
      <c r="BO24" s="24">
        <f>VLOOKUP(C24,'[1]Allocation '!C$1:Y$65536,23,0)</f>
        <v>26.951254611580627</v>
      </c>
      <c r="BP24" s="24">
        <f>VLOOKUP(C24,[1]Actuals!B$1:X$65536,23,0)</f>
        <v>27</v>
      </c>
      <c r="BQ24" s="24">
        <f t="shared" si="21"/>
        <v>0.18086500655308294</v>
      </c>
      <c r="BR24" s="24">
        <f>VLOOKUP(C24,'[1]Allocation '!C$1:Z$65536,24,0)</f>
        <v>23.657486392070844</v>
      </c>
      <c r="BS24" s="24">
        <f>VLOOKUP(C24,[1]Actuals!B$1:Y$65536,24,0)</f>
        <v>24</v>
      </c>
      <c r="BT24" s="24">
        <f t="shared" si="22"/>
        <v>1.4478021978021922</v>
      </c>
      <c r="BU24" s="24">
        <f>VLOOKUP(C24,'[1]Allocation '!C$1:AA$65536,25,0)</f>
        <v>21.758643617021278</v>
      </c>
      <c r="BV24" s="24">
        <f>VLOOKUP(C24,[1]Actuals!B$1:Z$65536,25,0)</f>
        <v>21</v>
      </c>
      <c r="BW24" s="24">
        <f t="shared" si="23"/>
        <v>-3.4866310160427862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f>VLOOKUP(C25,'[1]Allocation '!C$1:D$65536,2,0)</f>
        <v>44.004594857294336</v>
      </c>
      <c r="E25" s="24">
        <v>49</v>
      </c>
      <c r="F25" s="24">
        <f t="shared" si="0"/>
        <v>11.352008032128515</v>
      </c>
      <c r="G25" s="24">
        <f>VLOOKUP(C25,'[1]Allocation '!C$1:E$65536,3,0)</f>
        <v>42.405702405702407</v>
      </c>
      <c r="H25" s="24">
        <f>VLOOKUP(C25,[1]Actuals!B$1:D$65536,3,0)</f>
        <v>43</v>
      </c>
      <c r="I25" s="24">
        <f t="shared" si="1"/>
        <v>1.4014567866647969</v>
      </c>
      <c r="J25" s="24">
        <f>VLOOKUP(C25,'[1]Allocation '!C$1:F$65536,4,0)</f>
        <v>41.891644270706081</v>
      </c>
      <c r="K25" s="24">
        <f>VLOOKUP(C25,[1]Actuals!B$1:E$65536,4,0)</f>
        <v>41</v>
      </c>
      <c r="L25" s="24">
        <f t="shared" si="2"/>
        <v>-2.1284537435299202</v>
      </c>
      <c r="M25" s="24">
        <f>VLOOKUP(C25,'[1]Allocation '!C$1:G$65536,5,0)</f>
        <v>40.827193362640088</v>
      </c>
      <c r="N25" s="24">
        <f>VLOOKUP(C25,[1]Actuals!B$1:F$65536,5,0)</f>
        <v>40</v>
      </c>
      <c r="O25" s="24">
        <f t="shared" si="3"/>
        <v>-2.0260843190779587</v>
      </c>
      <c r="P25" s="24">
        <f>VLOOKUP(C25,'[1]Allocation '!C$1:H$65536,6,0)</f>
        <v>41.104124283336418</v>
      </c>
      <c r="Q25" s="24">
        <f>VLOOKUP(C25,[1]Actuals!B$1:G$65536,6,0)</f>
        <v>39</v>
      </c>
      <c r="R25" s="24">
        <f t="shared" si="4"/>
        <v>-5.1190101237345385</v>
      </c>
      <c r="S25" s="24">
        <f>VLOOKUP(C25,'[1]Allocation '!C$1:I$65536,7,0)</f>
        <v>41.608827193450793</v>
      </c>
      <c r="T25" s="24">
        <f>VLOOKUP(C25,[1]Actuals!B$1:H$65536,7,0)</f>
        <v>42</v>
      </c>
      <c r="U25" s="24">
        <f t="shared" si="5"/>
        <v>0.94011976047903945</v>
      </c>
      <c r="V25" s="25">
        <f>VLOOKUP(C25,'[1]Allocation '!C$1:J$65536,8,0)</f>
        <v>44.879375591296117</v>
      </c>
      <c r="W25" s="24">
        <f>VLOOKUP(C25,[1]Actuals!B$1:I$65536,8,0)</f>
        <v>42</v>
      </c>
      <c r="X25" s="24">
        <f t="shared" si="6"/>
        <v>-6.4158102766798342</v>
      </c>
      <c r="Y25" s="24">
        <f>VLOOKUP(C25,'[1]Allocation '!C$1:K$65536,9,0)</f>
        <v>47.823830355156815</v>
      </c>
      <c r="Z25" s="24">
        <f>VLOOKUP(C25,[1]Actuals!B$1:J$65536,9,0)</f>
        <v>50</v>
      </c>
      <c r="AA25" s="24">
        <f t="shared" si="7"/>
        <v>4.5503875968992302</v>
      </c>
      <c r="AB25" s="24">
        <f>VLOOKUP(C25,'[1]Allocation '!C$1:L$65536,10,0)</f>
        <v>53.780317008647707</v>
      </c>
      <c r="AC25" s="24">
        <f>VLOOKUP(C25,[1]Actuals!B$1:K$65536,10,0)</f>
        <v>56</v>
      </c>
      <c r="AD25" s="24">
        <f t="shared" si="8"/>
        <v>4.1273148148148238</v>
      </c>
      <c r="AE25" s="24">
        <f>VLOOKUP(C25,'[1]Allocation '!C$1:M$65536,11,0)</f>
        <v>60.075760773224154</v>
      </c>
      <c r="AF25" s="24">
        <f>VLOOKUP(C25,[1]Actuals!B$1:L$65536,11,0)</f>
        <v>42</v>
      </c>
      <c r="AG25" s="24">
        <f t="shared" si="9"/>
        <v>-30.088276104329491</v>
      </c>
      <c r="AH25" s="24">
        <f>VLOOKUP(C25,'[1]Allocation '!C$1:N$65536,12,0)</f>
        <v>56.283821422887158</v>
      </c>
      <c r="AI25" s="24">
        <f>VLOOKUP(C25,[1]Actuals!B$1:M$65536,12,0)</f>
        <v>50</v>
      </c>
      <c r="AJ25" s="24">
        <f t="shared" si="10"/>
        <v>-11.164525193969709</v>
      </c>
      <c r="AK25" s="24">
        <f>VLOOKUP(C25,'[1]Allocation '!C$1:O$65536,13,0)</f>
        <v>52.711391483683123</v>
      </c>
      <c r="AL25" s="24">
        <f>VLOOKUP(C25,[1]Actuals!B$1:N$65536,13,0)</f>
        <v>52</v>
      </c>
      <c r="AM25" s="24">
        <f t="shared" si="11"/>
        <v>-1.3495972382048289</v>
      </c>
      <c r="AN25" s="24">
        <f>VLOOKUP(C25,'[1]Allocation '!C$1:P$65536,14,0)</f>
        <v>53.385335736631653</v>
      </c>
      <c r="AO25" s="24">
        <f>VLOOKUP(C25,[1]Actuals!B$1:O$65536,14,0)</f>
        <v>51</v>
      </c>
      <c r="AP25" s="24">
        <f t="shared" si="12"/>
        <v>-4.4681478606772096</v>
      </c>
      <c r="AQ25" s="24">
        <f>VLOOKUP(C25,'[1]Allocation '!C$1:Q$65536,15,0)</f>
        <v>54.136423356092102</v>
      </c>
      <c r="AR25" s="24">
        <f>VLOOKUP(C25,[1]Actuals!B$1:P$65536,15,0)</f>
        <v>55</v>
      </c>
      <c r="AS25" s="24">
        <f t="shared" si="13"/>
        <v>1.5951859956236238</v>
      </c>
      <c r="AT25" s="24">
        <f>VLOOKUP(C25,'[1]Allocation '!C$1:R$65536,16,0)</f>
        <v>53.344384212176877</v>
      </c>
      <c r="AU25" s="24">
        <f>VLOOKUP(C25,[1]Actuals!B$1:Q$65536,16,0)</f>
        <v>54</v>
      </c>
      <c r="AV25" s="24">
        <f t="shared" si="14"/>
        <v>1.2290249433106519</v>
      </c>
      <c r="AW25" s="24">
        <f>VLOOKUP(C25,'[1]Allocation '!C$1:S$65536,17,0)</f>
        <v>52.38221867659442</v>
      </c>
      <c r="AX25" s="24">
        <f>VLOOKUP(C25,[1]Actuals!B$1:R$65536,17,0)</f>
        <v>52</v>
      </c>
      <c r="AY25" s="24">
        <f t="shared" si="15"/>
        <v>-0.72967256113037393</v>
      </c>
      <c r="AZ25" s="24">
        <f>VLOOKUP('[1]06.11.2020'!C25,'[1]Allocation '!C$1:T$65536,18,0)</f>
        <v>51.162577600623095</v>
      </c>
      <c r="BA25" s="24">
        <f>VLOOKUP(C25,[1]Actuals!B$1:S$65536,18,0)</f>
        <v>52</v>
      </c>
      <c r="BB25" s="24">
        <f t="shared" si="16"/>
        <v>1.6367869615832378</v>
      </c>
      <c r="BC25" s="24">
        <f>VLOOKUP(C25,'[1]Allocation '!C$1:U$65536,19,0)</f>
        <v>54.85990430166401</v>
      </c>
      <c r="BD25" s="24">
        <f>VLOOKUP(C25,[1]Actuals!B$1:T$65536,19,0)</f>
        <v>54</v>
      </c>
      <c r="BE25" s="24">
        <f t="shared" si="17"/>
        <v>-1.5674549793881558</v>
      </c>
      <c r="BF25" s="24">
        <f>VLOOKUP(C25,'[1]Allocation '!C$1:V$65536,20,0)</f>
        <v>58.553230209281168</v>
      </c>
      <c r="BG25" s="24">
        <f>VLOOKUP(C25,[1]Actuals!B$1:U$65536,20,0)</f>
        <v>59</v>
      </c>
      <c r="BH25" s="24">
        <f t="shared" si="18"/>
        <v>0.76301476301475801</v>
      </c>
      <c r="BI25" s="24">
        <f>VLOOKUP(C25,'[1]Allocation '!C$1:W$65536,21,0)</f>
        <v>60.398372242450201</v>
      </c>
      <c r="BJ25" s="24">
        <f>VLOOKUP(C25,[1]Actuals!B$1:V$65536,21,0)</f>
        <v>59</v>
      </c>
      <c r="BK25" s="24">
        <f t="shared" si="19"/>
        <v>-2.3152482269503496</v>
      </c>
      <c r="BL25" s="24">
        <f>VLOOKUP(C25,'[1]Allocation '!C$1:X$65536,22,0)</f>
        <v>58.362953692115141</v>
      </c>
      <c r="BM25" s="24">
        <f>VLOOKUP(C25,[1]Actuals!B$1:W$65536,22,0)</f>
        <v>55</v>
      </c>
      <c r="BN25" s="24">
        <f t="shared" si="20"/>
        <v>-5.7621375879224521</v>
      </c>
      <c r="BO25" s="24">
        <f>VLOOKUP(C25,'[1]Allocation '!C$1:Y$65536,23,0)</f>
        <v>56.897093068892431</v>
      </c>
      <c r="BP25" s="24">
        <f>VLOOKUP(C25,[1]Actuals!B$1:X$65536,23,0)</f>
        <v>53</v>
      </c>
      <c r="BQ25" s="24">
        <f t="shared" si="21"/>
        <v>-6.8493711342576553</v>
      </c>
      <c r="BR25" s="24">
        <f>VLOOKUP(C25,'[1]Allocation '!C$1:Z$65536,24,0)</f>
        <v>51.257887182820163</v>
      </c>
      <c r="BS25" s="24">
        <f>VLOOKUP(C25,[1]Actuals!B$1:Y$65536,24,0)</f>
        <v>52</v>
      </c>
      <c r="BT25" s="24">
        <f t="shared" si="22"/>
        <v>1.4478021978021898</v>
      </c>
      <c r="BU25" s="24">
        <f>VLOOKUP(C25,'[1]Allocation '!C$1:AA$65536,25,0)</f>
        <v>48.462433510638299</v>
      </c>
      <c r="BV25" s="24">
        <f>VLOOKUP(C25,[1]Actuals!B$1:Z$65536,25,0)</f>
        <v>50</v>
      </c>
      <c r="BW25" s="24">
        <f t="shared" si="23"/>
        <v>3.1726976504887658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f>VLOOKUP(C26,'[1]Allocation '!C$1:D$65536,2,0)</f>
        <v>73.340991428823898</v>
      </c>
      <c r="E26" s="24">
        <f>VLOOKUP(C26,[1]Actuals!B$1:C$65536,2,0)</f>
        <v>71</v>
      </c>
      <c r="F26" s="24">
        <f t="shared" si="0"/>
        <v>-3.1919277108433799</v>
      </c>
      <c r="G26" s="24">
        <f>VLOOKUP(C26,'[1]Allocation '!C$1:E$65536,3,0)</f>
        <v>67.463617463617467</v>
      </c>
      <c r="H26" s="24">
        <f>VLOOKUP(C26,[1]Actuals!B$1:D$65536,3,0)</f>
        <v>66</v>
      </c>
      <c r="I26" s="24">
        <f t="shared" si="1"/>
        <v>-2.1694915254237341</v>
      </c>
      <c r="J26" s="24">
        <f>VLOOKUP(C26,'[1]Allocation '!C$1:F$65536,4,0)</f>
        <v>65.273027119472275</v>
      </c>
      <c r="K26" s="24">
        <f>VLOOKUP(C26,[1]Actuals!B$1:E$65536,4,0)</f>
        <v>64</v>
      </c>
      <c r="L26" s="24">
        <f t="shared" si="2"/>
        <v>-1.9503111402236539</v>
      </c>
      <c r="M26" s="24">
        <f>VLOOKUP(C26,'[1]Allocation '!C$1:G$65536,5,0)</f>
        <v>64.157018141291559</v>
      </c>
      <c r="N26" s="24">
        <f>VLOOKUP(C26,[1]Actuals!B$1:F$65536,5,0)</f>
        <v>60</v>
      </c>
      <c r="O26" s="24">
        <f t="shared" si="3"/>
        <v>-6.4794441227562212</v>
      </c>
      <c r="P26" s="24">
        <f>VLOOKUP(C26,'[1]Allocation '!C$1:H$65536,6,0)</f>
        <v>64.592195302385804</v>
      </c>
      <c r="Q26" s="24">
        <f>VLOOKUP(C26,[1]Actuals!B$1:G$65536,6,0)</f>
        <v>63</v>
      </c>
      <c r="R26" s="24">
        <f t="shared" si="4"/>
        <v>-2.4649964209019442</v>
      </c>
      <c r="S26" s="24">
        <f>VLOOKUP(C26,'[1]Allocation '!C$1:I$65536,7,0)</f>
        <v>69.348045322417988</v>
      </c>
      <c r="T26" s="24">
        <f>VLOOKUP(C26,[1]Actuals!B$1:H$65536,7,0)</f>
        <v>74</v>
      </c>
      <c r="U26" s="24">
        <f t="shared" si="5"/>
        <v>6.7081266039349847</v>
      </c>
      <c r="V26" s="25">
        <f>VLOOKUP(C26,'[1]Allocation '!C$1:J$65536,8,0)</f>
        <v>82.618850520340587</v>
      </c>
      <c r="W26" s="24">
        <f>VLOOKUP(C26,[1]Actuals!B$1:I$65536,8,0)</f>
        <v>74</v>
      </c>
      <c r="X26" s="24">
        <f t="shared" si="6"/>
        <v>-10.432062980855251</v>
      </c>
      <c r="Y26" s="24">
        <f>VLOOKUP(C26,'[1]Allocation '!C$1:K$65536,9,0)</f>
        <v>96.604137317416772</v>
      </c>
      <c r="Z26" s="24">
        <f>VLOOKUP(C26,[1]Actuals!B$1:J$65536,9,0)</f>
        <v>93</v>
      </c>
      <c r="AA26" s="24">
        <f t="shared" si="7"/>
        <v>-3.7308312226571494</v>
      </c>
      <c r="AB26" s="24">
        <f>VLOOKUP(C26,'[1]Allocation '!C$1:L$65536,10,0)</f>
        <v>117.5199519818598</v>
      </c>
      <c r="AC26" s="24">
        <f>VLOOKUP(C26,[1]Actuals!B$1:K$65536,10,0)</f>
        <v>108</v>
      </c>
      <c r="AD26" s="24">
        <f t="shared" si="8"/>
        <v>-8.1007112590798958</v>
      </c>
      <c r="AE26" s="24">
        <f>VLOOKUP(C26,'[1]Allocation '!C$1:M$65536,11,0)</f>
        <v>128.29738741400413</v>
      </c>
      <c r="AF26" s="24">
        <f>VLOOKUP(C26,[1]Actuals!B$1:L$65536,11,0)</f>
        <v>115</v>
      </c>
      <c r="AG26" s="24">
        <f t="shared" si="9"/>
        <v>-10.364503659840446</v>
      </c>
      <c r="AH26" s="24">
        <f>VLOOKUP(C26,'[1]Allocation '!C$1:N$65536,12,0)</f>
        <v>113.52160592073851</v>
      </c>
      <c r="AI26" s="24">
        <f>VLOOKUP(C26,[1]Actuals!B$1:M$65536,12,0)</f>
        <v>129</v>
      </c>
      <c r="AJ26" s="24">
        <f t="shared" si="10"/>
        <v>13.6347560922179</v>
      </c>
      <c r="AK26" s="24">
        <f>VLOOKUP(C26,'[1]Allocation '!C$1:O$65536,13,0)</f>
        <v>110.21472764770108</v>
      </c>
      <c r="AL26" s="24">
        <f>VLOOKUP(C26,[1]Actuals!B$1:N$65536,13,0)</f>
        <v>122</v>
      </c>
      <c r="AM26" s="24">
        <f t="shared" si="11"/>
        <v>10.693010456796916</v>
      </c>
      <c r="AN26" s="24">
        <f>VLOOKUP(C26,'[1]Allocation '!C$1:P$65536,14,0)</f>
        <v>105.80002900532455</v>
      </c>
      <c r="AO26" s="24">
        <f>VLOOKUP(C26,[1]Actuals!B$1:O$65536,14,0)</f>
        <v>120</v>
      </c>
      <c r="AP26" s="24">
        <f t="shared" si="12"/>
        <v>13.421518999735641</v>
      </c>
      <c r="AQ26" s="24">
        <f>VLOOKUP(C26,'[1]Allocation '!C$1:Q$65536,15,0)</f>
        <v>109.2571453186586</v>
      </c>
      <c r="AR26" s="24">
        <f>VLOOKUP(C26,[1]Actuals!B$1:P$65536,15,0)</f>
        <v>120</v>
      </c>
      <c r="AS26" s="24">
        <f t="shared" si="13"/>
        <v>9.8326335087823011</v>
      </c>
      <c r="AT26" s="24">
        <f>VLOOKUP(C26,'[1]Allocation '!C$1:R$65536,16,0)</f>
        <v>104.71305049056943</v>
      </c>
      <c r="AU26" s="24">
        <f>VLOOKUP(C26,[1]Actuals!B$1:Q$65536,16,0)</f>
        <v>114</v>
      </c>
      <c r="AV26" s="24">
        <f t="shared" si="14"/>
        <v>8.8689513541265441</v>
      </c>
      <c r="AW26" s="24">
        <f>VLOOKUP(C26,'[1]Allocation '!C$1:S$65536,17,0)</f>
        <v>98.834374861498901</v>
      </c>
      <c r="AX26" s="24">
        <f>VLOOKUP(C26,[1]Actuals!B$1:R$65536,17,0)</f>
        <v>110</v>
      </c>
      <c r="AY26" s="24">
        <f t="shared" si="15"/>
        <v>11.297309417040372</v>
      </c>
      <c r="AZ26" s="24">
        <f>VLOOKUP('[1]06.11.2020'!C26,'[1]Allocation '!C$1:T$65536,18,0)</f>
        <v>96.421780862712751</v>
      </c>
      <c r="BA26" s="24">
        <f>VLOOKUP(C26,[1]Actuals!B$1:S$65536,18,0)</f>
        <v>109</v>
      </c>
      <c r="BB26" s="24">
        <f t="shared" si="16"/>
        <v>13.044997742985442</v>
      </c>
      <c r="BC26" s="24">
        <f>VLOOKUP(C26,'[1]Allocation '!C$1:U$65536,19,0)</f>
        <v>99</v>
      </c>
      <c r="BD26" s="24">
        <f>VLOOKUP(C26,[1]Actuals!B$1:T$65536,19,0)</f>
        <v>110</v>
      </c>
      <c r="BE26" s="24">
        <f t="shared" si="17"/>
        <v>11.111111111111111</v>
      </c>
      <c r="BF26" s="24">
        <f>VLOOKUP(C26,'[1]Allocation '!C$1:V$65536,20,0)</f>
        <v>120</v>
      </c>
      <c r="BG26" s="24">
        <f>VLOOKUP(C26,[1]Actuals!B$1:U$65536,20,0)</f>
        <v>128</v>
      </c>
      <c r="BH26" s="24">
        <f t="shared" si="18"/>
        <v>6.666666666666667</v>
      </c>
      <c r="BI26" s="24">
        <f>VLOOKUP(C26,'[1]Allocation '!C$1:W$65536,21,0)</f>
        <v>108.71707003641036</v>
      </c>
      <c r="BJ26" s="24">
        <f>VLOOKUP(C26,[1]Actuals!B$1:V$65536,21,0)</f>
        <v>126</v>
      </c>
      <c r="BK26" s="24">
        <f t="shared" si="19"/>
        <v>15.897163120567381</v>
      </c>
      <c r="BL26" s="24">
        <f>VLOOKUP(C26,'[1]Allocation '!C$1:X$65536,22,0)</f>
        <v>105.65707133917397</v>
      </c>
      <c r="BM26" s="24">
        <f>VLOOKUP(C26,[1]Actuals!B$1:W$65536,22,0)</f>
        <v>125</v>
      </c>
      <c r="BN26" s="24">
        <f t="shared" si="20"/>
        <v>18.307273158019427</v>
      </c>
      <c r="BO26" s="24">
        <f>VLOOKUP(C26,'[1]Allocation '!C$1:Y$65536,23,0)</f>
        <v>100.81765613961642</v>
      </c>
      <c r="BP26" s="24">
        <f>VLOOKUP(C26,[1]Actuals!B$1:X$65536,23,0)</f>
        <v>120</v>
      </c>
      <c r="BQ26" s="24">
        <f t="shared" si="21"/>
        <v>19.026770304815546</v>
      </c>
      <c r="BR26" s="24">
        <f>VLOOKUP(C26,'[1]Allocation '!C$1:Z$65536,24,0)</f>
        <v>85.758388171256811</v>
      </c>
      <c r="BS26" s="24">
        <f>VLOOKUP(C26,[1]Actuals!B$1:Y$65536,24,0)</f>
        <v>109</v>
      </c>
      <c r="BT26" s="24">
        <f t="shared" si="22"/>
        <v>27.101269420234924</v>
      </c>
      <c r="BU26" s="24">
        <f>VLOOKUP(C26,'[1]Allocation '!C$1:AA$65536,25,0)</f>
        <v>74.177194148936167</v>
      </c>
      <c r="BV26" s="24">
        <f>VLOOKUP(C26,[1]Actuals!B$1:Z$65536,25,0)</f>
        <v>96</v>
      </c>
      <c r="BW26" s="24">
        <f t="shared" si="23"/>
        <v>29.419831932773118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f>SUM(D5:D26)</f>
        <v>1640.6061088038643</v>
      </c>
      <c r="E27" s="33">
        <f>SUM(E5:E26)</f>
        <v>1514</v>
      </c>
      <c r="F27" s="33">
        <f t="shared" si="0"/>
        <v>-7.7170326335168005</v>
      </c>
      <c r="G27" s="33">
        <f>SUM(G5:G26)</f>
        <v>1541.4324324324325</v>
      </c>
      <c r="H27" s="33">
        <f>SUM(H5:H26)</f>
        <v>1435</v>
      </c>
      <c r="I27" s="33">
        <f t="shared" si="1"/>
        <v>-6.9047744288394481</v>
      </c>
      <c r="J27" s="33">
        <f>SUM(J5:J26)</f>
        <v>1488.8681895919863</v>
      </c>
      <c r="K27" s="33">
        <f>SUM(K5:K26)</f>
        <v>1419</v>
      </c>
      <c r="L27" s="33">
        <f t="shared" si="2"/>
        <v>-4.6927048398510776</v>
      </c>
      <c r="M27" s="33">
        <f>SUM(M5:M26)</f>
        <v>1494.98699770912</v>
      </c>
      <c r="N27" s="33">
        <f>SUM(N5:N26)</f>
        <v>1400</v>
      </c>
      <c r="O27" s="33">
        <f t="shared" si="3"/>
        <v>-6.3537005910202353</v>
      </c>
      <c r="P27" s="33">
        <f>SUM(P5:P26)</f>
        <v>1508.8113556500832</v>
      </c>
      <c r="Q27" s="33">
        <f>SUM(Q5:Q26)</f>
        <v>1396</v>
      </c>
      <c r="R27" s="33">
        <f t="shared" si="4"/>
        <v>-7.4768363339549202</v>
      </c>
      <c r="S27" s="33">
        <f>SUM(S5:S26)</f>
        <v>1613.7584386308358</v>
      </c>
      <c r="T27" s="33">
        <f>SUM(T5:T26)</f>
        <v>1609</v>
      </c>
      <c r="U27" s="33">
        <f t="shared" si="5"/>
        <v>-0.29486684728806362</v>
      </c>
      <c r="V27" s="33">
        <f>SUM(V5:V26)</f>
        <v>1778.0215231788079</v>
      </c>
      <c r="W27" s="33">
        <f>SUM(W5:W26)</f>
        <v>1601</v>
      </c>
      <c r="X27" s="33">
        <f t="shared" si="6"/>
        <v>-9.9560956305142341</v>
      </c>
      <c r="Y27" s="33">
        <f>SUM(Y5:Y26)</f>
        <v>2044.7542819010898</v>
      </c>
      <c r="Z27" s="33">
        <f>SUM(Z5:Z26)</f>
        <v>2054</v>
      </c>
      <c r="AA27" s="33">
        <f t="shared" si="7"/>
        <v>0.45216768492662401</v>
      </c>
      <c r="AB27" s="33">
        <f>SUM(AB5:AB26)</f>
        <v>2385.1036169219483</v>
      </c>
      <c r="AC27" s="33">
        <f>SUM(AC5:AC26)</f>
        <v>2289</v>
      </c>
      <c r="AD27" s="33">
        <f t="shared" si="8"/>
        <v>-4.029326702626574</v>
      </c>
      <c r="AE27" s="33">
        <f>SUM(AE5:AE26)</f>
        <v>2559.9210315282999</v>
      </c>
      <c r="AF27" s="33">
        <f>SUM(AF5:AF26)</f>
        <v>2423</v>
      </c>
      <c r="AG27" s="33">
        <f t="shared" si="9"/>
        <v>-5.3486427839751194</v>
      </c>
      <c r="AH27" s="33">
        <f>SUM(AH5:AH26)</f>
        <v>2450.6494906891617</v>
      </c>
      <c r="AI27" s="33">
        <f>SUM(AI5:AI26)</f>
        <v>2453</v>
      </c>
      <c r="AJ27" s="33">
        <f t="shared" si="10"/>
        <v>9.5913728983630903E-2</v>
      </c>
      <c r="AK27" s="33">
        <f>SUM(AK5:AK26)</f>
        <v>2405.7965546524324</v>
      </c>
      <c r="AL27" s="33">
        <f>SUM(AL5:AL26)</f>
        <v>2268</v>
      </c>
      <c r="AM27" s="33">
        <f t="shared" si="11"/>
        <v>-5.7276894168775625</v>
      </c>
      <c r="AN27" s="33">
        <f>SUM(AN5:AN26)</f>
        <v>2373.3584022209793</v>
      </c>
      <c r="AO27" s="33">
        <f>SUM(AO5:AO26)</f>
        <v>2188</v>
      </c>
      <c r="AP27" s="33">
        <f t="shared" si="12"/>
        <v>-7.8099625428473711</v>
      </c>
      <c r="AQ27" s="33">
        <f>SUM(AQ5:AQ26)</f>
        <v>2340.1743091602234</v>
      </c>
      <c r="AR27" s="33">
        <f>SUM(AR5:AR26)</f>
        <v>2146</v>
      </c>
      <c r="AS27" s="33">
        <f t="shared" si="13"/>
        <v>-8.2974293154215193</v>
      </c>
      <c r="AT27" s="33">
        <f>SUM(AT5:AT26)</f>
        <v>2222.6616639039466</v>
      </c>
      <c r="AU27" s="33">
        <f>SUM(AU5:AU26)</f>
        <v>2022</v>
      </c>
      <c r="AV27" s="33">
        <f t="shared" si="14"/>
        <v>-9.0279896019576249</v>
      </c>
      <c r="AW27" s="33">
        <f>SUM(AW5:AW26)</f>
        <v>2259.3004033151615</v>
      </c>
      <c r="AX27" s="33">
        <f>SUM(AX5:AX26)</f>
        <v>2195</v>
      </c>
      <c r="AY27" s="33">
        <f t="shared" si="15"/>
        <v>-2.8460315954802176</v>
      </c>
      <c r="AZ27" s="33">
        <f>SUM(AZ5:AZ26)</f>
        <v>2242.9555586099464</v>
      </c>
      <c r="BA27" s="33">
        <f>SUM(BA5:BA26)</f>
        <v>2199</v>
      </c>
      <c r="BB27" s="33">
        <f t="shared" si="16"/>
        <v>-1.9597159846175227</v>
      </c>
      <c r="BC27" s="33">
        <f>SUM(BC5:BC26)</f>
        <v>2306.7833456328708</v>
      </c>
      <c r="BD27" s="33">
        <f>SUM(BD5:BD26)</f>
        <v>2241</v>
      </c>
      <c r="BE27" s="33">
        <f t="shared" si="17"/>
        <v>-2.8517348955813189</v>
      </c>
      <c r="BF27" s="33">
        <f>SUM(BF5:BF26)</f>
        <v>2567.7667257315261</v>
      </c>
      <c r="BG27" s="33">
        <f>SUM(BG5:BG26)</f>
        <v>2398</v>
      </c>
      <c r="BH27" s="33">
        <f t="shared" si="18"/>
        <v>-6.611454382919522</v>
      </c>
      <c r="BI27" s="33">
        <f>SUM(BI5:BI26)</f>
        <v>2537.7091454272859</v>
      </c>
      <c r="BJ27" s="33">
        <f>SUM(BJ5:BJ26)</f>
        <v>2381</v>
      </c>
      <c r="BK27" s="33">
        <f t="shared" si="19"/>
        <v>-6.1752208959667847</v>
      </c>
      <c r="BL27" s="33">
        <f>SUM(BL5:BL26)</f>
        <v>2411.0550688360454</v>
      </c>
      <c r="BM27" s="33">
        <f>SUM(BM5:BM26)</f>
        <v>2258</v>
      </c>
      <c r="BN27" s="33">
        <f t="shared" si="20"/>
        <v>-6.3480536307258157</v>
      </c>
      <c r="BO27" s="33">
        <f>SUM(BO5:BO26)</f>
        <v>2270.1563358538942</v>
      </c>
      <c r="BP27" s="33">
        <f>SUM(BP5:BP26)</f>
        <v>2167</v>
      </c>
      <c r="BQ27" s="33">
        <f t="shared" si="21"/>
        <v>-4.5440190274425802</v>
      </c>
      <c r="BR27" s="33">
        <f>SUM(BR5:BR26)</f>
        <v>1989.1126817775614</v>
      </c>
      <c r="BS27" s="33">
        <f>SUM(BS5:BS26)</f>
        <v>1923</v>
      </c>
      <c r="BT27" s="33">
        <f t="shared" si="22"/>
        <v>-3.3237273274272292</v>
      </c>
      <c r="BU27" s="33">
        <f>SUM(BU5:BU26)</f>
        <v>1797.4704122340424</v>
      </c>
      <c r="BV27" s="33">
        <f>SUM(BV5:BV26)</f>
        <v>1757</v>
      </c>
      <c r="BW27" s="33">
        <f t="shared" si="23"/>
        <v>-2.2515203565294031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f>VLOOKUP(C28,'[1]Allocation '!C$1:D$65536,2,0)</f>
        <v>44.004594857294336</v>
      </c>
      <c r="E28" s="24">
        <f>VLOOKUP(C28,[1]Actuals!B$1:C$65536,2,0)</f>
        <v>18</v>
      </c>
      <c r="F28" s="24">
        <f t="shared" si="0"/>
        <v>-59.09518072289157</v>
      </c>
      <c r="G28" s="24">
        <f>VLOOKUP(C28,'[1]Allocation '!C$1:E$65536,3,0)</f>
        <v>40.478170478170476</v>
      </c>
      <c r="H28" s="24">
        <f>VLOOKUP(C28,[1]Actuals!B$1:D$65536,3,0)</f>
        <v>28</v>
      </c>
      <c r="I28" s="24">
        <f t="shared" si="1"/>
        <v>-30.826913199794554</v>
      </c>
      <c r="J28" s="24">
        <f>VLOOKUP(C28,'[1]Allocation '!C$1:F$65536,4,0)</f>
        <v>40.917419985340828</v>
      </c>
      <c r="K28" s="24">
        <f>VLOOKUP(C28,[1]Actuals!B$1:E$65536,4,0)</f>
        <v>28</v>
      </c>
      <c r="L28" s="24">
        <f t="shared" si="2"/>
        <v>-31.569487983281093</v>
      </c>
      <c r="M28" s="24">
        <f>VLOOKUP(C28,'[1]Allocation '!C$1:G$65536,5,0)</f>
        <v>38.883041297752463</v>
      </c>
      <c r="N28" s="24">
        <f>VLOOKUP(C28,[1]Actuals!B$1:F$65536,5,0)</f>
        <v>27</v>
      </c>
      <c r="O28" s="24">
        <f t="shared" si="3"/>
        <v>-30.560987261146501</v>
      </c>
      <c r="P28" s="24">
        <f>VLOOKUP(C28,'[1]Allocation '!C$1:H$65536,6,0)</f>
        <v>39.146785031748969</v>
      </c>
      <c r="Q28" s="24">
        <f>VLOOKUP(C28,[1]Actuals!B$1:G$65536,6,0)</f>
        <v>28</v>
      </c>
      <c r="R28" s="24">
        <f t="shared" si="4"/>
        <v>-28.474330708661423</v>
      </c>
      <c r="S28" s="24">
        <f>VLOOKUP(C28,'[1]Allocation '!C$1:I$65536,7,0)</f>
        <v>40.618140831701965</v>
      </c>
      <c r="T28" s="24">
        <f>VLOOKUP(C28,[1]Actuals!B$1:H$65536,7,0)</f>
        <v>27</v>
      </c>
      <c r="U28" s="24">
        <f t="shared" si="5"/>
        <v>-33.527238206513807</v>
      </c>
      <c r="V28" s="25">
        <f>VLOOKUP(C28,'[1]Allocation '!C$1:J$65536,8,0)</f>
        <v>45.899361400189214</v>
      </c>
      <c r="W28" s="24">
        <f>VLOOKUP(C28,[1]Actuals!B$1:I$65536,8,0)</f>
        <v>27</v>
      </c>
      <c r="X28" s="24">
        <f t="shared" si="6"/>
        <v>-41.175652173913043</v>
      </c>
      <c r="Y28" s="24">
        <f>VLOOKUP(C28,'[1]Allocation '!C$1:K$65536,9,0)</f>
        <v>52.606213390672501</v>
      </c>
      <c r="Z28" s="24">
        <f>VLOOKUP(C28,[1]Actuals!B$1:J$65536,9,0)</f>
        <v>32</v>
      </c>
      <c r="AA28" s="24">
        <f t="shared" si="7"/>
        <v>-39.170683579985912</v>
      </c>
      <c r="AB28" s="24">
        <f>VLOOKUP(C28,'[1]Allocation '!C$1:L$65536,10,0)</f>
        <v>57.764044194473463</v>
      </c>
      <c r="AC28" s="24">
        <f>VLOOKUP(C28,[1]Actuals!B$1:K$65536,10,0)</f>
        <v>33</v>
      </c>
      <c r="AD28" s="24">
        <f t="shared" si="8"/>
        <v>-42.871036022167488</v>
      </c>
      <c r="AE28" s="24">
        <f>VLOOKUP(C28,'[1]Allocation '!C$1:M$65536,11,0)</f>
        <v>59.057527539779677</v>
      </c>
      <c r="AF28" s="24">
        <f>VLOOKUP(C28,[1]Actuals!B$1:L$65536,11,0)</f>
        <v>37</v>
      </c>
      <c r="AG28" s="24">
        <f t="shared" si="9"/>
        <v>-37.349222797927453</v>
      </c>
      <c r="AH28" s="24">
        <f>VLOOKUP(C28,'[1]Allocation '!C$1:N$65536,12,0)</f>
        <v>55.329858347922972</v>
      </c>
      <c r="AI28" s="24">
        <f>VLOOKUP(C28,[1]Actuals!B$1:M$65536,12,0)</f>
        <v>41</v>
      </c>
      <c r="AJ28" s="24">
        <f t="shared" si="10"/>
        <v>-25.898960842831979</v>
      </c>
      <c r="AK28" s="24">
        <f>VLOOKUP(C28,'[1]Allocation '!C$1:O$65536,13,0)</f>
        <v>57.503336164017952</v>
      </c>
      <c r="AL28" s="24">
        <f>VLOOKUP(C28,[1]Actuals!B$1:N$65536,13,0)</f>
        <v>38</v>
      </c>
      <c r="AM28" s="24">
        <f t="shared" si="11"/>
        <v>-33.916877637130796</v>
      </c>
      <c r="AN28" s="24">
        <f>VLOOKUP(C28,'[1]Allocation '!C$1:P$65536,14,0)</f>
        <v>55.326620672509172</v>
      </c>
      <c r="AO28" s="24">
        <f>VLOOKUP(C28,[1]Actuals!B$1:O$65536,14,0)</f>
        <v>40</v>
      </c>
      <c r="AP28" s="24">
        <f t="shared" si="12"/>
        <v>-27.702072684379043</v>
      </c>
      <c r="AQ28" s="24">
        <f>VLOOKUP(C28,'[1]Allocation '!C$1:Q$65536,15,0)</f>
        <v>52.167826143143301</v>
      </c>
      <c r="AR28" s="24">
        <f>VLOOKUP(C28,[1]Actuals!B$1:P$65536,15,0)</f>
        <v>34</v>
      </c>
      <c r="AS28" s="24">
        <f t="shared" si="13"/>
        <v>-34.825729738656548</v>
      </c>
      <c r="AT28" s="24">
        <f>VLOOKUP(C28,'[1]Allocation '!C$1:R$65536,16,0)</f>
        <v>54.332243179069039</v>
      </c>
      <c r="AU28" s="24">
        <f>VLOOKUP(C28,[1]Actuals!B$1:Q$65536,16,0)</f>
        <v>37</v>
      </c>
      <c r="AV28" s="24">
        <f t="shared" si="14"/>
        <v>-31.900474129045559</v>
      </c>
      <c r="AW28" s="24">
        <f>VLOOKUP(C28,'[1]Allocation '!C$1:S$65536,17,0)</f>
        <v>56.335593671054376</v>
      </c>
      <c r="AX28" s="24">
        <f>VLOOKUP(C28,[1]Actuals!B$1:R$65536,17,0)</f>
        <v>37</v>
      </c>
      <c r="AY28" s="24">
        <f t="shared" si="15"/>
        <v>-34.322161907009665</v>
      </c>
      <c r="AZ28" s="24">
        <f>VLOOKUP('[1]06.11.2020'!C28,'[1]Allocation '!C$1:T$65536,18,0)</f>
        <v>56.08205621606762</v>
      </c>
      <c r="BA28" s="24">
        <f>VLOOKUP(C28,[1]Actuals!B$1:S$65536,18,0)</f>
        <v>38</v>
      </c>
      <c r="BB28" s="24">
        <f t="shared" si="16"/>
        <v>-32.242142025611173</v>
      </c>
      <c r="BC28" s="24">
        <f>VLOOKUP(C28,'[1]Allocation '!C$1:U$65536,19,0)</f>
        <v>55.857357107148808</v>
      </c>
      <c r="BD28" s="24">
        <f>VLOOKUP(C28,[1]Actuals!B$1:T$65536,19,0)</f>
        <v>37</v>
      </c>
      <c r="BE28" s="24">
        <f t="shared" si="17"/>
        <v>-33.759844868735087</v>
      </c>
      <c r="BF28" s="24">
        <f>VLOOKUP(C28,'[1]Allocation '!C$1:V$65536,20,0)</f>
        <v>61.634979167664383</v>
      </c>
      <c r="BG28" s="24">
        <f>VLOOKUP(C28,[1]Actuals!B$1:U$65536,20,0)</f>
        <v>39</v>
      </c>
      <c r="BH28" s="24">
        <f t="shared" si="18"/>
        <v>-36.724242424242426</v>
      </c>
      <c r="BI28" s="24">
        <f>VLOOKUP(C28,'[1]Allocation '!C$1:W$65536,21,0)</f>
        <v>61.40501177982437</v>
      </c>
      <c r="BJ28" s="24">
        <f>VLOOKUP(C28,[1]Actuals!B$1:V$65536,21,0)</f>
        <v>41</v>
      </c>
      <c r="BK28" s="24">
        <f t="shared" si="19"/>
        <v>-33.230205790024414</v>
      </c>
      <c r="BL28" s="24">
        <f>VLOOKUP(C28,'[1]Allocation '!C$1:X$65536,22,0)</f>
        <v>55.344180225281605</v>
      </c>
      <c r="BM28" s="24">
        <f>VLOOKUP(C28,[1]Actuals!B$1:W$65536,22,0)</f>
        <v>40</v>
      </c>
      <c r="BN28" s="24">
        <f t="shared" si="20"/>
        <v>-27.725011307100861</v>
      </c>
      <c r="BO28" s="24">
        <f>VLOOKUP(C28,'[1]Allocation '!C$1:Y$65536,23,0)</f>
        <v>54.900703838404979</v>
      </c>
      <c r="BP28" s="24">
        <f>VLOOKUP(C28,[1]Actuals!B$1:X$65536,23,0)</f>
        <v>38</v>
      </c>
      <c r="BQ28" s="24">
        <f t="shared" si="21"/>
        <v>-30.784129631836048</v>
      </c>
      <c r="BR28" s="24">
        <f>VLOOKUP(C28,'[1]Allocation '!C$1:Z$65536,24,0)</f>
        <v>49.286429983480922</v>
      </c>
      <c r="BS28" s="24">
        <f>VLOOKUP(C28,[1]Actuals!B$1:Y$65536,24,0)</f>
        <v>35</v>
      </c>
      <c r="BT28" s="24">
        <f t="shared" si="22"/>
        <v>-28.986538461538462</v>
      </c>
      <c r="BU28" s="24">
        <f>VLOOKUP(C28,'[1]Allocation '!C$1:AA$65536,25,0)</f>
        <v>45.495345744680854</v>
      </c>
      <c r="BV28" s="24">
        <f>VLOOKUP(C28,[1]Actuals!B$1:Z$65536,25,0)</f>
        <v>31</v>
      </c>
      <c r="BW28" s="24">
        <f t="shared" si="23"/>
        <v>-31.86116185604677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f>VLOOKUP(C29,'[1]Allocation '!C$1:D$65536,2,0)</f>
        <v>61.606432800212069</v>
      </c>
      <c r="E29" s="24">
        <f>VLOOKUP(C29,[1]Actuals!B$1:C$65536,2,0)</f>
        <v>38</v>
      </c>
      <c r="F29" s="24">
        <f t="shared" si="0"/>
        <v>-38.31812966150315</v>
      </c>
      <c r="G29" s="24">
        <f>VLOOKUP(C29,'[1]Allocation '!C$1:E$65536,3,0)</f>
        <v>57.825957825957829</v>
      </c>
      <c r="H29" s="24">
        <f>VLOOKUP(C29,[1]Actuals!B$1:D$65536,3,0)</f>
        <v>37</v>
      </c>
      <c r="I29" s="24">
        <f t="shared" si="1"/>
        <v>-36.014894709809973</v>
      </c>
      <c r="J29" s="24">
        <f>VLOOKUP(C29,'[1]Allocation '!C$1:F$65536,4,0)</f>
        <v>58.453457121915463</v>
      </c>
      <c r="K29" s="24">
        <f>VLOOKUP(C29,[1]Actuals!B$1:E$65536,4,0)</f>
        <v>32</v>
      </c>
      <c r="L29" s="24">
        <f t="shared" si="2"/>
        <v>-45.255590386624867</v>
      </c>
      <c r="M29" s="24">
        <f>VLOOKUP(C29,'[1]Allocation '!C$1:G$65536,5,0)</f>
        <v>59.296637979072507</v>
      </c>
      <c r="N29" s="24">
        <f>VLOOKUP(C29,[1]Actuals!B$1:F$65536,5,0)</f>
        <v>33</v>
      </c>
      <c r="O29" s="24">
        <f t="shared" si="3"/>
        <v>-44.347603633705759</v>
      </c>
      <c r="P29" s="24">
        <f>VLOOKUP(C29,'[1]Allocation '!C$1:H$65536,6,0)</f>
        <v>62.634856050798348</v>
      </c>
      <c r="Q29" s="24">
        <f>VLOOKUP(C29,[1]Actuals!B$1:G$65536,6,0)</f>
        <v>37</v>
      </c>
      <c r="R29" s="24">
        <f t="shared" si="4"/>
        <v>-40.927460629921256</v>
      </c>
      <c r="S29" s="24">
        <f>VLOOKUP(C29,'[1]Allocation '!C$1:I$65536,7,0)</f>
        <v>67.366672598920331</v>
      </c>
      <c r="T29" s="24">
        <f>VLOOKUP(C29,[1]Actuals!B$1:H$65536,7,0)</f>
        <v>38</v>
      </c>
      <c r="U29" s="24">
        <f t="shared" si="5"/>
        <v>-43.592286016202891</v>
      </c>
      <c r="V29" s="25">
        <f>VLOOKUP(C29,'[1]Allocation '!C$1:J$65536,8,0)</f>
        <v>67.31906338694418</v>
      </c>
      <c r="W29" s="24">
        <f>VLOOKUP(C29,[1]Actuals!B$1:I$65536,8,0)</f>
        <v>38</v>
      </c>
      <c r="X29" s="24">
        <f t="shared" si="6"/>
        <v>-43.55239350021958</v>
      </c>
      <c r="Y29" s="24">
        <f>VLOOKUP(C29,'[1]Allocation '!C$1:K$65536,9,0)</f>
        <v>72.692222139838364</v>
      </c>
      <c r="Z29" s="24">
        <f>VLOOKUP(C29,[1]Actuals!B$1:J$65536,9,0)</f>
        <v>51</v>
      </c>
      <c r="AA29" s="24">
        <f t="shared" si="7"/>
        <v>-29.841187270501841</v>
      </c>
      <c r="AB29" s="24">
        <f>VLOOKUP(C29,'[1]Allocation '!C$1:L$65536,10,0)</f>
        <v>78.678611920058685</v>
      </c>
      <c r="AC29" s="24">
        <f>VLOOKUP(C29,[1]Actuals!B$1:K$65536,10,0)</f>
        <v>53</v>
      </c>
      <c r="AD29" s="24">
        <f t="shared" si="8"/>
        <v>-32.637347423146473</v>
      </c>
      <c r="AE29" s="24">
        <f>VLOOKUP(C29,'[1]Allocation '!C$1:M$65536,11,0)</f>
        <v>102.84155657789219</v>
      </c>
      <c r="AF29" s="24">
        <f>VLOOKUP(C29,[1]Actuals!B$1:L$65536,11,0)</f>
        <v>63</v>
      </c>
      <c r="AG29" s="24">
        <f t="shared" si="9"/>
        <v>-38.740717180526332</v>
      </c>
      <c r="AH29" s="24">
        <f>VLOOKUP(C29,'[1]Allocation '!C$1:N$65536,12,0)</f>
        <v>100.16612287123986</v>
      </c>
      <c r="AI29" s="24">
        <f>VLOOKUP(C29,[1]Actuals!B$1:M$65536,12,0)</f>
        <v>63</v>
      </c>
      <c r="AJ29" s="24">
        <f t="shared" si="10"/>
        <v>-37.104483837330562</v>
      </c>
      <c r="AK29" s="24">
        <f>VLOOKUP(C29,'[1]Allocation '!C$1:O$65536,13,0)</f>
        <v>80.504670629625139</v>
      </c>
      <c r="AL29" s="24">
        <f>VLOOKUP(C29,[1]Actuals!B$1:N$65536,13,0)</f>
        <v>58</v>
      </c>
      <c r="AM29" s="24">
        <f t="shared" si="11"/>
        <v>-27.954490657022308</v>
      </c>
      <c r="AN29" s="24">
        <f>VLOOKUP(C29,'[1]Allocation '!C$1:P$65536,14,0)</f>
        <v>72.798185095406808</v>
      </c>
      <c r="AO29" s="24">
        <f>VLOOKUP(C29,[1]Actuals!B$1:O$65536,14,0)</f>
        <v>66</v>
      </c>
      <c r="AP29" s="24">
        <f t="shared" si="12"/>
        <v>-9.3383991462113229</v>
      </c>
      <c r="AQ29" s="24">
        <f>VLOOKUP(C29,'[1]Allocation '!C$1:Q$65536,15,0)</f>
        <v>70.869499666156926</v>
      </c>
      <c r="AR29" s="24">
        <f>VLOOKUP(C29,[1]Actuals!B$1:P$65536,15,0)</f>
        <v>60</v>
      </c>
      <c r="AS29" s="24">
        <f t="shared" si="13"/>
        <v>-15.337345003646972</v>
      </c>
      <c r="AT29" s="24">
        <f>VLOOKUP(C29,'[1]Allocation '!C$1:R$65536,16,0)</f>
        <v>80.016576318265308</v>
      </c>
      <c r="AU29" s="24">
        <f>VLOOKUP(C29,[1]Actuals!B$1:Q$65536,16,0)</f>
        <v>67</v>
      </c>
      <c r="AV29" s="24">
        <f t="shared" si="14"/>
        <v>-16.267349738249205</v>
      </c>
      <c r="AW29" s="24">
        <f>VLOOKUP(C29,'[1]Allocation '!C$1:S$65536,17,0)</f>
        <v>75.114124894739163</v>
      </c>
      <c r="AX29" s="24">
        <f>VLOOKUP(C29,[1]Actuals!B$1:R$65536,17,0)</f>
        <v>64</v>
      </c>
      <c r="AY29" s="24">
        <f t="shared" si="15"/>
        <v>-14.79631814963416</v>
      </c>
      <c r="AZ29" s="24">
        <f>VLOOKUP('[1]06.11.2020'!C29,'[1]Allocation '!C$1:T$65536,18,0)</f>
        <v>61.001534831512153</v>
      </c>
      <c r="BA29" s="24">
        <f>VLOOKUP(C29,[1]Actuals!B$1:S$65536,18,0)</f>
        <v>64</v>
      </c>
      <c r="BB29" s="24">
        <f t="shared" si="16"/>
        <v>4.9153929926020501</v>
      </c>
      <c r="BC29" s="24">
        <f>VLOOKUP(C29,'[1]Allocation '!C$1:U$65536,19,0)</f>
        <v>61.84207394005761</v>
      </c>
      <c r="BD29" s="24">
        <f>VLOOKUP(C29,[1]Actuals!B$1:T$65536,19,0)</f>
        <v>62</v>
      </c>
      <c r="BE29" s="24">
        <f t="shared" si="17"/>
        <v>0.2553699284009544</v>
      </c>
      <c r="BF29" s="24">
        <f>VLOOKUP(C29,'[1]Allocation '!C$1:V$65536,20,0)</f>
        <v>58.553230209281168</v>
      </c>
      <c r="BG29" s="24">
        <f>VLOOKUP(C29,[1]Actuals!B$1:U$65536,20,0)</f>
        <v>60</v>
      </c>
      <c r="BH29" s="24">
        <f t="shared" si="18"/>
        <v>2.4708624708624658</v>
      </c>
      <c r="BI29" s="24">
        <f>VLOOKUP(C29,'[1]Allocation '!C$1:W$65536,21,0)</f>
        <v>57.378453630327691</v>
      </c>
      <c r="BJ29" s="24">
        <f>VLOOKUP(C29,[1]Actuals!B$1:V$65536,21,0)</f>
        <v>57</v>
      </c>
      <c r="BK29" s="24">
        <f t="shared" si="19"/>
        <v>-0.65957446808510223</v>
      </c>
      <c r="BL29" s="24">
        <f>VLOOKUP(C29,'[1]Allocation '!C$1:X$65536,22,0)</f>
        <v>56.35043804755945</v>
      </c>
      <c r="BM29" s="24">
        <f>VLOOKUP(C29,[1]Actuals!B$1:W$65536,22,0)</f>
        <v>54</v>
      </c>
      <c r="BN29" s="24">
        <f t="shared" si="20"/>
        <v>-4.1711087420042663</v>
      </c>
      <c r="BO29" s="24">
        <f>VLOOKUP(C29,'[1]Allocation '!C$1:Y$65536,23,0)</f>
        <v>54.900703838404979</v>
      </c>
      <c r="BP29" s="24">
        <f>VLOOKUP(C29,[1]Actuals!B$1:X$65536,23,0)</f>
        <v>53</v>
      </c>
      <c r="BQ29" s="24">
        <f t="shared" si="21"/>
        <v>-3.4620755391397551</v>
      </c>
      <c r="BR29" s="24">
        <f>VLOOKUP(C29,'[1]Allocation '!C$1:Z$65536,24,0)</f>
        <v>54.215072981829017</v>
      </c>
      <c r="BS29" s="24">
        <f>VLOOKUP(C29,[1]Actuals!B$1:Y$65536,24,0)</f>
        <v>49</v>
      </c>
      <c r="BT29" s="24">
        <f t="shared" si="22"/>
        <v>-9.619230769230775</v>
      </c>
      <c r="BU29" s="24">
        <f>VLOOKUP(C29,'[1]Allocation '!C$1:AA$65536,25,0)</f>
        <v>52.418550531914896</v>
      </c>
      <c r="BV29" s="24">
        <f>VLOOKUP(C29,[1]Actuals!B$1:Z$65536,25,0)</f>
        <v>47</v>
      </c>
      <c r="BW29" s="24">
        <f t="shared" si="23"/>
        <v>-10.337085777707314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f>VLOOKUP(C30,'[1]Allocation '!C$1:D$65536,2,0)</f>
        <v>88.987069600306327</v>
      </c>
      <c r="E30" s="24">
        <f>VLOOKUP(C30,[1]Actuals!B$1:C$65536,2,0)</f>
        <v>72</v>
      </c>
      <c r="F30" s="24">
        <f t="shared" si="0"/>
        <v>-19.089368462862442</v>
      </c>
      <c r="G30" s="24">
        <f>VLOOKUP(C30,'[1]Allocation '!C$1:E$65536,3,0)</f>
        <v>87.702702702702709</v>
      </c>
      <c r="H30" s="24">
        <f>VLOOKUP(C30,[1]Actuals!B$1:D$65536,3,0)</f>
        <v>77</v>
      </c>
      <c r="I30" s="24">
        <f t="shared" si="1"/>
        <v>-12.203389830508481</v>
      </c>
      <c r="J30" s="24">
        <f>VLOOKUP(C30,'[1]Allocation '!C$1:F$65536,4,0)</f>
        <v>83.783288541412162</v>
      </c>
      <c r="K30" s="24">
        <f>VLOOKUP(C30,[1]Actuals!B$1:E$65536,4,0)</f>
        <v>76</v>
      </c>
      <c r="L30" s="24">
        <f t="shared" si="2"/>
        <v>-9.2897863964423646</v>
      </c>
      <c r="M30" s="24">
        <f>VLOOKUP(C30,'[1]Allocation '!C$1:G$65536,5,0)</f>
        <v>81.654386725280176</v>
      </c>
      <c r="N30" s="24">
        <f>VLOOKUP(C30,[1]Actuals!B$1:F$65536,5,0)</f>
        <v>71</v>
      </c>
      <c r="O30" s="24">
        <f t="shared" si="3"/>
        <v>-13.048149833181688</v>
      </c>
      <c r="P30" s="24">
        <f>VLOOKUP(C30,'[1]Allocation '!C$1:H$65536,6,0)</f>
        <v>80.250909315085394</v>
      </c>
      <c r="Q30" s="24">
        <f>VLOOKUP(C30,[1]Actuals!B$1:G$65536,6,0)</f>
        <v>75</v>
      </c>
      <c r="R30" s="24">
        <f t="shared" si="4"/>
        <v>-6.5431150374496001</v>
      </c>
      <c r="S30" s="24">
        <f>VLOOKUP(C30,'[1]Allocation '!C$1:I$65536,7,0)</f>
        <v>83.217654386901586</v>
      </c>
      <c r="T30" s="24">
        <f>VLOOKUP(C30,[1]Actuals!B$1:H$65536,7,0)</f>
        <v>75</v>
      </c>
      <c r="U30" s="24">
        <f t="shared" si="5"/>
        <v>-9.8748930710008587</v>
      </c>
      <c r="V30" s="25">
        <f>VLOOKUP(C30,'[1]Allocation '!C$1:J$65536,8,0)</f>
        <v>79.558893093661297</v>
      </c>
      <c r="W30" s="24">
        <f>VLOOKUP(C30,[1]Actuals!B$1:I$65536,8,0)</f>
        <v>75</v>
      </c>
      <c r="X30" s="24">
        <f t="shared" si="6"/>
        <v>-5.7302118171683283</v>
      </c>
      <c r="Y30" s="24">
        <f>VLOOKUP(C30,'[1]Allocation '!C$1:K$65536,9,0)</f>
        <v>84.169941425076004</v>
      </c>
      <c r="Z30" s="24">
        <f>VLOOKUP(C30,[1]Actuals!B$1:J$65536,9,0)</f>
        <v>89</v>
      </c>
      <c r="AA30" s="24">
        <f t="shared" si="7"/>
        <v>5.7384601832276187</v>
      </c>
      <c r="AB30" s="24">
        <f>VLOOKUP(C30,'[1]Allocation '!C$1:L$65536,10,0)</f>
        <v>102.58097503501322</v>
      </c>
      <c r="AC30" s="24">
        <f>VLOOKUP(C30,[1]Actuals!B$1:K$65536,10,0)</f>
        <v>98</v>
      </c>
      <c r="AD30" s="24">
        <f t="shared" si="8"/>
        <v>-4.4657160194174734</v>
      </c>
      <c r="AE30" s="24">
        <f>VLOOKUP(C30,'[1]Allocation '!C$1:M$65536,11,0)</f>
        <v>107.93272274511459</v>
      </c>
      <c r="AF30" s="24">
        <f>VLOOKUP(C30,[1]Actuals!B$1:L$65536,11,0)</f>
        <v>108</v>
      </c>
      <c r="AG30" s="24">
        <f t="shared" si="9"/>
        <v>6.2332583830288349E-2</v>
      </c>
      <c r="AH30" s="24">
        <f>VLOOKUP(C30,'[1]Allocation '!C$1:N$65536,12,0)</f>
        <v>81.086861371956076</v>
      </c>
      <c r="AI30" s="24">
        <f>VLOOKUP(C30,[1]Actuals!B$1:M$65536,12,0)</f>
        <v>110</v>
      </c>
      <c r="AJ30" s="24">
        <f t="shared" si="10"/>
        <v>35.656995644973307</v>
      </c>
      <c r="AK30" s="24">
        <f>VLOOKUP(C30,'[1]Allocation '!C$1:O$65536,13,0)</f>
        <v>84.338226373892994</v>
      </c>
      <c r="AL30" s="24">
        <f>VLOOKUP(C30,[1]Actuals!B$1:N$65536,13,0)</f>
        <v>103</v>
      </c>
      <c r="AM30" s="24">
        <f t="shared" si="11"/>
        <v>22.127301495972389</v>
      </c>
      <c r="AN30" s="24">
        <f>VLOOKUP(C30,'[1]Allocation '!C$1:P$65536,14,0)</f>
        <v>88.328464582426918</v>
      </c>
      <c r="AO30" s="24">
        <f>VLOOKUP(C30,[1]Actuals!B$1:O$65536,14,0)</f>
        <v>90</v>
      </c>
      <c r="AP30" s="24">
        <f t="shared" si="12"/>
        <v>1.8924085519603122</v>
      </c>
      <c r="AQ30" s="24">
        <f>VLOOKUP(C30,'[1]Allocation '!C$1:Q$65536,15,0)</f>
        <v>88.586874582696169</v>
      </c>
      <c r="AR30" s="24">
        <f>VLOOKUP(C30,[1]Actuals!B$1:P$65536,15,0)</f>
        <v>103</v>
      </c>
      <c r="AS30" s="24">
        <f t="shared" si="13"/>
        <v>16.270046194991476</v>
      </c>
      <c r="AT30" s="24">
        <f>VLOOKUP(C30,'[1]Allocation '!C$1:R$65536,16,0)</f>
        <v>80.016576318265308</v>
      </c>
      <c r="AU30" s="24">
        <f>VLOOKUP(C30,[1]Actuals!B$1:Q$65536,16,0)</f>
        <v>93</v>
      </c>
      <c r="AV30" s="24">
        <f t="shared" si="14"/>
        <v>16.225917527504834</v>
      </c>
      <c r="AW30" s="24">
        <f>VLOOKUP(C30,'[1]Allocation '!C$1:S$65536,17,0)</f>
        <v>98.834374861498901</v>
      </c>
      <c r="AX30" s="24">
        <f>VLOOKUP(C30,[1]Actuals!B$1:R$65536,17,0)</f>
        <v>87</v>
      </c>
      <c r="AY30" s="24">
        <f t="shared" si="15"/>
        <v>-11.973946188340795</v>
      </c>
      <c r="AZ30" s="24">
        <f>VLOOKUP('[1]06.11.2020'!C30,'[1]Allocation '!C$1:T$65536,18,0)</f>
        <v>91.502302247268219</v>
      </c>
      <c r="BA30" s="24">
        <f>VLOOKUP(C30,[1]Actuals!B$1:S$65536,18,0)</f>
        <v>90</v>
      </c>
      <c r="BB30" s="24">
        <f t="shared" si="16"/>
        <v>-1.6418190694355665</v>
      </c>
      <c r="BC30" s="24">
        <f>VLOOKUP(C30,'[1]Allocation '!C$1:U$65536,19,0)</f>
        <v>93.760563715571223</v>
      </c>
      <c r="BD30" s="24">
        <f>VLOOKUP(C30,[1]Actuals!B$1:T$65536,19,0)</f>
        <v>87</v>
      </c>
      <c r="BE30" s="24">
        <f t="shared" si="17"/>
        <v>-7.2104554917991255</v>
      </c>
      <c r="BF30" s="24">
        <f>VLOOKUP(C30,'[1]Allocation '!C$1:V$65536,20,0)</f>
        <v>78.070973612374885</v>
      </c>
      <c r="BG30" s="24">
        <f>VLOOKUP(C30,[1]Actuals!B$1:U$65536,20,0)</f>
        <v>84</v>
      </c>
      <c r="BH30" s="24">
        <f t="shared" si="18"/>
        <v>7.594405594405595</v>
      </c>
      <c r="BI30" s="24">
        <f>VLOOKUP(C30,'[1]Allocation '!C$1:W$65536,21,0)</f>
        <v>81.537802527307761</v>
      </c>
      <c r="BJ30" s="24">
        <f>VLOOKUP(C30,[1]Actuals!B$1:V$65536,21,0)</f>
        <v>81</v>
      </c>
      <c r="BK30" s="24">
        <f t="shared" si="19"/>
        <v>-0.6595744680850899</v>
      </c>
      <c r="BL30" s="24">
        <f>VLOOKUP(C30,'[1]Allocation '!C$1:X$65536,22,0)</f>
        <v>79.49436795994994</v>
      </c>
      <c r="BM30" s="24">
        <f>VLOOKUP(C30,[1]Actuals!B$1:W$65536,22,0)</f>
        <v>78</v>
      </c>
      <c r="BN30" s="24">
        <f t="shared" si="20"/>
        <v>-1.8798412998299678</v>
      </c>
      <c r="BO30" s="24">
        <f>VLOOKUP(C30,'[1]Allocation '!C$1:Y$65536,23,0)</f>
        <v>72.868206912792061</v>
      </c>
      <c r="BP30" s="24">
        <f>VLOOKUP(C30,[1]Actuals!B$1:X$65536,23,0)</f>
        <v>74</v>
      </c>
      <c r="BQ30" s="24">
        <f t="shared" si="21"/>
        <v>1.5532056230812119</v>
      </c>
      <c r="BR30" s="24">
        <f>VLOOKUP(C30,'[1]Allocation '!C$1:Z$65536,24,0)</f>
        <v>82.801202372247957</v>
      </c>
      <c r="BS30" s="24">
        <f>VLOOKUP(C30,[1]Actuals!B$1:Y$65536,24,0)</f>
        <v>66</v>
      </c>
      <c r="BT30" s="24">
        <f t="shared" si="22"/>
        <v>-20.29101255886971</v>
      </c>
      <c r="BU30" s="24">
        <f>VLOOKUP(C30,'[1]Allocation '!C$1:AA$65536,25,0)</f>
        <v>95.935837765957444</v>
      </c>
      <c r="BV30" s="24">
        <f>VLOOKUP(C30,[1]Actuals!B$1:Z$65536,25,0)</f>
        <v>89</v>
      </c>
      <c r="BW30" s="24">
        <f t="shared" si="23"/>
        <v>-7.2296629992203041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f>VLOOKUP(C31,'[1]Allocation '!C$1:D$65536,2,0)</f>
        <v>53.783393714470854</v>
      </c>
      <c r="E31" s="24">
        <f>VLOOKUP(C31,[1]Actuals!B$1:C$65536,2,0)</f>
        <v>57</v>
      </c>
      <c r="F31" s="24">
        <f t="shared" si="0"/>
        <v>5.9806681270536703</v>
      </c>
      <c r="G31" s="24">
        <f>VLOOKUP(C31,'[1]Allocation '!C$1:E$65536,3,0)</f>
        <v>53.970893970893968</v>
      </c>
      <c r="H31" s="24">
        <f>VLOOKUP(C31,[1]Actuals!B$1:D$65536,3,0)</f>
        <v>56</v>
      </c>
      <c r="I31" s="24">
        <f t="shared" si="1"/>
        <v>3.7596302003081719</v>
      </c>
      <c r="J31" s="24">
        <f>VLOOKUP(C31,'[1]Allocation '!C$1:F$65536,4,0)</f>
        <v>53.582335695089178</v>
      </c>
      <c r="K31" s="24">
        <f>VLOOKUP(C31,[1]Actuals!B$1:E$65536,4,0)</f>
        <v>56</v>
      </c>
      <c r="L31" s="24">
        <f t="shared" si="2"/>
        <v>4.512054716443429</v>
      </c>
      <c r="M31" s="24">
        <f>VLOOKUP(C31,'[1]Allocation '!C$1:G$65536,5,0)</f>
        <v>48.603801622190581</v>
      </c>
      <c r="N31" s="24">
        <f>VLOOKUP(C31,[1]Actuals!B$1:F$65536,5,0)</f>
        <v>53</v>
      </c>
      <c r="O31" s="24">
        <f t="shared" si="3"/>
        <v>9.0449681528662325</v>
      </c>
      <c r="P31" s="24">
        <f>VLOOKUP(C31,'[1]Allocation '!C$1:H$65536,6,0)</f>
        <v>47.954811663892485</v>
      </c>
      <c r="Q31" s="24">
        <f>VLOOKUP(C31,[1]Actuals!B$1:G$65536,6,0)</f>
        <v>53</v>
      </c>
      <c r="R31" s="24">
        <f t="shared" si="4"/>
        <v>10.520713482243291</v>
      </c>
      <c r="S31" s="24">
        <f>VLOOKUP(C31,'[1]Allocation '!C$1:I$65536,7,0)</f>
        <v>48.543631725692592</v>
      </c>
      <c r="T31" s="24">
        <f>VLOOKUP(C31,[1]Actuals!B$1:H$65536,7,0)</f>
        <v>57</v>
      </c>
      <c r="U31" s="24">
        <f t="shared" si="5"/>
        <v>17.42013931321031</v>
      </c>
      <c r="V31" s="25">
        <f>VLOOKUP(C31,'[1]Allocation '!C$1:J$65536,8,0)</f>
        <v>45.899361400189214</v>
      </c>
      <c r="W31" s="24">
        <f>VLOOKUP(C31,[1]Actuals!B$1:I$65536,8,0)</f>
        <v>57</v>
      </c>
      <c r="X31" s="24">
        <f t="shared" si="6"/>
        <v>24.184734299516911</v>
      </c>
      <c r="Y31" s="24">
        <f>VLOOKUP(C31,'[1]Allocation '!C$1:K$65536,9,0)</f>
        <v>49.736783569363091</v>
      </c>
      <c r="Z31" s="24">
        <f>VLOOKUP(C31,[1]Actuals!B$1:J$65536,9,0)</f>
        <v>59</v>
      </c>
      <c r="AA31" s="24">
        <f t="shared" si="7"/>
        <v>18.62447823494335</v>
      </c>
      <c r="AB31" s="24">
        <f>VLOOKUP(C31,'[1]Allocation '!C$1:L$65536,10,0)</f>
        <v>57.764044194473463</v>
      </c>
      <c r="AC31" s="24">
        <f>VLOOKUP(C31,[1]Actuals!B$1:K$65536,10,0)</f>
        <v>67</v>
      </c>
      <c r="AD31" s="24">
        <f t="shared" si="8"/>
        <v>15.989108682266018</v>
      </c>
      <c r="AE31" s="24">
        <f>VLOOKUP(C31,'[1]Allocation '!C$1:M$65536,11,0)</f>
        <v>68.221626640779974</v>
      </c>
      <c r="AF31" s="24">
        <f>VLOOKUP(C31,[1]Actuals!B$1:L$65536,11,0)</f>
        <v>70</v>
      </c>
      <c r="AG31" s="24">
        <f t="shared" si="9"/>
        <v>2.6067589513572091</v>
      </c>
      <c r="AH31" s="24">
        <f>VLOOKUP(C31,'[1]Allocation '!C$1:N$65536,12,0)</f>
        <v>67.731378322457431</v>
      </c>
      <c r="AI31" s="24">
        <f>VLOOKUP(C31,[1]Actuals!B$1:M$65536,12,0)</f>
        <v>103</v>
      </c>
      <c r="AJ31" s="24">
        <f t="shared" si="10"/>
        <v>52.071318421477763</v>
      </c>
      <c r="AK31" s="24">
        <f>VLOOKUP(C31,'[1]Allocation '!C$1:O$65536,13,0)</f>
        <v>73.795948077156368</v>
      </c>
      <c r="AL31" s="24">
        <f>VLOOKUP(C31,[1]Actuals!B$1:N$65536,13,0)</f>
        <v>106</v>
      </c>
      <c r="AM31" s="24">
        <f t="shared" si="11"/>
        <v>43.63932270261386</v>
      </c>
      <c r="AN31" s="24">
        <f>VLOOKUP(C31,'[1]Allocation '!C$1:P$65536,14,0)</f>
        <v>79.59268237097811</v>
      </c>
      <c r="AO31" s="24">
        <f>VLOOKUP(C31,[1]Actuals!B$1:O$65536,14,0)</f>
        <v>102</v>
      </c>
      <c r="AP31" s="24">
        <f t="shared" si="12"/>
        <v>28.152484577140314</v>
      </c>
      <c r="AQ31" s="24">
        <f>VLOOKUP(C31,'[1]Allocation '!C$1:Q$65536,15,0)</f>
        <v>76.77529130500335</v>
      </c>
      <c r="AR31" s="24">
        <f>VLOOKUP(C31,[1]Actuals!B$1:P$65536,15,0)</f>
        <v>100</v>
      </c>
      <c r="AS31" s="24">
        <f t="shared" si="13"/>
        <v>30.250238455927715</v>
      </c>
      <c r="AT31" s="24">
        <f>VLOOKUP(C31,'[1]Allocation '!C$1:R$65536,16,0)</f>
        <v>67.174409748667173</v>
      </c>
      <c r="AU31" s="24">
        <f>VLOOKUP(C31,[1]Actuals!B$1:Q$65536,16,0)</f>
        <v>95</v>
      </c>
      <c r="AV31" s="24">
        <f t="shared" si="14"/>
        <v>41.422902494331062</v>
      </c>
      <c r="AW31" s="24">
        <f>VLOOKUP(C31,'[1]Allocation '!C$1:S$65536,17,0)</f>
        <v>70.172406151664219</v>
      </c>
      <c r="AX31" s="24">
        <f>VLOOKUP(C31,[1]Actuals!B$1:R$65536,17,0)</f>
        <v>96</v>
      </c>
      <c r="AY31" s="24">
        <f t="shared" si="15"/>
        <v>36.805911703404298</v>
      </c>
      <c r="AZ31" s="24">
        <f>VLOOKUP('[1]06.11.2020'!C31,'[1]Allocation '!C$1:T$65536,18,0)</f>
        <v>66.904909170045585</v>
      </c>
      <c r="BA31" s="24">
        <f>VLOOKUP(C31,[1]Actuals!B$1:S$65536,18,0)</f>
        <v>87</v>
      </c>
      <c r="BB31" s="24">
        <f t="shared" si="16"/>
        <v>30.035300965555027</v>
      </c>
      <c r="BC31" s="24">
        <f>VLOOKUP(C31,'[1]Allocation '!C$1:U$65536,19,0)</f>
        <v>60.844621134572812</v>
      </c>
      <c r="BD31" s="24">
        <f>VLOOKUP(C31,[1]Actuals!B$1:T$65536,19,0)</f>
        <v>89</v>
      </c>
      <c r="BE31" s="24">
        <f t="shared" si="17"/>
        <v>46.274228256191549</v>
      </c>
      <c r="BF31" s="24">
        <f>VLOOKUP(C31,'[1]Allocation '!C$1:V$65536,20,0)</f>
        <v>64.716728126047599</v>
      </c>
      <c r="BG31" s="24">
        <f>VLOOKUP(C31,[1]Actuals!B$1:U$65536,20,0)</f>
        <v>95</v>
      </c>
      <c r="BH31" s="24">
        <f t="shared" si="18"/>
        <v>46.793576793576804</v>
      </c>
      <c r="BI31" s="24">
        <f>VLOOKUP(C31,'[1]Allocation '!C$1:W$65536,21,0)</f>
        <v>67.444849004069383</v>
      </c>
      <c r="BJ31" s="24">
        <f>VLOOKUP(C31,[1]Actuals!B$1:V$65536,21,0)</f>
        <v>91</v>
      </c>
      <c r="BK31" s="24">
        <f t="shared" si="19"/>
        <v>34.925055573197859</v>
      </c>
      <c r="BL31" s="24">
        <f>VLOOKUP(C31,'[1]Allocation '!C$1:X$65536,22,0)</f>
        <v>62.387984981226531</v>
      </c>
      <c r="BM31" s="24">
        <f>VLOOKUP(C31,[1]Actuals!B$1:W$65536,22,0)</f>
        <v>93</v>
      </c>
      <c r="BN31" s="24">
        <f t="shared" si="20"/>
        <v>49.067164179104481</v>
      </c>
      <c r="BO31" s="24">
        <f>VLOOKUP(C31,'[1]Allocation '!C$1:Y$65536,23,0)</f>
        <v>60.889871529867342</v>
      </c>
      <c r="BP31" s="24">
        <f>VLOOKUP(C31,[1]Actuals!B$1:X$65536,23,0)</f>
        <v>88</v>
      </c>
      <c r="BQ31" s="24">
        <f t="shared" si="21"/>
        <v>44.523215091420838</v>
      </c>
      <c r="BR31" s="24">
        <f>VLOOKUP(C31,'[1]Allocation '!C$1:Z$65536,24,0)</f>
        <v>68.01527337720367</v>
      </c>
      <c r="BS31" s="24">
        <f>VLOOKUP(C31,[1]Actuals!B$1:Y$65536,24,0)</f>
        <v>82</v>
      </c>
      <c r="BT31" s="24">
        <f t="shared" si="22"/>
        <v>20.561156235069284</v>
      </c>
      <c r="BU31" s="24">
        <f>VLOOKUP(C31,'[1]Allocation '!C$1:AA$65536,25,0)</f>
        <v>68.243018617021278</v>
      </c>
      <c r="BV31" s="24">
        <f>VLOOKUP(C31,[1]Actuals!B$1:Z$65536,25,0)</f>
        <v>80</v>
      </c>
      <c r="BW31" s="24">
        <f t="shared" si="23"/>
        <v>17.22810863475825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f>VLOOKUP(C32,'[1]Allocation '!C$1:D$65536,2,0)</f>
        <v>31.292156342964862</v>
      </c>
      <c r="E32" s="24">
        <f>VLOOKUP(C32,[1]Actuals!B$1:C$65536,2,0)</f>
        <v>32</v>
      </c>
      <c r="F32" s="24">
        <f t="shared" si="0"/>
        <v>2.2620481927710809</v>
      </c>
      <c r="G32" s="24">
        <f>VLOOKUP(C32,'[1]Allocation '!C$1:E$65536,3,0)</f>
        <v>29.876744876744876</v>
      </c>
      <c r="H32" s="24">
        <f>VLOOKUP(C32,[1]Actuals!B$1:D$65536,3,0)</f>
        <v>31</v>
      </c>
      <c r="I32" s="24">
        <f t="shared" si="1"/>
        <v>3.7596302003081679</v>
      </c>
      <c r="J32" s="24">
        <f>VLOOKUP(C32,'[1]Allocation '!C$1:F$65536,4,0)</f>
        <v>29.226728560957731</v>
      </c>
      <c r="K32" s="24">
        <f>VLOOKUP(C32,[1]Actuals!B$1:E$65536,4,0)</f>
        <v>31</v>
      </c>
      <c r="L32" s="24">
        <f t="shared" si="2"/>
        <v>6.0672936259143206</v>
      </c>
      <c r="M32" s="24">
        <f>VLOOKUP(C32,'[1]Allocation '!C$1:G$65536,5,0)</f>
        <v>29.162280973314349</v>
      </c>
      <c r="N32" s="24">
        <f>VLOOKUP(C32,[1]Actuals!B$1:F$65536,5,0)</f>
        <v>31</v>
      </c>
      <c r="O32" s="24">
        <f t="shared" si="3"/>
        <v>6.3016985138004138</v>
      </c>
      <c r="P32" s="24">
        <f>VLOOKUP(C32,'[1]Allocation '!C$1:H$65536,6,0)</f>
        <v>30.338758399605453</v>
      </c>
      <c r="Q32" s="24">
        <f>VLOOKUP(C32,[1]Actuals!B$1:G$65536,6,0)</f>
        <v>31</v>
      </c>
      <c r="R32" s="24">
        <f t="shared" si="4"/>
        <v>2.1795275590551069</v>
      </c>
      <c r="S32" s="24">
        <f>VLOOKUP(C32,'[1]Allocation '!C$1:I$65536,7,0)</f>
        <v>28.729904490716024</v>
      </c>
      <c r="T32" s="24">
        <f>VLOOKUP(C32,[1]Actuals!B$1:H$65536,7,0)</f>
        <v>32</v>
      </c>
      <c r="U32" s="24">
        <f t="shared" si="5"/>
        <v>11.382201115011354</v>
      </c>
      <c r="V32" s="25">
        <f>VLOOKUP(C32,'[1]Allocation '!C$1:J$65536,8,0)</f>
        <v>30.599574266792811</v>
      </c>
      <c r="W32" s="24">
        <f>VLOOKUP(C32,[1]Actuals!B$1:I$65536,8,0)</f>
        <v>32</v>
      </c>
      <c r="X32" s="24">
        <f t="shared" si="6"/>
        <v>4.57661835748792</v>
      </c>
      <c r="Y32" s="24">
        <f>VLOOKUP(C32,'[1]Allocation '!C$1:K$65536,9,0)</f>
        <v>33.476681248609772</v>
      </c>
      <c r="Z32" s="24">
        <f>VLOOKUP(C32,[1]Actuals!B$1:J$65536,9,0)</f>
        <v>37</v>
      </c>
      <c r="AA32" s="24">
        <f t="shared" si="7"/>
        <v>10.524695459579183</v>
      </c>
      <c r="AB32" s="24">
        <f>VLOOKUP(C32,'[1]Allocation '!C$1:L$65536,10,0)</f>
        <v>38.841340061801127</v>
      </c>
      <c r="AC32" s="24">
        <f>VLOOKUP(C32,[1]Actuals!B$1:K$65536,10,0)</f>
        <v>40</v>
      </c>
      <c r="AD32" s="24">
        <f t="shared" si="8"/>
        <v>2.9830586080586032</v>
      </c>
      <c r="AE32" s="24">
        <f>VLOOKUP(C32,'[1]Allocation '!C$1:M$65536,11,0)</f>
        <v>43.784029038112521</v>
      </c>
      <c r="AF32" s="24">
        <f>VLOOKUP(C32,[1]Actuals!B$1:L$65536,11,0)</f>
        <v>45</v>
      </c>
      <c r="AG32" s="24">
        <f t="shared" si="9"/>
        <v>2.7772020725388629</v>
      </c>
      <c r="AH32" s="24">
        <f>VLOOKUP(C32,'[1]Allocation '!C$1:N$65536,12,0)</f>
        <v>41.020412223460134</v>
      </c>
      <c r="AI32" s="24">
        <f>VLOOKUP(C32,[1]Actuals!B$1:M$65536,12,0)</f>
        <v>47</v>
      </c>
      <c r="AJ32" s="24">
        <f t="shared" si="10"/>
        <v>14.57710308703348</v>
      </c>
      <c r="AK32" s="24">
        <f>VLOOKUP(C32,'[1]Allocation '!C$1:O$65536,13,0)</f>
        <v>38.335557442678635</v>
      </c>
      <c r="AL32" s="24">
        <f>VLOOKUP(C32,[1]Actuals!B$1:N$65536,13,0)</f>
        <v>43</v>
      </c>
      <c r="AM32" s="24">
        <f t="shared" si="11"/>
        <v>12.167405063291143</v>
      </c>
      <c r="AN32" s="24">
        <f>VLOOKUP(C32,'[1]Allocation '!C$1:P$65536,14,0)</f>
        <v>39.796341185489055</v>
      </c>
      <c r="AO32" s="24">
        <f>VLOOKUP(C32,[1]Actuals!B$1:O$65536,14,0)</f>
        <v>44</v>
      </c>
      <c r="AP32" s="24">
        <f t="shared" si="12"/>
        <v>10.562927870473995</v>
      </c>
      <c r="AQ32" s="24">
        <f>VLOOKUP(C32,'[1]Allocation '!C$1:Q$65536,15,0)</f>
        <v>42.324840078399276</v>
      </c>
      <c r="AR32" s="24">
        <f>VLOOKUP(C32,[1]Actuals!B$1:P$65536,15,0)</f>
        <v>45</v>
      </c>
      <c r="AS32" s="24">
        <f t="shared" si="13"/>
        <v>6.3205434837921732</v>
      </c>
      <c r="AT32" s="24">
        <f>VLOOKUP(C32,'[1]Allocation '!C$1:R$65536,16,0)</f>
        <v>42.477935576363066</v>
      </c>
      <c r="AU32" s="24">
        <f>VLOOKUP(C32,[1]Actuals!B$1:Q$65536,16,0)</f>
        <v>42</v>
      </c>
      <c r="AV32" s="24">
        <f t="shared" si="14"/>
        <v>-1.1251384274640088</v>
      </c>
      <c r="AW32" s="24">
        <f>VLOOKUP(C32,'[1]Allocation '!C$1:S$65536,17,0)</f>
        <v>45.463812436289494</v>
      </c>
      <c r="AX32" s="24">
        <f>VLOOKUP(C32,[1]Actuals!B$1:R$65536,17,0)</f>
        <v>43</v>
      </c>
      <c r="AY32" s="24">
        <f t="shared" si="15"/>
        <v>-5.4192825112107492</v>
      </c>
      <c r="AZ32" s="24">
        <f>VLOOKUP('[1]06.11.2020'!C32,'[1]Allocation '!C$1:T$65536,18,0)</f>
        <v>46.243098985178563</v>
      </c>
      <c r="BA32" s="24">
        <f>VLOOKUP(C32,[1]Actuals!B$1:S$65536,18,0)</f>
        <v>46</v>
      </c>
      <c r="BB32" s="24">
        <f t="shared" si="16"/>
        <v>-0.52569786738660951</v>
      </c>
      <c r="BC32" s="24">
        <f>VLOOKUP(C32,'[1]Allocation '!C$1:U$65536,19,0)</f>
        <v>45.882829052300806</v>
      </c>
      <c r="BD32" s="24">
        <f>VLOOKUP(C32,[1]Actuals!B$1:T$65536,19,0)</f>
        <v>45</v>
      </c>
      <c r="BE32" s="24">
        <f t="shared" si="17"/>
        <v>-1.9240946352599344</v>
      </c>
      <c r="BF32" s="24">
        <f>VLOOKUP(C32,'[1]Allocation '!C$1:V$65536,20,0)</f>
        <v>43.144485417365068</v>
      </c>
      <c r="BG32" s="24">
        <f>VLOOKUP(C32,[1]Actuals!B$1:U$65536,20,0)</f>
        <v>44</v>
      </c>
      <c r="BH32" s="24">
        <f t="shared" si="18"/>
        <v>1.9829059829059841</v>
      </c>
      <c r="BI32" s="24">
        <f>VLOOKUP(C32,'[1]Allocation '!C$1:W$65536,21,0)</f>
        <v>38.252302420218456</v>
      </c>
      <c r="BJ32" s="24">
        <f>VLOOKUP(C32,[1]Actuals!B$1:V$65536,21,0)</f>
        <v>42</v>
      </c>
      <c r="BK32" s="24">
        <f t="shared" si="19"/>
        <v>9.7973124300112158</v>
      </c>
      <c r="BL32" s="24">
        <f>VLOOKUP(C32,'[1]Allocation '!C$1:X$65536,22,0)</f>
        <v>38.237797246558195</v>
      </c>
      <c r="BM32" s="24">
        <f>VLOOKUP(C32,[1]Actuals!B$1:W$65536,22,0)</f>
        <v>42</v>
      </c>
      <c r="BN32" s="24">
        <f t="shared" si="20"/>
        <v>9.8389630793401501</v>
      </c>
      <c r="BO32" s="24">
        <f>VLOOKUP(C32,'[1]Allocation '!C$1:Y$65536,23,0)</f>
        <v>36.933200764017897</v>
      </c>
      <c r="BP32" s="24">
        <f>VLOOKUP(C32,[1]Actuals!B$1:X$65536,23,0)</f>
        <v>39</v>
      </c>
      <c r="BQ32" s="24">
        <f t="shared" si="21"/>
        <v>5.5960468987991918</v>
      </c>
      <c r="BR32" s="24">
        <f>VLOOKUP(C32,'[1]Allocation '!C$1:Z$65536,24,0)</f>
        <v>34.500500988436649</v>
      </c>
      <c r="BS32" s="24">
        <f>VLOOKUP(C32,[1]Actuals!B$1:Y$65536,24,0)</f>
        <v>37</v>
      </c>
      <c r="BT32" s="24">
        <f t="shared" si="22"/>
        <v>7.2448194662480274</v>
      </c>
      <c r="BU32" s="24">
        <f>VLOOKUP(C32,'[1]Allocation '!C$1:AA$65536,25,0)</f>
        <v>32.637965425531917</v>
      </c>
      <c r="BV32" s="24">
        <f>VLOOKUP(C32,[1]Actuals!B$1:Z$65536,25,0)</f>
        <v>34</v>
      </c>
      <c r="BW32" s="24">
        <f t="shared" si="23"/>
        <v>4.1731601731601673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f>VLOOKUP(C33,'[1]Allocation '!C$1:D$65536,2,0)</f>
        <v>44.004594857294336</v>
      </c>
      <c r="E33" s="24">
        <f>VLOOKUP(C33,[1]Actuals!B$1:C$65536,2,0)</f>
        <v>30</v>
      </c>
      <c r="F33" s="24">
        <f t="shared" si="0"/>
        <v>-31.825301204819279</v>
      </c>
      <c r="G33" s="24">
        <f>VLOOKUP(C33,'[1]Allocation '!C$1:E$65536,3,0)</f>
        <v>43.369468369468372</v>
      </c>
      <c r="H33" s="24">
        <f>VLOOKUP(C33,[1]Actuals!B$1:D$65536,3,0)</f>
        <v>29</v>
      </c>
      <c r="I33" s="24">
        <f t="shared" si="1"/>
        <v>-33.132682759801405</v>
      </c>
      <c r="J33" s="24">
        <f>VLOOKUP(C33,'[1]Allocation '!C$1:F$65536,4,0)</f>
        <v>41.891644270706081</v>
      </c>
      <c r="K33" s="24">
        <f>VLOOKUP(C33,[1]Actuals!B$1:E$65536,4,0)</f>
        <v>28</v>
      </c>
      <c r="L33" s="24">
        <f t="shared" si="2"/>
        <v>-33.16089523948385</v>
      </c>
      <c r="M33" s="24">
        <f>VLOOKUP(C33,'[1]Allocation '!C$1:G$65536,5,0)</f>
        <v>38.883041297752463</v>
      </c>
      <c r="N33" s="24">
        <f>VLOOKUP(C33,[1]Actuals!B$1:F$65536,5,0)</f>
        <v>27</v>
      </c>
      <c r="O33" s="24">
        <f t="shared" si="3"/>
        <v>-30.560987261146501</v>
      </c>
      <c r="P33" s="24">
        <f>VLOOKUP(C33,'[1]Allocation '!C$1:H$65536,6,0)</f>
        <v>40.125454657542697</v>
      </c>
      <c r="Q33" s="24">
        <f>VLOOKUP(C33,[1]Actuals!B$1:G$65536,6,0)</f>
        <v>29</v>
      </c>
      <c r="R33" s="24">
        <f t="shared" si="4"/>
        <v>-27.726675628961022</v>
      </c>
      <c r="S33" s="24">
        <f>VLOOKUP(C33,'[1]Allocation '!C$1:I$65536,7,0)</f>
        <v>50.525004449190249</v>
      </c>
      <c r="T33" s="24">
        <f>VLOOKUP(C33,[1]Actuals!B$1:H$65536,7,0)</f>
        <v>43</v>
      </c>
      <c r="U33" s="24">
        <f t="shared" si="5"/>
        <v>-14.893624515674537</v>
      </c>
      <c r="V33" s="25">
        <f>VLOOKUP(C33,'[1]Allocation '!C$1:J$65536,8,0)</f>
        <v>55.079233680227055</v>
      </c>
      <c r="W33" s="24">
        <f>VLOOKUP(C33,[1]Actuals!B$1:I$65536,8,0)</f>
        <v>43</v>
      </c>
      <c r="X33" s="24">
        <f t="shared" si="6"/>
        <v>-21.930649490069776</v>
      </c>
      <c r="Y33" s="24">
        <f>VLOOKUP(C33,'[1]Allocation '!C$1:K$65536,9,0)</f>
        <v>66.953362497219544</v>
      </c>
      <c r="Z33" s="24">
        <f>VLOOKUP(C33,[1]Actuals!B$1:J$65536,9,0)</f>
        <v>52</v>
      </c>
      <c r="AA33" s="24">
        <f t="shared" si="7"/>
        <v>-22.333997785160577</v>
      </c>
      <c r="AB33" s="24">
        <f>VLOOKUP(C33,'[1]Allocation '!C$1:L$65536,10,0)</f>
        <v>77.682680123602253</v>
      </c>
      <c r="AC33" s="24">
        <f>VLOOKUP(C33,[1]Actuals!B$1:K$65536,10,0)</f>
        <v>44</v>
      </c>
      <c r="AD33" s="24">
        <f t="shared" si="8"/>
        <v>-43.359317765567766</v>
      </c>
      <c r="AE33" s="24">
        <f>VLOOKUP(C33,'[1]Allocation '!C$1:M$65536,11,0)</f>
        <v>83.495125142447137</v>
      </c>
      <c r="AF33" s="24">
        <f>VLOOKUP(C33,[1]Actuals!B$1:L$65536,11,0)</f>
        <v>53</v>
      </c>
      <c r="AG33" s="24">
        <f t="shared" si="9"/>
        <v>-36.523240237583721</v>
      </c>
      <c r="AH33" s="24">
        <f>VLOOKUP(C33,'[1]Allocation '!C$1:N$65536,12,0)</f>
        <v>62.007599872672294</v>
      </c>
      <c r="AI33" s="24">
        <f>VLOOKUP(C33,[1]Actuals!B$1:M$65536,12,0)</f>
        <v>41</v>
      </c>
      <c r="AJ33" s="24">
        <f t="shared" si="10"/>
        <v>-33.879072752065461</v>
      </c>
      <c r="AK33" s="24">
        <f>VLOOKUP(C33,'[1]Allocation '!C$1:O$65536,13,0)</f>
        <v>69.004003396821545</v>
      </c>
      <c r="AL33" s="24">
        <f>VLOOKUP(C33,[1]Actuals!B$1:N$65536,13,0)</f>
        <v>59</v>
      </c>
      <c r="AM33" s="24">
        <f t="shared" si="11"/>
        <v>-14.497714486638538</v>
      </c>
      <c r="AN33" s="24">
        <f>VLOOKUP(C33,'[1]Allocation '!C$1:P$65536,14,0)</f>
        <v>60.179833012202955</v>
      </c>
      <c r="AO33" s="24">
        <f>VLOOKUP(C33,[1]Actuals!B$1:O$65536,14,0)</f>
        <v>54</v>
      </c>
      <c r="AP33" s="24">
        <f t="shared" si="12"/>
        <v>-10.268943436499468</v>
      </c>
      <c r="AQ33" s="24">
        <f>VLOOKUP(C33,'[1]Allocation '!C$1:Q$65536,15,0)</f>
        <v>60.042214994938512</v>
      </c>
      <c r="AR33" s="24">
        <f>VLOOKUP(C33,[1]Actuals!B$1:P$65536,15,0)</f>
        <v>47</v>
      </c>
      <c r="AS33" s="24">
        <f t="shared" si="13"/>
        <v>-21.721741937798189</v>
      </c>
      <c r="AT33" s="24">
        <f>VLOOKUP(C33,'[1]Allocation '!C$1:R$65536,16,0)</f>
        <v>62.235114914206356</v>
      </c>
      <c r="AU33" s="24">
        <f>VLOOKUP(C33,[1]Actuals!B$1:Q$65536,16,0)</f>
        <v>57</v>
      </c>
      <c r="AV33" s="24">
        <f t="shared" si="14"/>
        <v>-8.4118345750998849</v>
      </c>
      <c r="AW33" s="24">
        <f>VLOOKUP(C33,'[1]Allocation '!C$1:S$65536,17,0)</f>
        <v>66.21903115720427</v>
      </c>
      <c r="AX33" s="24">
        <f>VLOOKUP(C33,[1]Actuals!B$1:R$65536,17,0)</f>
        <v>65</v>
      </c>
      <c r="AY33" s="24">
        <f t="shared" si="15"/>
        <v>-1.8409075697744428</v>
      </c>
      <c r="AZ33" s="24">
        <f>VLOOKUP('[1]06.11.2020'!C33,'[1]Allocation '!C$1:T$65536,18,0)</f>
        <v>67.888804893134491</v>
      </c>
      <c r="BA33" s="24">
        <f>VLOOKUP(C33,[1]Actuals!B$1:S$65536,18,0)</f>
        <v>65</v>
      </c>
      <c r="BB33" s="24">
        <f t="shared" si="16"/>
        <v>-4.2552006883636162</v>
      </c>
      <c r="BC33" s="24">
        <f>VLOOKUP(C33,'[1]Allocation '!C$1:U$65536,19,0)</f>
        <v>67.826790772966419</v>
      </c>
      <c r="BD33" s="24">
        <f>VLOOKUP(C33,[1]Actuals!B$1:T$65536,19,0)</f>
        <v>65</v>
      </c>
      <c r="BE33" s="24">
        <f t="shared" si="17"/>
        <v>-4.167661097852041</v>
      </c>
      <c r="BF33" s="24">
        <f>VLOOKUP(C33,'[1]Allocation '!C$1:V$65536,20,0)</f>
        <v>51.362482639720319</v>
      </c>
      <c r="BG33" s="24">
        <f>VLOOKUP(C33,[1]Actuals!B$1:U$65536,20,0)</f>
        <v>60</v>
      </c>
      <c r="BH33" s="24">
        <f t="shared" si="18"/>
        <v>16.816783216783218</v>
      </c>
      <c r="BI33" s="24">
        <f>VLOOKUP(C33,'[1]Allocation '!C$1:W$65536,21,0)</f>
        <v>60.398372242450201</v>
      </c>
      <c r="BJ33" s="24">
        <f>VLOOKUP(C33,[1]Actuals!B$1:V$65536,21,0)</f>
        <v>53</v>
      </c>
      <c r="BK33" s="24">
        <f t="shared" si="19"/>
        <v>-12.249290780141839</v>
      </c>
      <c r="BL33" s="24">
        <f>VLOOKUP(C33,'[1]Allocation '!C$1:X$65536,22,0)</f>
        <v>58.362953692115141</v>
      </c>
      <c r="BM33" s="24">
        <f>VLOOKUP(C33,[1]Actuals!B$1:W$65536,22,0)</f>
        <v>50</v>
      </c>
      <c r="BN33" s="24">
        <f t="shared" si="20"/>
        <v>-14.32921598902041</v>
      </c>
      <c r="BO33" s="24">
        <f>VLOOKUP(C33,'[1]Allocation '!C$1:Y$65536,23,0)</f>
        <v>53.902509223161253</v>
      </c>
      <c r="BP33" s="24">
        <f>VLOOKUP(C33,[1]Actuals!B$1:X$65536,23,0)</f>
        <v>46</v>
      </c>
      <c r="BQ33" s="24">
        <f t="shared" si="21"/>
        <v>-14.660744624047373</v>
      </c>
      <c r="BR33" s="24">
        <f>VLOOKUP(C33,'[1]Allocation '!C$1:Z$65536,24,0)</f>
        <v>48.300701383811308</v>
      </c>
      <c r="BS33" s="24">
        <f>VLOOKUP(C33,[1]Actuals!B$1:Y$65536,24,0)</f>
        <v>38</v>
      </c>
      <c r="BT33" s="24">
        <f t="shared" si="22"/>
        <v>-21.326194213949321</v>
      </c>
      <c r="BU33" s="24">
        <f>VLOOKUP(C33,'[1]Allocation '!C$1:AA$65536,25,0)</f>
        <v>45.495345744680854</v>
      </c>
      <c r="BV33" s="24">
        <f>VLOOKUP(C33,[1]Actuals!B$1:Z$65536,25,0)</f>
        <v>36</v>
      </c>
      <c r="BW33" s="24">
        <f t="shared" si="23"/>
        <v>-20.871026671538186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f>VLOOKUP(C34,'[1]Allocation '!C$1:D$65536,2,0)</f>
        <v>45.96035462872964</v>
      </c>
      <c r="E34" s="24">
        <f>VLOOKUP(C34,[1]Actuals!B$1:C$65536,2,0)</f>
        <v>29</v>
      </c>
      <c r="F34" s="24">
        <f t="shared" si="0"/>
        <v>-36.902140476800824</v>
      </c>
      <c r="G34" s="24">
        <f>VLOOKUP(C34,'[1]Allocation '!C$1:E$65536,3,0)</f>
        <v>50.115830115830114</v>
      </c>
      <c r="H34" s="24">
        <f>VLOOKUP(C34,[1]Actuals!B$1:D$65536,3,0)</f>
        <v>33</v>
      </c>
      <c r="I34" s="24">
        <f t="shared" si="1"/>
        <v>-34.152542372881356</v>
      </c>
      <c r="J34" s="24">
        <f>VLOOKUP(C34,'[1]Allocation '!C$1:F$65536,4,0)</f>
        <v>48.711214268262886</v>
      </c>
      <c r="K34" s="24">
        <f>VLOOKUP(C34,[1]Actuals!B$1:E$65536,4,0)</f>
        <v>25</v>
      </c>
      <c r="L34" s="24">
        <f t="shared" si="2"/>
        <v>-48.677115987460809</v>
      </c>
      <c r="M34" s="24">
        <f>VLOOKUP(C34,'[1]Allocation '!C$1:G$65536,5,0)</f>
        <v>50.547953687078206</v>
      </c>
      <c r="N34" s="24">
        <f>VLOOKUP(C34,[1]Actuals!B$1:F$65536,5,0)</f>
        <v>24</v>
      </c>
      <c r="O34" s="24">
        <f t="shared" si="3"/>
        <v>-52.520333170014702</v>
      </c>
      <c r="P34" s="24">
        <f>VLOOKUP(C34,'[1]Allocation '!C$1:H$65536,6,0)</f>
        <v>49.912150915479934</v>
      </c>
      <c r="Q34" s="24">
        <f>VLOOKUP(C34,[1]Actuals!B$1:G$65536,6,0)</f>
        <v>24</v>
      </c>
      <c r="R34" s="24">
        <f t="shared" si="4"/>
        <v>-51.915516442797596</v>
      </c>
      <c r="S34" s="24">
        <f>VLOOKUP(C34,'[1]Allocation '!C$1:I$65536,7,0)</f>
        <v>52.506377172687905</v>
      </c>
      <c r="T34" s="24">
        <f>VLOOKUP(C34,[1]Actuals!B$1:H$65536,7,0)</f>
        <v>30</v>
      </c>
      <c r="U34" s="24">
        <f t="shared" si="5"/>
        <v>-42.864083154445822</v>
      </c>
      <c r="V34" s="25">
        <f>VLOOKUP(C34,'[1]Allocation '!C$1:J$65536,8,0)</f>
        <v>55.079233680227055</v>
      </c>
      <c r="W34" s="24">
        <f>VLOOKUP(C34,[1]Actuals!B$1:I$65536,8,0)</f>
        <v>30</v>
      </c>
      <c r="X34" s="24">
        <f t="shared" si="6"/>
        <v>-45.533011272141707</v>
      </c>
      <c r="Y34" s="24">
        <f>VLOOKUP(C34,'[1]Allocation '!C$1:K$65536,9,0)</f>
        <v>58.345073033291321</v>
      </c>
      <c r="Z34" s="24">
        <f>VLOOKUP(C34,[1]Actuals!B$1:J$65536,9,0)</f>
        <v>35</v>
      </c>
      <c r="AA34" s="24">
        <f t="shared" si="7"/>
        <v>-40.012072690303732</v>
      </c>
      <c r="AB34" s="24">
        <f>VLOOKUP(C34,'[1]Allocation '!C$1:L$65536,10,0)</f>
        <v>60.751839583842781</v>
      </c>
      <c r="AC34" s="24">
        <f>VLOOKUP(C34,[1]Actuals!B$1:K$65536,10,0)</f>
        <v>39</v>
      </c>
      <c r="AD34" s="24">
        <f t="shared" si="8"/>
        <v>-35.804413056206087</v>
      </c>
      <c r="AE34" s="24">
        <f>VLOOKUP(C34,'[1]Allocation '!C$1:M$65536,11,0)</f>
        <v>60.075760773224154</v>
      </c>
      <c r="AF34" s="24">
        <f>VLOOKUP(C34,[1]Actuals!B$1:L$65536,11,0)</f>
        <v>45</v>
      </c>
      <c r="AG34" s="24">
        <f t="shared" si="9"/>
        <v>-25.09458154035303</v>
      </c>
      <c r="AH34" s="24">
        <f>VLOOKUP(C34,'[1]Allocation '!C$1:N$65536,12,0)</f>
        <v>62.007599872672294</v>
      </c>
      <c r="AI34" s="24">
        <f>VLOOKUP(C34,[1]Actuals!B$1:M$65536,12,0)</f>
        <v>44</v>
      </c>
      <c r="AJ34" s="24">
        <f t="shared" si="10"/>
        <v>-29.040956124167806</v>
      </c>
      <c r="AK34" s="24">
        <f>VLOOKUP(C34,'[1]Allocation '!C$1:O$65536,13,0)</f>
        <v>56.544947227950985</v>
      </c>
      <c r="AL34" s="24">
        <f>VLOOKUP(C34,[1]Actuals!B$1:N$65536,13,0)</f>
        <v>43</v>
      </c>
      <c r="AM34" s="24">
        <f t="shared" si="11"/>
        <v>-23.954301652006002</v>
      </c>
      <c r="AN34" s="24">
        <f>VLOOKUP(C34,'[1]Allocation '!C$1:P$65536,14,0)</f>
        <v>49.502765864876622</v>
      </c>
      <c r="AO34" s="24">
        <f>VLOOKUP(C34,[1]Actuals!B$1:O$65536,14,0)</f>
        <v>37</v>
      </c>
      <c r="AP34" s="24">
        <f t="shared" si="12"/>
        <v>-25.256701613409504</v>
      </c>
      <c r="AQ34" s="24">
        <f>VLOOKUP(C34,'[1]Allocation '!C$1:Q$65536,15,0)</f>
        <v>45.277735897822488</v>
      </c>
      <c r="AR34" s="24">
        <f>VLOOKUP(C34,[1]Actuals!B$1:P$65536,15,0)</f>
        <v>31</v>
      </c>
      <c r="AS34" s="24">
        <f t="shared" si="13"/>
        <v>-31.533679002949299</v>
      </c>
      <c r="AT34" s="24">
        <f>VLOOKUP(C34,'[1]Allocation '!C$1:R$65536,16,0)</f>
        <v>47.41723041082389</v>
      </c>
      <c r="AU34" s="24">
        <f>VLOOKUP(C34,[1]Actuals!B$1:Q$65536,16,0)</f>
        <v>32</v>
      </c>
      <c r="AV34" s="24">
        <f t="shared" si="14"/>
        <v>-32.51398337112623</v>
      </c>
      <c r="AW34" s="24">
        <f>VLOOKUP(C34,'[1]Allocation '!C$1:S$65536,17,0)</f>
        <v>50.405531179364445</v>
      </c>
      <c r="AX34" s="24">
        <f>VLOOKUP(C34,[1]Actuals!B$1:R$65536,17,0)</f>
        <v>40</v>
      </c>
      <c r="AY34" s="24">
        <f t="shared" si="15"/>
        <v>-20.643629649169082</v>
      </c>
      <c r="AZ34" s="24">
        <f>VLOOKUP('[1]06.11.2020'!C34,'[1]Allocation '!C$1:T$65536,18,0)</f>
        <v>56.08205621606762</v>
      </c>
      <c r="BA34" s="24">
        <f>VLOOKUP(C34,[1]Actuals!B$1:S$65536,18,0)</f>
        <v>41</v>
      </c>
      <c r="BB34" s="24">
        <f t="shared" si="16"/>
        <v>-26.892837448685736</v>
      </c>
      <c r="BC34" s="24">
        <f>VLOOKUP(C34,'[1]Allocation '!C$1:U$65536,19,0)</f>
        <v>48.875187468755207</v>
      </c>
      <c r="BD34" s="24">
        <f>VLOOKUP(C34,[1]Actuals!B$1:T$65536,19,0)</f>
        <v>38</v>
      </c>
      <c r="BE34" s="24">
        <f t="shared" si="17"/>
        <v>-22.250937606546199</v>
      </c>
      <c r="BF34" s="24">
        <f>VLOOKUP(C34,'[1]Allocation '!C$1:V$65536,20,0)</f>
        <v>47.253484028542694</v>
      </c>
      <c r="BG34" s="24">
        <f>VLOOKUP(C34,[1]Actuals!B$1:U$65536,20,0)</f>
        <v>38</v>
      </c>
      <c r="BH34" s="24">
        <f t="shared" si="18"/>
        <v>-19.582649234823148</v>
      </c>
      <c r="BI34" s="24">
        <f>VLOOKUP(C34,'[1]Allocation '!C$1:W$65536,21,0)</f>
        <v>44.292139644463475</v>
      </c>
      <c r="BJ34" s="24">
        <f>VLOOKUP(C34,[1]Actuals!B$1:V$65536,21,0)</f>
        <v>35</v>
      </c>
      <c r="BK34" s="24">
        <f t="shared" si="19"/>
        <v>-20.979206963249503</v>
      </c>
      <c r="BL34" s="24">
        <f>VLOOKUP(C34,'[1]Allocation '!C$1:X$65536,22,0)</f>
        <v>41.256570713391739</v>
      </c>
      <c r="BM34" s="24">
        <f>VLOOKUP(C34,[1]Actuals!B$1:W$65536,22,0)</f>
        <v>34</v>
      </c>
      <c r="BN34" s="24">
        <f t="shared" si="20"/>
        <v>-17.588884844072318</v>
      </c>
      <c r="BO34" s="24">
        <f>VLOOKUP(C34,'[1]Allocation '!C$1:Y$65536,23,0)</f>
        <v>39.927784609749075</v>
      </c>
      <c r="BP34" s="24">
        <f>VLOOKUP(C34,[1]Actuals!B$1:X$65536,23,0)</f>
        <v>34</v>
      </c>
      <c r="BQ34" s="24">
        <f t="shared" si="21"/>
        <v>-14.846264744429877</v>
      </c>
      <c r="BR34" s="24">
        <f>VLOOKUP(C34,'[1]Allocation '!C$1:Z$65536,24,0)</f>
        <v>42.386329785793592</v>
      </c>
      <c r="BS34" s="24">
        <f>VLOOKUP(C34,[1]Actuals!B$1:Y$65536,24,0)</f>
        <v>30</v>
      </c>
      <c r="BT34" s="24">
        <f t="shared" si="22"/>
        <v>-29.222463582928697</v>
      </c>
      <c r="BU34" s="24">
        <f>VLOOKUP(C34,'[1]Allocation '!C$1:AA$65536,25,0)</f>
        <v>49.451462765957451</v>
      </c>
      <c r="BV34" s="24">
        <f>VLOOKUP(C34,[1]Actuals!B$1:Z$65536,25,0)</f>
        <v>34</v>
      </c>
      <c r="BW34" s="24">
        <f t="shared" si="23"/>
        <v>-31.245714285714293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f>VLOOKUP(C35,'[1]Allocation '!C$1:D$65536,2,0)</f>
        <v>91.920709257459279</v>
      </c>
      <c r="E35" s="24">
        <f>VLOOKUP(C35,[1]Actuals!B$1:C$65536,2,0)</f>
        <v>91</v>
      </c>
      <c r="F35" s="24">
        <f t="shared" si="0"/>
        <v>-1.0016341963599074</v>
      </c>
      <c r="G35" s="24">
        <f>VLOOKUP(C35,'[1]Allocation '!C$1:E$65536,3,0)</f>
        <v>88.66646866646866</v>
      </c>
      <c r="H35" s="24">
        <f>VLOOKUP(C35,[1]Actuals!B$1:D$65536,3,0)</f>
        <v>81</v>
      </c>
      <c r="I35" s="24">
        <f t="shared" si="1"/>
        <v>-8.6464125410330208</v>
      </c>
      <c r="J35" s="24">
        <f>VLOOKUP(C35,'[1]Allocation '!C$1:F$65536,4,0)</f>
        <v>87.680185682873201</v>
      </c>
      <c r="K35" s="24">
        <f>VLOOKUP(C35,[1]Actuals!B$1:E$65536,4,0)</f>
        <v>84</v>
      </c>
      <c r="L35" s="24">
        <f t="shared" si="2"/>
        <v>-4.1972831765935243</v>
      </c>
      <c r="M35" s="24">
        <f>VLOOKUP(C35,'[1]Allocation '!C$1:G$65536,5,0)</f>
        <v>88.458918952386853</v>
      </c>
      <c r="N35" s="24">
        <f>VLOOKUP(C35,[1]Actuals!B$1:F$65536,5,0)</f>
        <v>86</v>
      </c>
      <c r="O35" s="24">
        <f t="shared" si="3"/>
        <v>-2.7797298243158153</v>
      </c>
      <c r="P35" s="24">
        <f>VLOOKUP(C35,'[1]Allocation '!C$1:H$65536,6,0)</f>
        <v>90.037605573022631</v>
      </c>
      <c r="Q35" s="24">
        <f>VLOOKUP(C35,[1]Actuals!B$1:G$65536,6,0)</f>
        <v>88</v>
      </c>
      <c r="R35" s="24">
        <f t="shared" si="4"/>
        <v>-2.2630605956864156</v>
      </c>
      <c r="S35" s="24">
        <f>VLOOKUP(C35,'[1]Allocation '!C$1:I$65536,7,0)</f>
        <v>88.171086195645728</v>
      </c>
      <c r="T35" s="24">
        <f>VLOOKUP(C35,[1]Actuals!B$1:H$65536,7,0)</f>
        <v>98</v>
      </c>
      <c r="U35" s="24">
        <f t="shared" si="5"/>
        <v>11.147547601426359</v>
      </c>
      <c r="V35" s="25">
        <f>VLOOKUP(C35,'[1]Allocation '!C$1:J$65536,8,0)</f>
        <v>86.698793755912959</v>
      </c>
      <c r="W35" s="24">
        <f>VLOOKUP(C35,[1]Actuals!B$1:I$65536,8,0)</f>
        <v>98</v>
      </c>
      <c r="X35" s="24">
        <f t="shared" si="6"/>
        <v>13.035021312872978</v>
      </c>
      <c r="Y35" s="24">
        <f>VLOOKUP(C35,'[1]Allocation '!C$1:K$65536,9,0)</f>
        <v>98.51709053162304</v>
      </c>
      <c r="Z35" s="24">
        <f>VLOOKUP(C35,[1]Actuals!B$1:J$65536,9,0)</f>
        <v>103</v>
      </c>
      <c r="AA35" s="24">
        <f t="shared" si="7"/>
        <v>4.5503875968992284</v>
      </c>
      <c r="AB35" s="24">
        <f>VLOOKUP(C35,'[1]Allocation '!C$1:L$65536,10,0)</f>
        <v>105.56877042438254</v>
      </c>
      <c r="AC35" s="24">
        <f>VLOOKUP(C35,[1]Actuals!B$1:K$65536,10,0)</f>
        <v>110</v>
      </c>
      <c r="AD35" s="24">
        <f t="shared" si="8"/>
        <v>4.1974814690027049</v>
      </c>
      <c r="AE35" s="24">
        <f>VLOOKUP(C35,'[1]Allocation '!C$1:M$65536,11,0)</f>
        <v>115.06035537922592</v>
      </c>
      <c r="AF35" s="24">
        <f>VLOOKUP(C35,[1]Actuals!B$1:L$65536,11,0)</f>
        <v>112</v>
      </c>
      <c r="AG35" s="24">
        <f t="shared" si="9"/>
        <v>-2.6597826585354611</v>
      </c>
      <c r="AH35" s="24">
        <f>VLOOKUP(C35,'[1]Allocation '!C$1:N$65536,12,0)</f>
        <v>122.10727359541622</v>
      </c>
      <c r="AI35" s="24">
        <f>VLOOKUP(C35,[1]Actuals!B$1:M$65536,12,0)</f>
        <v>127</v>
      </c>
      <c r="AJ35" s="24">
        <f t="shared" si="10"/>
        <v>4.0069082377476413</v>
      </c>
      <c r="AK35" s="24">
        <f>VLOOKUP(C35,'[1]Allocation '!C$1:O$65536,13,0)</f>
        <v>125.54895062477253</v>
      </c>
      <c r="AL35" s="24">
        <f>VLOOKUP(C35,[1]Actuals!B$1:N$65536,13,0)</f>
        <v>130</v>
      </c>
      <c r="AM35" s="24">
        <f t="shared" si="11"/>
        <v>3.5452700744033274</v>
      </c>
      <c r="AN35" s="24">
        <f>VLOOKUP(C35,'[1]Allocation '!C$1:P$65536,14,0)</f>
        <v>127.15416329997721</v>
      </c>
      <c r="AO35" s="24">
        <f>VLOOKUP(C35,[1]Actuals!B$1:O$65536,14,0)</f>
        <v>122</v>
      </c>
      <c r="AP35" s="24">
        <f t="shared" si="12"/>
        <v>-4.053475848696916</v>
      </c>
      <c r="AQ35" s="24">
        <f>VLOOKUP(C35,'[1]Allocation '!C$1:Q$65536,15,0)</f>
        <v>125.99022162872343</v>
      </c>
      <c r="AR35" s="24">
        <f>VLOOKUP(C35,[1]Actuals!B$1:P$65536,15,0)</f>
        <v>134</v>
      </c>
      <c r="AS35" s="24">
        <f t="shared" si="13"/>
        <v>6.3574603391684859</v>
      </c>
      <c r="AT35" s="24">
        <f>VLOOKUP(C35,'[1]Allocation '!C$1:R$65536,16,0)</f>
        <v>130.3973836297657</v>
      </c>
      <c r="AU35" s="24">
        <f>VLOOKUP(C35,[1]Actuals!B$1:Q$65536,16,0)</f>
        <v>123</v>
      </c>
      <c r="AV35" s="24">
        <f t="shared" si="14"/>
        <v>-5.6729540300968928</v>
      </c>
      <c r="AW35" s="24">
        <f>VLOOKUP(C35,'[1]Allocation '!C$1:S$65536,17,0)</f>
        <v>128.48468731994859</v>
      </c>
      <c r="AX35" s="24">
        <f>VLOOKUP(C35,[1]Actuals!B$1:R$65536,17,0)</f>
        <v>127</v>
      </c>
      <c r="AY35" s="24">
        <f t="shared" si="15"/>
        <v>-1.155536391859264</v>
      </c>
      <c r="AZ35" s="24">
        <f>VLOOKUP('[1]06.11.2020'!C35,'[1]Allocation '!C$1:T$65536,18,0)</f>
        <v>129.87423544773554</v>
      </c>
      <c r="BA35" s="24">
        <f>VLOOKUP(C35,[1]Actuals!B$1:S$65536,18,0)</f>
        <v>128</v>
      </c>
      <c r="BB35" s="24">
        <f t="shared" si="16"/>
        <v>-1.44311567361625</v>
      </c>
      <c r="BC35" s="24">
        <f>VLOOKUP(C35,'[1]Allocation '!C$1:U$65536,19,0)</f>
        <v>122.68669507463042</v>
      </c>
      <c r="BD35" s="24">
        <f>VLOOKUP(C35,[1]Actuals!B$1:T$65536,19,0)</f>
        <v>119</v>
      </c>
      <c r="BE35" s="24">
        <f t="shared" si="17"/>
        <v>-3.0049673050429808</v>
      </c>
      <c r="BF35" s="24">
        <f>VLOOKUP(C35,'[1]Allocation '!C$1:V$65536,20,0)</f>
        <v>117.10646041856234</v>
      </c>
      <c r="BG35" s="24">
        <f>VLOOKUP(C35,[1]Actuals!B$1:U$65536,20,0)</f>
        <v>114</v>
      </c>
      <c r="BH35" s="24">
        <f t="shared" si="18"/>
        <v>-2.6526806526806572</v>
      </c>
      <c r="BI35" s="24">
        <f>VLOOKUP(C35,'[1]Allocation '!C$1:W$65536,21,0)</f>
        <v>111.73698864853287</v>
      </c>
      <c r="BJ35" s="24">
        <f>VLOOKUP(C35,[1]Actuals!B$1:V$65536,21,0)</f>
        <v>112</v>
      </c>
      <c r="BK35" s="24">
        <f t="shared" si="19"/>
        <v>0.2353843204907074</v>
      </c>
      <c r="BL35" s="24">
        <f>VLOOKUP(C35,'[1]Allocation '!C$1:X$65536,22,0)</f>
        <v>105.65707133917397</v>
      </c>
      <c r="BM35" s="24">
        <f>VLOOKUP(C35,[1]Actuals!B$1:W$65536,22,0)</f>
        <v>104</v>
      </c>
      <c r="BN35" s="24">
        <f t="shared" si="20"/>
        <v>-1.5683487325278369</v>
      </c>
      <c r="BO35" s="24">
        <f>VLOOKUP(C35,'[1]Allocation '!C$1:Y$65536,23,0)</f>
        <v>100.81765613961642</v>
      </c>
      <c r="BP35" s="24">
        <f>VLOOKUP(C35,[1]Actuals!B$1:X$65536,23,0)</f>
        <v>102</v>
      </c>
      <c r="BQ35" s="24">
        <f t="shared" si="21"/>
        <v>1.172754759093213</v>
      </c>
      <c r="BR35" s="24">
        <f>VLOOKUP(C35,'[1]Allocation '!C$1:Z$65536,24,0)</f>
        <v>93.644216968613762</v>
      </c>
      <c r="BS35" s="24">
        <f>VLOOKUP(C35,[1]Actuals!B$1:Y$65536,24,0)</f>
        <v>100</v>
      </c>
      <c r="BT35" s="24">
        <f t="shared" si="22"/>
        <v>6.7871602082128284</v>
      </c>
      <c r="BU35" s="24">
        <f>VLOOKUP(C35,'[1]Allocation '!C$1:AA$65536,25,0)</f>
        <v>92.96875</v>
      </c>
      <c r="BV35" s="24">
        <f>VLOOKUP(C35,[1]Actuals!B$1:Z$65536,25,0)</f>
        <v>100</v>
      </c>
      <c r="BW35" s="24">
        <f t="shared" si="23"/>
        <v>7.5630252100840334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f>VLOOKUP(C36,'[1]Allocation '!C$1:D$65536,2,0)</f>
        <v>40.093075314423729</v>
      </c>
      <c r="E36" s="24">
        <f>VLOOKUP(C36,[1]Actuals!B$1:C$65536,2,0)</f>
        <v>39</v>
      </c>
      <c r="F36" s="24">
        <f t="shared" si="0"/>
        <v>-2.7263444019982375</v>
      </c>
      <c r="G36" s="24">
        <f>VLOOKUP(C36,'[1]Allocation '!C$1:E$65536,3,0)</f>
        <v>38.550638550638553</v>
      </c>
      <c r="H36" s="24">
        <f>VLOOKUP(C36,[1]Actuals!B$1:D$65536,3,0)</f>
        <v>37</v>
      </c>
      <c r="I36" s="24">
        <f t="shared" si="1"/>
        <v>-4.0223420647149508</v>
      </c>
      <c r="J36" s="24">
        <f>VLOOKUP(C36,'[1]Allocation '!C$1:F$65536,4,0)</f>
        <v>37.994747129245049</v>
      </c>
      <c r="K36" s="24">
        <f>VLOOKUP(C36,[1]Actuals!B$1:E$65536,4,0)</f>
        <v>37</v>
      </c>
      <c r="L36" s="24">
        <f t="shared" si="2"/>
        <v>-2.6181175146692293</v>
      </c>
      <c r="M36" s="24">
        <f>VLOOKUP(C36,'[1]Allocation '!C$1:G$65536,5,0)</f>
        <v>36.938889232864838</v>
      </c>
      <c r="N36" s="24">
        <f>VLOOKUP(C36,[1]Actuals!B$1:F$65536,5,0)</f>
        <v>32</v>
      </c>
      <c r="O36" s="24">
        <f t="shared" si="3"/>
        <v>-13.370432450553135</v>
      </c>
      <c r="P36" s="24">
        <f>VLOOKUP(C36,'[1]Allocation '!C$1:H$65536,6,0)</f>
        <v>37.18944578016152</v>
      </c>
      <c r="Q36" s="24">
        <f>VLOOKUP(C36,[1]Actuals!B$1:G$65536,6,0)</f>
        <v>30</v>
      </c>
      <c r="R36" s="24">
        <f t="shared" si="4"/>
        <v>-19.331951927061752</v>
      </c>
      <c r="S36" s="24">
        <f>VLOOKUP(C36,'[1]Allocation '!C$1:I$65536,7,0)</f>
        <v>37.646081746455479</v>
      </c>
      <c r="T36" s="24">
        <f>VLOOKUP(C36,[1]Actuals!B$1:H$65536,7,0)</f>
        <v>38</v>
      </c>
      <c r="U36" s="24">
        <f t="shared" si="5"/>
        <v>0.94011976047903945</v>
      </c>
      <c r="V36" s="25">
        <f>VLOOKUP(C36,'[1]Allocation '!C$1:J$65536,8,0)</f>
        <v>43.859389782403028</v>
      </c>
      <c r="W36" s="24">
        <f>VLOOKUP(C36,[1]Actuals!B$1:I$65536,8,0)</f>
        <v>38</v>
      </c>
      <c r="X36" s="24">
        <f t="shared" si="6"/>
        <v>-13.35948769801146</v>
      </c>
      <c r="Y36" s="24">
        <f>VLOOKUP(C36,'[1]Allocation '!C$1:K$65536,9,0)</f>
        <v>56.432119819085045</v>
      </c>
      <c r="Z36" s="24">
        <f>VLOOKUP(C36,[1]Actuals!B$1:J$65536,9,0)</f>
        <v>49</v>
      </c>
      <c r="AA36" s="24">
        <f t="shared" si="7"/>
        <v>-13.170017080541321</v>
      </c>
      <c r="AB36" s="24">
        <f>VLOOKUP(C36,'[1]Allocation '!C$1:L$65536,10,0)</f>
        <v>60.751839583842781</v>
      </c>
      <c r="AC36" s="24">
        <f>VLOOKUP(C36,[1]Actuals!B$1:K$65536,10,0)</f>
        <v>54</v>
      </c>
      <c r="AD36" s="24">
        <f t="shared" si="8"/>
        <v>-11.113802693208424</v>
      </c>
      <c r="AE36" s="24">
        <f>VLOOKUP(C36,'[1]Allocation '!C$1:M$65536,11,0)</f>
        <v>63.130460473557584</v>
      </c>
      <c r="AF36" s="24">
        <f>VLOOKUP(C36,[1]Actuals!B$1:L$65536,11,0)</f>
        <v>57</v>
      </c>
      <c r="AG36" s="24">
        <f t="shared" si="9"/>
        <v>-9.7107805448771423</v>
      </c>
      <c r="AH36" s="24">
        <f>VLOOKUP(C36,'[1]Allocation '!C$1:N$65536,12,0)</f>
        <v>62.961562947636487</v>
      </c>
      <c r="AI36" s="24">
        <f>VLOOKUP(C36,[1]Actuals!B$1:M$65536,12,0)</f>
        <v>59</v>
      </c>
      <c r="AJ36" s="24">
        <f t="shared" si="10"/>
        <v>-6.2920340000632082</v>
      </c>
      <c r="AK36" s="24">
        <f>VLOOKUP(C36,'[1]Allocation '!C$1:O$65536,13,0)</f>
        <v>62.295280844352781</v>
      </c>
      <c r="AL36" s="24">
        <f>VLOOKUP(C36,[1]Actuals!B$1:N$65536,13,0)</f>
        <v>51</v>
      </c>
      <c r="AM36" s="24">
        <f t="shared" si="11"/>
        <v>-18.131840311587144</v>
      </c>
      <c r="AN36" s="24">
        <f>VLOOKUP(C36,'[1]Allocation '!C$1:P$65536,14,0)</f>
        <v>62.121117948080474</v>
      </c>
      <c r="AO36" s="24">
        <f>VLOOKUP(C36,[1]Actuals!B$1:O$65536,14,0)</f>
        <v>58</v>
      </c>
      <c r="AP36" s="24">
        <f t="shared" si="12"/>
        <v>-6.6340048025613747</v>
      </c>
      <c r="AQ36" s="24">
        <f>VLOOKUP(C36,'[1]Allocation '!C$1:Q$65536,15,0)</f>
        <v>57.089319175515307</v>
      </c>
      <c r="AR36" s="24">
        <f>VLOOKUP(C36,[1]Actuals!B$1:P$65536,15,0)</f>
        <v>58</v>
      </c>
      <c r="AS36" s="24">
        <f t="shared" si="13"/>
        <v>1.5951859956236252</v>
      </c>
      <c r="AT36" s="24">
        <f>VLOOKUP(C36,'[1]Allocation '!C$1:R$65536,16,0)</f>
        <v>56.30796111285337</v>
      </c>
      <c r="AU36" s="24">
        <f>VLOOKUP(C36,[1]Actuals!B$1:Q$65536,16,0)</f>
        <v>55</v>
      </c>
      <c r="AV36" s="24">
        <f t="shared" si="14"/>
        <v>-2.3228706687353355</v>
      </c>
      <c r="AW36" s="24">
        <f>VLOOKUP(C36,'[1]Allocation '!C$1:S$65536,17,0)</f>
        <v>55.347249922439389</v>
      </c>
      <c r="AX36" s="24">
        <f>VLOOKUP(C36,[1]Actuals!B$1:R$65536,17,0)</f>
        <v>57</v>
      </c>
      <c r="AY36" s="24">
        <f t="shared" si="15"/>
        <v>2.9861467008328058</v>
      </c>
      <c r="AZ36" s="24">
        <f>VLOOKUP('[1]06.11.2020'!C36,'[1]Allocation '!C$1:T$65536,18,0)</f>
        <v>53.130369046800908</v>
      </c>
      <c r="BA36" s="24">
        <f>VLOOKUP(C36,[1]Actuals!B$1:S$65536,18,0)</f>
        <v>53</v>
      </c>
      <c r="BB36" s="24">
        <f t="shared" si="16"/>
        <v>-0.24537575992756594</v>
      </c>
      <c r="BC36" s="24">
        <f>VLOOKUP(C36,'[1]Allocation '!C$1:U$65536,19,0)</f>
        <v>61.84207394005761</v>
      </c>
      <c r="BD36" s="24">
        <f>VLOOKUP(C36,[1]Actuals!B$1:T$65536,19,0)</f>
        <v>53</v>
      </c>
      <c r="BE36" s="24">
        <f t="shared" si="17"/>
        <v>-14.297828932173379</v>
      </c>
      <c r="BF36" s="24">
        <f>VLOOKUP(C36,'[1]Allocation '!C$1:V$65536,20,0)</f>
        <v>64.716728126047599</v>
      </c>
      <c r="BG36" s="24">
        <f>VLOOKUP(C36,[1]Actuals!B$1:U$65536,20,0)</f>
        <v>69</v>
      </c>
      <c r="BH36" s="24">
        <f t="shared" si="18"/>
        <v>6.6184926184926258</v>
      </c>
      <c r="BI36" s="24">
        <f>VLOOKUP(C36,'[1]Allocation '!C$1:W$65536,21,0)</f>
        <v>60.398372242450201</v>
      </c>
      <c r="BJ36" s="24">
        <f>VLOOKUP(C36,[1]Actuals!B$1:V$65536,21,0)</f>
        <v>60</v>
      </c>
      <c r="BK36" s="24">
        <f t="shared" si="19"/>
        <v>-0.65957446808510145</v>
      </c>
      <c r="BL36" s="24">
        <f>VLOOKUP(C36,'[1]Allocation '!C$1:X$65536,22,0)</f>
        <v>61.381727158948685</v>
      </c>
      <c r="BM36" s="24">
        <f>VLOOKUP(C36,[1]Actuals!B$1:W$65536,22,0)</f>
        <v>54</v>
      </c>
      <c r="BN36" s="24">
        <f t="shared" si="20"/>
        <v>-12.025935894298996</v>
      </c>
      <c r="BO36" s="24">
        <f>VLOOKUP(C36,'[1]Allocation '!C$1:Y$65536,23,0)</f>
        <v>54.900703838404979</v>
      </c>
      <c r="BP36" s="24">
        <f>VLOOKUP(C36,[1]Actuals!B$1:X$65536,23,0)</f>
        <v>51</v>
      </c>
      <c r="BQ36" s="24">
        <f t="shared" si="21"/>
        <v>-7.1050160848325934</v>
      </c>
      <c r="BR36" s="24">
        <f>VLOOKUP(C36,'[1]Allocation '!C$1:Z$65536,24,0)</f>
        <v>49.286429983480922</v>
      </c>
      <c r="BS36" s="24">
        <f>VLOOKUP(C36,[1]Actuals!B$1:Y$65536,24,0)</f>
        <v>50</v>
      </c>
      <c r="BT36" s="24">
        <f t="shared" si="22"/>
        <v>1.4478021978021982</v>
      </c>
      <c r="BU36" s="24">
        <f>VLOOKUP(C36,'[1]Allocation '!C$1:AA$65536,25,0)</f>
        <v>46.484375</v>
      </c>
      <c r="BV36" s="24">
        <f>VLOOKUP(C36,[1]Actuals!B$1:Z$65536,25,0)</f>
        <v>47</v>
      </c>
      <c r="BW36" s="24">
        <f t="shared" si="23"/>
        <v>1.1092436974789917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f>VLOOKUP(C37,'[1]Allocation '!C$1:D$65536,2,0)</f>
        <v>1</v>
      </c>
      <c r="E37" s="36">
        <f>VLOOKUP(C37,[1]Actuals!B$1:C$65536,2,0)</f>
        <v>0.3</v>
      </c>
      <c r="F37" s="24">
        <f>(E37-D37)/D37*100</f>
        <v>-70</v>
      </c>
      <c r="G37" s="36">
        <f>VLOOKUP(C37,'[1]Allocation '!C$1:E$65536,3,0)</f>
        <v>1</v>
      </c>
      <c r="H37" s="36">
        <f>VLOOKUP(C37,[1]Actuals!B$1:D$65536,3,0)</f>
        <v>0.3</v>
      </c>
      <c r="I37" s="24">
        <f>(H37-G37)/G37*100</f>
        <v>-70</v>
      </c>
      <c r="J37" s="36">
        <f>VLOOKUP(C37,'[1]Allocation '!C$1:F$65536,4,0)</f>
        <v>1</v>
      </c>
      <c r="K37" s="36">
        <f>VLOOKUP(C37,[1]Actuals!B$1:E$65536,4,0)</f>
        <v>0.3</v>
      </c>
      <c r="L37" s="24">
        <f>(K37-J37)/J37*100</f>
        <v>-70</v>
      </c>
      <c r="M37" s="36">
        <f>VLOOKUP(C37,'[1]Allocation '!C$1:G$65536,5,0)</f>
        <v>1</v>
      </c>
      <c r="N37" s="24">
        <f>VLOOKUP(C37,[1]Actuals!B$1:F$65536,5,0)</f>
        <v>0.1</v>
      </c>
      <c r="O37" s="24">
        <f>(N37-M37)/M37*100</f>
        <v>-90</v>
      </c>
      <c r="P37" s="36">
        <f>VLOOKUP(C37,'[1]Allocation '!C$1:H$65536,6,0)</f>
        <v>1</v>
      </c>
      <c r="Q37" s="36">
        <f>VLOOKUP(C37,[1]Actuals!B$1:G$65536,6,0)</f>
        <v>0.7</v>
      </c>
      <c r="R37" s="24">
        <f>(Q37-P37)/P37*100</f>
        <v>-30.000000000000004</v>
      </c>
      <c r="S37" s="36">
        <f>VLOOKUP(C37,'[1]Allocation '!C$1:I$65536,7,0)</f>
        <v>1</v>
      </c>
      <c r="T37" s="36">
        <f>VLOOKUP(C37,[1]Actuals!B$1:H$65536,7,0)</f>
        <v>0.5</v>
      </c>
      <c r="U37" s="24">
        <f>(T37-S37)/S37*100</f>
        <v>-50</v>
      </c>
      <c r="V37" s="37">
        <f>VLOOKUP(C37,'[1]Allocation '!C$1:J$65536,8,0)</f>
        <v>1</v>
      </c>
      <c r="W37" s="36">
        <f>VLOOKUP(C37,[1]Actuals!B$1:I$65536,8,0)</f>
        <v>0.5</v>
      </c>
      <c r="X37" s="24">
        <f>(W37-V37)/V37*100</f>
        <v>-50</v>
      </c>
      <c r="Y37" s="36">
        <f>VLOOKUP(C37,'[1]Allocation '!C$1:K$65536,9,0)</f>
        <v>2</v>
      </c>
      <c r="Z37" s="36">
        <f>VLOOKUP(C37,[1]Actuals!B$1:J$65536,9,0)</f>
        <v>0.4</v>
      </c>
      <c r="AA37" s="24">
        <f>(Z37-Y37)/Y37*100</f>
        <v>-80</v>
      </c>
      <c r="AB37" s="36">
        <f>VLOOKUP(C37,'[1]Allocation '!C$1:L$65536,10,0)</f>
        <v>2</v>
      </c>
      <c r="AC37" s="36">
        <f>VLOOKUP(C37,[1]Actuals!B$1:K$65536,10,0)</f>
        <v>1.2</v>
      </c>
      <c r="AD37" s="24">
        <f>(AC37-AB37)/AB37*100</f>
        <v>-40</v>
      </c>
      <c r="AE37" s="36">
        <f>VLOOKUP(C37,'[1]Allocation '!C$1:M$65536,11,0)</f>
        <v>2</v>
      </c>
      <c r="AF37" s="36">
        <f>VLOOKUP(C37,[1]Actuals!B$1:L$65536,11,0)</f>
        <v>0.4</v>
      </c>
      <c r="AG37" s="24">
        <f>(AF37-AE37)/AE37*100</f>
        <v>-80</v>
      </c>
      <c r="AH37" s="36">
        <f>VLOOKUP(C37,'[1]Allocation '!C$1:N$65536,12,0)</f>
        <v>2</v>
      </c>
      <c r="AI37" s="36">
        <f>VLOOKUP(C37,[1]Actuals!B$1:M$65536,12,0)</f>
        <v>0.7</v>
      </c>
      <c r="AJ37" s="24">
        <f>(AI37-AH37)/AH37*100</f>
        <v>-65</v>
      </c>
      <c r="AK37" s="36">
        <f>VLOOKUP(C37,'[1]Allocation '!C$1:O$65536,13,0)</f>
        <v>2</v>
      </c>
      <c r="AL37" s="36">
        <f>VLOOKUP(C37,[1]Actuals!B$1:N$65536,13,0)</f>
        <v>0.8</v>
      </c>
      <c r="AM37" s="24">
        <f>(AL37-AK37)/AK37*100</f>
        <v>-60</v>
      </c>
      <c r="AN37" s="36">
        <f>VLOOKUP(C37,'[1]Allocation '!C$1:P$65536,14,0)</f>
        <v>2</v>
      </c>
      <c r="AO37" s="36">
        <f>VLOOKUP(C37,[1]Actuals!B$1:O$65536,14,0)</f>
        <v>0.9</v>
      </c>
      <c r="AP37" s="24">
        <f>(AO37-AN37)/AN37*100</f>
        <v>-55.000000000000007</v>
      </c>
      <c r="AQ37" s="36">
        <f>VLOOKUP(C37,'[1]Allocation '!C$1:Q$65536,15,0)</f>
        <v>2</v>
      </c>
      <c r="AR37" s="36">
        <f>VLOOKUP(C37,[1]Actuals!B$1:P$65536,15,0)</f>
        <v>0.1</v>
      </c>
      <c r="AS37" s="24">
        <f>(AR37-AQ37)/AQ37*100</f>
        <v>-95</v>
      </c>
      <c r="AT37" s="36">
        <f>VLOOKUP(C37,'[1]Allocation '!C$1:R$65536,16,0)</f>
        <v>1</v>
      </c>
      <c r="AU37" s="36">
        <f>VLOOKUP(C37,[1]Actuals!B$1:Q$65536,16,0)</f>
        <v>0.6</v>
      </c>
      <c r="AV37" s="24">
        <f>(AU37-AT37)/AT37*100</f>
        <v>-40</v>
      </c>
      <c r="AW37" s="36">
        <f>VLOOKUP(C37,'[1]Allocation '!C$1:S$65536,17,0)</f>
        <v>1</v>
      </c>
      <c r="AX37" s="36">
        <f>VLOOKUP(C37,[1]Actuals!B$1:R$65536,17,0)</f>
        <v>0</v>
      </c>
      <c r="AY37" s="24">
        <f>(AX37-AW37)/AW37*100</f>
        <v>-100</v>
      </c>
      <c r="AZ37" s="36">
        <f>VLOOKUP('[1]06.11.2020'!C37,'[1]Allocation '!C$1:T$65536,18,0)</f>
        <v>1</v>
      </c>
      <c r="BA37" s="36">
        <f>VLOOKUP(C37,[1]Actuals!B$1:S$65536,18,0)</f>
        <v>0.5</v>
      </c>
      <c r="BB37" s="24">
        <f>(BA37-AZ37)/AZ37*100</f>
        <v>-50</v>
      </c>
      <c r="BC37" s="36">
        <f>VLOOKUP(C37,'[1]Allocation '!C$1:U$65536,19,0)</f>
        <v>1</v>
      </c>
      <c r="BD37" s="36">
        <f>VLOOKUP(C37,[1]Actuals!B$1:T$65536,19,0)</f>
        <v>0.5</v>
      </c>
      <c r="BE37" s="24">
        <f>(BD37-BC37)/BC37*100</f>
        <v>-50</v>
      </c>
      <c r="BF37" s="36">
        <f>VLOOKUP(C37,'[1]Allocation '!C$1:V$65536,20,0)</f>
        <v>1</v>
      </c>
      <c r="BG37" s="36">
        <f>VLOOKUP(C37,[1]Actuals!B$1:U$65536,20,0)</f>
        <v>0.5</v>
      </c>
      <c r="BH37" s="24">
        <f>(BG37-BF37)/BF37*100</f>
        <v>-50</v>
      </c>
      <c r="BI37" s="36">
        <f>VLOOKUP(C37,'[1]Allocation '!C$1:W$65536,21,0)</f>
        <v>1</v>
      </c>
      <c r="BJ37" s="36">
        <f>VLOOKUP(C37,[1]Actuals!B$1:V$65536,21,0)</f>
        <v>0.7</v>
      </c>
      <c r="BK37" s="24">
        <f>(BJ37-BI37)/BI37*100</f>
        <v>-30.000000000000004</v>
      </c>
      <c r="BL37" s="36">
        <f>VLOOKUP(C37,'[1]Allocation '!C$1:X$65536,22,0)</f>
        <v>1</v>
      </c>
      <c r="BM37" s="36">
        <f>VLOOKUP(C37,[1]Actuals!B$1:W$65536,22,0)</f>
        <v>0.7</v>
      </c>
      <c r="BN37" s="24">
        <f>(BM37-BL37)/BL37*100</f>
        <v>-30.000000000000004</v>
      </c>
      <c r="BO37" s="36">
        <f>VLOOKUP(C37,'[1]Allocation '!C$1:Y$65536,23,0)</f>
        <v>1</v>
      </c>
      <c r="BP37" s="36">
        <f>VLOOKUP(C37,[1]Actuals!B$1:X$65536,23,0)</f>
        <v>0.7</v>
      </c>
      <c r="BQ37" s="24">
        <f>(BP37-BO37)/BO37*100</f>
        <v>-30.000000000000004</v>
      </c>
      <c r="BR37" s="36">
        <f>VLOOKUP(C37,'[1]Allocation '!C$1:Z$65536,24,0)</f>
        <v>1</v>
      </c>
      <c r="BS37" s="36">
        <f>VLOOKUP(C37,[1]Actuals!B$1:Y$65536,24,0)</f>
        <v>0.7</v>
      </c>
      <c r="BT37" s="24">
        <f>(BS37-BR37)/BR37*100</f>
        <v>-30.000000000000004</v>
      </c>
      <c r="BU37" s="36">
        <f>VLOOKUP(C37,'[1]Allocation '!C$1:AA$65536,25,0)</f>
        <v>1</v>
      </c>
      <c r="BV37" s="36">
        <f>VLOOKUP(C37,[1]Actuals!B$1:Z$65536,25,0)</f>
        <v>0.7</v>
      </c>
      <c r="BW37" s="24">
        <f>(BV37-BU37)/BU37*100</f>
        <v>-30.000000000000004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f>VLOOKUP(C38,'[1]Allocation '!C$1:D$65536,2,0)</f>
        <v>28.358516685811907</v>
      </c>
      <c r="E38" s="36">
        <f>VLOOKUP(C38,[1]Actuals!B$1:C$65536,2,0)</f>
        <v>22</v>
      </c>
      <c r="F38" s="24">
        <f>(E38-D38)/D38*100</f>
        <v>-22.421894474449523</v>
      </c>
      <c r="G38" s="36">
        <f>VLOOKUP(C38,'[1]Allocation '!C$1:E$65536,3,0)</f>
        <v>25.057915057915057</v>
      </c>
      <c r="H38" s="36">
        <f>VLOOKUP(C38,[1]Actuals!B$1:D$65536,3,0)</f>
        <v>24</v>
      </c>
      <c r="I38" s="24">
        <f>(H38-G38)/G38*100</f>
        <v>-4.2218798151001513</v>
      </c>
      <c r="J38" s="36">
        <f>VLOOKUP(C38,'[1]Allocation '!C$1:F$65536,4,0)</f>
        <v>25.329831419496699</v>
      </c>
      <c r="K38" s="36">
        <f>VLOOKUP(C38,[1]Actuals!B$1:E$65536,4,0)</f>
        <v>26</v>
      </c>
      <c r="L38" s="24">
        <f>(K38-J38)/J38*100</f>
        <v>2.6457680250783802</v>
      </c>
      <c r="M38" s="36">
        <f>VLOOKUP(C38,'[1]Allocation '!C$1:G$65536,5,0)</f>
        <v>24.30190081109529</v>
      </c>
      <c r="N38" s="24">
        <f>VLOOKUP(C38,[1]Actuals!B$1:F$65536,5,0)</f>
        <v>26</v>
      </c>
      <c r="O38" s="24">
        <f>(N38-M38)/M38*100</f>
        <v>6.9875159235668702</v>
      </c>
      <c r="P38" s="36">
        <f>VLOOKUP(C38,'[1]Allocation '!C$1:H$65536,6,0)</f>
        <v>22.509401393255658</v>
      </c>
      <c r="Q38" s="36">
        <f>VLOOKUP(C38,[1]Actuals!B$1:G$65536,6,0)</f>
        <v>26</v>
      </c>
      <c r="R38" s="24">
        <f>(Q38-P38)/P38*100</f>
        <v>15.507292023279689</v>
      </c>
      <c r="S38" s="36">
        <f>VLOOKUP(C38,'[1]Allocation '!C$1:I$65536,7,0)</f>
        <v>21.795099958474225</v>
      </c>
      <c r="T38" s="36">
        <f>VLOOKUP(C38,[1]Actuals!B$1:H$65536,7,0)</f>
        <v>22</v>
      </c>
      <c r="U38" s="24">
        <f>(T38-S38)/S38*100</f>
        <v>0.94011976047903945</v>
      </c>
      <c r="V38" s="37">
        <f>VLOOKUP(C38,'[1]Allocation '!C$1:J$65536,8,0)</f>
        <v>20.399716177861873</v>
      </c>
      <c r="W38" s="36">
        <f>VLOOKUP(C38,[1]Actuals!B$1:I$65536,8,0)</f>
        <v>22</v>
      </c>
      <c r="X38" s="24">
        <f>(W38-V38)/V38*100</f>
        <v>7.8446376811594236</v>
      </c>
      <c r="Y38" s="36">
        <f>VLOOKUP(C38,'[1]Allocation '!C$1:K$65536,9,0)</f>
        <v>35.389634462816048</v>
      </c>
      <c r="Z38" s="36">
        <f>VLOOKUP(C38,[1]Actuals!B$1:J$65536,9,0)</f>
        <v>39</v>
      </c>
      <c r="AA38" s="24">
        <f>(Z38-Y38)/Y38*100</f>
        <v>10.201759899434309</v>
      </c>
      <c r="AB38" s="36">
        <f>VLOOKUP(C38,'[1]Allocation '!C$1:L$65536,10,0)</f>
        <v>37.845408265344687</v>
      </c>
      <c r="AC38" s="36">
        <f>VLOOKUP(C38,[1]Actuals!B$1:K$65536,10,0)</f>
        <v>42</v>
      </c>
      <c r="AD38" s="24">
        <f>(AC38-AB38)/AB38*100</f>
        <v>10.977796052631573</v>
      </c>
      <c r="AE38" s="36">
        <f>VLOOKUP(C38,'[1]Allocation '!C$1:M$65536,11,0)</f>
        <v>35.739986493901149</v>
      </c>
      <c r="AF38" s="36">
        <f>VLOOKUP(C38,[1]Actuals!B$1:L$65536,11,0)</f>
        <v>34.6</v>
      </c>
      <c r="AG38" s="24">
        <f>(AF38-AE38)/AE38*100</f>
        <v>-3.1896668290450556</v>
      </c>
      <c r="AH38" s="36">
        <f>VLOOKUP(C38,'[1]Allocation '!C$1:N$65536,12,0)</f>
        <v>35.39203008117142</v>
      </c>
      <c r="AI38" s="36">
        <f>VLOOKUP(C38,[1]Actuals!B$1:M$65536,12,0)</f>
        <v>31.4</v>
      </c>
      <c r="AJ38" s="24">
        <f>(AI38-AH38)/AH38*100</f>
        <v>-11.27946057916351</v>
      </c>
      <c r="AK38" s="36">
        <f>VLOOKUP(C38,'[1]Allocation '!C$1:O$65536,13,0)</f>
        <v>41.21072425087953</v>
      </c>
      <c r="AL38" s="36">
        <f>VLOOKUP(C38,[1]Actuals!B$1:N$65536,13,0)</f>
        <v>40.9</v>
      </c>
      <c r="AM38" s="24">
        <f>(AL38-AK38)/AK38*100</f>
        <v>-0.75398881365910331</v>
      </c>
      <c r="AN38" s="36">
        <f>VLOOKUP(C38,'[1]Allocation '!C$1:P$65536,14,0)</f>
        <v>46.687902707854228</v>
      </c>
      <c r="AO38" s="36">
        <f>VLOOKUP(C38,[1]Actuals!B$1:O$65536,14,0)</f>
        <v>42.7</v>
      </c>
      <c r="AP38" s="24">
        <f>(AO38-AN38)/AN38*100</f>
        <v>-8.5416188703275093</v>
      </c>
      <c r="AQ38" s="36">
        <f>VLOOKUP(C38,'[1]Allocation '!C$1:Q$65536,15,0)</f>
        <v>42.915419242283924</v>
      </c>
      <c r="AR38" s="36">
        <f>VLOOKUP(C38,[1]Actuals!B$1:P$65536,15,0)</f>
        <v>35.799999999999997</v>
      </c>
      <c r="AS38" s="24">
        <f>(AR38-AQ38)/AQ38*100</f>
        <v>-16.580099572400801</v>
      </c>
      <c r="AT38" s="36">
        <f>VLOOKUP(C38,'[1]Allocation '!C$1:R$65536,16,0)</f>
        <v>44.058509923390531</v>
      </c>
      <c r="AU38" s="36">
        <f>VLOOKUP(C38,[1]Actuals!B$1:Q$65536,16,0)</f>
        <v>32.5</v>
      </c>
      <c r="AV38" s="24">
        <f>(AU38-AT38)/AT38*100</f>
        <v>-26.234454917991119</v>
      </c>
      <c r="AW38" s="36">
        <f>VLOOKUP(C38,'[1]Allocation '!C$1:S$65536,17,0)</f>
        <v>46.452156184904489</v>
      </c>
      <c r="AX38" s="36">
        <f>VLOOKUP(C38,[1]Actuals!B$1:R$65536,17,0)</f>
        <v>41</v>
      </c>
      <c r="AY38" s="24">
        <f>(AX38-AW38)/AW38*100</f>
        <v>-11.737143402347103</v>
      </c>
      <c r="AZ38" s="36">
        <f>VLOOKUP('[1]06.11.2020'!C38,'[1]Allocation '!C$1:T$65536,18,0)</f>
        <v>50.178681877534189</v>
      </c>
      <c r="BA38" s="36">
        <f>VLOOKUP(C38,[1]Actuals!B$1:S$65536,18,0)</f>
        <v>42.6</v>
      </c>
      <c r="BB38" s="24">
        <f>(BA38-AZ38)/AZ38*100</f>
        <v>-15.103389714442233</v>
      </c>
      <c r="BC38" s="36">
        <f>VLOOKUP(C38,'[1]Allocation '!C$1:U$65536,19,0)</f>
        <v>44.885376246816008</v>
      </c>
      <c r="BD38" s="36">
        <f>VLOOKUP(C38,[1]Actuals!B$1:T$65536,19,0)</f>
        <v>45</v>
      </c>
      <c r="BE38" s="24">
        <f>(BD38-BC38)/BC38*100</f>
        <v>0.25536992840095107</v>
      </c>
      <c r="BF38" s="36">
        <f>VLOOKUP(C38,'[1]Allocation '!C$1:V$65536,20,0)</f>
        <v>40.062736458981853</v>
      </c>
      <c r="BG38" s="36">
        <f>VLOOKUP(C38,[1]Actuals!B$1:U$65536,20,0)</f>
        <v>36.6</v>
      </c>
      <c r="BH38" s="24">
        <f>(BG38-BF38)/BF38*100</f>
        <v>-8.6432849202080018</v>
      </c>
      <c r="BI38" s="36">
        <f>VLOOKUP(C38,'[1]Allocation '!C$1:W$65536,21,0)</f>
        <v>24.159348896980081</v>
      </c>
      <c r="BJ38" s="36">
        <f>VLOOKUP(C38,[1]Actuals!B$1:V$65536,21,0)</f>
        <v>23.1</v>
      </c>
      <c r="BK38" s="24">
        <f>(BJ38-BI38)/BI38*100</f>
        <v>-4.3848404255319071</v>
      </c>
      <c r="BL38" s="36">
        <f>VLOOKUP(C38,'[1]Allocation '!C$1:X$65536,22,0)</f>
        <v>20.125156445556946</v>
      </c>
      <c r="BM38" s="36">
        <f>VLOOKUP(C38,[1]Actuals!B$1:W$65536,22,0)</f>
        <v>21.2</v>
      </c>
      <c r="BN38" s="24">
        <f>(BM38-BL38)/BL38*100</f>
        <v>5.340796019900492</v>
      </c>
      <c r="BO38" s="36">
        <f>VLOOKUP(C38,'[1]Allocation '!C$1:Y$65536,23,0)</f>
        <v>17.967503074387086</v>
      </c>
      <c r="BP38" s="36">
        <f>VLOOKUP(C38,[1]Actuals!B$1:X$65536,23,0)</f>
        <v>20.100000000000001</v>
      </c>
      <c r="BQ38" s="24">
        <f>(BP38-BO38)/BO38*100</f>
        <v>11.868632590650943</v>
      </c>
      <c r="BR38" s="36">
        <f>VLOOKUP(C38,'[1]Allocation '!C$1:Z$65536,24,0)</f>
        <v>20.700300593061989</v>
      </c>
      <c r="BS38" s="36">
        <f>VLOOKUP(C38,[1]Actuals!B$1:Y$65536,24,0)</f>
        <v>17</v>
      </c>
      <c r="BT38" s="24">
        <f>(BS38-BR38)/BR38*100</f>
        <v>-17.875588697017278</v>
      </c>
      <c r="BU38" s="36">
        <f>VLOOKUP(C38,'[1]Allocation '!C$1:AA$65536,25,0)</f>
        <v>19.780585106382979</v>
      </c>
      <c r="BV38" s="36">
        <f>VLOOKUP(C38,[1]Actuals!B$1:Z$65536,25,0)</f>
        <v>25</v>
      </c>
      <c r="BW38" s="24">
        <f>(BV38-BU38)/BU38*100</f>
        <v>26.386554621848735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f>VLOOKUP(C39,'[1]Allocation '!C$1:D$65536,2,0)</f>
        <v>5.0999999999999996</v>
      </c>
      <c r="E39" s="36">
        <f>VLOOKUP(C39,[1]Actuals!B$1:C$65536,2,0)</f>
        <v>5.7</v>
      </c>
      <c r="F39" s="24">
        <f>(E39-D39)/D39*100</f>
        <v>11.764705882352953</v>
      </c>
      <c r="G39" s="36">
        <f>VLOOKUP(C39,'[1]Allocation '!C$1:E$65536,3,0)</f>
        <v>5</v>
      </c>
      <c r="H39" s="36">
        <f>VLOOKUP(C39,[1]Actuals!B$1:D$65536,3,0)</f>
        <v>5.7</v>
      </c>
      <c r="I39" s="24">
        <f>(H39-G39)/G39*100</f>
        <v>14.000000000000004</v>
      </c>
      <c r="J39" s="36">
        <f>VLOOKUP(C39,'[1]Allocation '!C$1:F$65536,4,0)</f>
        <v>5.4</v>
      </c>
      <c r="K39" s="36">
        <f>VLOOKUP(C39,[1]Actuals!B$1:E$65536,4,0)</f>
        <v>5.7</v>
      </c>
      <c r="L39" s="24">
        <f>(K39-J39)/J39*100</f>
        <v>5.5555555555555518</v>
      </c>
      <c r="M39" s="36">
        <f>VLOOKUP(C39,'[1]Allocation '!C$1:G$65536,5,0)</f>
        <v>5.2</v>
      </c>
      <c r="N39" s="24">
        <f>VLOOKUP(C39,[1]Actuals!B$1:F$65536,5,0)</f>
        <v>5.6</v>
      </c>
      <c r="O39" s="24">
        <f>(N39-M39)/M39*100</f>
        <v>7.6923076923076819</v>
      </c>
      <c r="P39" s="36">
        <f>VLOOKUP(C39,'[1]Allocation '!C$1:H$65536,6,0)</f>
        <v>5.2</v>
      </c>
      <c r="Q39" s="36">
        <f>VLOOKUP(C39,[1]Actuals!B$1:G$65536,6,0)</f>
        <v>5.9</v>
      </c>
      <c r="R39" s="24">
        <f>(Q39-P39)/P39*100</f>
        <v>13.461538461538463</v>
      </c>
      <c r="S39" s="36">
        <f>VLOOKUP(C39,'[1]Allocation '!C$1:I$65536,7,0)</f>
        <v>5.4</v>
      </c>
      <c r="T39" s="36">
        <f>VLOOKUP(C39,[1]Actuals!B$1:H$65536,7,0)</f>
        <v>5.5</v>
      </c>
      <c r="U39" s="24">
        <f>(T39-S39)/S39*100</f>
        <v>1.8518518518518452</v>
      </c>
      <c r="V39" s="37">
        <f>VLOOKUP(C39,'[1]Allocation '!C$1:J$65536,8,0)</f>
        <v>5.4</v>
      </c>
      <c r="W39" s="36">
        <f>VLOOKUP(C39,[1]Actuals!B$1:I$65536,8,0)</f>
        <v>5.5</v>
      </c>
      <c r="X39" s="24">
        <f>(W39-V39)/V39*100</f>
        <v>1.8518518518518452</v>
      </c>
      <c r="Y39" s="36">
        <f>VLOOKUP(C39,'[1]Allocation '!C$1:K$65536,9,0)</f>
        <v>5.0999999999999996</v>
      </c>
      <c r="Z39" s="36">
        <f>VLOOKUP(C39,[1]Actuals!B$1:J$65536,9,0)</f>
        <v>5.9</v>
      </c>
      <c r="AA39" s="24">
        <f>(Z39-Y39)/Y39*100</f>
        <v>15.686274509803935</v>
      </c>
      <c r="AB39" s="36">
        <f>VLOOKUP(C39,'[1]Allocation '!C$1:L$65536,10,0)</f>
        <v>5.3</v>
      </c>
      <c r="AC39" s="36">
        <f>VLOOKUP(C39,[1]Actuals!B$1:K$65536,10,0)</f>
        <v>6.1</v>
      </c>
      <c r="AD39" s="24">
        <f>(AC39-AB39)/AB39*100</f>
        <v>15.094339622641506</v>
      </c>
      <c r="AE39" s="36">
        <f>VLOOKUP(C39,'[1]Allocation '!C$1:M$65536,11,0)</f>
        <v>5.5</v>
      </c>
      <c r="AF39" s="36">
        <f>VLOOKUP(C39,[1]Actuals!B$1:L$65536,11,0)</f>
        <v>6.4</v>
      </c>
      <c r="AG39" s="24">
        <f>(AF39-AE39)/AE39*100</f>
        <v>16.36363636363637</v>
      </c>
      <c r="AH39" s="36">
        <f>VLOOKUP(C39,'[1]Allocation '!C$1:N$65536,12,0)</f>
        <v>5.3</v>
      </c>
      <c r="AI39" s="36">
        <f>VLOOKUP(C39,[1]Actuals!B$1:M$65536,12,0)</f>
        <v>7.8</v>
      </c>
      <c r="AJ39" s="24">
        <f>(AI39-AH39)/AH39*100</f>
        <v>47.169811320754718</v>
      </c>
      <c r="AK39" s="36">
        <f>VLOOKUP(C39,'[1]Allocation '!C$1:O$65536,13,0)</f>
        <v>5.8</v>
      </c>
      <c r="AL39" s="36">
        <f>VLOOKUP(C39,[1]Actuals!B$1:N$65536,13,0)</f>
        <v>7.8</v>
      </c>
      <c r="AM39" s="24">
        <f>(AL39-AK39)/AK39*100</f>
        <v>34.482758620689658</v>
      </c>
      <c r="AN39" s="36">
        <f>VLOOKUP(C39,'[1]Allocation '!C$1:P$65536,14,0)</f>
        <v>6.6</v>
      </c>
      <c r="AO39" s="36">
        <f>VLOOKUP(C39,[1]Actuals!B$1:O$65536,14,0)</f>
        <v>8.3000000000000007</v>
      </c>
      <c r="AP39" s="24">
        <f>(AO39-AN39)/AN39*100</f>
        <v>25.757575757575772</v>
      </c>
      <c r="AQ39" s="36">
        <f>VLOOKUP(C39,'[1]Allocation '!C$1:Q$65536,15,0)</f>
        <v>6.3</v>
      </c>
      <c r="AR39" s="36">
        <f>VLOOKUP(C39,[1]Actuals!B$1:P$65536,15,0)</f>
        <v>8.1999999999999993</v>
      </c>
      <c r="AS39" s="24">
        <f>(AR39-AQ39)/AQ39*100</f>
        <v>30.158730158730151</v>
      </c>
      <c r="AT39" s="36">
        <f>VLOOKUP(C39,'[1]Allocation '!C$1:R$65536,16,0)</f>
        <v>6.6</v>
      </c>
      <c r="AU39" s="36">
        <f>VLOOKUP(C39,[1]Actuals!B$1:Q$65536,16,0)</f>
        <v>8.1999999999999993</v>
      </c>
      <c r="AV39" s="24">
        <f>(AU39-AT39)/AT39*100</f>
        <v>24.242424242424239</v>
      </c>
      <c r="AW39" s="36">
        <f>VLOOKUP(C39,'[1]Allocation '!C$1:S$65536,17,0)</f>
        <v>6.6</v>
      </c>
      <c r="AX39" s="36">
        <f>VLOOKUP(C39,[1]Actuals!B$1:R$65536,17,0)</f>
        <v>8.5</v>
      </c>
      <c r="AY39" s="24">
        <f>(AX39-AW39)/AW39*100</f>
        <v>28.787878787878796</v>
      </c>
      <c r="AZ39" s="36">
        <f>VLOOKUP('[1]06.11.2020'!C39,'[1]Allocation '!C$1:T$65536,18,0)</f>
        <v>6.3</v>
      </c>
      <c r="BA39" s="36">
        <f>VLOOKUP(C39,[1]Actuals!B$1:S$65536,18,0)</f>
        <v>8.5</v>
      </c>
      <c r="BB39" s="24">
        <f>(BA39-AZ39)/AZ39*100</f>
        <v>34.920634920634924</v>
      </c>
      <c r="BC39" s="36">
        <f>VLOOKUP(C39,'[1]Allocation '!C$1:U$65536,19,0)</f>
        <v>6.7</v>
      </c>
      <c r="BD39" s="36">
        <f>VLOOKUP(C39,[1]Actuals!B$1:T$65536,19,0)</f>
        <v>8.3000000000000007</v>
      </c>
      <c r="BE39" s="24">
        <f>(BD39-BC39)/BC39*100</f>
        <v>23.880597014925382</v>
      </c>
      <c r="BF39" s="36">
        <f>VLOOKUP(C39,'[1]Allocation '!C$1:V$65536,20,0)</f>
        <v>6.2</v>
      </c>
      <c r="BG39" s="36">
        <f>VLOOKUP(C39,[1]Actuals!B$1:U$65536,20,0)</f>
        <v>7.8</v>
      </c>
      <c r="BH39" s="24">
        <f>(BG39-BF39)/BF39*100</f>
        <v>25.806451612903221</v>
      </c>
      <c r="BI39" s="36">
        <f>VLOOKUP(C39,'[1]Allocation '!C$1:W$65536,21,0)</f>
        <v>6.1</v>
      </c>
      <c r="BJ39" s="36">
        <f>VLOOKUP(C39,[1]Actuals!B$1:V$65536,21,0)</f>
        <v>8</v>
      </c>
      <c r="BK39" s="24">
        <f>(BJ39-BI39)/BI39*100</f>
        <v>31.147540983606564</v>
      </c>
      <c r="BL39" s="36">
        <f>VLOOKUP(C39,'[1]Allocation '!C$1:X$65536,22,0)</f>
        <v>6</v>
      </c>
      <c r="BM39" s="36">
        <f>VLOOKUP(C39,[1]Actuals!B$1:W$65536,22,0)</f>
        <v>7.8</v>
      </c>
      <c r="BN39" s="24">
        <f>(BM39-BL39)/BL39*100</f>
        <v>30</v>
      </c>
      <c r="BO39" s="36">
        <f>VLOOKUP(C39,'[1]Allocation '!C$1:Y$65536,23,0)</f>
        <v>5.9</v>
      </c>
      <c r="BP39" s="36">
        <f>VLOOKUP(C39,[1]Actuals!B$1:X$65536,23,0)</f>
        <v>7.7</v>
      </c>
      <c r="BQ39" s="24">
        <f>(BP39-BO39)/BO39*100</f>
        <v>30.508474576271183</v>
      </c>
      <c r="BR39" s="36">
        <f>VLOOKUP(C39,'[1]Allocation '!C$1:Z$65536,24,0)</f>
        <v>5.7</v>
      </c>
      <c r="BS39" s="36">
        <f>VLOOKUP(C39,[1]Actuals!B$1:Y$65536,24,0)</f>
        <v>8</v>
      </c>
      <c r="BT39" s="24">
        <f>(BS39-BR39)/BR39*100</f>
        <v>40.350877192982452</v>
      </c>
      <c r="BU39" s="36">
        <f>VLOOKUP(C39,'[1]Allocation '!C$1:AA$65536,25,0)</f>
        <v>6.6</v>
      </c>
      <c r="BV39" s="36">
        <f>VLOOKUP(C39,[1]Actuals!B$1:Z$65536,25,0)</f>
        <v>7.3</v>
      </c>
      <c r="BW39" s="24">
        <f>(BV39-BU39)/BU39*100</f>
        <v>10.606060606060609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f>SUM(D28:D39)</f>
        <v>536.11089805896745</v>
      </c>
      <c r="E40" s="40">
        <f>SUM(E28:E39)</f>
        <v>434</v>
      </c>
      <c r="F40" s="40">
        <f t="shared" si="0"/>
        <v>-19.046599953231347</v>
      </c>
      <c r="G40" s="40">
        <f>SUM(G28:G39)</f>
        <v>521.61479061479065</v>
      </c>
      <c r="H40" s="40">
        <f>SUM(H28:H39)</f>
        <v>439</v>
      </c>
      <c r="I40" s="40">
        <f t="shared" si="1"/>
        <v>-15.838276080595492</v>
      </c>
      <c r="J40" s="40">
        <f>SUM(J28:J39)</f>
        <v>513.97085267529928</v>
      </c>
      <c r="K40" s="40">
        <f>SUM(K28:K39)</f>
        <v>429</v>
      </c>
      <c r="L40" s="40">
        <f t="shared" si="2"/>
        <v>-16.532231785715592</v>
      </c>
      <c r="M40" s="40">
        <f>SUM(M28:M39)</f>
        <v>502.93085257878772</v>
      </c>
      <c r="N40" s="40">
        <f>SUM(N28:N39)</f>
        <v>415.70000000000005</v>
      </c>
      <c r="O40" s="40">
        <f t="shared" si="3"/>
        <v>-17.344502158002395</v>
      </c>
      <c r="P40" s="40">
        <f>SUM(P28:P39)</f>
        <v>506.30017878059306</v>
      </c>
      <c r="Q40" s="40">
        <f>SUM(Q28:Q39)</f>
        <v>427.59999999999997</v>
      </c>
      <c r="R40" s="40">
        <f t="shared" si="4"/>
        <v>-15.544173610631509</v>
      </c>
      <c r="S40" s="40">
        <f>SUM(S28:S39)</f>
        <v>525.51965355638606</v>
      </c>
      <c r="T40" s="40">
        <f>SUM(T28:T39)</f>
        <v>466</v>
      </c>
      <c r="U40" s="40">
        <f t="shared" si="5"/>
        <v>-11.325866340791354</v>
      </c>
      <c r="V40" s="40">
        <f>SUM(V28:V39)</f>
        <v>536.79262062440853</v>
      </c>
      <c r="W40" s="40">
        <f>SUM(W28:W39)</f>
        <v>466</v>
      </c>
      <c r="X40" s="40">
        <f t="shared" si="6"/>
        <v>-13.188076345397793</v>
      </c>
      <c r="Y40" s="40">
        <f>SUM(Y28:Y39)</f>
        <v>615.41912211759472</v>
      </c>
      <c r="Z40" s="40">
        <f>SUM(Z28:Z39)</f>
        <v>552.29999999999995</v>
      </c>
      <c r="AA40" s="40">
        <f t="shared" si="7"/>
        <v>-10.256282239071201</v>
      </c>
      <c r="AB40" s="40">
        <f>SUM(AB28:AB39)</f>
        <v>685.529553386835</v>
      </c>
      <c r="AC40" s="40">
        <f>SUM(AC28:AC39)</f>
        <v>587.30000000000007</v>
      </c>
      <c r="AD40" s="40">
        <f t="shared" si="8"/>
        <v>-14.329003454560818</v>
      </c>
      <c r="AE40" s="40">
        <f>SUM(AE28:AE39)</f>
        <v>746.83915080403494</v>
      </c>
      <c r="AF40" s="40">
        <f>SUM(AF28:AF39)</f>
        <v>631.4</v>
      </c>
      <c r="AG40" s="40">
        <f t="shared" si="9"/>
        <v>-15.457029894556953</v>
      </c>
      <c r="AH40" s="40">
        <f>SUM(AH28:AH39)</f>
        <v>697.11069950660521</v>
      </c>
      <c r="AI40" s="40">
        <f>SUM(AI28:AI39)</f>
        <v>674.9</v>
      </c>
      <c r="AJ40" s="40">
        <f t="shared" si="10"/>
        <v>-3.1861079628135571</v>
      </c>
      <c r="AK40" s="40">
        <f>SUM(AK28:AK39)</f>
        <v>696.8816450321483</v>
      </c>
      <c r="AL40" s="40">
        <f>SUM(AL28:AL39)</f>
        <v>680.49999999999989</v>
      </c>
      <c r="AM40" s="40">
        <f t="shared" si="11"/>
        <v>-2.3507069168671677</v>
      </c>
      <c r="AN40" s="40">
        <f>SUM(AN28:AN39)</f>
        <v>690.08807673980164</v>
      </c>
      <c r="AO40" s="40">
        <f>SUM(AO28:AO39)</f>
        <v>664.9</v>
      </c>
      <c r="AP40" s="40">
        <f t="shared" si="12"/>
        <v>-3.6499799936840307</v>
      </c>
      <c r="AQ40" s="40">
        <f>SUM(AQ28:AQ39)</f>
        <v>670.33924271468277</v>
      </c>
      <c r="AR40" s="40">
        <f>SUM(AR28:AR39)</f>
        <v>656.1</v>
      </c>
      <c r="AS40" s="40">
        <f t="shared" si="13"/>
        <v>-2.1241845631799614</v>
      </c>
      <c r="AT40" s="40">
        <f>SUM(AT28:AT39)</f>
        <v>672.03394113166974</v>
      </c>
      <c r="AU40" s="40">
        <f>SUM(AU28:AU39)</f>
        <v>642.30000000000007</v>
      </c>
      <c r="AV40" s="40">
        <f t="shared" si="14"/>
        <v>-4.4244701512544555</v>
      </c>
      <c r="AW40" s="40">
        <f>SUM(AW28:AW39)</f>
        <v>700.42896777910744</v>
      </c>
      <c r="AX40" s="40">
        <f>SUM(AX28:AX39)</f>
        <v>665.5</v>
      </c>
      <c r="AY40" s="40">
        <f t="shared" si="15"/>
        <v>-4.9867965755126935</v>
      </c>
      <c r="AZ40" s="40">
        <f>SUM(AZ28:AZ39)</f>
        <v>686.18804893134484</v>
      </c>
      <c r="BA40" s="40">
        <f>SUM(BA28:BA39)</f>
        <v>663.6</v>
      </c>
      <c r="BB40" s="40">
        <f t="shared" si="16"/>
        <v>-3.2918161379410469</v>
      </c>
      <c r="BC40" s="40">
        <f>SUM(BC28:BC39)</f>
        <v>672.00356845287695</v>
      </c>
      <c r="BD40" s="40">
        <f>SUM(BD28:BD39)</f>
        <v>648.79999999999995</v>
      </c>
      <c r="BE40" s="40">
        <f t="shared" si="17"/>
        <v>-3.4528936366063507</v>
      </c>
      <c r="BF40" s="40">
        <f>SUM(BF28:BF39)</f>
        <v>633.82228820458795</v>
      </c>
      <c r="BG40" s="40">
        <f>SUM(BG28:BG39)</f>
        <v>647.9</v>
      </c>
      <c r="BH40" s="40">
        <f t="shared" si="18"/>
        <v>2.2210818485556261</v>
      </c>
      <c r="BI40" s="40">
        <f>SUM(BI28:BI39)</f>
        <v>614.10364103662459</v>
      </c>
      <c r="BJ40" s="40">
        <f>SUM(BJ28:BJ39)</f>
        <v>603.80000000000007</v>
      </c>
      <c r="BK40" s="40">
        <f t="shared" si="19"/>
        <v>-1.677834220170342</v>
      </c>
      <c r="BL40" s="40">
        <f>SUM(BL28:BL39)</f>
        <v>585.59824780976226</v>
      </c>
      <c r="BM40" s="40">
        <f>SUM(BM28:BM39)</f>
        <v>578.70000000000005</v>
      </c>
      <c r="BN40" s="40">
        <f t="shared" si="20"/>
        <v>-1.1779830003868417</v>
      </c>
      <c r="BO40" s="40">
        <f>SUM(BO28:BO39)</f>
        <v>554.90884376880604</v>
      </c>
      <c r="BP40" s="40">
        <f>SUM(BP28:BP39)</f>
        <v>553.50000000000011</v>
      </c>
      <c r="BQ40" s="40">
        <f t="shared" si="21"/>
        <v>-0.2538874239663218</v>
      </c>
      <c r="BR40" s="40">
        <f>SUM(BR28:BR39)</f>
        <v>549.83645841795988</v>
      </c>
      <c r="BS40" s="40">
        <f>SUM(BS28:BS39)</f>
        <v>512.70000000000005</v>
      </c>
      <c r="BT40" s="40">
        <f t="shared" si="22"/>
        <v>-6.7540916666043334</v>
      </c>
      <c r="BU40" s="40">
        <f>SUM(BU28:BU39)</f>
        <v>556.51123670212769</v>
      </c>
      <c r="BV40" s="40">
        <f>SUM(BV28:BV39)</f>
        <v>531</v>
      </c>
      <c r="BW40" s="40">
        <f t="shared" si="23"/>
        <v>-4.5841368546853918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f>VLOOKUP(C41,'[1]Allocation '!C$1:D$65536,2,0)</f>
        <v>100.72162822891815</v>
      </c>
      <c r="E41" s="24">
        <f>VLOOKUP(C41,[1]Actuals!B$1:C$65536,2,0)</f>
        <v>91</v>
      </c>
      <c r="F41" s="24">
        <f t="shared" si="0"/>
        <v>-9.651976839396422</v>
      </c>
      <c r="G41" s="24">
        <f>VLOOKUP(C41,'[1]Allocation '!C$1:E$65536,3,0)</f>
        <v>103.12295812295812</v>
      </c>
      <c r="H41" s="24">
        <f>VLOOKUP(C41,[1]Actuals!B$1:D$65536,3,0)</f>
        <v>96</v>
      </c>
      <c r="I41" s="24">
        <f t="shared" si="1"/>
        <v>-6.9072476707515529</v>
      </c>
      <c r="J41" s="24">
        <f>VLOOKUP(C41,'[1]Allocation '!C$1:F$65536,4,0)</f>
        <v>104.24199853408258</v>
      </c>
      <c r="K41" s="24">
        <f>VLOOKUP(C41,[1]Actuals!B$1:E$65536,4,0)</f>
        <v>89</v>
      </c>
      <c r="L41" s="24">
        <f t="shared" si="2"/>
        <v>-14.621744352972199</v>
      </c>
      <c r="M41" s="24">
        <f>VLOOKUP(C41,'[1]Allocation '!C$1:G$65536,5,0)</f>
        <v>99.151755309268779</v>
      </c>
      <c r="N41" s="24">
        <f>VLOOKUP(C41,[1]Actuals!B$1:F$65536,5,0)</f>
        <v>87</v>
      </c>
      <c r="O41" s="24">
        <f t="shared" si="3"/>
        <v>-12.255713750468344</v>
      </c>
      <c r="P41" s="24">
        <f>VLOOKUP(C41,'[1]Allocation '!C$1:H$65536,6,0)</f>
        <v>104.71764995992849</v>
      </c>
      <c r="Q41" s="24">
        <f>VLOOKUP(C41,[1]Actuals!B$1:G$65536,6,0)</f>
        <v>95</v>
      </c>
      <c r="R41" s="24">
        <f t="shared" si="4"/>
        <v>-9.279858709250135</v>
      </c>
      <c r="S41" s="24">
        <f>VLOOKUP(C41,'[1]Allocation '!C$1:I$65536,7,0)</f>
        <v>102.04069526012933</v>
      </c>
      <c r="T41" s="24">
        <f>VLOOKUP(C41,[1]Actuals!B$1:H$65536,7,0)</f>
        <v>80</v>
      </c>
      <c r="U41" s="24">
        <f t="shared" si="5"/>
        <v>-21.599906982152202</v>
      </c>
      <c r="V41" s="25">
        <f>VLOOKUP(C41,'[1]Allocation '!C$1:J$65536,8,0)</f>
        <v>99.958609271523173</v>
      </c>
      <c r="W41" s="24">
        <f>VLOOKUP(C41,[1]Actuals!B$1:I$65536,8,0)</f>
        <v>80</v>
      </c>
      <c r="X41" s="24">
        <f t="shared" si="6"/>
        <v>-19.966873706004137</v>
      </c>
      <c r="Y41" s="24">
        <f>VLOOKUP(C41,'[1]Allocation '!C$1:K$65536,9,0)</f>
        <v>92.778230889004234</v>
      </c>
      <c r="Z41" s="24">
        <f>VLOOKUP(C41,[1]Actuals!B$1:J$65536,9,0)</f>
        <v>66</v>
      </c>
      <c r="AA41" s="24">
        <f t="shared" si="7"/>
        <v>-28.862622872212906</v>
      </c>
      <c r="AB41" s="24">
        <f>VLOOKUP(C41,'[1]Allocation '!C$1:L$65536,10,0)</f>
        <v>94.613520663361712</v>
      </c>
      <c r="AC41" s="24">
        <f>VLOOKUP(C41,[1]Actuals!B$1:K$65536,10,0)</f>
        <v>70</v>
      </c>
      <c r="AD41" s="24">
        <f t="shared" si="8"/>
        <v>-26.014802631578942</v>
      </c>
      <c r="AE41" s="24">
        <f>VLOOKUP(C41,'[1]Allocation '!C$1:M$65536,11,0)</f>
        <v>97.750390410669809</v>
      </c>
      <c r="AF41" s="24">
        <f>VLOOKUP(C41,[1]Actuals!B$1:L$65536,11,0)</f>
        <v>75</v>
      </c>
      <c r="AG41" s="24">
        <f t="shared" si="9"/>
        <v>-23.273963730569942</v>
      </c>
      <c r="AH41" s="24">
        <f>VLOOKUP(C41,'[1]Allocation '!C$1:N$65536,12,0)</f>
        <v>127.83105204520135</v>
      </c>
      <c r="AI41" s="24">
        <f>VLOOKUP(C41,[1]Actuals!B$1:M$65536,12,0)</f>
        <v>123</v>
      </c>
      <c r="AJ41" s="24">
        <f t="shared" si="10"/>
        <v>-3.7792476615877932</v>
      </c>
      <c r="AK41" s="24">
        <f>VLOOKUP(C41,'[1]Allocation '!C$1:O$65536,13,0)</f>
        <v>141.84156253791096</v>
      </c>
      <c r="AL41" s="24">
        <f>VLOOKUP(C41,[1]Actuals!B$1:N$65536,13,0)</f>
        <v>114</v>
      </c>
      <c r="AM41" s="24">
        <f t="shared" si="11"/>
        <v>-19.628634964078003</v>
      </c>
      <c r="AN41" s="24">
        <f>VLOOKUP(C41,'[1]Allocation '!C$1:P$65536,14,0)</f>
        <v>145.59637019081362</v>
      </c>
      <c r="AO41" s="24">
        <f>VLOOKUP(C41,[1]Actuals!B$1:O$65536,14,0)</f>
        <v>129</v>
      </c>
      <c r="AP41" s="24">
        <f t="shared" si="12"/>
        <v>-11.39889007470652</v>
      </c>
      <c r="AQ41" s="24">
        <f>VLOOKUP(C41,'[1]Allocation '!C$1:Q$65536,15,0)</f>
        <v>153.5505826100067</v>
      </c>
      <c r="AR41" s="24">
        <f>VLOOKUP(C41,[1]Actuals!B$1:P$65536,15,0)</f>
        <v>127</v>
      </c>
      <c r="AS41" s="24">
        <f t="shared" si="13"/>
        <v>-17.291098580485901</v>
      </c>
      <c r="AT41" s="24">
        <f>VLOOKUP(C41,'[1]Allocation '!C$1:R$65536,16,0)</f>
        <v>132.37310156355002</v>
      </c>
      <c r="AU41" s="24">
        <f>VLOOKUP(C41,[1]Actuals!B$1:Q$65536,16,0)</f>
        <v>126</v>
      </c>
      <c r="AV41" s="24">
        <f t="shared" si="14"/>
        <v>-4.8144989339019206</v>
      </c>
      <c r="AW41" s="24">
        <f>VLOOKUP(C41,'[1]Allocation '!C$1:S$65536,17,0)</f>
        <v>134.4147498116385</v>
      </c>
      <c r="AX41" s="24">
        <f>VLOOKUP(C41,[1]Actuals!B$1:R$65536,17,0)</f>
        <v>121</v>
      </c>
      <c r="AY41" s="24">
        <f t="shared" si="15"/>
        <v>-9.9801173832761663</v>
      </c>
      <c r="AZ41" s="24">
        <f>VLOOKUP('[1]06.11.2020'!C41,'[1]Allocation '!C$1:T$65536,18,0)</f>
        <v>137.7454012324468</v>
      </c>
      <c r="BA41" s="24">
        <f>VLOOKUP(C41,[1]Actuals!B$1:S$65536,18,0)</f>
        <v>124</v>
      </c>
      <c r="BB41" s="24">
        <f t="shared" si="16"/>
        <v>-9.9788458340262753</v>
      </c>
      <c r="BC41" s="24">
        <f>VLOOKUP(C41,'[1]Allocation '!C$1:U$65536,19,0)</f>
        <v>114.70707263075202</v>
      </c>
      <c r="BD41" s="24">
        <f>VLOOKUP(C41,[1]Actuals!B$1:T$65536,19,0)</f>
        <v>90</v>
      </c>
      <c r="BE41" s="24">
        <f t="shared" si="17"/>
        <v>-21.539275708207953</v>
      </c>
      <c r="BF41" s="24">
        <f>VLOOKUP(C41,'[1]Allocation '!C$1:V$65536,20,0)</f>
        <v>70.880226042814044</v>
      </c>
      <c r="BG41" s="24">
        <f>VLOOKUP(C41,[1]Actuals!B$1:U$65536,20,0)</f>
        <v>60</v>
      </c>
      <c r="BH41" s="24">
        <f t="shared" si="18"/>
        <v>-15.350157089287528</v>
      </c>
      <c r="BI41" s="24">
        <f>VLOOKUP(C41,'[1]Allocation '!C$1:W$65536,21,0)</f>
        <v>85.564360676804441</v>
      </c>
      <c r="BJ41" s="24">
        <f>VLOOKUP(C41,[1]Actuals!B$1:V$65536,21,0)</f>
        <v>67</v>
      </c>
      <c r="BK41" s="24">
        <f t="shared" si="19"/>
        <v>-21.696370463078836</v>
      </c>
      <c r="BL41" s="24">
        <f>VLOOKUP(C41,'[1]Allocation '!C$1:X$65536,22,0)</f>
        <v>77.481852315394249</v>
      </c>
      <c r="BM41" s="24">
        <f>VLOOKUP(C41,[1]Actuals!B$1:W$65536,22,0)</f>
        <v>65</v>
      </c>
      <c r="BN41" s="24">
        <f t="shared" si="20"/>
        <v>-16.109388124313504</v>
      </c>
      <c r="BO41" s="24">
        <f>VLOOKUP(C41,'[1]Allocation '!C$1:Y$65536,23,0)</f>
        <v>72.868206912792061</v>
      </c>
      <c r="BP41" s="24">
        <f>VLOOKUP(C41,[1]Actuals!B$1:X$65536,23,0)</f>
        <v>61</v>
      </c>
      <c r="BQ41" s="24">
        <f t="shared" si="21"/>
        <v>-16.287222391784407</v>
      </c>
      <c r="BR41" s="24">
        <f>VLOOKUP(C41,'[1]Allocation '!C$1:Z$65536,24,0)</f>
        <v>78.858287973569475</v>
      </c>
      <c r="BS41" s="24">
        <f>VLOOKUP(C41,[1]Actuals!B$1:Y$65536,24,0)</f>
        <v>53</v>
      </c>
      <c r="BT41" s="24">
        <f t="shared" si="22"/>
        <v>-32.79083104395604</v>
      </c>
      <c r="BU41" s="24">
        <f>VLOOKUP(C41,'[1]Allocation '!C$1:AA$65536,25,0)</f>
        <v>104.83710106382979</v>
      </c>
      <c r="BV41" s="24">
        <f>VLOOKUP(C41,[1]Actuals!B$1:Z$65536,25,0)</f>
        <v>86</v>
      </c>
      <c r="BW41" s="24">
        <f t="shared" si="23"/>
        <v>-17.96797209449818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f>VLOOKUP(C42,'[1]Allocation '!C$1:D$65536,2,0)</f>
        <v>58.672793143059117</v>
      </c>
      <c r="E42" s="24">
        <f>VLOOKUP(C42,[1]Actuals!B$1:C$65536,2,0)</f>
        <v>55</v>
      </c>
      <c r="F42" s="24">
        <f t="shared" si="0"/>
        <v>-6.2597891566265096</v>
      </c>
      <c r="G42" s="24">
        <f>VLOOKUP(C42,'[1]Allocation '!C$1:E$65536,3,0)</f>
        <v>62.644787644787648</v>
      </c>
      <c r="H42" s="24">
        <f>VLOOKUP(C42,[1]Actuals!B$1:D$65536,3,0)</f>
        <v>53</v>
      </c>
      <c r="I42" s="24">
        <f t="shared" si="1"/>
        <v>-15.395993836671806</v>
      </c>
      <c r="J42" s="24">
        <f>VLOOKUP(C42,'[1]Allocation '!C$1:F$65536,4,0)</f>
        <v>59.427681407280723</v>
      </c>
      <c r="K42" s="24">
        <f>VLOOKUP(C42,[1]Actuals!B$1:E$65536,4,0)</f>
        <v>54</v>
      </c>
      <c r="L42" s="24">
        <f t="shared" si="2"/>
        <v>-9.1332545351765244</v>
      </c>
      <c r="M42" s="24">
        <f>VLOOKUP(C42,'[1]Allocation '!C$1:G$65536,5,0)</f>
        <v>58.324561946628698</v>
      </c>
      <c r="N42" s="24">
        <f>VLOOKUP(C42,[1]Actuals!B$1:F$65536,5,0)</f>
        <v>57</v>
      </c>
      <c r="O42" s="24">
        <f t="shared" si="3"/>
        <v>-2.2710191082802655</v>
      </c>
      <c r="P42" s="24">
        <f>VLOOKUP(C42,'[1]Allocation '!C$1:H$65536,6,0)</f>
        <v>59.698847173417178</v>
      </c>
      <c r="Q42" s="24">
        <f>VLOOKUP(C42,[1]Actuals!B$1:G$65536,6,0)</f>
        <v>48</v>
      </c>
      <c r="R42" s="24">
        <f t="shared" si="4"/>
        <v>-19.596437330579583</v>
      </c>
      <c r="S42" s="24">
        <f>VLOOKUP(C42,'[1]Allocation '!C$1:I$65536,7,0)</f>
        <v>54.487749896185562</v>
      </c>
      <c r="T42" s="24">
        <f>VLOOKUP(C42,[1]Actuals!B$1:H$65536,7,0)</f>
        <v>47</v>
      </c>
      <c r="U42" s="24">
        <f t="shared" si="5"/>
        <v>-13.742079477408819</v>
      </c>
      <c r="V42" s="25">
        <f>VLOOKUP(C42,'[1]Allocation '!C$1:J$65536,8,0)</f>
        <v>61.199148533585621</v>
      </c>
      <c r="W42" s="24">
        <f>VLOOKUP(C42,[1]Actuals!B$1:I$65536,8,0)</f>
        <v>47</v>
      </c>
      <c r="X42" s="24">
        <f t="shared" si="6"/>
        <v>-23.201545893719807</v>
      </c>
      <c r="Y42" s="24">
        <f>VLOOKUP(C42,'[1]Allocation '!C$1:K$65536,9,0)</f>
        <v>45.910877140950547</v>
      </c>
      <c r="Z42" s="24">
        <f>VLOOKUP(C42,[1]Actuals!B$1:J$65536,9,0)</f>
        <v>55</v>
      </c>
      <c r="AA42" s="24">
        <f t="shared" si="7"/>
        <v>19.797319121447025</v>
      </c>
      <c r="AB42" s="24">
        <f>VLOOKUP(C42,'[1]Allocation '!C$1:L$65536,10,0)</f>
        <v>61.74777138029922</v>
      </c>
      <c r="AC42" s="24">
        <f>VLOOKUP(C42,[1]Actuals!B$1:K$65536,10,0)</f>
        <v>55</v>
      </c>
      <c r="AD42" s="24">
        <f t="shared" si="8"/>
        <v>-10.927959389400915</v>
      </c>
      <c r="AE42" s="24">
        <f>VLOOKUP(C42,'[1]Allocation '!C$1:M$65536,11,0)</f>
        <v>49.893428438779381</v>
      </c>
      <c r="AF42" s="24">
        <f>VLOOKUP(C42,[1]Actuals!B$1:L$65536,11,0)</f>
        <v>41</v>
      </c>
      <c r="AG42" s="24">
        <f t="shared" si="9"/>
        <v>-17.824849317965519</v>
      </c>
      <c r="AH42" s="24">
        <f>VLOOKUP(C42,'[1]Allocation '!C$1:N$65536,12,0)</f>
        <v>53.421932197994593</v>
      </c>
      <c r="AI42" s="24">
        <f>VLOOKUP(C42,[1]Actuals!B$1:M$65536,12,0)</f>
        <v>51</v>
      </c>
      <c r="AJ42" s="24">
        <f t="shared" si="10"/>
        <v>-4.5335915388053118</v>
      </c>
      <c r="AK42" s="24">
        <f>VLOOKUP(C42,'[1]Allocation '!C$1:O$65536,13,0)</f>
        <v>44.085891059080431</v>
      </c>
      <c r="AL42" s="24">
        <f>VLOOKUP(C42,[1]Actuals!B$1:N$65536,13,0)</f>
        <v>68</v>
      </c>
      <c r="AM42" s="24">
        <f t="shared" si="11"/>
        <v>54.244358833241613</v>
      </c>
      <c r="AN42" s="24">
        <f>VLOOKUP(C42,'[1]Allocation '!C$1:P$65536,14,0)</f>
        <v>50.473408332815382</v>
      </c>
      <c r="AO42" s="24">
        <f>VLOOKUP(C42,[1]Actuals!B$1:O$65536,14,0)</f>
        <v>68</v>
      </c>
      <c r="AP42" s="24">
        <f t="shared" si="12"/>
        <v>34.724406863147522</v>
      </c>
      <c r="AQ42" s="24">
        <f>VLOOKUP(C42,'[1]Allocation '!C$1:Q$65536,15,0)</f>
        <v>43.30913868487368</v>
      </c>
      <c r="AR42" s="24">
        <f>VLOOKUP(C42,[1]Actuals!B$1:P$65536,15,0)</f>
        <v>79</v>
      </c>
      <c r="AS42" s="24">
        <f t="shared" si="13"/>
        <v>82.409538492142417</v>
      </c>
      <c r="AT42" s="24">
        <f>VLOOKUP(C42,'[1]Allocation '!C$1:R$65536,16,0)</f>
        <v>45.441512477039559</v>
      </c>
      <c r="AU42" s="24">
        <f>VLOOKUP(C42,[1]Actuals!B$1:Q$65536,16,0)</f>
        <v>58</v>
      </c>
      <c r="AV42" s="24">
        <f t="shared" si="14"/>
        <v>27.636596667652569</v>
      </c>
      <c r="AW42" s="24">
        <f>VLOOKUP(C42,'[1]Allocation '!C$1:S$65536,17,0)</f>
        <v>57.323937419669363</v>
      </c>
      <c r="AX42" s="24">
        <f>VLOOKUP(C42,[1]Actuals!B$1:R$65536,17,0)</f>
        <v>64</v>
      </c>
      <c r="AY42" s="24">
        <f t="shared" si="15"/>
        <v>11.646203803927646</v>
      </c>
      <c r="AZ42" s="24">
        <f>VLOOKUP('[1]06.11.2020'!C42,'[1]Allocation '!C$1:T$65536,18,0)</f>
        <v>60.017639108423246</v>
      </c>
      <c r="BA42" s="24">
        <f>VLOOKUP(C42,[1]Actuals!B$1:S$65536,18,0)</f>
        <v>70</v>
      </c>
      <c r="BB42" s="24">
        <f t="shared" si="16"/>
        <v>16.632378480505356</v>
      </c>
      <c r="BC42" s="24">
        <f>VLOOKUP(C42,'[1]Allocation '!C$1:U$65536,19,0)</f>
        <v>54.85990430166401</v>
      </c>
      <c r="BD42" s="24">
        <f>VLOOKUP(C42,[1]Actuals!B$1:T$65536,19,0)</f>
        <v>70</v>
      </c>
      <c r="BE42" s="24">
        <f t="shared" si="17"/>
        <v>27.597743545237574</v>
      </c>
      <c r="BF42" s="24">
        <f>VLOOKUP(C42,'[1]Allocation '!C$1:V$65536,20,0)</f>
        <v>66.771227431636419</v>
      </c>
      <c r="BG42" s="24">
        <f>VLOOKUP(C42,[1]Actuals!B$1:U$65536,20,0)</f>
        <v>50</v>
      </c>
      <c r="BH42" s="24">
        <f t="shared" si="18"/>
        <v>-25.1174466559082</v>
      </c>
      <c r="BI42" s="24">
        <f>VLOOKUP(C42,'[1]Allocation '!C$1:W$65536,21,0)</f>
        <v>53.351895480831011</v>
      </c>
      <c r="BJ42" s="24">
        <f>VLOOKUP(C42,[1]Actuals!B$1:V$65536,21,0)</f>
        <v>50</v>
      </c>
      <c r="BK42" s="24">
        <f t="shared" si="19"/>
        <v>-6.2826174227217955</v>
      </c>
      <c r="BL42" s="24">
        <f>VLOOKUP(C42,'[1]Allocation '!C$1:X$65536,22,0)</f>
        <v>47.294117647058826</v>
      </c>
      <c r="BM42" s="24">
        <f>VLOOKUP(C42,[1]Actuals!B$1:W$65536,22,0)</f>
        <v>51</v>
      </c>
      <c r="BN42" s="24">
        <f t="shared" si="20"/>
        <v>7.8358208955223834</v>
      </c>
      <c r="BO42" s="24">
        <f>VLOOKUP(C42,'[1]Allocation '!C$1:Y$65536,23,0)</f>
        <v>41.924173840236527</v>
      </c>
      <c r="BP42" s="24">
        <f>VLOOKUP(C42,[1]Actuals!B$1:X$65536,23,0)</f>
        <v>46</v>
      </c>
      <c r="BQ42" s="24">
        <f t="shared" si="21"/>
        <v>9.721899769081956</v>
      </c>
      <c r="BR42" s="24">
        <f>VLOOKUP(C42,'[1]Allocation '!C$1:Z$65536,24,0)</f>
        <v>47.314972784141688</v>
      </c>
      <c r="BS42" s="24">
        <f>VLOOKUP(C42,[1]Actuals!B$1:Y$65536,24,0)</f>
        <v>46</v>
      </c>
      <c r="BT42" s="24">
        <f t="shared" si="22"/>
        <v>-2.779189560439566</v>
      </c>
      <c r="BU42" s="24">
        <f>VLOOKUP(C42,'[1]Allocation '!C$1:AA$65536,25,0)</f>
        <v>53.407579787234042</v>
      </c>
      <c r="BV42" s="24">
        <f>VLOOKUP(C42,[1]Actuals!B$1:Z$65536,25,0)</f>
        <v>64</v>
      </c>
      <c r="BW42" s="24">
        <f t="shared" si="23"/>
        <v>19.83317771553066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f>VLOOKUP(C43,'[1]Allocation '!C$1:D$65536,2,0)</f>
        <v>141.79258342905953</v>
      </c>
      <c r="E43" s="24">
        <f>VLOOKUP(C43,[1]Actuals!B$1:C$65536,2,0)</f>
        <v>107</v>
      </c>
      <c r="F43" s="24">
        <f t="shared" si="0"/>
        <v>-24.537660988782719</v>
      </c>
      <c r="G43" s="24">
        <f>VLOOKUP(C43,'[1]Allocation '!C$1:E$65536,3,0)</f>
        <v>143.60112860112861</v>
      </c>
      <c r="H43" s="24">
        <f>VLOOKUP(C43,[1]Actuals!B$1:D$65536,3,0)</f>
        <v>109</v>
      </c>
      <c r="I43" s="24">
        <f t="shared" si="1"/>
        <v>-24.095304081653758</v>
      </c>
      <c r="J43" s="24">
        <f>VLOOKUP(C43,'[1]Allocation '!C$1:F$65536,4,0)</f>
        <v>145.15941851942341</v>
      </c>
      <c r="K43" s="24">
        <f>VLOOKUP(C43,[1]Actuals!B$1:E$65536,4,0)</f>
        <v>106</v>
      </c>
      <c r="L43" s="24">
        <f t="shared" si="2"/>
        <v>-26.976836170078478</v>
      </c>
      <c r="M43" s="24">
        <f>VLOOKUP(C43,'[1]Allocation '!C$1:G$65536,5,0)</f>
        <v>137.06272057457744</v>
      </c>
      <c r="N43" s="24">
        <f>VLOOKUP(C43,[1]Actuals!B$1:F$65536,5,0)</f>
        <v>103</v>
      </c>
      <c r="O43" s="24">
        <f t="shared" si="3"/>
        <v>-24.851922121335328</v>
      </c>
      <c r="P43" s="24">
        <f>VLOOKUP(C43,'[1]Allocation '!C$1:H$65536,6,0)</f>
        <v>139.94975648850257</v>
      </c>
      <c r="Q43" s="24">
        <f>VLOOKUP(C43,[1]Actuals!B$1:G$65536,6,0)</f>
        <v>107</v>
      </c>
      <c r="R43" s="24">
        <f t="shared" si="4"/>
        <v>-23.543989868399326</v>
      </c>
      <c r="S43" s="24">
        <f>VLOOKUP(C43,'[1]Allocation '!C$1:I$65536,7,0)</f>
        <v>151.57501334757075</v>
      </c>
      <c r="T43" s="24">
        <f>VLOOKUP(C43,[1]Actuals!B$1:H$65536,7,0)</f>
        <v>111</v>
      </c>
      <c r="U43" s="24">
        <f t="shared" si="5"/>
        <v>-26.768932722789717</v>
      </c>
      <c r="V43" s="25">
        <f>VLOOKUP(C43,'[1]Allocation '!C$1:J$65536,8,0)</f>
        <v>121.37831125827815</v>
      </c>
      <c r="W43" s="24">
        <f>VLOOKUP(C43,[1]Actuals!B$1:I$65536,8,0)</f>
        <v>111</v>
      </c>
      <c r="X43" s="24">
        <f t="shared" si="6"/>
        <v>-8.5503836317135562</v>
      </c>
      <c r="Y43" s="24">
        <f>VLOOKUP(C43,'[1]Allocation '!C$1:K$65536,9,0)</f>
        <v>122.42900570920146</v>
      </c>
      <c r="Z43" s="24">
        <f>VLOOKUP(C43,[1]Actuals!B$1:J$65536,9,0)</f>
        <v>110</v>
      </c>
      <c r="AA43" s="24">
        <f t="shared" si="7"/>
        <v>-10.152010658914735</v>
      </c>
      <c r="AB43" s="24">
        <f>VLOOKUP(C43,'[1]Allocation '!C$1:L$65536,10,0)</f>
        <v>139.43045150390148</v>
      </c>
      <c r="AC43" s="24">
        <f>VLOOKUP(C43,[1]Actuals!B$1:K$65536,10,0)</f>
        <v>117</v>
      </c>
      <c r="AD43" s="24">
        <f t="shared" si="8"/>
        <v>-16.087197066326535</v>
      </c>
      <c r="AE43" s="24">
        <f>VLOOKUP(C43,'[1]Allocation '!C$1:M$65536,11,0)</f>
        <v>142.55265268222681</v>
      </c>
      <c r="AF43" s="24">
        <f>VLOOKUP(C43,[1]Actuals!B$1:L$65536,11,0)</f>
        <v>117</v>
      </c>
      <c r="AG43" s="24">
        <f t="shared" si="9"/>
        <v>-17.925062916358247</v>
      </c>
      <c r="AH43" s="24">
        <f>VLOOKUP(C43,'[1]Allocation '!C$1:N$65536,12,0)</f>
        <v>176.483168868375</v>
      </c>
      <c r="AI43" s="24">
        <f>VLOOKUP(C43,[1]Actuals!B$1:M$65536,12,0)</f>
        <v>143</v>
      </c>
      <c r="AJ43" s="24">
        <f t="shared" si="10"/>
        <v>-18.972443141786218</v>
      </c>
      <c r="AK43" s="24">
        <f>VLOOKUP(C43,'[1]Allocation '!C$1:O$65536,13,0)</f>
        <v>157.17578551498241</v>
      </c>
      <c r="AL43" s="24">
        <f>VLOOKUP(C43,[1]Actuals!B$1:N$65536,13,0)</f>
        <v>133</v>
      </c>
      <c r="AM43" s="24">
        <f t="shared" si="11"/>
        <v>-15.381367706082125</v>
      </c>
      <c r="AN43" s="24">
        <f>VLOOKUP(C43,'[1]Allocation '!C$1:P$65536,14,0)</f>
        <v>132.97801810760976</v>
      </c>
      <c r="AO43" s="24">
        <f>VLOOKUP(C43,[1]Actuals!B$1:O$65536,14,0)</f>
        <v>126</v>
      </c>
      <c r="AP43" s="24">
        <f t="shared" si="12"/>
        <v>-5.2474974487609956</v>
      </c>
      <c r="AQ43" s="24">
        <f>VLOOKUP(C43,'[1]Allocation '!C$1:Q$65536,15,0)</f>
        <v>139.77040211936506</v>
      </c>
      <c r="AR43" s="24">
        <f>VLOOKUP(C43,[1]Actuals!B$1:P$65536,15,0)</f>
        <v>128</v>
      </c>
      <c r="AS43" s="24">
        <f t="shared" si="13"/>
        <v>-8.4212407926772936</v>
      </c>
      <c r="AT43" s="24">
        <f>VLOOKUP(C43,'[1]Allocation '!C$1:R$65536,16,0)</f>
        <v>137.31239639801086</v>
      </c>
      <c r="AU43" s="24">
        <f>VLOOKUP(C43,[1]Actuals!B$1:Q$65536,16,0)</f>
        <v>138</v>
      </c>
      <c r="AV43" s="24">
        <f t="shared" si="14"/>
        <v>0.50075857681200553</v>
      </c>
      <c r="AW43" s="24">
        <f>VLOOKUP(C43,'[1]Allocation '!C$1:S$65536,17,0)</f>
        <v>186.79696848823292</v>
      </c>
      <c r="AX43" s="24">
        <f>VLOOKUP(C43,[1]Actuals!B$1:R$65536,17,0)</f>
        <v>143</v>
      </c>
      <c r="AY43" s="24">
        <f t="shared" si="15"/>
        <v>-23.44629510997223</v>
      </c>
      <c r="AZ43" s="24">
        <f>VLOOKUP('[1]06.11.2020'!C43,'[1]Allocation '!C$1:T$65536,18,0)</f>
        <v>189.8918745561588</v>
      </c>
      <c r="BA43" s="24">
        <f>VLOOKUP(C43,[1]Actuals!B$1:S$65536,18,0)</f>
        <v>146</v>
      </c>
      <c r="BB43" s="24">
        <f t="shared" si="16"/>
        <v>-23.114140433206462</v>
      </c>
      <c r="BC43" s="24">
        <f>VLOOKUP(C43,'[1]Allocation '!C$1:U$65536,19,0)</f>
        <v>173.55678815435525</v>
      </c>
      <c r="BD43" s="24">
        <f>VLOOKUP(C43,[1]Actuals!B$1:T$65536,19,0)</f>
        <v>140</v>
      </c>
      <c r="BE43" s="24">
        <f t="shared" si="17"/>
        <v>-19.334759827723381</v>
      </c>
      <c r="BF43" s="24">
        <f>VLOOKUP(C43,'[1]Allocation '!C$1:V$65536,20,0)</f>
        <v>135.59695416886166</v>
      </c>
      <c r="BG43" s="24">
        <f>VLOOKUP(C43,[1]Actuals!B$1:U$65536,20,0)</f>
        <v>125</v>
      </c>
      <c r="BH43" s="24">
        <f t="shared" si="18"/>
        <v>-7.8150384968566868</v>
      </c>
      <c r="BI43" s="24">
        <f>VLOOKUP(C43,'[1]Allocation '!C$1:W$65536,21,0)</f>
        <v>141.93617476975797</v>
      </c>
      <c r="BJ43" s="24">
        <f>VLOOKUP(C43,[1]Actuals!B$1:V$65536,21,0)</f>
        <v>134</v>
      </c>
      <c r="BK43" s="24">
        <f t="shared" si="19"/>
        <v>-5.5913686434283925</v>
      </c>
      <c r="BL43" s="24">
        <f>VLOOKUP(C43,'[1]Allocation '!C$1:X$65536,22,0)</f>
        <v>133.8322903629537</v>
      </c>
      <c r="BM43" s="24">
        <f>VLOOKUP(C43,[1]Actuals!B$1:W$65536,22,0)</f>
        <v>122</v>
      </c>
      <c r="BN43" s="24">
        <f t="shared" si="20"/>
        <v>-8.8411326824524039</v>
      </c>
      <c r="BO43" s="24">
        <f>VLOOKUP(C43,'[1]Allocation '!C$1:Y$65536,23,0)</f>
        <v>126.77071613595332</v>
      </c>
      <c r="BP43" s="24">
        <f>VLOOKUP(C43,[1]Actuals!B$1:X$65536,23,0)</f>
        <v>120</v>
      </c>
      <c r="BQ43" s="24">
        <f t="shared" si="21"/>
        <v>-5.340914954438035</v>
      </c>
      <c r="BR43" s="24">
        <f>VLOOKUP(C43,'[1]Allocation '!C$1:Z$65536,24,0)</f>
        <v>146.87356135077314</v>
      </c>
      <c r="BS43" s="24">
        <f>VLOOKUP(C43,[1]Actuals!B$1:Y$65536,24,0)</f>
        <v>121</v>
      </c>
      <c r="BT43" s="24">
        <f t="shared" si="22"/>
        <v>-17.61621432259016</v>
      </c>
      <c r="BU43" s="24">
        <f>VLOOKUP(C43,'[1]Allocation '!C$1:AA$65536,25,0)</f>
        <v>153.29953457446808</v>
      </c>
      <c r="BV43" s="24">
        <f>VLOOKUP(C43,[1]Actuals!B$1:Z$65536,25,0)</f>
        <v>125</v>
      </c>
      <c r="BW43" s="24">
        <f t="shared" si="23"/>
        <v>-18.460287340742749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f>VLOOKUP(C44,'[1]Allocation '!C$1:D$65536,2,0)</f>
        <v>105.61102765750641</v>
      </c>
      <c r="E44" s="24">
        <f>VLOOKUP(C44,[1]Actuals!B$1:C$65536,2,0)</f>
        <v>66</v>
      </c>
      <c r="F44" s="24">
        <f t="shared" si="0"/>
        <v>-37.506526104417674</v>
      </c>
      <c r="G44" s="24">
        <f>VLOOKUP(C44,'[1]Allocation '!C$1:E$65536,3,0)</f>
        <v>100.23166023166023</v>
      </c>
      <c r="H44" s="24">
        <f>VLOOKUP(C44,[1]Actuals!B$1:D$65536,3,0)</f>
        <v>71</v>
      </c>
      <c r="I44" s="24">
        <f t="shared" si="1"/>
        <v>-29.164098613251156</v>
      </c>
      <c r="J44" s="24">
        <f>VLOOKUP(C44,'[1]Allocation '!C$1:F$65536,4,0)</f>
        <v>105.21622281944784</v>
      </c>
      <c r="K44" s="24">
        <f>VLOOKUP(C44,[1]Actuals!B$1:E$65536,4,0)</f>
        <v>69</v>
      </c>
      <c r="L44" s="24">
        <f t="shared" si="2"/>
        <v>-34.420759317311038</v>
      </c>
      <c r="M44" s="24">
        <f>VLOOKUP(C44,'[1]Allocation '!C$1:G$65536,5,0)</f>
        <v>105.95628753637547</v>
      </c>
      <c r="N44" s="24">
        <f>VLOOKUP(C44,[1]Actuals!B$1:F$65536,5,0)</f>
        <v>70</v>
      </c>
      <c r="O44" s="24">
        <f t="shared" si="3"/>
        <v>-33.935020160112202</v>
      </c>
      <c r="P44" s="24">
        <f>VLOOKUP(C44,'[1]Allocation '!C$1:H$65536,6,0)</f>
        <v>106.67498921151594</v>
      </c>
      <c r="Q44" s="24">
        <f>VLOOKUP(C44,[1]Actuals!B$1:G$65536,6,0)</f>
        <v>69</v>
      </c>
      <c r="R44" s="24">
        <f t="shared" si="4"/>
        <v>-35.317546774543089</v>
      </c>
      <c r="S44" s="24">
        <f>VLOOKUP(C44,'[1]Allocation '!C$1:I$65536,7,0)</f>
        <v>110.95687251586878</v>
      </c>
      <c r="T44" s="24">
        <f>VLOOKUP(C44,[1]Actuals!B$1:H$65536,7,0)</f>
        <v>76</v>
      </c>
      <c r="U44" s="24">
        <f t="shared" si="5"/>
        <v>-31.50491873396065</v>
      </c>
      <c r="V44" s="25">
        <f>VLOOKUP(C44,'[1]Allocation '!C$1:J$65536,8,0)</f>
        <v>111.17845316934721</v>
      </c>
      <c r="W44" s="24">
        <f>VLOOKUP(C44,[1]Actuals!B$1:I$65536,8,0)</f>
        <v>76</v>
      </c>
      <c r="X44" s="24">
        <f t="shared" si="6"/>
        <v>-31.641430660816379</v>
      </c>
      <c r="Y44" s="24">
        <f>VLOOKUP(C44,'[1]Allocation '!C$1:K$65536,9,0)</f>
        <v>112.86423963817009</v>
      </c>
      <c r="Z44" s="24">
        <f>VLOOKUP(C44,[1]Actuals!B$1:J$65536,9,0)</f>
        <v>77</v>
      </c>
      <c r="AA44" s="24">
        <f t="shared" si="7"/>
        <v>-31.776441991853901</v>
      </c>
      <c r="AB44" s="24">
        <f>VLOOKUP(C44,'[1]Allocation '!C$1:L$65536,10,0)</f>
        <v>123.49554276059844</v>
      </c>
      <c r="AC44" s="24">
        <f>VLOOKUP(C44,[1]Actuals!B$1:K$65536,10,0)</f>
        <v>90</v>
      </c>
      <c r="AD44" s="24">
        <f t="shared" si="8"/>
        <v>-27.122875864055295</v>
      </c>
      <c r="AE44" s="24">
        <f>VLOOKUP(C44,'[1]Allocation '!C$1:M$65536,11,0)</f>
        <v>128.29738741400413</v>
      </c>
      <c r="AF44" s="24">
        <f>VLOOKUP(C44,[1]Actuals!B$1:L$65536,11,0)</f>
        <v>97</v>
      </c>
      <c r="AG44" s="24">
        <f t="shared" si="9"/>
        <v>-24.39440743482194</v>
      </c>
      <c r="AH44" s="24">
        <f>VLOOKUP(C44,'[1]Allocation '!C$1:N$65536,12,0)</f>
        <v>144.04842431959256</v>
      </c>
      <c r="AI44" s="24">
        <f>VLOOKUP(C44,[1]Actuals!B$1:M$65536,12,0)</f>
        <v>113</v>
      </c>
      <c r="AJ44" s="24">
        <f t="shared" si="10"/>
        <v>-21.55415754545643</v>
      </c>
      <c r="AK44" s="24">
        <f>VLOOKUP(C44,'[1]Allocation '!C$1:O$65536,13,0)</f>
        <v>131.29928424117432</v>
      </c>
      <c r="AL44" s="24">
        <f>VLOOKUP(C44,[1]Actuals!B$1:N$65536,13,0)</f>
        <v>99</v>
      </c>
      <c r="AM44" s="24">
        <f t="shared" si="11"/>
        <v>-24.599741291693611</v>
      </c>
      <c r="AN44" s="24">
        <f>VLOOKUP(C44,'[1]Allocation '!C$1:P$65536,14,0)</f>
        <v>136.86058797936479</v>
      </c>
      <c r="AO44" s="24">
        <f>VLOOKUP(C44,[1]Actuals!B$1:O$65536,14,0)</f>
        <v>107</v>
      </c>
      <c r="AP44" s="24">
        <f t="shared" si="12"/>
        <v>-21.818252003905634</v>
      </c>
      <c r="AQ44" s="24">
        <f>VLOOKUP(C44,'[1]Allocation '!C$1:Q$65536,15,0)</f>
        <v>128.94311744814664</v>
      </c>
      <c r="AR44" s="24">
        <f>VLOOKUP(C44,[1]Actuals!B$1:P$65536,15,0)</f>
        <v>96</v>
      </c>
      <c r="AS44" s="24">
        <f t="shared" si="13"/>
        <v>-25.548565987939938</v>
      </c>
      <c r="AT44" s="24">
        <f>VLOOKUP(C44,'[1]Allocation '!C$1:R$65536,16,0)</f>
        <v>134.34881949733435</v>
      </c>
      <c r="AU44" s="24">
        <f>VLOOKUP(C44,[1]Actuals!B$1:Q$65536,16,0)</f>
        <v>88</v>
      </c>
      <c r="AV44" s="24">
        <f t="shared" si="14"/>
        <v>-34.498866213151928</v>
      </c>
      <c r="AW44" s="24">
        <f>VLOOKUP(C44,'[1]Allocation '!C$1:S$65536,17,0)</f>
        <v>138.36812480609848</v>
      </c>
      <c r="AX44" s="24">
        <f>VLOOKUP(C44,[1]Actuals!B$1:R$65536,17,0)</f>
        <v>92</v>
      </c>
      <c r="AY44" s="24">
        <f t="shared" si="15"/>
        <v>-33.510698270339525</v>
      </c>
      <c r="AZ44" s="24">
        <f>VLOOKUP('[1]06.11.2020'!C44,'[1]Allocation '!C$1:T$65536,18,0)</f>
        <v>132.82592261700225</v>
      </c>
      <c r="BA44" s="24">
        <f>VLOOKUP(C44,[1]Actuals!B$1:S$65536,18,0)</f>
        <v>89</v>
      </c>
      <c r="BB44" s="24">
        <f t="shared" si="16"/>
        <v>-32.995007114215483</v>
      </c>
      <c r="BC44" s="24">
        <f>VLOOKUP(C44,'[1]Allocation '!C$1:U$65536,19,0)</f>
        <v>116.70197824172162</v>
      </c>
      <c r="BD44" s="24">
        <f>VLOOKUP(C44,[1]Actuals!B$1:T$65536,19,0)</f>
        <v>92</v>
      </c>
      <c r="BE44" s="24">
        <f t="shared" si="17"/>
        <v>-21.166717663137714</v>
      </c>
      <c r="BF44" s="24">
        <f>VLOOKUP(C44,'[1]Allocation '!C$1:V$65536,20,0)</f>
        <v>104.77946458502946</v>
      </c>
      <c r="BG44" s="24">
        <f>VLOOKUP(C44,[1]Actuals!B$1:U$65536,20,0)</f>
        <v>90</v>
      </c>
      <c r="BH44" s="24">
        <f t="shared" si="18"/>
        <v>-14.105306458247641</v>
      </c>
      <c r="BI44" s="24">
        <f>VLOOKUP(C44,'[1]Allocation '!C$1:W$65536,21,0)</f>
        <v>113.75026772328121</v>
      </c>
      <c r="BJ44" s="24">
        <f>VLOOKUP(C44,[1]Actuals!B$1:V$65536,21,0)</f>
        <v>98</v>
      </c>
      <c r="BK44" s="24">
        <f t="shared" si="19"/>
        <v>-13.846356618339293</v>
      </c>
      <c r="BL44" s="24">
        <f>VLOOKUP(C44,'[1]Allocation '!C$1:X$65536,22,0)</f>
        <v>107.66958698372966</v>
      </c>
      <c r="BM44" s="24">
        <f>VLOOKUP(C44,[1]Actuals!B$1:W$65536,22,0)</f>
        <v>96</v>
      </c>
      <c r="BN44" s="24">
        <f t="shared" si="20"/>
        <v>-10.838331705956197</v>
      </c>
      <c r="BO44" s="24">
        <f>VLOOKUP(C44,'[1]Allocation '!C$1:Y$65536,23,0)</f>
        <v>106.80682383107877</v>
      </c>
      <c r="BP44" s="24">
        <f>VLOOKUP(C44,[1]Actuals!B$1:X$65536,23,0)</f>
        <v>92</v>
      </c>
      <c r="BQ44" s="24">
        <f t="shared" si="21"/>
        <v>-13.863181489692671</v>
      </c>
      <c r="BR44" s="24">
        <f>VLOOKUP(C44,'[1]Allocation '!C$1:Z$65536,24,0)</f>
        <v>107.44441736398842</v>
      </c>
      <c r="BS44" s="24">
        <f>VLOOKUP(C44,[1]Actuals!B$1:Y$65536,24,0)</f>
        <v>88</v>
      </c>
      <c r="BT44" s="24">
        <f t="shared" si="22"/>
        <v>-18.097187216453282</v>
      </c>
      <c r="BU44" s="24">
        <f>VLOOKUP(C44,'[1]Allocation '!C$1:AA$65536,25,0)</f>
        <v>113.73836436170212</v>
      </c>
      <c r="BV44" s="24">
        <f>VLOOKUP(C44,[1]Actuals!B$1:Z$65536,25,0)</f>
        <v>88</v>
      </c>
      <c r="BW44" s="24">
        <f t="shared" si="23"/>
        <v>-22.629448301059551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f>SUM(D41:D44)</f>
        <v>406.79803245854316</v>
      </c>
      <c r="E45" s="40">
        <f>SUM(E41:E44)</f>
        <v>319</v>
      </c>
      <c r="F45" s="40">
        <f t="shared" si="0"/>
        <v>-21.582708236793323</v>
      </c>
      <c r="G45" s="40">
        <f>SUM(G41:G44)</f>
        <v>409.60053460053456</v>
      </c>
      <c r="H45" s="40">
        <f>SUM(H41:H44)</f>
        <v>329</v>
      </c>
      <c r="I45" s="40">
        <f t="shared" si="1"/>
        <v>-19.677839209643789</v>
      </c>
      <c r="J45" s="40">
        <f>SUM(J41:J44)</f>
        <v>414.04532128023459</v>
      </c>
      <c r="K45" s="40">
        <f>SUM(K41:K44)</f>
        <v>318</v>
      </c>
      <c r="L45" s="40">
        <f t="shared" si="2"/>
        <v>-23.196813571823721</v>
      </c>
      <c r="M45" s="40">
        <f>SUM(M41:M44)</f>
        <v>400.49532536685035</v>
      </c>
      <c r="N45" s="40">
        <f>SUM(N41:N44)</f>
        <v>317</v>
      </c>
      <c r="O45" s="40">
        <f t="shared" si="3"/>
        <v>-20.848014965060912</v>
      </c>
      <c r="P45" s="40">
        <f>SUM(P41:P44)</f>
        <v>411.04124283336421</v>
      </c>
      <c r="Q45" s="40">
        <f>SUM(Q41:Q44)</f>
        <v>319</v>
      </c>
      <c r="R45" s="40">
        <f t="shared" si="4"/>
        <v>-22.392215973003385</v>
      </c>
      <c r="S45" s="40">
        <f>SUM(S41:S44)</f>
        <v>419.06033101975441</v>
      </c>
      <c r="T45" s="40">
        <f>SUM(T41:T44)</f>
        <v>314</v>
      </c>
      <c r="U45" s="40">
        <f t="shared" si="5"/>
        <v>-25.070454835010832</v>
      </c>
      <c r="V45" s="40">
        <f>SUM(V41:V44)</f>
        <v>393.71452223273417</v>
      </c>
      <c r="W45" s="40">
        <f>SUM(W41:W44)</f>
        <v>314</v>
      </c>
      <c r="X45" s="40">
        <f t="shared" si="6"/>
        <v>-20.246782308327703</v>
      </c>
      <c r="Y45" s="40">
        <f>SUM(Y41:Y44)</f>
        <v>373.98235337732632</v>
      </c>
      <c r="Z45" s="40">
        <f>SUM(Z41:Z44)</f>
        <v>308</v>
      </c>
      <c r="AA45" s="40">
        <f t="shared" si="7"/>
        <v>-17.643172941572992</v>
      </c>
      <c r="AB45" s="40">
        <f>SUM(AB41:AB44)</f>
        <v>419.28728630816084</v>
      </c>
      <c r="AC45" s="40">
        <f>SUM(AC41:AC44)</f>
        <v>332</v>
      </c>
      <c r="AD45" s="40">
        <f t="shared" si="8"/>
        <v>-20.818014082117404</v>
      </c>
      <c r="AE45" s="40">
        <f>SUM(AE41:AE44)</f>
        <v>418.49385894568013</v>
      </c>
      <c r="AF45" s="40">
        <f>SUM(AF41:AF44)</f>
        <v>330</v>
      </c>
      <c r="AG45" s="40">
        <f t="shared" si="9"/>
        <v>-21.145796301198892</v>
      </c>
      <c r="AH45" s="40">
        <f>SUM(AH41:AH44)</f>
        <v>501.78457743116348</v>
      </c>
      <c r="AI45" s="40">
        <f>SUM(AI41:AI44)</f>
        <v>430</v>
      </c>
      <c r="AJ45" s="40">
        <f t="shared" si="10"/>
        <v>-14.305855671901583</v>
      </c>
      <c r="AK45" s="40">
        <f>SUM(AK41:AK44)</f>
        <v>474.40252335314813</v>
      </c>
      <c r="AL45" s="40">
        <f>SUM(AL41:AL44)</f>
        <v>414</v>
      </c>
      <c r="AM45" s="40">
        <f t="shared" si="11"/>
        <v>-12.732336018411969</v>
      </c>
      <c r="AN45" s="40">
        <f>SUM(AN41:AN44)</f>
        <v>465.90838461060355</v>
      </c>
      <c r="AO45" s="40">
        <f>SUM(AO41:AO44)</f>
        <v>430</v>
      </c>
      <c r="AP45" s="40">
        <f t="shared" si="12"/>
        <v>-7.7071771611526199</v>
      </c>
      <c r="AQ45" s="40">
        <f>SUM(AQ41:AQ44)</f>
        <v>465.57324086239203</v>
      </c>
      <c r="AR45" s="40">
        <f>SUM(AR41:AR44)</f>
        <v>430</v>
      </c>
      <c r="AS45" s="40">
        <f t="shared" si="13"/>
        <v>-7.6407400039785136</v>
      </c>
      <c r="AT45" s="40">
        <f>SUM(AT41:AT44)</f>
        <v>449.47582993593483</v>
      </c>
      <c r="AU45" s="40">
        <f>SUM(AU41:AU44)</f>
        <v>410</v>
      </c>
      <c r="AV45" s="40">
        <f t="shared" si="14"/>
        <v>-8.7826368642695289</v>
      </c>
      <c r="AW45" s="40">
        <f>SUM(AW41:AW44)</f>
        <v>516.90378052563926</v>
      </c>
      <c r="AX45" s="40">
        <f>SUM(AX41:AX44)</f>
        <v>420</v>
      </c>
      <c r="AY45" s="40">
        <f t="shared" si="15"/>
        <v>-18.746966877877703</v>
      </c>
      <c r="AZ45" s="40">
        <f>SUM(AZ41:AZ44)</f>
        <v>520.48083751403112</v>
      </c>
      <c r="BA45" s="40">
        <f>SUM(BA41:BA44)</f>
        <v>429</v>
      </c>
      <c r="BB45" s="40">
        <f t="shared" si="16"/>
        <v>-17.576216244765202</v>
      </c>
      <c r="BC45" s="40">
        <f>SUM(BC41:BC44)</f>
        <v>459.82574332849293</v>
      </c>
      <c r="BD45" s="40">
        <f>SUM(BD41:BD44)</f>
        <v>392</v>
      </c>
      <c r="BE45" s="40">
        <f t="shared" si="17"/>
        <v>-14.750314507737162</v>
      </c>
      <c r="BF45" s="40">
        <f>SUM(BF41:BF44)</f>
        <v>378.02787222834161</v>
      </c>
      <c r="BG45" s="40">
        <f>SUM(BG41:BG44)</f>
        <v>325</v>
      </c>
      <c r="BH45" s="40">
        <f t="shared" si="18"/>
        <v>-14.027503293807653</v>
      </c>
      <c r="BI45" s="40">
        <f>SUM(BI41:BI44)</f>
        <v>394.6026986506746</v>
      </c>
      <c r="BJ45" s="40">
        <f>SUM(BJ41:BJ44)</f>
        <v>349</v>
      </c>
      <c r="BK45" s="40">
        <f t="shared" si="19"/>
        <v>-11.556610942249225</v>
      </c>
      <c r="BL45" s="40">
        <f>SUM(BL41:BL44)</f>
        <v>366.2778473091364</v>
      </c>
      <c r="BM45" s="40">
        <f>SUM(BM41:BM44)</f>
        <v>334</v>
      </c>
      <c r="BN45" s="40">
        <f t="shared" si="20"/>
        <v>-8.8123940735880986</v>
      </c>
      <c r="BO45" s="40">
        <f>SUM(BO41:BO44)</f>
        <v>348.36992072006069</v>
      </c>
      <c r="BP45" s="40">
        <f>SUM(BP41:BP44)</f>
        <v>319</v>
      </c>
      <c r="BQ45" s="40">
        <f t="shared" si="21"/>
        <v>-8.4306706673626532</v>
      </c>
      <c r="BR45" s="40">
        <f>SUM(BR41:BR44)</f>
        <v>380.49123947247273</v>
      </c>
      <c r="BS45" s="40">
        <f>SUM(BS41:BS44)</f>
        <v>308</v>
      </c>
      <c r="BT45" s="40">
        <f t="shared" si="22"/>
        <v>-19.052012754085297</v>
      </c>
      <c r="BU45" s="40">
        <f>SUM(BU41:BU44)</f>
        <v>425.282579787234</v>
      </c>
      <c r="BV45" s="40">
        <f>SUM(BV41:BV44)</f>
        <v>363</v>
      </c>
      <c r="BW45" s="40">
        <f t="shared" si="23"/>
        <v>-14.644987297244471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f>D40+D45</f>
        <v>942.90893051751061</v>
      </c>
      <c r="E46" s="33">
        <f>E40+E45</f>
        <v>753</v>
      </c>
      <c r="F46" s="33">
        <f t="shared" si="0"/>
        <v>-20.140750010001508</v>
      </c>
      <c r="G46" s="33">
        <f>G40+G45</f>
        <v>931.21532521532527</v>
      </c>
      <c r="H46" s="33">
        <f>H40+H45</f>
        <v>768</v>
      </c>
      <c r="I46" s="33">
        <f t="shared" si="1"/>
        <v>-17.527130492357923</v>
      </c>
      <c r="J46" s="33">
        <f>J40+J45</f>
        <v>928.01617395553387</v>
      </c>
      <c r="K46" s="33">
        <f>K40+K45</f>
        <v>747</v>
      </c>
      <c r="L46" s="33">
        <f t="shared" si="2"/>
        <v>-19.505713266179271</v>
      </c>
      <c r="M46" s="33">
        <f>M40+M45</f>
        <v>903.42617794563807</v>
      </c>
      <c r="N46" s="33">
        <f>N40+N45</f>
        <v>732.7</v>
      </c>
      <c r="O46" s="33">
        <f t="shared" si="3"/>
        <v>-18.897634595209965</v>
      </c>
      <c r="P46" s="33">
        <f>P40+P45</f>
        <v>917.34142161395721</v>
      </c>
      <c r="Q46" s="33">
        <f>Q40+Q45</f>
        <v>746.59999999999991</v>
      </c>
      <c r="R46" s="33">
        <f t="shared" si="4"/>
        <v>-18.612636210578753</v>
      </c>
      <c r="S46" s="33">
        <f>S40+S45</f>
        <v>944.57998457614053</v>
      </c>
      <c r="T46" s="33">
        <f>T40+T45</f>
        <v>780</v>
      </c>
      <c r="U46" s="33">
        <f t="shared" si="5"/>
        <v>-17.423615497208761</v>
      </c>
      <c r="V46" s="33">
        <f>V40+V45</f>
        <v>930.50714285714275</v>
      </c>
      <c r="W46" s="33">
        <f>W40+W45</f>
        <v>780</v>
      </c>
      <c r="X46" s="33">
        <f t="shared" si="6"/>
        <v>-16.174743419487058</v>
      </c>
      <c r="Y46" s="33">
        <f>Y40+Y45</f>
        <v>989.40147549492099</v>
      </c>
      <c r="Z46" s="33">
        <f>Z40+Z45</f>
        <v>860.3</v>
      </c>
      <c r="AA46" s="33">
        <f t="shared" si="7"/>
        <v>-13.048441779444644</v>
      </c>
      <c r="AB46" s="33">
        <f>AB40+AB45</f>
        <v>1104.8168396949959</v>
      </c>
      <c r="AC46" s="33">
        <f>AC40+AC45</f>
        <v>919.30000000000007</v>
      </c>
      <c r="AD46" s="33">
        <f t="shared" si="8"/>
        <v>-16.791637584580172</v>
      </c>
      <c r="AE46" s="33">
        <f>AE40+AE45</f>
        <v>1165.3330097497151</v>
      </c>
      <c r="AF46" s="33">
        <f>AF40+AF45</f>
        <v>961.4</v>
      </c>
      <c r="AG46" s="33">
        <f t="shared" si="9"/>
        <v>-17.499977091828448</v>
      </c>
      <c r="AH46" s="33">
        <f>AH40+AH45</f>
        <v>1198.8952769377688</v>
      </c>
      <c r="AI46" s="33">
        <f>AI40+AI45</f>
        <v>1104.9000000000001</v>
      </c>
      <c r="AJ46" s="33">
        <f t="shared" si="10"/>
        <v>-7.840157413736125</v>
      </c>
      <c r="AK46" s="33">
        <f>AK40+AK45</f>
        <v>1171.2841683852964</v>
      </c>
      <c r="AL46" s="33">
        <f>AL40+AL45</f>
        <v>1094.5</v>
      </c>
      <c r="AM46" s="33">
        <f t="shared" si="11"/>
        <v>-6.5555541906751111</v>
      </c>
      <c r="AN46" s="33">
        <f>AN40+AN45</f>
        <v>1155.9964613504053</v>
      </c>
      <c r="AO46" s="33">
        <f>AO40+AO45</f>
        <v>1094.9000000000001</v>
      </c>
      <c r="AP46" s="33">
        <f t="shared" si="12"/>
        <v>-5.2851771950092212</v>
      </c>
      <c r="AQ46" s="33">
        <f>AQ40+AQ45</f>
        <v>1135.9124835770749</v>
      </c>
      <c r="AR46" s="33">
        <f>AR40+AR45</f>
        <v>1086.0999999999999</v>
      </c>
      <c r="AS46" s="33">
        <f t="shared" si="13"/>
        <v>-4.3852395582634767</v>
      </c>
      <c r="AT46" s="33">
        <f>AT40+AT45</f>
        <v>1121.5097710676046</v>
      </c>
      <c r="AU46" s="33">
        <f>AU40+AU45</f>
        <v>1052.3000000000002</v>
      </c>
      <c r="AV46" s="33">
        <f t="shared" si="14"/>
        <v>-6.1711251076948859</v>
      </c>
      <c r="AW46" s="33">
        <f>AW40+AW45</f>
        <v>1217.3327483047467</v>
      </c>
      <c r="AX46" s="33">
        <f>AX40+AX45</f>
        <v>1085.5</v>
      </c>
      <c r="AY46" s="33">
        <f t="shared" si="15"/>
        <v>-10.829639512149535</v>
      </c>
      <c r="AZ46" s="33">
        <f>AZ40+AZ45</f>
        <v>1206.6688864453758</v>
      </c>
      <c r="BA46" s="33">
        <f>BA40+BA45</f>
        <v>1092.5999999999999</v>
      </c>
      <c r="BB46" s="33">
        <f t="shared" si="16"/>
        <v>-9.4532052435197738</v>
      </c>
      <c r="BC46" s="33">
        <f>BC40+BC45</f>
        <v>1131.8293117813698</v>
      </c>
      <c r="BD46" s="33">
        <f>BD40+BD45</f>
        <v>1040.8</v>
      </c>
      <c r="BE46" s="33">
        <f t="shared" si="17"/>
        <v>-8.0426713492779349</v>
      </c>
      <c r="BF46" s="33">
        <f>BF40+BF45</f>
        <v>1011.8501604329296</v>
      </c>
      <c r="BG46" s="33">
        <f>BG40+BG45</f>
        <v>972.9</v>
      </c>
      <c r="BH46" s="33">
        <f t="shared" si="18"/>
        <v>-3.8494000353040798</v>
      </c>
      <c r="BI46" s="33">
        <f>BI40+BI45</f>
        <v>1008.7063396872992</v>
      </c>
      <c r="BJ46" s="33">
        <f>BJ40+BJ45</f>
        <v>952.80000000000007</v>
      </c>
      <c r="BK46" s="33">
        <f t="shared" si="19"/>
        <v>-5.5423801246882416</v>
      </c>
      <c r="BL46" s="33">
        <f>BL40+BL45</f>
        <v>951.87609511889866</v>
      </c>
      <c r="BM46" s="33">
        <f>BM40+BM45</f>
        <v>912.7</v>
      </c>
      <c r="BN46" s="33">
        <f t="shared" si="20"/>
        <v>-4.1156717055705805</v>
      </c>
      <c r="BO46" s="33">
        <f>BO40+BO45</f>
        <v>903.27876448886673</v>
      </c>
      <c r="BP46" s="33">
        <f>BP40+BP45</f>
        <v>872.50000000000011</v>
      </c>
      <c r="BQ46" s="33">
        <f t="shared" si="21"/>
        <v>-3.407449139611205</v>
      </c>
      <c r="BR46" s="33">
        <f>BR40+BR45</f>
        <v>930.32769789043255</v>
      </c>
      <c r="BS46" s="33">
        <f>BS40+BS45</f>
        <v>820.7</v>
      </c>
      <c r="BT46" s="33">
        <f t="shared" si="22"/>
        <v>-11.783772335169546</v>
      </c>
      <c r="BU46" s="33">
        <f>BU40+BU45</f>
        <v>981.79381648936169</v>
      </c>
      <c r="BV46" s="33">
        <f>BV40+BV45</f>
        <v>894</v>
      </c>
      <c r="BW46" s="33">
        <f t="shared" si="23"/>
        <v>-8.9421847046551424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f>VLOOKUP(C47,'[1]Allocation '!C$1:D$65536,2,0)</f>
        <v>142.77046331477717</v>
      </c>
      <c r="E47" s="24">
        <f>VLOOKUP(C47,[1]Actuals!B$1:C$65536,2,0)</f>
        <v>142</v>
      </c>
      <c r="F47" s="24">
        <f t="shared" si="0"/>
        <v>-0.53965175771579166</v>
      </c>
      <c r="G47" s="24">
        <f>VLOOKUP(C47,'[1]Allocation '!C$1:E$65536,3,0)</f>
        <v>151.3112563112563</v>
      </c>
      <c r="H47" s="24">
        <f>VLOOKUP(C47,[1]Actuals!B$1:D$65536,3,0)</f>
        <v>145</v>
      </c>
      <c r="I47" s="24">
        <f t="shared" si="1"/>
        <v>-4.171042171689904</v>
      </c>
      <c r="J47" s="24">
        <f>VLOOKUP(C47,'[1]Allocation '!C$1:F$65536,4,0)</f>
        <v>147.10786709015392</v>
      </c>
      <c r="K47" s="24">
        <f>VLOOKUP(C47,[1]Actuals!B$1:E$65536,4,0)</f>
        <v>137</v>
      </c>
      <c r="L47" s="24">
        <f t="shared" si="2"/>
        <v>-6.8710581494322049</v>
      </c>
      <c r="M47" s="24">
        <f>VLOOKUP(C47,'[1]Allocation '!C$1:G$65536,5,0)</f>
        <v>134.146492477246</v>
      </c>
      <c r="N47" s="24">
        <f>VLOOKUP(C47,[1]Actuals!B$1:F$65536,5,0)</f>
        <v>137</v>
      </c>
      <c r="O47" s="24">
        <f t="shared" si="3"/>
        <v>2.1271577587002612</v>
      </c>
      <c r="P47" s="24">
        <f>VLOOKUP(C47,'[1]Allocation '!C$1:H$65536,6,0)</f>
        <v>147.77911349485237</v>
      </c>
      <c r="Q47" s="24">
        <f>VLOOKUP(C47,[1]Actuals!B$1:G$65536,6,0)</f>
        <v>139</v>
      </c>
      <c r="R47" s="24">
        <f t="shared" si="4"/>
        <v>-5.9406997966313915</v>
      </c>
      <c r="S47" s="24">
        <f>VLOOKUP(C47,'[1]Allocation '!C$1:I$65536,7,0)</f>
        <v>127.79854066559886</v>
      </c>
      <c r="T47" s="24">
        <f>VLOOKUP(C47,[1]Actuals!B$1:H$65536,7,0)</f>
        <v>115</v>
      </c>
      <c r="U47" s="24">
        <f t="shared" si="5"/>
        <v>-10.014621918952795</v>
      </c>
      <c r="V47" s="25">
        <f>VLOOKUP(C47,'[1]Allocation '!C$1:J$65536,8,0)</f>
        <v>116.27838221381268</v>
      </c>
      <c r="W47" s="24">
        <f>VLOOKUP(C47,[1]Actuals!B$1:I$65536,8,0)</f>
        <v>115</v>
      </c>
      <c r="X47" s="24">
        <f t="shared" si="6"/>
        <v>-1.0994152046783618</v>
      </c>
      <c r="Y47" s="24">
        <f>VLOOKUP(C47,'[1]Allocation '!C$1:K$65536,9,0)</f>
        <v>129.12434195892342</v>
      </c>
      <c r="Z47" s="24">
        <f>VLOOKUP(C47,[1]Actuals!B$1:J$65536,9,0)</f>
        <v>119</v>
      </c>
      <c r="AA47" s="24">
        <f t="shared" si="7"/>
        <v>-7.840769451622176</v>
      </c>
      <c r="AB47" s="24">
        <f>VLOOKUP(C47,'[1]Allocation '!C$1:L$65536,10,0)</f>
        <v>130.46706533579351</v>
      </c>
      <c r="AC47" s="24">
        <f>VLOOKUP(C47,[1]Actuals!B$1:K$65536,10,0)</f>
        <v>126</v>
      </c>
      <c r="AD47" s="24">
        <f t="shared" si="8"/>
        <v>-3.4239026717557137</v>
      </c>
      <c r="AE47" s="24">
        <f>VLOOKUP(C47,'[1]Allocation '!C$1:M$65536,11,0)</f>
        <v>157.82615118389396</v>
      </c>
      <c r="AF47" s="24">
        <f>VLOOKUP(C47,[1]Actuals!B$1:L$65536,11,0)</f>
        <v>135</v>
      </c>
      <c r="AG47" s="24">
        <f t="shared" si="9"/>
        <v>-14.462844726725709</v>
      </c>
      <c r="AH47" s="24">
        <f>VLOOKUP(C47,'[1]Allocation '!C$1:N$65536,12,0)</f>
        <v>168.85146426866149</v>
      </c>
      <c r="AI47" s="24">
        <f>VLOOKUP(C47,[1]Actuals!B$1:M$65536,12,0)</f>
        <v>159</v>
      </c>
      <c r="AJ47" s="24">
        <f t="shared" si="10"/>
        <v>-5.8343967056079009</v>
      </c>
      <c r="AK47" s="24">
        <f>VLOOKUP(C47,'[1]Allocation '!C$1:O$65536,13,0)</f>
        <v>169.63484168385295</v>
      </c>
      <c r="AL47" s="24">
        <f>VLOOKUP(C47,[1]Actuals!B$1:N$65536,13,0)</f>
        <v>175</v>
      </c>
      <c r="AM47" s="24">
        <f t="shared" si="11"/>
        <v>3.1627690767360441</v>
      </c>
      <c r="AN47" s="24">
        <f>VLOOKUP(C47,'[1]Allocation '!C$1:P$65536,14,0)</f>
        <v>155.30279487020118</v>
      </c>
      <c r="AO47" s="24">
        <f>VLOOKUP(C47,[1]Actuals!B$1:O$65536,14,0)</f>
        <v>127</v>
      </c>
      <c r="AP47" s="24">
        <f t="shared" si="12"/>
        <v>-18.224266275346857</v>
      </c>
      <c r="AQ47" s="24">
        <f>VLOOKUP(C47,'[1]Allocation '!C$1:Q$65536,15,0)</f>
        <v>167.33076310064831</v>
      </c>
      <c r="AR47" s="24">
        <f>VLOOKUP(C47,[1]Actuals!B$1:P$65536,15,0)</f>
        <v>130</v>
      </c>
      <c r="AS47" s="24">
        <f t="shared" si="13"/>
        <v>-22.309563650405462</v>
      </c>
      <c r="AT47" s="24">
        <f>VLOOKUP(C47,'[1]Allocation '!C$1:R$65536,16,0)</f>
        <v>161.02101160342278</v>
      </c>
      <c r="AU47" s="24">
        <f>VLOOKUP(C47,[1]Actuals!B$1:Q$65536,16,0)</f>
        <v>139</v>
      </c>
      <c r="AV47" s="24">
        <f t="shared" si="14"/>
        <v>-13.675862164906857</v>
      </c>
      <c r="AW47" s="24">
        <f>VLOOKUP(C47,'[1]Allocation '!C$1:S$65536,17,0)</f>
        <v>136.39143730886849</v>
      </c>
      <c r="AX47" s="24">
        <f>VLOOKUP(C47,[1]Actuals!B$1:R$65536,17,0)</f>
        <v>158</v>
      </c>
      <c r="AY47" s="24">
        <f t="shared" si="15"/>
        <v>15.843049327354269</v>
      </c>
      <c r="AZ47" s="24">
        <f>VLOOKUP('[1]06.11.2020'!C47,'[1]Allocation '!C$1:T$65536,18,0)</f>
        <v>113.14800815522415</v>
      </c>
      <c r="BA47" s="24">
        <f>VLOOKUP(C47,[1]Actuals!B$1:S$65536,18,0)</f>
        <v>123</v>
      </c>
      <c r="BB47" s="24">
        <f t="shared" si="16"/>
        <v>8.7071721415194681</v>
      </c>
      <c r="BC47" s="24">
        <f>VLOOKUP(C47,'[1]Allocation '!C$1:U$65536,19,0)</f>
        <v>103.73509177041922</v>
      </c>
      <c r="BD47" s="24">
        <f>VLOOKUP(C47,[1]Actuals!B$1:T$65536,19,0)</f>
        <v>107</v>
      </c>
      <c r="BE47" s="24">
        <f t="shared" si="17"/>
        <v>3.1473517532586732</v>
      </c>
      <c r="BF47" s="24">
        <f>VLOOKUP(C47,'[1]Allocation '!C$1:V$65536,20,0)</f>
        <v>106.83396389061826</v>
      </c>
      <c r="BG47" s="24">
        <f>VLOOKUP(C47,[1]Actuals!B$1:U$65536,20,0)</f>
        <v>85</v>
      </c>
      <c r="BH47" s="24">
        <f t="shared" si="18"/>
        <v>-20.437287071902453</v>
      </c>
      <c r="BI47" s="24">
        <f>VLOOKUP(C47,'[1]Allocation '!C$1:W$65536,21,0)</f>
        <v>96.637395587920324</v>
      </c>
      <c r="BJ47" s="24">
        <f>VLOOKUP(C47,[1]Actuals!B$1:V$65536,21,0)</f>
        <v>101</v>
      </c>
      <c r="BK47" s="24">
        <f t="shared" si="19"/>
        <v>4.5144060283687963</v>
      </c>
      <c r="BL47" s="24">
        <f>VLOOKUP(C47,'[1]Allocation '!C$1:X$65536,22,0)</f>
        <v>91.569461827284101</v>
      </c>
      <c r="BM47" s="24">
        <f>VLOOKUP(C47,[1]Actuals!B$1:W$65536,22,0)</f>
        <v>85</v>
      </c>
      <c r="BN47" s="24">
        <f t="shared" si="20"/>
        <v>-7.1742933683232142</v>
      </c>
      <c r="BO47" s="24">
        <f>VLOOKUP(C47,'[1]Allocation '!C$1:Y$65536,23,0)</f>
        <v>89.837515371935424</v>
      </c>
      <c r="BP47" s="24">
        <f>VLOOKUP(C47,[1]Actuals!B$1:X$65536,23,0)</f>
        <v>88</v>
      </c>
      <c r="BQ47" s="24">
        <f t="shared" si="21"/>
        <v>-2.0453764380369881</v>
      </c>
      <c r="BR47" s="24">
        <f>VLOOKUP(C47,'[1]Allocation '!C$1:Z$65536,24,0)</f>
        <v>111.38733176266689</v>
      </c>
      <c r="BS47" s="24">
        <f>VLOOKUP(C47,[1]Actuals!B$1:Y$65536,24,0)</f>
        <v>86</v>
      </c>
      <c r="BT47" s="24">
        <f t="shared" si="22"/>
        <v>-22.791938150345235</v>
      </c>
      <c r="BU47" s="24">
        <f>VLOOKUP(C47,'[1]Allocation '!C$1:AA$65536,25,0)</f>
        <v>134.50797872340425</v>
      </c>
      <c r="BV47" s="24">
        <f>VLOOKUP(C47,[1]Actuals!B$1:Z$65536,25,0)</f>
        <v>110</v>
      </c>
      <c r="BW47" s="24">
        <f t="shared" si="23"/>
        <v>-18.220464656450812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f>VLOOKUP(C48,'[1]Allocation '!C$1:D$65536,2,0)</f>
        <v>56.717033371623813</v>
      </c>
      <c r="E48" s="24">
        <f>VLOOKUP(C48,[1]Actuals!B$1:C$65536,2,0)</f>
        <v>35</v>
      </c>
      <c r="F48" s="24">
        <f t="shared" si="0"/>
        <v>-38.290143331948485</v>
      </c>
      <c r="G48" s="24">
        <f>VLOOKUP(C48,'[1]Allocation '!C$1:E$65536,3,0)</f>
        <v>80.956340956340952</v>
      </c>
      <c r="H48" s="24">
        <f>VLOOKUP(C48,[1]Actuals!B$1:D$65536,3,0)</f>
        <v>44</v>
      </c>
      <c r="I48" s="24">
        <f t="shared" si="1"/>
        <v>-45.649717514124291</v>
      </c>
      <c r="J48" s="24">
        <f>VLOOKUP(C48,'[1]Allocation '!C$1:F$65536,4,0)</f>
        <v>83.783288541412162</v>
      </c>
      <c r="K48" s="24">
        <f>VLOOKUP(C48,[1]Actuals!B$1:E$65536,4,0)</f>
        <v>42</v>
      </c>
      <c r="L48" s="24">
        <f t="shared" si="2"/>
        <v>-49.870671429612884</v>
      </c>
      <c r="M48" s="24">
        <f>VLOOKUP(C48,'[1]Allocation '!C$1:G$65536,5,0)</f>
        <v>78.738158627948735</v>
      </c>
      <c r="N48" s="24">
        <f>VLOOKUP(C48,[1]Actuals!B$1:F$65536,5,0)</f>
        <v>39</v>
      </c>
      <c r="O48" s="24">
        <f t="shared" si="3"/>
        <v>-50.468742627978301</v>
      </c>
      <c r="P48" s="24">
        <f>VLOOKUP(C48,'[1]Allocation '!C$1:H$65536,6,0)</f>
        <v>97.866962579372426</v>
      </c>
      <c r="Q48" s="24">
        <f>VLOOKUP(C48,[1]Actuals!B$1:G$65536,6,0)</f>
        <v>40</v>
      </c>
      <c r="R48" s="24">
        <f t="shared" si="4"/>
        <v>-59.128188976377963</v>
      </c>
      <c r="S48" s="24">
        <f>VLOOKUP(C48,'[1]Allocation '!C$1:I$65536,7,0)</f>
        <v>99.06863617488284</v>
      </c>
      <c r="T48" s="24">
        <f>VLOOKUP(C48,[1]Actuals!B$1:H$65536,7,0)</f>
        <v>44</v>
      </c>
      <c r="U48" s="24">
        <f t="shared" si="5"/>
        <v>-55.586347305389225</v>
      </c>
      <c r="V48" s="25">
        <f>VLOOKUP(C48,'[1]Allocation '!C$1:J$65536,8,0)</f>
        <v>94.858680227057704</v>
      </c>
      <c r="W48" s="24">
        <f>VLOOKUP(C48,[1]Actuals!B$1:I$65536,8,0)</f>
        <v>44</v>
      </c>
      <c r="X48" s="24">
        <f t="shared" si="6"/>
        <v>-53.615209599501327</v>
      </c>
      <c r="Y48" s="24">
        <f>VLOOKUP(C48,'[1]Allocation '!C$1:K$65536,9,0)</f>
        <v>87.995847853488542</v>
      </c>
      <c r="Z48" s="24">
        <f>VLOOKUP(C48,[1]Actuals!B$1:J$65536,9,0)</f>
        <v>51</v>
      </c>
      <c r="AA48" s="24">
        <f t="shared" si="7"/>
        <v>-42.042719919110212</v>
      </c>
      <c r="AB48" s="24">
        <f>VLOOKUP(C48,'[1]Allocation '!C$1:L$65536,10,0)</f>
        <v>105.56877042438254</v>
      </c>
      <c r="AC48" s="24">
        <f>VLOOKUP(C48,[1]Actuals!B$1:K$65536,10,0)</f>
        <v>65</v>
      </c>
      <c r="AD48" s="24">
        <f t="shared" si="8"/>
        <v>-38.428760950134766</v>
      </c>
      <c r="AE48" s="24">
        <f>VLOOKUP(C48,'[1]Allocation '!C$1:M$65536,11,0)</f>
        <v>106.91448951167011</v>
      </c>
      <c r="AF48" s="24">
        <f>VLOOKUP(C48,[1]Actuals!B$1:L$65536,11,0)</f>
        <v>79</v>
      </c>
      <c r="AG48" s="24">
        <f t="shared" si="9"/>
        <v>-26.109173451764121</v>
      </c>
      <c r="AH48" s="24">
        <f>VLOOKUP(C48,'[1]Allocation '!C$1:N$65536,12,0)</f>
        <v>128.78501512016553</v>
      </c>
      <c r="AI48" s="24">
        <f>VLOOKUP(C48,[1]Actuals!B$1:M$65536,12,0)</f>
        <v>89</v>
      </c>
      <c r="AJ48" s="24">
        <f t="shared" si="10"/>
        <v>-30.892581006449621</v>
      </c>
      <c r="AK48" s="24">
        <f>VLOOKUP(C48,'[1]Allocation '!C$1:O$65536,13,0)</f>
        <v>124.59056168870556</v>
      </c>
      <c r="AL48" s="24">
        <f>VLOOKUP(C48,[1]Actuals!B$1:N$65536,13,0)</f>
        <v>94</v>
      </c>
      <c r="AM48" s="24">
        <f t="shared" si="11"/>
        <v>-24.55287244401168</v>
      </c>
      <c r="AN48" s="24">
        <f>VLOOKUP(C48,'[1]Allocation '!C$1:P$65536,14,0)</f>
        <v>126.18352083203845</v>
      </c>
      <c r="AO48" s="24">
        <f>VLOOKUP(C48,[1]Actuals!B$1:O$65536,14,0)</f>
        <v>101</v>
      </c>
      <c r="AP48" s="24">
        <f t="shared" si="12"/>
        <v>-19.957852393071178</v>
      </c>
      <c r="AQ48" s="24">
        <f>VLOOKUP(C48,'[1]Allocation '!C$1:Q$65536,15,0)</f>
        <v>121.06872859635143</v>
      </c>
      <c r="AR48" s="24">
        <f>VLOOKUP(C48,[1]Actuals!B$1:P$65536,15,0)</f>
        <v>108</v>
      </c>
      <c r="AS48" s="24">
        <f t="shared" si="13"/>
        <v>-10.794470833110967</v>
      </c>
      <c r="AT48" s="24">
        <f>VLOOKUP(C48,'[1]Allocation '!C$1:R$65536,16,0)</f>
        <v>108.66448635813808</v>
      </c>
      <c r="AU48" s="24">
        <f>VLOOKUP(C48,[1]Actuals!B$1:Q$65536,16,0)</f>
        <v>98</v>
      </c>
      <c r="AV48" s="24">
        <f t="shared" si="14"/>
        <v>-9.8141414141414156</v>
      </c>
      <c r="AW48" s="24">
        <f>VLOOKUP(C48,'[1]Allocation '!C$1:S$65536,17,0)</f>
        <v>87.962593626734019</v>
      </c>
      <c r="AX48" s="24">
        <f>VLOOKUP(C48,[1]Actuals!B$1:R$65536,17,0)</f>
        <v>95</v>
      </c>
      <c r="AY48" s="24">
        <f t="shared" si="15"/>
        <v>8.0004534690381579</v>
      </c>
      <c r="AZ48" s="24">
        <f>VLOOKUP('[1]06.11.2020'!C48,'[1]Allocation '!C$1:T$65536,18,0)</f>
        <v>69.856596339312304</v>
      </c>
      <c r="BA48" s="24">
        <f>VLOOKUP(C48,[1]Actuals!B$1:S$65536,18,0)</f>
        <v>69</v>
      </c>
      <c r="BB48" s="24">
        <f t="shared" si="16"/>
        <v>-1.2262211218416439</v>
      </c>
      <c r="BC48" s="24">
        <f>VLOOKUP(C48,'[1]Allocation '!C$1:U$65536,19,0)</f>
        <v>71.816601994905611</v>
      </c>
      <c r="BD48" s="24">
        <f>VLOOKUP(C48,[1]Actuals!B$1:T$65536,19,0)</f>
        <v>49</v>
      </c>
      <c r="BE48" s="24">
        <f t="shared" si="17"/>
        <v>-31.770651020949348</v>
      </c>
      <c r="BF48" s="24">
        <f>VLOOKUP(C48,'[1]Allocation '!C$1:V$65536,20,0)</f>
        <v>64.716728126047599</v>
      </c>
      <c r="BG48" s="24">
        <f>VLOOKUP(C48,[1]Actuals!B$1:U$65536,20,0)</f>
        <v>47</v>
      </c>
      <c r="BH48" s="24">
        <f t="shared" si="18"/>
        <v>-27.375809375809375</v>
      </c>
      <c r="BI48" s="24">
        <f>VLOOKUP(C48,'[1]Allocation '!C$1:W$65536,21,0)</f>
        <v>58.385093167701861</v>
      </c>
      <c r="BJ48" s="24">
        <f>VLOOKUP(C48,[1]Actuals!B$1:V$65536,21,0)</f>
        <v>53</v>
      </c>
      <c r="BK48" s="24">
        <f t="shared" si="19"/>
        <v>-9.2234042553191458</v>
      </c>
      <c r="BL48" s="24">
        <f>VLOOKUP(C48,'[1]Allocation '!C$1:X$65536,22,0)</f>
        <v>55.344180225281605</v>
      </c>
      <c r="BM48" s="24">
        <f>VLOOKUP(C48,[1]Actuals!B$1:W$65536,22,0)</f>
        <v>50</v>
      </c>
      <c r="BN48" s="24">
        <f t="shared" si="20"/>
        <v>-9.6562641338760784</v>
      </c>
      <c r="BO48" s="24">
        <f>VLOOKUP(C48,'[1]Allocation '!C$1:Y$65536,23,0)</f>
        <v>52.904314607917527</v>
      </c>
      <c r="BP48" s="24">
        <f>VLOOKUP(C48,[1]Actuals!B$1:X$65536,23,0)</f>
        <v>47</v>
      </c>
      <c r="BQ48" s="24">
        <f t="shared" si="21"/>
        <v>-11.160364994188777</v>
      </c>
      <c r="BR48" s="24">
        <f>VLOOKUP(C48,'[1]Allocation '!C$1:Z$65536,24,0)</f>
        <v>74.915373574891007</v>
      </c>
      <c r="BS48" s="24">
        <f>VLOOKUP(C48,[1]Actuals!B$1:Y$65536,24,0)</f>
        <v>63</v>
      </c>
      <c r="BT48" s="24">
        <f t="shared" si="22"/>
        <v>-15.905111336032396</v>
      </c>
      <c r="BU48" s="24">
        <f>VLOOKUP(C48,'[1]Allocation '!C$1:AA$65536,25,0)</f>
        <v>77.144281914893625</v>
      </c>
      <c r="BV48" s="24">
        <f>VLOOKUP(C48,[1]Actuals!B$1:Z$65536,25,0)</f>
        <v>60</v>
      </c>
      <c r="BW48" s="24">
        <f t="shared" si="23"/>
        <v>-22.223658694246936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f>VLOOKUP(C49,'[1]Allocation '!C$1:D$65536,2,0)</f>
        <v>54.76127360018851</v>
      </c>
      <c r="E49" s="24">
        <f>VLOOKUP(C49,[1]Actuals!B$1:C$65536,2,0)</f>
        <v>66</v>
      </c>
      <c r="F49" s="24">
        <f t="shared" si="0"/>
        <v>20.523128227194487</v>
      </c>
      <c r="G49" s="24">
        <f>VLOOKUP(C49,'[1]Allocation '!C$1:E$65536,3,0)</f>
        <v>54.934659934659933</v>
      </c>
      <c r="H49" s="24">
        <f>VLOOKUP(C49,[1]Actuals!B$1:D$65536,3,0)</f>
        <v>72</v>
      </c>
      <c r="I49" s="24">
        <f t="shared" si="1"/>
        <v>31.064796042494532</v>
      </c>
      <c r="J49" s="24">
        <f>VLOOKUP(C49,'[1]Allocation '!C$1:F$65536,4,0)</f>
        <v>57.479232836550203</v>
      </c>
      <c r="K49" s="24">
        <f>VLOOKUP(C49,[1]Actuals!B$1:E$65536,4,0)</f>
        <v>72</v>
      </c>
      <c r="L49" s="24">
        <f t="shared" si="2"/>
        <v>25.262632166197342</v>
      </c>
      <c r="M49" s="24">
        <f>VLOOKUP(C49,'[1]Allocation '!C$1:G$65536,5,0)</f>
        <v>53.464181784409639</v>
      </c>
      <c r="N49" s="24">
        <f>VLOOKUP(C49,[1]Actuals!B$1:F$65536,5,0)</f>
        <v>71</v>
      </c>
      <c r="O49" s="24">
        <f t="shared" si="3"/>
        <v>32.799189345686145</v>
      </c>
      <c r="P49" s="24">
        <f>VLOOKUP(C49,'[1]Allocation '!C$1:H$65536,6,0)</f>
        <v>52.848159792861111</v>
      </c>
      <c r="Q49" s="24">
        <f>VLOOKUP(C49,[1]Actuals!B$1:G$65536,6,0)</f>
        <v>71</v>
      </c>
      <c r="R49" s="24">
        <f t="shared" si="4"/>
        <v>34.34715660542431</v>
      </c>
      <c r="S49" s="24">
        <f>VLOOKUP(C49,'[1]Allocation '!C$1:I$65536,7,0)</f>
        <v>51.515690810939077</v>
      </c>
      <c r="T49" s="24">
        <f>VLOOKUP(C49,[1]Actuals!B$1:H$65536,7,0)</f>
        <v>64</v>
      </c>
      <c r="U49" s="24">
        <f t="shared" si="5"/>
        <v>24.233993551358818</v>
      </c>
      <c r="V49" s="25">
        <f>VLOOKUP(C49,'[1]Allocation '!C$1:J$65536,8,0)</f>
        <v>35.699503311258276</v>
      </c>
      <c r="W49" s="24">
        <f>VLOOKUP(C49,[1]Actuals!B$1:I$65536,8,0)</f>
        <v>64</v>
      </c>
      <c r="X49" s="24">
        <f t="shared" si="6"/>
        <v>79.27420289855074</v>
      </c>
      <c r="Y49" s="24">
        <f>VLOOKUP(C49,'[1]Allocation '!C$1:K$65536,9,0)</f>
        <v>47.823830355156815</v>
      </c>
      <c r="Z49" s="24">
        <f>VLOOKUP(C49,[1]Actuals!B$1:J$65536,9,0)</f>
        <v>59</v>
      </c>
      <c r="AA49" s="24">
        <f t="shared" si="7"/>
        <v>23.369457364341091</v>
      </c>
      <c r="AB49" s="24">
        <f>VLOOKUP(C49,'[1]Allocation '!C$1:L$65536,10,0)</f>
        <v>56.768112398017024</v>
      </c>
      <c r="AC49" s="24">
        <f>VLOOKUP(C49,[1]Actuals!B$1:K$65536,10,0)</f>
        <v>66</v>
      </c>
      <c r="AD49" s="24">
        <f t="shared" si="8"/>
        <v>16.262453007518808</v>
      </c>
      <c r="AE49" s="24">
        <f>VLOOKUP(C49,'[1]Allocation '!C$1:M$65536,11,0)</f>
        <v>57.021061072890724</v>
      </c>
      <c r="AF49" s="24">
        <f>VLOOKUP(C49,[1]Actuals!B$1:L$65536,11,0)</f>
        <v>75</v>
      </c>
      <c r="AG49" s="24">
        <f t="shared" si="9"/>
        <v>31.530347890451527</v>
      </c>
      <c r="AH49" s="24">
        <f>VLOOKUP(C49,'[1]Allocation '!C$1:N$65536,12,0)</f>
        <v>71.547230622314189</v>
      </c>
      <c r="AI49" s="24">
        <f>VLOOKUP(C49,[1]Actuals!B$1:M$65536,12,0)</f>
        <v>66</v>
      </c>
      <c r="AJ49" s="24">
        <f t="shared" si="10"/>
        <v>-7.7532429614181542</v>
      </c>
      <c r="AK49" s="24">
        <f>VLOOKUP(C49,'[1]Allocation '!C$1:O$65536,13,0)</f>
        <v>75.712725949290302</v>
      </c>
      <c r="AL49" s="24">
        <f>VLOOKUP(C49,[1]Actuals!B$1:N$65536,13,0)</f>
        <v>64</v>
      </c>
      <c r="AM49" s="24">
        <f t="shared" si="11"/>
        <v>-15.469956737702287</v>
      </c>
      <c r="AN49" s="24">
        <f>VLOOKUP(C49,'[1]Allocation '!C$1:P$65536,14,0)</f>
        <v>67.94497275571301</v>
      </c>
      <c r="AO49" s="24">
        <f>VLOOKUP(C49,[1]Actuals!B$1:O$65536,14,0)</f>
        <v>50</v>
      </c>
      <c r="AP49" s="24">
        <f t="shared" si="12"/>
        <v>-26.411038268028658</v>
      </c>
      <c r="AQ49" s="24">
        <f>VLOOKUP(C49,'[1]Allocation '!C$1:Q$65536,15,0)</f>
        <v>61.026513601412915</v>
      </c>
      <c r="AR49" s="24">
        <f>VLOOKUP(C49,[1]Actuals!B$1:P$65536,15,0)</f>
        <v>63</v>
      </c>
      <c r="AS49" s="24">
        <f t="shared" si="13"/>
        <v>3.2338180278111013</v>
      </c>
      <c r="AT49" s="24">
        <f>VLOOKUP(C49,'[1]Allocation '!C$1:R$65536,16,0)</f>
        <v>63.222973881098518</v>
      </c>
      <c r="AU49" s="24">
        <f>VLOOKUP(C49,[1]Actuals!B$1:Q$65536,16,0)</f>
        <v>68</v>
      </c>
      <c r="AV49" s="24">
        <f t="shared" si="14"/>
        <v>7.5558390022675708</v>
      </c>
      <c r="AW49" s="24">
        <f>VLOOKUP(C49,'[1]Allocation '!C$1:S$65536,17,0)</f>
        <v>52.38221867659442</v>
      </c>
      <c r="AX49" s="24">
        <f>VLOOKUP(C49,[1]Actuals!B$1:R$65536,17,0)</f>
        <v>66</v>
      </c>
      <c r="AY49" s="24">
        <f t="shared" si="15"/>
        <v>25.996954057026834</v>
      </c>
      <c r="AZ49" s="24">
        <f>VLOOKUP('[1]06.11.2020'!C49,'[1]Allocation '!C$1:T$65536,18,0)</f>
        <v>55.098160492978714</v>
      </c>
      <c r="BA49" s="24">
        <f>VLOOKUP(C49,[1]Actuals!B$1:S$65536,18,0)</f>
        <v>54</v>
      </c>
      <c r="BB49" s="24">
        <f t="shared" si="16"/>
        <v>-1.993098287044728</v>
      </c>
      <c r="BC49" s="24">
        <f>VLOOKUP(C49,'[1]Allocation '!C$1:U$65536,19,0)</f>
        <v>56.854809912633613</v>
      </c>
      <c r="BD49" s="24">
        <f>VLOOKUP(C49,[1]Actuals!B$1:T$65536,19,0)</f>
        <v>55</v>
      </c>
      <c r="BE49" s="24">
        <f t="shared" si="17"/>
        <v>-3.262362349788559</v>
      </c>
      <c r="BF49" s="24">
        <f>VLOOKUP(C49,'[1]Allocation '!C$1:V$65536,20,0)</f>
        <v>46.226234375748291</v>
      </c>
      <c r="BG49" s="24">
        <f>VLOOKUP(C49,[1]Actuals!B$1:U$65536,20,0)</f>
        <v>54</v>
      </c>
      <c r="BH49" s="24">
        <f t="shared" si="18"/>
        <v>16.816783216783211</v>
      </c>
      <c r="BI49" s="24">
        <f>VLOOKUP(C49,'[1]Allocation '!C$1:W$65536,21,0)</f>
        <v>53.351895480831011</v>
      </c>
      <c r="BJ49" s="24">
        <f>VLOOKUP(C49,[1]Actuals!B$1:V$65536,21,0)</f>
        <v>46</v>
      </c>
      <c r="BK49" s="24">
        <f t="shared" si="19"/>
        <v>-13.780008028904051</v>
      </c>
      <c r="BL49" s="24">
        <f>VLOOKUP(C49,'[1]Allocation '!C$1:X$65536,22,0)</f>
        <v>50.312891113892363</v>
      </c>
      <c r="BM49" s="24">
        <f>VLOOKUP(C49,[1]Actuals!B$1:W$65536,22,0)</f>
        <v>50</v>
      </c>
      <c r="BN49" s="24">
        <f t="shared" si="20"/>
        <v>-0.6218905472636761</v>
      </c>
      <c r="BO49" s="24">
        <f>VLOOKUP(C49,'[1]Allocation '!C$1:Y$65536,23,0)</f>
        <v>46.915146916455164</v>
      </c>
      <c r="BP49" s="24">
        <f>VLOOKUP(C49,[1]Actuals!B$1:X$65536,23,0)</f>
        <v>46</v>
      </c>
      <c r="BQ49" s="24">
        <f t="shared" si="21"/>
        <v>-1.9506427595437896</v>
      </c>
      <c r="BR49" s="24">
        <f>VLOOKUP(C49,'[1]Allocation '!C$1:Z$65536,24,0)</f>
        <v>45.343515584802454</v>
      </c>
      <c r="BS49" s="24">
        <f>VLOOKUP(C49,[1]Actuals!B$1:Y$65536,24,0)</f>
        <v>46</v>
      </c>
      <c r="BT49" s="24">
        <f t="shared" si="22"/>
        <v>1.4478021978021856</v>
      </c>
      <c r="BU49" s="24">
        <f>VLOOKUP(C49,'[1]Allocation '!C$1:AA$65536,25,0)</f>
        <v>64.286901595744681</v>
      </c>
      <c r="BV49" s="24">
        <f>VLOOKUP(C49,[1]Actuals!B$1:Z$65536,25,0)</f>
        <v>63</v>
      </c>
      <c r="BW49" s="24">
        <f t="shared" si="23"/>
        <v>-2.0018099547511308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f>VLOOKUP(C50,'[1]Allocation '!C$1:D$65536,2,0)</f>
        <v>50.849754057317902</v>
      </c>
      <c r="E50" s="24">
        <f>VLOOKUP(C50,[1]Actuals!B$1:C$65536,2,0)</f>
        <v>58</v>
      </c>
      <c r="F50" s="24">
        <f t="shared" si="0"/>
        <v>14.061515291936971</v>
      </c>
      <c r="G50" s="24">
        <f>VLOOKUP(C50,'[1]Allocation '!C$1:E$65536,3,0)</f>
        <v>54.934659934659933</v>
      </c>
      <c r="H50" s="24">
        <f>VLOOKUP(C50,[1]Actuals!B$1:D$65536,3,0)</f>
        <v>62</v>
      </c>
      <c r="I50" s="24">
        <f t="shared" si="1"/>
        <v>12.861352147703622</v>
      </c>
      <c r="J50" s="24">
        <f>VLOOKUP(C50,'[1]Allocation '!C$1:F$65536,4,0)</f>
        <v>62.350354263376495</v>
      </c>
      <c r="K50" s="24">
        <f>VLOOKUP(C50,[1]Actuals!B$1:E$65536,4,0)</f>
        <v>63</v>
      </c>
      <c r="L50" s="24">
        <f t="shared" si="2"/>
        <v>1.0419278996865227</v>
      </c>
      <c r="M50" s="24">
        <f>VLOOKUP(C50,'[1]Allocation '!C$1:G$65536,5,0)</f>
        <v>52.492105751965823</v>
      </c>
      <c r="N50" s="24">
        <f>VLOOKUP(C50,[1]Actuals!B$1:F$65536,5,0)</f>
        <v>65</v>
      </c>
      <c r="O50" s="24">
        <f t="shared" si="3"/>
        <v>23.828143430054254</v>
      </c>
      <c r="P50" s="24">
        <f>VLOOKUP(C50,'[1]Allocation '!C$1:H$65536,6,0)</f>
        <v>54.80549904444856</v>
      </c>
      <c r="Q50" s="24">
        <f>VLOOKUP(C50,[1]Actuals!B$1:G$65536,6,0)</f>
        <v>63</v>
      </c>
      <c r="R50" s="24">
        <f t="shared" si="4"/>
        <v>14.951968503936996</v>
      </c>
      <c r="S50" s="24">
        <f>VLOOKUP(C50,'[1]Allocation '!C$1:I$65536,7,0)</f>
        <v>52.506377172687905</v>
      </c>
      <c r="T50" s="24">
        <f>VLOOKUP(C50,[1]Actuals!B$1:H$65536,7,0)</f>
        <v>59</v>
      </c>
      <c r="U50" s="24">
        <f t="shared" si="5"/>
        <v>12.367303129589875</v>
      </c>
      <c r="V50" s="25">
        <f>VLOOKUP(C50,'[1]Allocation '!C$1:J$65536,8,0)</f>
        <v>48.959318826868497</v>
      </c>
      <c r="W50" s="24">
        <f>VLOOKUP(C50,[1]Actuals!B$1:I$65536,8,0)</f>
        <v>59</v>
      </c>
      <c r="X50" s="24">
        <f t="shared" si="6"/>
        <v>20.508212560386472</v>
      </c>
      <c r="Y50" s="24">
        <f>VLOOKUP(C50,'[1]Allocation '!C$1:K$65536,9,0)</f>
        <v>71.735745532735223</v>
      </c>
      <c r="Z50" s="24">
        <f>VLOOKUP(C50,[1]Actuals!B$1:J$65536,9,0)</f>
        <v>76</v>
      </c>
      <c r="AA50" s="24">
        <f t="shared" si="7"/>
        <v>5.944392764857886</v>
      </c>
      <c r="AB50" s="24">
        <f>VLOOKUP(C50,'[1]Allocation '!C$1:L$65536,10,0)</f>
        <v>100.58911144210035</v>
      </c>
      <c r="AC50" s="24">
        <f>VLOOKUP(C50,[1]Actuals!B$1:K$65536,10,0)</f>
        <v>104</v>
      </c>
      <c r="AD50" s="24">
        <f t="shared" si="8"/>
        <v>3.3909123055162684</v>
      </c>
      <c r="AE50" s="24">
        <f>VLOOKUP(C50,'[1]Allocation '!C$1:M$65536,11,0)</f>
        <v>120.15152154644831</v>
      </c>
      <c r="AF50" s="24">
        <f>VLOOKUP(C50,[1]Actuals!B$1:L$65536,11,0)</f>
        <v>122</v>
      </c>
      <c r="AG50" s="24">
        <f t="shared" si="9"/>
        <v>1.538456134188118</v>
      </c>
      <c r="AH50" s="24">
        <f>VLOOKUP(C50,'[1]Allocation '!C$1:N$65536,12,0)</f>
        <v>145.00238739455676</v>
      </c>
      <c r="AI50" s="24">
        <f>VLOOKUP(C50,[1]Actuals!B$1:M$65536,12,0)</f>
        <v>163</v>
      </c>
      <c r="AJ50" s="24">
        <f t="shared" si="10"/>
        <v>12.411942264420157</v>
      </c>
      <c r="AK50" s="24">
        <f>VLOOKUP(C50,'[1]Allocation '!C$1:O$65536,13,0)</f>
        <v>143.75834041004489</v>
      </c>
      <c r="AL50" s="24">
        <f>VLOOKUP(C50,[1]Actuals!B$1:N$65536,13,0)</f>
        <v>152</v>
      </c>
      <c r="AM50" s="24">
        <f t="shared" si="11"/>
        <v>5.732995780590711</v>
      </c>
      <c r="AN50" s="24">
        <f>VLOOKUP(C50,'[1]Allocation '!C$1:P$65536,14,0)</f>
        <v>142.68444278699732</v>
      </c>
      <c r="AO50" s="24">
        <f>VLOOKUP(C50,[1]Actuals!B$1:O$65536,14,0)</f>
        <v>127</v>
      </c>
      <c r="AP50" s="24">
        <f t="shared" si="12"/>
        <v>-10.99239866704419</v>
      </c>
      <c r="AQ50" s="24">
        <f>VLOOKUP(C50,'[1]Allocation '!C$1:Q$65536,15,0)</f>
        <v>158.47207564237868</v>
      </c>
      <c r="AR50" s="24">
        <f>VLOOKUP(C50,[1]Actuals!B$1:P$65536,15,0)</f>
        <v>142</v>
      </c>
      <c r="AS50" s="24">
        <f t="shared" si="13"/>
        <v>-10.394308003859901</v>
      </c>
      <c r="AT50" s="24">
        <f>VLOOKUP(C50,'[1]Allocation '!C$1:R$65536,16,0)</f>
        <v>145.21526813314816</v>
      </c>
      <c r="AU50" s="24">
        <f>VLOOKUP(C50,[1]Actuals!B$1:Q$65536,16,0)</f>
        <v>155</v>
      </c>
      <c r="AV50" s="24">
        <f t="shared" si="14"/>
        <v>6.7380875252595365</v>
      </c>
      <c r="AW50" s="24">
        <f>VLOOKUP(C50,'[1]Allocation '!C$1:S$65536,17,0)</f>
        <v>121.56628107964366</v>
      </c>
      <c r="AX50" s="24">
        <f>VLOOKUP(C50,[1]Actuals!B$1:R$65536,17,0)</f>
        <v>145</v>
      </c>
      <c r="AY50" s="24">
        <f t="shared" si="15"/>
        <v>19.276495679755008</v>
      </c>
      <c r="AZ50" s="24">
        <f>VLOOKUP('[1]06.11.2020'!C50,'[1]Allocation '!C$1:T$65536,18,0)</f>
        <v>94.453989416534938</v>
      </c>
      <c r="BA50" s="24">
        <f>VLOOKUP(C50,[1]Actuals!B$1:S$65536,18,0)</f>
        <v>98</v>
      </c>
      <c r="BB50" s="24">
        <f t="shared" si="16"/>
        <v>3.7542200232828957</v>
      </c>
      <c r="BC50" s="24">
        <f>VLOOKUP(C50,'[1]Allocation '!C$1:U$65536,19,0)</f>
        <v>60.844621134572812</v>
      </c>
      <c r="BD50" s="24">
        <f>VLOOKUP(C50,[1]Actuals!B$1:T$65536,19,0)</f>
        <v>60</v>
      </c>
      <c r="BE50" s="24">
        <f t="shared" si="17"/>
        <v>-1.3881607261629993</v>
      </c>
      <c r="BF50" s="24">
        <f>VLOOKUP(C50,'[1]Allocation '!C$1:V$65536,20,0)</f>
        <v>43.144485417365068</v>
      </c>
      <c r="BG50" s="24">
        <f>VLOOKUP(C50,[1]Actuals!B$1:U$65536,20,0)</f>
        <v>38</v>
      </c>
      <c r="BH50" s="24">
        <f t="shared" si="18"/>
        <v>-11.923853923853924</v>
      </c>
      <c r="BI50" s="24">
        <f>VLOOKUP(C50,'[1]Allocation '!C$1:W$65536,21,0)</f>
        <v>49.325337331334332</v>
      </c>
      <c r="BJ50" s="24">
        <f>VLOOKUP(C50,[1]Actuals!B$1:V$65536,21,0)</f>
        <v>40</v>
      </c>
      <c r="BK50" s="24">
        <f t="shared" si="19"/>
        <v>-18.90577507598784</v>
      </c>
      <c r="BL50" s="24">
        <f>VLOOKUP(C50,'[1]Allocation '!C$1:X$65536,22,0)</f>
        <v>48.300375469336672</v>
      </c>
      <c r="BM50" s="24">
        <f>VLOOKUP(C50,[1]Actuals!B$1:W$65536,22,0)</f>
        <v>40</v>
      </c>
      <c r="BN50" s="24">
        <f t="shared" si="20"/>
        <v>-17.184908789386402</v>
      </c>
      <c r="BO50" s="24">
        <f>VLOOKUP(C50,'[1]Allocation '!C$1:Y$65536,23,0)</f>
        <v>44.918757685967712</v>
      </c>
      <c r="BP50" s="24">
        <f>VLOOKUP(C50,[1]Actuals!B$1:X$65536,23,0)</f>
        <v>36</v>
      </c>
      <c r="BQ50" s="24">
        <f t="shared" si="21"/>
        <v>-19.855307994757535</v>
      </c>
      <c r="BR50" s="24">
        <f>VLOOKUP(C50,'[1]Allocation '!C$1:Z$65536,24,0)</f>
        <v>54.215072981829017</v>
      </c>
      <c r="BS50" s="24">
        <f>VLOOKUP(C50,[1]Actuals!B$1:Y$65536,24,0)</f>
        <v>49</v>
      </c>
      <c r="BT50" s="24">
        <f t="shared" si="22"/>
        <v>-9.619230769230775</v>
      </c>
      <c r="BU50" s="24">
        <f>VLOOKUP(C50,'[1]Allocation '!C$1:AA$65536,25,0)</f>
        <v>53.407579787234042</v>
      </c>
      <c r="BV50" s="24">
        <f>VLOOKUP(C50,[1]Actuals!B$1:Z$65536,25,0)</f>
        <v>71</v>
      </c>
      <c r="BW50" s="24">
        <f t="shared" si="23"/>
        <v>32.939931528166824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f>VLOOKUP(C51,'[1]Allocation '!C$1:D$65536,2,0)</f>
        <v>69.429471885953291</v>
      </c>
      <c r="E51" s="24">
        <f>VLOOKUP(C51,[1]Actuals!B$1:C$65536,2,0)</f>
        <v>84</v>
      </c>
      <c r="F51" s="24">
        <f t="shared" si="0"/>
        <v>20.986085185813668</v>
      </c>
      <c r="G51" s="24">
        <f>VLOOKUP(C51,'[1]Allocation '!C$1:E$65536,3,0)</f>
        <v>76.13751113751114</v>
      </c>
      <c r="H51" s="24">
        <f>VLOOKUP(C51,[1]Actuals!B$1:D$65536,3,0)</f>
        <v>95</v>
      </c>
      <c r="I51" s="24">
        <f t="shared" si="1"/>
        <v>24.774238848471843</v>
      </c>
      <c r="J51" s="24">
        <f>VLOOKUP(C51,'[1]Allocation '!C$1:F$65536,4,0)</f>
        <v>71.11837283166382</v>
      </c>
      <c r="K51" s="24">
        <f>VLOOKUP(C51,[1]Actuals!B$1:E$65536,4,0)</f>
        <v>87</v>
      </c>
      <c r="L51" s="24">
        <f t="shared" si="2"/>
        <v>22.331257783312573</v>
      </c>
      <c r="M51" s="24">
        <f>VLOOKUP(C51,'[1]Allocation '!C$1:G$65536,5,0)</f>
        <v>69.017398303510618</v>
      </c>
      <c r="N51" s="24">
        <f>VLOOKUP(C51,[1]Actuals!B$1:F$65536,5,0)</f>
        <v>86</v>
      </c>
      <c r="O51" s="24">
        <f t="shared" si="3"/>
        <v>24.606261774468468</v>
      </c>
      <c r="P51" s="24">
        <f>VLOOKUP(C51,'[1]Allocation '!C$1:H$65536,6,0)</f>
        <v>77.31490043770421</v>
      </c>
      <c r="Q51" s="24">
        <f>VLOOKUP(C51,[1]Actuals!B$1:G$65536,6,0)</f>
        <v>97</v>
      </c>
      <c r="R51" s="24">
        <f t="shared" si="4"/>
        <v>25.46093890162464</v>
      </c>
      <c r="S51" s="24">
        <f>VLOOKUP(C51,'[1]Allocation '!C$1:I$65536,7,0)</f>
        <v>73.310790769413302</v>
      </c>
      <c r="T51" s="24">
        <f>VLOOKUP(C51,[1]Actuals!B$1:H$65536,7,0)</f>
        <v>71</v>
      </c>
      <c r="U51" s="24">
        <f t="shared" si="5"/>
        <v>-3.1520472568376783</v>
      </c>
      <c r="V51" s="25">
        <f>VLOOKUP(C51,'[1]Allocation '!C$1:J$65536,8,0)</f>
        <v>47.9393330179754</v>
      </c>
      <c r="W51" s="24">
        <f>VLOOKUP(C51,[1]Actuals!B$1:I$65536,8,0)</f>
        <v>71</v>
      </c>
      <c r="X51" s="24">
        <f t="shared" si="6"/>
        <v>48.103854455750856</v>
      </c>
      <c r="Y51" s="24">
        <f>VLOOKUP(C51,'[1]Allocation '!C$1:K$65536,9,0)</f>
        <v>57.38859642618818</v>
      </c>
      <c r="Z51" s="24">
        <f>VLOOKUP(C51,[1]Actuals!B$1:J$65536,9,0)</f>
        <v>67</v>
      </c>
      <c r="AA51" s="24">
        <f t="shared" si="7"/>
        <v>16.747932816537471</v>
      </c>
      <c r="AB51" s="24">
        <f>VLOOKUP(C51,'[1]Allocation '!C$1:L$65536,10,0)</f>
        <v>69.71522575195074</v>
      </c>
      <c r="AC51" s="24">
        <f>VLOOKUP(C51,[1]Actuals!B$1:K$65536,10,0)</f>
        <v>80</v>
      </c>
      <c r="AD51" s="24">
        <f t="shared" si="8"/>
        <v>14.752551020408159</v>
      </c>
      <c r="AE51" s="24">
        <f>VLOOKUP(C51,'[1]Allocation '!C$1:M$65536,11,0)</f>
        <v>75.34925927489131</v>
      </c>
      <c r="AF51" s="24">
        <f>VLOOKUP(C51,[1]Actuals!B$1:L$65536,11,0)</f>
        <v>85</v>
      </c>
      <c r="AG51" s="24">
        <f t="shared" si="9"/>
        <v>12.808010082621493</v>
      </c>
      <c r="AH51" s="24">
        <f>VLOOKUP(C51,'[1]Allocation '!C$1:N$65536,12,0)</f>
        <v>100.16612287123986</v>
      </c>
      <c r="AI51" s="24">
        <f>VLOOKUP(C51,[1]Actuals!B$1:M$65536,12,0)</f>
        <v>118</v>
      </c>
      <c r="AJ51" s="24">
        <f t="shared" si="10"/>
        <v>17.804300114206253</v>
      </c>
      <c r="AK51" s="24">
        <f>VLOOKUP(C51,'[1]Allocation '!C$1:O$65536,13,0)</f>
        <v>84.338226373892994</v>
      </c>
      <c r="AL51" s="24">
        <f>VLOOKUP(C51,[1]Actuals!B$1:N$65536,13,0)</f>
        <v>89</v>
      </c>
      <c r="AM51" s="24">
        <f t="shared" si="11"/>
        <v>5.5274741081703187</v>
      </c>
      <c r="AN51" s="24">
        <f>VLOOKUP(C51,'[1]Allocation '!C$1:P$65536,14,0)</f>
        <v>96.09360432593698</v>
      </c>
      <c r="AO51" s="24">
        <f>VLOOKUP(C51,[1]Actuals!B$1:O$65536,14,0)</f>
        <v>65</v>
      </c>
      <c r="AP51" s="24">
        <f t="shared" si="12"/>
        <v>-32.357621034248574</v>
      </c>
      <c r="AQ51" s="24">
        <f>VLOOKUP(C51,'[1]Allocation '!C$1:Q$65536,15,0)</f>
        <v>49.21493032372009</v>
      </c>
      <c r="AR51" s="24">
        <f>VLOOKUP(C51,[1]Actuals!B$1:P$65536,15,0)</f>
        <v>67</v>
      </c>
      <c r="AS51" s="24">
        <f t="shared" si="13"/>
        <v>36.137549234135662</v>
      </c>
      <c r="AT51" s="24">
        <f>VLOOKUP(C51,'[1]Allocation '!C$1:R$65536,16,0)</f>
        <v>60.259396980422025</v>
      </c>
      <c r="AU51" s="24">
        <f>VLOOKUP(C51,[1]Actuals!B$1:Q$65536,16,0)</f>
        <v>65</v>
      </c>
      <c r="AV51" s="24">
        <f t="shared" si="14"/>
        <v>7.8669937920523392</v>
      </c>
      <c r="AW51" s="24">
        <f>VLOOKUP(C51,'[1]Allocation '!C$1:S$65536,17,0)</f>
        <v>53.370562425209407</v>
      </c>
      <c r="AX51" s="24">
        <f>VLOOKUP(C51,[1]Actuals!B$1:R$65536,17,0)</f>
        <v>59</v>
      </c>
      <c r="AY51" s="24">
        <f t="shared" si="15"/>
        <v>10.547832585949193</v>
      </c>
      <c r="AZ51" s="24">
        <f>VLOOKUP('[1]06.11.2020'!C51,'[1]Allocation '!C$1:T$65536,18,0)</f>
        <v>37.388037477378411</v>
      </c>
      <c r="BA51" s="24">
        <f>VLOOKUP(C51,[1]Actuals!B$1:S$65536,18,0)</f>
        <v>37</v>
      </c>
      <c r="BB51" s="24">
        <f t="shared" si="16"/>
        <v>-1.0378653268794673</v>
      </c>
      <c r="BC51" s="24">
        <f>VLOOKUP(C51,'[1]Allocation '!C$1:U$65536,19,0)</f>
        <v>31.918489775513606</v>
      </c>
      <c r="BD51" s="24">
        <f>VLOOKUP(C51,[1]Actuals!B$1:T$65536,19,0)</f>
        <v>28</v>
      </c>
      <c r="BE51" s="24">
        <f t="shared" si="17"/>
        <v>-12.276551312649168</v>
      </c>
      <c r="BF51" s="24">
        <f>VLOOKUP(C51,'[1]Allocation '!C$1:V$65536,20,0)</f>
        <v>30.817489583832192</v>
      </c>
      <c r="BG51" s="24">
        <f>VLOOKUP(C51,[1]Actuals!B$1:U$65536,20,0)</f>
        <v>19</v>
      </c>
      <c r="BH51" s="24">
        <f t="shared" si="18"/>
        <v>-38.346697746697743</v>
      </c>
      <c r="BI51" s="24">
        <f>VLOOKUP(C51,'[1]Allocation '!C$1:W$65536,21,0)</f>
        <v>34.225744270721776</v>
      </c>
      <c r="BJ51" s="24">
        <f>VLOOKUP(C51,[1]Actuals!B$1:V$65536,21,0)</f>
        <v>33</v>
      </c>
      <c r="BK51" s="24">
        <f t="shared" si="19"/>
        <v>-3.5813516896119988</v>
      </c>
      <c r="BL51" s="24">
        <f>VLOOKUP(C51,'[1]Allocation '!C$1:X$65536,22,0)</f>
        <v>32.200250312891114</v>
      </c>
      <c r="BM51" s="24">
        <f>VLOOKUP(C51,[1]Actuals!B$1:W$65536,22,0)</f>
        <v>33</v>
      </c>
      <c r="BN51" s="24">
        <f t="shared" si="20"/>
        <v>2.4836753731343268</v>
      </c>
      <c r="BO51" s="24">
        <f>VLOOKUP(C51,'[1]Allocation '!C$1:Y$65536,23,0)</f>
        <v>30.944033072555534</v>
      </c>
      <c r="BP51" s="24">
        <f>VLOOKUP(C51,[1]Actuals!B$1:X$65536,23,0)</f>
        <v>30</v>
      </c>
      <c r="BQ51" s="24">
        <f t="shared" si="21"/>
        <v>-3.0507758001099194</v>
      </c>
      <c r="BR51" s="24">
        <f>VLOOKUP(C51,'[1]Allocation '!C$1:Z$65536,24,0)</f>
        <v>51.257887182820163</v>
      </c>
      <c r="BS51" s="24">
        <f>VLOOKUP(C51,[1]Actuals!B$1:Y$65536,24,0)</f>
        <v>41</v>
      </c>
      <c r="BT51" s="24">
        <f t="shared" si="22"/>
        <v>-20.012309805579044</v>
      </c>
      <c r="BU51" s="24">
        <f>VLOOKUP(C51,'[1]Allocation '!C$1:AA$65536,25,0)</f>
        <v>81.100398936170208</v>
      </c>
      <c r="BV51" s="24">
        <f>VLOOKUP(C51,[1]Actuals!B$1:Z$65536,25,0)</f>
        <v>85</v>
      </c>
      <c r="BW51" s="24">
        <f t="shared" si="23"/>
        <v>4.8083623693379849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f>VLOOKUP(C52,'[1]Allocation '!C$1:D$65536,2,0)</f>
        <v>14.668198285764779</v>
      </c>
      <c r="E52" s="24">
        <f>VLOOKUP(C52,[1]Actuals!B$1:C$65536,2,0)</f>
        <v>0</v>
      </c>
      <c r="F52" s="24">
        <f>(E52-D52)/D52*100</f>
        <v>-100</v>
      </c>
      <c r="G52" s="24">
        <f>VLOOKUP(C52,'[1]Allocation '!C$1:E$65536,3,0)</f>
        <v>13.492723492723492</v>
      </c>
      <c r="H52" s="24">
        <f>VLOOKUP(C52,[1]Actuals!B$1:D$65536,3,0)</f>
        <v>0</v>
      </c>
      <c r="I52" s="24">
        <f>(H52-G52)/G52*100</f>
        <v>-100</v>
      </c>
      <c r="J52" s="24">
        <f>VLOOKUP(C52,'[1]Allocation '!C$1:F$65536,4,0)</f>
        <v>14.613364280478866</v>
      </c>
      <c r="K52" s="24">
        <f>VLOOKUP(C52,[1]Actuals!B$1:E$65536,4,0)</f>
        <v>0</v>
      </c>
      <c r="L52" s="24">
        <f>(K52-J52)/J52*100</f>
        <v>-100</v>
      </c>
      <c r="M52" s="24">
        <f>VLOOKUP(C52,'[1]Allocation '!C$1:G$65536,5,0)</f>
        <v>14.581140486657175</v>
      </c>
      <c r="N52" s="24">
        <f>VLOOKUP(C52,[1]Actuals!B$1:F$65536,5,0)</f>
        <v>0</v>
      </c>
      <c r="O52" s="24">
        <f>(N52-M52)/M52*100</f>
        <v>-100</v>
      </c>
      <c r="P52" s="24">
        <f>VLOOKUP(C52,'[1]Allocation '!C$1:H$65536,6,0)</f>
        <v>13.70137476111214</v>
      </c>
      <c r="Q52" s="24">
        <f>VLOOKUP(C52,[1]Actuals!B$1:G$65536,6,0)</f>
        <v>0</v>
      </c>
      <c r="R52" s="24">
        <f>(Q52-P52)/P52*100</f>
        <v>-100</v>
      </c>
      <c r="S52" s="24">
        <f>VLOOKUP(C52,'[1]Allocation '!C$1:I$65536,7,0)</f>
        <v>14.860295426232426</v>
      </c>
      <c r="T52" s="24">
        <f>VLOOKUP(C52,[1]Actuals!B$1:H$65536,7,0)</f>
        <v>0</v>
      </c>
      <c r="U52" s="24">
        <f>(T52-S52)/S52*100</f>
        <v>-100</v>
      </c>
      <c r="V52" s="25">
        <f>VLOOKUP(C52,'[1]Allocation '!C$1:J$65536,8,0)</f>
        <v>14.27980132450331</v>
      </c>
      <c r="W52" s="24">
        <f>VLOOKUP(C52,[1]Actuals!B$1:I$65536,8,0)</f>
        <v>0</v>
      </c>
      <c r="X52" s="24">
        <f>(W52-V52)/V52*100</f>
        <v>-100</v>
      </c>
      <c r="Y52" s="24">
        <f>VLOOKUP(C52,'[1]Allocation '!C$1:K$65536,9,0)</f>
        <v>17.216578927856453</v>
      </c>
      <c r="Z52" s="24">
        <f>VLOOKUP(C52,[1]Actuals!B$1:J$65536,9,0)</f>
        <v>0</v>
      </c>
      <c r="AA52" s="24">
        <f>(Z52-Y52)/Y52*100</f>
        <v>-100</v>
      </c>
      <c r="AB52" s="24">
        <f>VLOOKUP(C52,'[1]Allocation '!C$1:L$65536,10,0)</f>
        <v>20.914567725585218</v>
      </c>
      <c r="AC52" s="24">
        <f>VLOOKUP(C52,[1]Actuals!B$1:K$65536,10,0)</f>
        <v>0</v>
      </c>
      <c r="AD52" s="24">
        <f>(AC52-AB52)/AB52*100</f>
        <v>-100</v>
      </c>
      <c r="AE52" s="24">
        <f>VLOOKUP(C52,'[1]Allocation '!C$1:M$65536,11,0)</f>
        <v>10.182332334444771</v>
      </c>
      <c r="AF52" s="24">
        <f>VLOOKUP(C52,[1]Actuals!B$1:L$65536,11,0)</f>
        <v>0</v>
      </c>
      <c r="AG52" s="24">
        <f>(AF52-AE52)/AE52*100</f>
        <v>-100</v>
      </c>
      <c r="AH52" s="24">
        <f>VLOOKUP(C52,'[1]Allocation '!C$1:N$65536,12,0)</f>
        <v>6.6777415247493241</v>
      </c>
      <c r="AI52" s="24">
        <f>VLOOKUP(C52,[1]Actuals!B$1:M$65536,12,0)</f>
        <v>0</v>
      </c>
      <c r="AJ52" s="24">
        <f>(AI52-AH52)/AH52*100</f>
        <v>-100</v>
      </c>
      <c r="AK52" s="24">
        <f>VLOOKUP(C52,'[1]Allocation '!C$1:O$65536,13,0)</f>
        <v>9.5838893606696587</v>
      </c>
      <c r="AL52" s="24">
        <f>VLOOKUP(C52,[1]Actuals!B$1:N$65536,13,0)</f>
        <v>0</v>
      </c>
      <c r="AM52" s="24">
        <f>(AL52-AK52)/AK52*100</f>
        <v>-100</v>
      </c>
      <c r="AN52" s="24">
        <f>VLOOKUP(C52,'[1]Allocation '!C$1:P$65536,14,0)</f>
        <v>11.647709615265088</v>
      </c>
      <c r="AO52" s="24">
        <f>VLOOKUP(C52,[1]Actuals!B$1:O$65536,14,0)</f>
        <v>0</v>
      </c>
      <c r="AP52" s="24">
        <f>(AO52-AN52)/AN52*100</f>
        <v>-100</v>
      </c>
      <c r="AQ52" s="24">
        <f>VLOOKUP(C52,'[1]Allocation '!C$1:Q$65536,15,0)</f>
        <v>11.811583277692822</v>
      </c>
      <c r="AR52" s="24">
        <f>VLOOKUP(C52,[1]Actuals!B$1:P$65536,15,0)</f>
        <v>0</v>
      </c>
      <c r="AS52" s="24">
        <f>(AR52-AQ52)/AQ52*100</f>
        <v>-100</v>
      </c>
      <c r="AT52" s="24">
        <f>VLOOKUP(C52,'[1]Allocation '!C$1:R$65536,16,0)</f>
        <v>13.830025536490302</v>
      </c>
      <c r="AU52" s="24">
        <f>VLOOKUP(C52,[1]Actuals!B$1:Q$65536,16,0)</f>
        <v>0</v>
      </c>
      <c r="AV52" s="24">
        <f>(AU52-AT52)/AT52*100</f>
        <v>-100</v>
      </c>
      <c r="AW52" s="24">
        <f>VLOOKUP(C52,'[1]Allocation '!C$1:S$65536,17,0)</f>
        <v>15.813499977839825</v>
      </c>
      <c r="AX52" s="24">
        <f>VLOOKUP(C52,[1]Actuals!B$1:R$65536,17,0)</f>
        <v>26</v>
      </c>
      <c r="AY52" s="24">
        <f>(AX52-AW52)/AW52*100</f>
        <v>64.416479820627814</v>
      </c>
      <c r="AZ52" s="24">
        <f>VLOOKUP('[1]06.11.2020'!C52,'[1]Allocation '!C$1:T$65536,18,0)</f>
        <v>11.806748677066867</v>
      </c>
      <c r="BA52" s="24">
        <f>VLOOKUP(C52,[1]Actuals!B$1:S$65536,18,0)</f>
        <v>26</v>
      </c>
      <c r="BB52" s="24">
        <f>(BA52-AZ52)/AZ52*100</f>
        <v>120.21303841676369</v>
      </c>
      <c r="BC52" s="24">
        <f>VLOOKUP(C52,'[1]Allocation '!C$1:U$65536,19,0)</f>
        <v>9.9745280548480011</v>
      </c>
      <c r="BD52" s="24">
        <f>VLOOKUP(C52,[1]Actuals!B$1:T$65536,19,0)</f>
        <v>26</v>
      </c>
      <c r="BE52" s="24">
        <f>(BD52-BC52)/BC52*100</f>
        <v>160.66396181384249</v>
      </c>
      <c r="BF52" s="24">
        <f>VLOOKUP(C52,'[1]Allocation '!C$1:V$65536,20,0)</f>
        <v>10.272496527944064</v>
      </c>
      <c r="BG52" s="24">
        <f>VLOOKUP(C52,[1]Actuals!B$1:U$65536,20,0)</f>
        <v>26</v>
      </c>
      <c r="BH52" s="24">
        <f>(BG52-BF52)/BF52*100</f>
        <v>153.10303030303029</v>
      </c>
      <c r="BI52" s="24">
        <f>VLOOKUP(C52,'[1]Allocation '!C$1:W$65536,21,0)</f>
        <v>12.07967444849004</v>
      </c>
      <c r="BJ52" s="24">
        <f>VLOOKUP(C52,[1]Actuals!B$1:V$65536,21,0)</f>
        <v>26</v>
      </c>
      <c r="BK52" s="24">
        <f>(BJ52-BI52)/BI52*100</f>
        <v>115.23758865248229</v>
      </c>
      <c r="BL52" s="24">
        <f>VLOOKUP(C52,'[1]Allocation '!C$1:X$65536,22,0)</f>
        <v>14.087609511889863</v>
      </c>
      <c r="BM52" s="24">
        <f>VLOOKUP(C52,[1]Actuals!B$1:W$65536,22,0)</f>
        <v>26</v>
      </c>
      <c r="BN52" s="24">
        <f>(BM52-BL52)/BL52*100</f>
        <v>84.559346126510306</v>
      </c>
      <c r="BO52" s="24">
        <f>VLOOKUP(C52,'[1]Allocation '!C$1:Y$65536,23,0)</f>
        <v>17.967503074387086</v>
      </c>
      <c r="BP52" s="24">
        <f>VLOOKUP(C52,[1]Actuals!B$1:X$65536,23,0)</f>
        <v>26</v>
      </c>
      <c r="BQ52" s="24">
        <f>(BP52-BO52)/BO52*100</f>
        <v>44.70569389835444</v>
      </c>
      <c r="BR52" s="24">
        <f>VLOOKUP(C52,'[1]Allocation '!C$1:Z$65536,24,0)</f>
        <v>15.771657594713895</v>
      </c>
      <c r="BS52" s="24">
        <f>VLOOKUP(C52,[1]Actuals!B$1:Y$65536,24,0)</f>
        <v>26</v>
      </c>
      <c r="BT52" s="24">
        <f>(BS52-BR52)/BR52*100</f>
        <v>64.852678571428569</v>
      </c>
      <c r="BU52" s="24">
        <f>VLOOKUP(C52,'[1]Allocation '!C$1:AA$65536,25,0)</f>
        <v>14.835438829787234</v>
      </c>
      <c r="BV52" s="24">
        <f>VLOOKUP(C52,[1]Actuals!B$1:Z$65536,25,0)</f>
        <v>26</v>
      </c>
      <c r="BW52" s="24">
        <f>(BV52-BU52)/BU52*100</f>
        <v>75.256022408963588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f>VLOOKUP(C53,'[1]Allocation '!C$1:D$65536,2,0)</f>
        <v>1.9557597714353039</v>
      </c>
      <c r="E53" s="24">
        <f>VLOOKUP(C53,[1]Actuals!B$1:C$65536,2,0)</f>
        <v>1.2</v>
      </c>
      <c r="F53" s="24">
        <f>(E53-D53)/D53*100</f>
        <v>-38.642771084337355</v>
      </c>
      <c r="G53" s="24">
        <f>VLOOKUP(C53,'[1]Allocation '!C$1:E$65536,3,0)</f>
        <v>1.9275319275319276</v>
      </c>
      <c r="H53" s="24">
        <f>VLOOKUP(C53,[1]Actuals!B$1:D$65536,3,0)</f>
        <v>1.2</v>
      </c>
      <c r="I53" s="24">
        <f>(H53-G53)/G53*100</f>
        <v>-37.744221879815107</v>
      </c>
      <c r="J53" s="24">
        <f>VLOOKUP(C53,'[1]Allocation '!C$1:F$65536,4,0)</f>
        <v>1.9484485707305155</v>
      </c>
      <c r="K53" s="24">
        <f>VLOOKUP(C53,[1]Actuals!B$1:E$65536,4,0)</f>
        <v>1.1000000000000001</v>
      </c>
      <c r="L53" s="24">
        <f>(K53-J53)/J53*100</f>
        <v>-43.544827586206893</v>
      </c>
      <c r="M53" s="24">
        <f>VLOOKUP(C53,'[1]Allocation '!C$1:G$65536,5,0)</f>
        <v>1.9441520648876232</v>
      </c>
      <c r="N53" s="24">
        <f>VLOOKUP(C53,[1]Actuals!B$1:F$65536,5,0)</f>
        <v>1.1000000000000001</v>
      </c>
      <c r="O53" s="24">
        <f>(N53-M53)/M53*100</f>
        <v>-43.420063694267512</v>
      </c>
      <c r="P53" s="24">
        <f>VLOOKUP(C53,'[1]Allocation '!C$1:H$65536,6,0)</f>
        <v>1.9573392515874484</v>
      </c>
      <c r="Q53" s="24">
        <f>VLOOKUP(C53,[1]Actuals!B$1:G$65536,6,0)</f>
        <v>1.1000000000000001</v>
      </c>
      <c r="R53" s="24">
        <f>(Q53-P53)/P53*100</f>
        <v>-43.801259842519677</v>
      </c>
      <c r="S53" s="24">
        <f>VLOOKUP(C53,'[1]Allocation '!C$1:I$65536,7,0)</f>
        <v>1.9813727234976568</v>
      </c>
      <c r="T53" s="24">
        <f>VLOOKUP(C53,[1]Actuals!B$1:H$65536,7,0)</f>
        <v>1.1000000000000001</v>
      </c>
      <c r="U53" s="24">
        <f>(T53-S53)/S53*100</f>
        <v>-44.482934131736521</v>
      </c>
      <c r="V53" s="25">
        <f>VLOOKUP(C53,'[1]Allocation '!C$1:J$65536,8,0)</f>
        <v>2.0399716177861871</v>
      </c>
      <c r="W53" s="24">
        <f>VLOOKUP(C53,[1]Actuals!B$1:I$65536,8,0)</f>
        <v>1.1000000000000001</v>
      </c>
      <c r="X53" s="24">
        <f>(W53-V53)/V53*100</f>
        <v>-46.07768115942028</v>
      </c>
      <c r="Y53" s="24">
        <f>VLOOKUP(C53,'[1]Allocation '!C$1:K$65536,9,0)</f>
        <v>1.9129532142062728</v>
      </c>
      <c r="Z53" s="24">
        <f>VLOOKUP(C53,[1]Actuals!B$1:J$65536,9,0)</f>
        <v>1.3</v>
      </c>
      <c r="AA53" s="24">
        <f>(Z53-Y53)/Y53*100</f>
        <v>-32.042248062015503</v>
      </c>
      <c r="AB53" s="24">
        <f>VLOOKUP(C53,'[1]Allocation '!C$1:L$65536,10,0)</f>
        <v>1.9918635929128781</v>
      </c>
      <c r="AC53" s="24">
        <f>VLOOKUP(C53,[1]Actuals!B$1:K$65536,10,0)</f>
        <v>1.3</v>
      </c>
      <c r="AD53" s="24">
        <f>(AC53-AB53)/AB53*100</f>
        <v>-34.734486607142848</v>
      </c>
      <c r="AE53" s="24">
        <f>VLOOKUP(C53,'[1]Allocation '!C$1:M$65536,11,0)</f>
        <v>2.0364664668889545</v>
      </c>
      <c r="AF53" s="24">
        <f>VLOOKUP(C53,[1]Actuals!B$1:L$65536,11,0)</f>
        <v>1.3</v>
      </c>
      <c r="AG53" s="24">
        <f>(AF53-AE53)/AE53*100</f>
        <v>-36.163937823834189</v>
      </c>
      <c r="AH53" s="24">
        <f>VLOOKUP(C53,'[1]Allocation '!C$1:N$65536,12,0)</f>
        <v>1.9079261499283784</v>
      </c>
      <c r="AI53" s="24">
        <f>VLOOKUP(C53,[1]Actuals!B$1:M$65536,12,0)</f>
        <v>1.3</v>
      </c>
      <c r="AJ53" s="24">
        <f>(AI53-AH53)/AH53*100</f>
        <v>-31.863190823774772</v>
      </c>
      <c r="AK53" s="24">
        <f>VLOOKUP(C53,'[1]Allocation '!C$1:O$65536,13,0)</f>
        <v>1.9167778721339317</v>
      </c>
      <c r="AL53" s="24">
        <f>VLOOKUP(C53,[1]Actuals!B$1:N$65536,13,0)</f>
        <v>1.3</v>
      </c>
      <c r="AM53" s="24">
        <f>(AL53-AK53)/AK53*100</f>
        <v>-32.177848101265816</v>
      </c>
      <c r="AN53" s="24">
        <f>VLOOKUP(C53,'[1]Allocation '!C$1:P$65536,14,0)</f>
        <v>1.9412849358775148</v>
      </c>
      <c r="AO53" s="24">
        <f>VLOOKUP(C53,[1]Actuals!B$1:O$65536,14,0)</f>
        <v>0.8</v>
      </c>
      <c r="AP53" s="24">
        <f>(AO53-AN53)/AN53*100</f>
        <v>-58.790181430096055</v>
      </c>
      <c r="AQ53" s="24">
        <f>VLOOKUP(C53,'[1]Allocation '!C$1:Q$65536,15,0)</f>
        <v>1.9685972129488036</v>
      </c>
      <c r="AR53" s="24">
        <f>VLOOKUP(C53,[1]Actuals!B$1:P$65536,15,0)</f>
        <v>1.4</v>
      </c>
      <c r="AS53" s="24">
        <f>(AR53-AQ53)/AQ53*100</f>
        <v>-28.883369803063463</v>
      </c>
      <c r="AT53" s="24">
        <f>VLOOKUP(C53,'[1]Allocation '!C$1:R$65536,16,0)</f>
        <v>1.9757179337843287</v>
      </c>
      <c r="AU53" s="24">
        <f>VLOOKUP(C53,[1]Actuals!B$1:Q$65536,16,0)</f>
        <v>0.7</v>
      </c>
      <c r="AV53" s="24">
        <f>(AU53-AT53)/AT53*100</f>
        <v>-64.569841269841277</v>
      </c>
      <c r="AW53" s="24">
        <f>VLOOKUP(C53,'[1]Allocation '!C$1:S$65536,17,0)</f>
        <v>1.9766874972299782</v>
      </c>
      <c r="AX53" s="24">
        <f>VLOOKUP(C53,[1]Actuals!B$1:R$65536,17,0)</f>
        <v>1.1000000000000001</v>
      </c>
      <c r="AY53" s="24">
        <f>(AX53-AW53)/AW53*100</f>
        <v>-44.351345291479809</v>
      </c>
      <c r="AZ53" s="24">
        <f>VLOOKUP('[1]06.11.2020'!C53,'[1]Allocation '!C$1:T$65536,18,0)</f>
        <v>1.9677914461778112</v>
      </c>
      <c r="BA53" s="24">
        <f>VLOOKUP(C53,[1]Actuals!B$1:S$65536,18,0)</f>
        <v>1.3</v>
      </c>
      <c r="BB53" s="24">
        <f>(BA53-AZ53)/AZ53*100</f>
        <v>-33.936088474970887</v>
      </c>
      <c r="BC53" s="24">
        <f>VLOOKUP(C53,'[1]Allocation '!C$1:U$65536,19,0)</f>
        <v>1.9949056109696004</v>
      </c>
      <c r="BD53" s="24">
        <f>VLOOKUP(C53,[1]Actuals!B$1:T$65536,19,0)</f>
        <v>1.9</v>
      </c>
      <c r="BE53" s="24">
        <f>(BD53-BC53)/BC53*100</f>
        <v>-4.7573985680191022</v>
      </c>
      <c r="BF53" s="24">
        <f>VLOOKUP(C53,'[1]Allocation '!C$1:V$65536,20,0)</f>
        <v>2.0544993055888128</v>
      </c>
      <c r="BG53" s="24">
        <f>VLOOKUP(C53,[1]Actuals!B$1:U$65536,20,0)</f>
        <v>2</v>
      </c>
      <c r="BH53" s="24">
        <f>(BG53-BF53)/BF53*100</f>
        <v>-2.6526806526806515</v>
      </c>
      <c r="BI53" s="24">
        <f>VLOOKUP(C53,'[1]Allocation '!C$1:W$65536,21,0)</f>
        <v>2.0132790747483398</v>
      </c>
      <c r="BJ53" s="24">
        <f>VLOOKUP(C53,[1]Actuals!B$1:V$65536,21,0)</f>
        <v>2</v>
      </c>
      <c r="BK53" s="24">
        <f>(BJ53-BI53)/BI53*100</f>
        <v>-0.6595744680850899</v>
      </c>
      <c r="BL53" s="24">
        <f>VLOOKUP(C53,'[1]Allocation '!C$1:X$65536,22,0)</f>
        <v>2.0125156445556946</v>
      </c>
      <c r="BM53" s="24">
        <f>VLOOKUP(C53,[1]Actuals!B$1:W$65536,22,0)</f>
        <v>1.8</v>
      </c>
      <c r="BN53" s="24">
        <f>(BM53-BL53)/BL53*100</f>
        <v>-10.559701492537313</v>
      </c>
      <c r="BO53" s="24">
        <f>VLOOKUP(C53,'[1]Allocation '!C$1:Y$65536,23,0)</f>
        <v>1.9963892304874538</v>
      </c>
      <c r="BP53" s="24">
        <f>VLOOKUP(C53,[1]Actuals!B$1:X$65536,23,0)</f>
        <v>1.5</v>
      </c>
      <c r="BQ53" s="24">
        <f>(BP53-BO53)/BO53*100</f>
        <v>-24.864351245085185</v>
      </c>
      <c r="BR53" s="24">
        <f>VLOOKUP(C53,'[1]Allocation '!C$1:Z$65536,24,0)</f>
        <v>1.9714571993392369</v>
      </c>
      <c r="BS53" s="24">
        <f>VLOOKUP(C53,[1]Actuals!B$1:Y$65536,24,0)</f>
        <v>1.2</v>
      </c>
      <c r="BT53" s="24">
        <f>(BS53-BR53)/BR53*100</f>
        <v>-39.131318681318682</v>
      </c>
      <c r="BU53" s="24">
        <f>VLOOKUP(C53,'[1]Allocation '!C$1:AA$65536,25,0)</f>
        <v>1.978058510638298</v>
      </c>
      <c r="BV53" s="24">
        <f>VLOOKUP(C53,[1]Actuals!B$1:Z$65536,25,0)</f>
        <v>1.2</v>
      </c>
      <c r="BW53" s="24">
        <f>(BV53-BU53)/BU53*100</f>
        <v>-39.334453781512615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f>SUM(D47:D53)</f>
        <v>391.15195428706079</v>
      </c>
      <c r="E54" s="40">
        <f>SUM(E47:E53)</f>
        <v>386.2</v>
      </c>
      <c r="F54" s="40">
        <f t="shared" si="0"/>
        <v>-1.2659924698795273</v>
      </c>
      <c r="G54" s="40">
        <f>SUM(G47:G53)</f>
        <v>433.69468369468359</v>
      </c>
      <c r="H54" s="40">
        <f>SUM(H47:H53)</f>
        <v>419.2</v>
      </c>
      <c r="I54" s="40">
        <f t="shared" si="1"/>
        <v>-3.342140044512905</v>
      </c>
      <c r="J54" s="40">
        <f>SUM(J47:J53)</f>
        <v>438.40092841436604</v>
      </c>
      <c r="K54" s="40">
        <f>SUM(K47:K53)</f>
        <v>402.1</v>
      </c>
      <c r="L54" s="40">
        <f t="shared" si="2"/>
        <v>-8.2803037269244211</v>
      </c>
      <c r="M54" s="40">
        <f>SUM(M47:M53)</f>
        <v>404.38362949662559</v>
      </c>
      <c r="N54" s="40">
        <f>SUM(N47:N53)</f>
        <v>399.1</v>
      </c>
      <c r="O54" s="40">
        <f t="shared" si="3"/>
        <v>-1.3065883757961707</v>
      </c>
      <c r="P54" s="40">
        <f>SUM(P47:P53)</f>
        <v>446.27334936193819</v>
      </c>
      <c r="Q54" s="40">
        <f>SUM(Q47:Q53)</f>
        <v>411.1</v>
      </c>
      <c r="R54" s="40">
        <f t="shared" si="4"/>
        <v>-7.8815706589307784</v>
      </c>
      <c r="S54" s="40">
        <f>SUM(S47:S53)</f>
        <v>421.04170374325207</v>
      </c>
      <c r="T54" s="40">
        <f>SUM(T47:T53)</f>
        <v>354.1</v>
      </c>
      <c r="U54" s="40">
        <f t="shared" si="5"/>
        <v>-15.899067277210282</v>
      </c>
      <c r="V54" s="40">
        <f>SUM(V47:V53)</f>
        <v>360.05499053926206</v>
      </c>
      <c r="W54" s="40">
        <f>SUM(W47:W53)</f>
        <v>354.1</v>
      </c>
      <c r="X54" s="40">
        <f t="shared" si="6"/>
        <v>-1.6539114012398843</v>
      </c>
      <c r="Y54" s="40">
        <f>SUM(Y47:Y53)</f>
        <v>413.19789426855493</v>
      </c>
      <c r="Z54" s="40">
        <f>SUM(Z47:Z53)</f>
        <v>373.3</v>
      </c>
      <c r="AA54" s="40">
        <f t="shared" si="7"/>
        <v>-9.6558803474016681</v>
      </c>
      <c r="AB54" s="40">
        <f>SUM(AB47:AB53)</f>
        <v>486.0147166707423</v>
      </c>
      <c r="AC54" s="40">
        <f>SUM(AC47:AC53)</f>
        <v>442.3</v>
      </c>
      <c r="AD54" s="40">
        <f t="shared" si="8"/>
        <v>-8.9945253037178006</v>
      </c>
      <c r="AE54" s="40">
        <f>SUM(AE47:AE53)</f>
        <v>529.48128139112828</v>
      </c>
      <c r="AF54" s="40">
        <f>SUM(AF47:AF53)</f>
        <v>497.3</v>
      </c>
      <c r="AG54" s="40">
        <f t="shared" si="9"/>
        <v>-6.077888401753702</v>
      </c>
      <c r="AH54" s="40">
        <f>SUM(AH47:AH53)</f>
        <v>622.93788795161549</v>
      </c>
      <c r="AI54" s="40">
        <f>SUM(AI47:AI53)</f>
        <v>596.29999999999995</v>
      </c>
      <c r="AJ54" s="40">
        <f t="shared" si="10"/>
        <v>-4.2761707815217269</v>
      </c>
      <c r="AK54" s="40">
        <f>SUM(AK47:AK53)</f>
        <v>609.53536333859029</v>
      </c>
      <c r="AL54" s="40">
        <f>SUM(AL47:AL53)</f>
        <v>575.29999999999995</v>
      </c>
      <c r="AM54" s="40">
        <f t="shared" si="11"/>
        <v>-5.6166328317809118</v>
      </c>
      <c r="AN54" s="40">
        <f>SUM(AN47:AN53)</f>
        <v>601.7983301220296</v>
      </c>
      <c r="AO54" s="40">
        <f>SUM(AO47:AO53)</f>
        <v>470.8</v>
      </c>
      <c r="AP54" s="40">
        <f t="shared" si="12"/>
        <v>-21.767812166488799</v>
      </c>
      <c r="AQ54" s="40">
        <f>SUM(AQ47:AQ53)</f>
        <v>570.89319175515311</v>
      </c>
      <c r="AR54" s="40">
        <f>SUM(AR47:AR53)</f>
        <v>511.4</v>
      </c>
      <c r="AS54" s="40">
        <f t="shared" si="13"/>
        <v>-10.421072210065663</v>
      </c>
      <c r="AT54" s="40">
        <f>SUM(AT47:AT53)</f>
        <v>554.18888042650428</v>
      </c>
      <c r="AU54" s="40">
        <f>SUM(AU47:AU53)</f>
        <v>525.70000000000005</v>
      </c>
      <c r="AV54" s="40">
        <f t="shared" si="14"/>
        <v>-5.1406445406445487</v>
      </c>
      <c r="AW54" s="40">
        <f>SUM(AW47:AW53)</f>
        <v>469.46328059211982</v>
      </c>
      <c r="AX54" s="40">
        <f>SUM(AX47:AX53)</f>
        <v>550.1</v>
      </c>
      <c r="AY54" s="40">
        <f t="shared" si="15"/>
        <v>17.176363464715614</v>
      </c>
      <c r="AZ54" s="40">
        <f>SUM(AZ47:AZ53)</f>
        <v>383.71933200467322</v>
      </c>
      <c r="BA54" s="40">
        <f>SUM(BA47:BA53)</f>
        <v>408.3</v>
      </c>
      <c r="BB54" s="40">
        <f t="shared" si="16"/>
        <v>6.4058977343959906</v>
      </c>
      <c r="BC54" s="40">
        <f>SUM(BC47:BC53)</f>
        <v>337.13904825386248</v>
      </c>
      <c r="BD54" s="40">
        <f>SUM(BD47:BD53)</f>
        <v>326.89999999999998</v>
      </c>
      <c r="BE54" s="40">
        <f t="shared" si="17"/>
        <v>-3.0370401491293886</v>
      </c>
      <c r="BF54" s="40">
        <f>SUM(BF47:BF53)</f>
        <v>304.06589722714426</v>
      </c>
      <c r="BG54" s="40">
        <f>SUM(BG47:BG53)</f>
        <v>271</v>
      </c>
      <c r="BH54" s="40">
        <f t="shared" si="18"/>
        <v>-10.874582624582615</v>
      </c>
      <c r="BI54" s="40">
        <f>SUM(BI47:BI53)</f>
        <v>306.01841936174776</v>
      </c>
      <c r="BJ54" s="40">
        <f>SUM(BJ47:BJ53)</f>
        <v>301</v>
      </c>
      <c r="BK54" s="40">
        <f t="shared" si="19"/>
        <v>-1.6399076147816554</v>
      </c>
      <c r="BL54" s="40">
        <f>SUM(BL47:BL53)</f>
        <v>293.82728410513147</v>
      </c>
      <c r="BM54" s="40">
        <f>SUM(BM47:BM53)</f>
        <v>285.8</v>
      </c>
      <c r="BN54" s="40">
        <f t="shared" si="20"/>
        <v>-2.7319736931779599</v>
      </c>
      <c r="BO54" s="40">
        <f>SUM(BO47:BO53)</f>
        <v>285.4836599597059</v>
      </c>
      <c r="BP54" s="40">
        <f>SUM(BP47:BP53)</f>
        <v>274.5</v>
      </c>
      <c r="BQ54" s="40">
        <f t="shared" si="21"/>
        <v>-3.8473865583957325</v>
      </c>
      <c r="BR54" s="40">
        <f>SUM(BR47:BR53)</f>
        <v>354.86229588106261</v>
      </c>
      <c r="BS54" s="40">
        <f>SUM(BS47:BS53)</f>
        <v>312.2</v>
      </c>
      <c r="BT54" s="40">
        <f t="shared" si="22"/>
        <v>-12.022211538461534</v>
      </c>
      <c r="BU54" s="40">
        <f>SUM(BU47:BU53)</f>
        <v>427.26063829787233</v>
      </c>
      <c r="BV54" s="40">
        <f>SUM(BV47:BV53)</f>
        <v>416.2</v>
      </c>
      <c r="BW54" s="40">
        <f t="shared" si="23"/>
        <v>-2.5887332710862134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f>VLOOKUP(C55,'[1]Allocation '!C$1:D$65536,2,0)</f>
        <v>42.048835085859032</v>
      </c>
      <c r="E55" s="24">
        <f>VLOOKUP(C55,[1]Actuals!B$1:C$65536,2,0)</f>
        <v>39</v>
      </c>
      <c r="F55" s="24">
        <f t="shared" si="0"/>
        <v>-7.2507004763238996</v>
      </c>
      <c r="G55" s="24">
        <f>VLOOKUP(C55,'[1]Allocation '!C$1:E$65536,3,0)</f>
        <v>40.478170478170476</v>
      </c>
      <c r="H55" s="24">
        <f>VLOOKUP(C55,[1]Actuals!B$1:D$65536,3,0)</f>
        <v>36</v>
      </c>
      <c r="I55" s="24">
        <f t="shared" si="1"/>
        <v>-11.063174114021566</v>
      </c>
      <c r="J55" s="24">
        <f>VLOOKUP(C55,'[1]Allocation '!C$1:F$65536,4,0)</f>
        <v>39.943195699975568</v>
      </c>
      <c r="K55" s="24">
        <f>VLOOKUP(C55,[1]Actuals!B$1:E$65536,4,0)</f>
        <v>39</v>
      </c>
      <c r="L55" s="24">
        <f t="shared" si="2"/>
        <v>-2.3613426102913078</v>
      </c>
      <c r="M55" s="24">
        <f>VLOOKUP(C55,'[1]Allocation '!C$1:G$65536,5,0)</f>
        <v>43.743421459971522</v>
      </c>
      <c r="N55" s="24">
        <f>VLOOKUP(C55,[1]Actuals!B$1:F$65536,5,0)</f>
        <v>38</v>
      </c>
      <c r="O55" s="24">
        <f t="shared" si="3"/>
        <v>-13.12979476291579</v>
      </c>
      <c r="P55" s="24">
        <f>VLOOKUP(C55,'[1]Allocation '!C$1:H$65536,6,0)</f>
        <v>67.528204179766973</v>
      </c>
      <c r="Q55" s="24">
        <f>VLOOKUP(C55,[1]Actuals!B$1:G$65536,6,0)</f>
        <v>27</v>
      </c>
      <c r="R55" s="24">
        <f t="shared" si="4"/>
        <v>-60.016706607326263</v>
      </c>
      <c r="S55" s="24">
        <f>VLOOKUP(C55,'[1]Allocation '!C$1:I$65536,7,0)</f>
        <v>34.674022661208994</v>
      </c>
      <c r="T55" s="24">
        <f>VLOOKUP(C55,[1]Actuals!B$1:H$65536,7,0)</f>
        <v>30</v>
      </c>
      <c r="U55" s="24">
        <f t="shared" si="5"/>
        <v>-13.479897348160824</v>
      </c>
      <c r="V55" s="25">
        <f>VLOOKUP(C55,'[1]Allocation '!C$1:J$65536,8,0)</f>
        <v>30.599574266792811</v>
      </c>
      <c r="W55" s="24">
        <f>VLOOKUP(C55,[1]Actuals!B$1:I$65536,8,0)</f>
        <v>30</v>
      </c>
      <c r="X55" s="24">
        <f t="shared" si="6"/>
        <v>-1.959420289855075</v>
      </c>
      <c r="Y55" s="24">
        <f>VLOOKUP(C55,'[1]Allocation '!C$1:K$65536,9,0)</f>
        <v>43.997923926744271</v>
      </c>
      <c r="Z55" s="24">
        <f>VLOOKUP(C55,[1]Actuals!B$1:J$65536,9,0)</f>
        <v>48</v>
      </c>
      <c r="AA55" s="24">
        <f t="shared" si="7"/>
        <v>9.0960566228513695</v>
      </c>
      <c r="AB55" s="24">
        <f>VLOOKUP(C55,'[1]Allocation '!C$1:L$65536,10,0)</f>
        <v>63.739634973212098</v>
      </c>
      <c r="AC55" s="24">
        <f>VLOOKUP(C55,[1]Actuals!B$1:K$65536,10,0)</f>
        <v>65</v>
      </c>
      <c r="AD55" s="24">
        <f t="shared" si="8"/>
        <v>1.9773646763392925</v>
      </c>
      <c r="AE55" s="24">
        <f>VLOOKUP(C55,'[1]Allocation '!C$1:M$65536,11,0)</f>
        <v>75.34925927489131</v>
      </c>
      <c r="AF55" s="24">
        <f>VLOOKUP(C55,[1]Actuals!B$1:L$65536,11,0)</f>
        <v>78</v>
      </c>
      <c r="AG55" s="24">
        <f t="shared" si="9"/>
        <v>3.5179386640526653</v>
      </c>
      <c r="AH55" s="24">
        <f>VLOOKUP(C55,'[1]Allocation '!C$1:N$65536,12,0)</f>
        <v>76.317045997135125</v>
      </c>
      <c r="AI55" s="24">
        <f>VLOOKUP(C55,[1]Actuals!B$1:M$65536,12,0)</f>
        <v>79</v>
      </c>
      <c r="AJ55" s="24">
        <f t="shared" si="10"/>
        <v>3.5155370177268011</v>
      </c>
      <c r="AK55" s="24">
        <f>VLOOKUP(C55,'[1]Allocation '!C$1:O$65536,13,0)</f>
        <v>69.004003396821545</v>
      </c>
      <c r="AL55" s="24">
        <f>VLOOKUP(C55,[1]Actuals!B$1:N$65536,13,0)</f>
        <v>57</v>
      </c>
      <c r="AM55" s="24">
        <f t="shared" si="11"/>
        <v>-17.396097046413502</v>
      </c>
      <c r="AN55" s="24">
        <f>VLOOKUP(C55,'[1]Allocation '!C$1:P$65536,14,0)</f>
        <v>69.886257691590529</v>
      </c>
      <c r="AO55" s="24">
        <f>VLOOKUP(C55,[1]Actuals!B$1:O$65536,14,0)</f>
        <v>55</v>
      </c>
      <c r="AP55" s="24">
        <f t="shared" si="12"/>
        <v>-21.300693703308433</v>
      </c>
      <c r="AQ55" s="24">
        <f>VLOOKUP(C55,'[1]Allocation '!C$1:Q$65536,15,0)</f>
        <v>49.21493032372009</v>
      </c>
      <c r="AR55" s="24">
        <f>VLOOKUP(C55,[1]Actuals!B$1:P$65536,15,0)</f>
        <v>22</v>
      </c>
      <c r="AS55" s="24">
        <f t="shared" si="13"/>
        <v>-55.298118161925601</v>
      </c>
      <c r="AT55" s="24">
        <f>VLOOKUP(C55,'[1]Allocation '!C$1:R$65536,16,0)</f>
        <v>40.502217642578742</v>
      </c>
      <c r="AU55" s="24">
        <f>VLOOKUP(C55,[1]Actuals!B$1:Q$65536,16,0)</f>
        <v>38</v>
      </c>
      <c r="AV55" s="24">
        <f t="shared" si="14"/>
        <v>-6.177976881809645</v>
      </c>
      <c r="AW55" s="24">
        <f>VLOOKUP(C55,'[1]Allocation '!C$1:S$65536,17,0)</f>
        <v>39.533749944599563</v>
      </c>
      <c r="AX55" s="24">
        <f>VLOOKUP(C55,[1]Actuals!B$1:R$65536,17,0)</f>
        <v>38</v>
      </c>
      <c r="AY55" s="24">
        <f t="shared" si="15"/>
        <v>-3.8795964125560483</v>
      </c>
      <c r="AZ55" s="24">
        <f>VLOOKUP('[1]06.11.2020'!C55,'[1]Allocation '!C$1:T$65536,18,0)</f>
        <v>41.323620369734037</v>
      </c>
      <c r="BA55" s="24">
        <f>VLOOKUP(C55,[1]Actuals!B$1:S$65536,18,0)</f>
        <v>32</v>
      </c>
      <c r="BB55" s="24">
        <f t="shared" si="16"/>
        <v>-22.562448029269913</v>
      </c>
      <c r="BC55" s="24">
        <f>VLOOKUP(C55,'[1]Allocation '!C$1:U$65536,19,0)</f>
        <v>40.895565024876809</v>
      </c>
      <c r="BD55" s="24">
        <f>VLOOKUP(C55,[1]Actuals!B$1:T$65536,19,0)</f>
        <v>31</v>
      </c>
      <c r="BE55" s="24">
        <f t="shared" si="17"/>
        <v>-24.197159322428551</v>
      </c>
      <c r="BF55" s="24">
        <f>VLOOKUP(C55,'[1]Allocation '!C$1:V$65536,20,0)</f>
        <v>42.117235764570665</v>
      </c>
      <c r="BG55" s="24">
        <f>VLOOKUP(C55,[1]Actuals!B$1:U$65536,20,0)</f>
        <v>31</v>
      </c>
      <c r="BH55" s="24">
        <f t="shared" si="18"/>
        <v>-26.395929273978059</v>
      </c>
      <c r="BI55" s="24">
        <f>VLOOKUP(C55,'[1]Allocation '!C$1:W$65536,21,0)</f>
        <v>38.252302420218456</v>
      </c>
      <c r="BJ55" s="24">
        <f>VLOOKUP(C55,[1]Actuals!B$1:V$65536,21,0)</f>
        <v>38</v>
      </c>
      <c r="BK55" s="24">
        <f t="shared" si="19"/>
        <v>-0.6595744680850899</v>
      </c>
      <c r="BL55" s="24">
        <f>VLOOKUP(C55,'[1]Allocation '!C$1:X$65536,22,0)</f>
        <v>35.219023779724658</v>
      </c>
      <c r="BM55" s="24">
        <f>VLOOKUP(C55,[1]Actuals!B$1:W$65536,22,0)</f>
        <v>26</v>
      </c>
      <c r="BN55" s="24">
        <f t="shared" si="20"/>
        <v>-26.176261549395885</v>
      </c>
      <c r="BO55" s="24">
        <f>VLOOKUP(C55,'[1]Allocation '!C$1:Y$65536,23,0)</f>
        <v>32.940422303042986</v>
      </c>
      <c r="BP55" s="24">
        <f>VLOOKUP(C55,[1]Actuals!B$1:X$65536,23,0)</f>
        <v>16</v>
      </c>
      <c r="BQ55" s="24">
        <f t="shared" si="21"/>
        <v>-51.427459390762145</v>
      </c>
      <c r="BR55" s="24">
        <f>VLOOKUP(C55,'[1]Allocation '!C$1:Z$65536,24,0)</f>
        <v>48.300701383811308</v>
      </c>
      <c r="BS55" s="24">
        <f>VLOOKUP(C55,[1]Actuals!B$1:Y$65536,24,0)</f>
        <v>33</v>
      </c>
      <c r="BT55" s="24">
        <f t="shared" si="22"/>
        <v>-31.678010764745469</v>
      </c>
      <c r="BU55" s="24">
        <f>VLOOKUP(C55,'[1]Allocation '!C$1:AA$65536,25,0)</f>
        <v>54.396609042553195</v>
      </c>
      <c r="BV55" s="24">
        <f>VLOOKUP(C55,[1]Actuals!B$1:Z$65536,25,0)</f>
        <v>37</v>
      </c>
      <c r="BW55" s="24">
        <f t="shared" si="23"/>
        <v>-31.981054239877771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f>VLOOKUP(C56,'[1]Allocation '!C$1:D$65536,2,0)</f>
        <v>62.584312685929724</v>
      </c>
      <c r="E56" s="24">
        <f>VLOOKUP(C56,[1]Actuals!B$1:C$65536,2,0)</f>
        <v>74</v>
      </c>
      <c r="F56" s="24">
        <f t="shared" si="0"/>
        <v>18.240493222891562</v>
      </c>
      <c r="G56" s="24">
        <f>VLOOKUP(C56,'[1]Allocation '!C$1:E$65536,3,0)</f>
        <v>59.753489753489752</v>
      </c>
      <c r="H56" s="24">
        <f>VLOOKUP(C56,[1]Actuals!B$1:D$65536,3,0)</f>
        <v>61</v>
      </c>
      <c r="I56" s="24">
        <f t="shared" si="1"/>
        <v>2.0860877777225526</v>
      </c>
      <c r="J56" s="24">
        <f>VLOOKUP(C56,'[1]Allocation '!C$1:F$65536,4,0)</f>
        <v>59.427681407280723</v>
      </c>
      <c r="K56" s="24">
        <f>VLOOKUP(C56,[1]Actuals!B$1:E$65536,4,0)</f>
        <v>62</v>
      </c>
      <c r="L56" s="24">
        <f t="shared" si="2"/>
        <v>4.3284855336862131</v>
      </c>
      <c r="M56" s="24">
        <f>VLOOKUP(C56,'[1]Allocation '!C$1:G$65536,5,0)</f>
        <v>59.296637979072507</v>
      </c>
      <c r="N56" s="24">
        <f>VLOOKUP(C56,[1]Actuals!B$1:F$65536,5,0)</f>
        <v>61</v>
      </c>
      <c r="O56" s="24">
        <f t="shared" si="3"/>
        <v>2.8726114649681462</v>
      </c>
      <c r="P56" s="24">
        <f>VLOOKUP(C56,'[1]Allocation '!C$1:H$65536,6,0)</f>
        <v>31.317428025399174</v>
      </c>
      <c r="Q56" s="24">
        <f>VLOOKUP(C56,[1]Actuals!B$1:G$65536,6,0)</f>
        <v>62</v>
      </c>
      <c r="R56" s="24">
        <f t="shared" si="4"/>
        <v>97.972834645669295</v>
      </c>
      <c r="S56" s="24">
        <f>VLOOKUP(C56,'[1]Allocation '!C$1:I$65536,7,0)</f>
        <v>64.394613513673846</v>
      </c>
      <c r="T56" s="24">
        <f>VLOOKUP(C56,[1]Actuals!B$1:H$65536,7,0)</f>
        <v>72</v>
      </c>
      <c r="U56" s="24">
        <f t="shared" si="5"/>
        <v>11.810594196222937</v>
      </c>
      <c r="V56" s="25">
        <f>VLOOKUP(C56,'[1]Allocation '!C$1:J$65536,8,0)</f>
        <v>72.418992431409649</v>
      </c>
      <c r="W56" s="24">
        <f>VLOOKUP(C56,[1]Actuals!B$1:I$65536,8,0)</f>
        <v>72</v>
      </c>
      <c r="X56" s="24">
        <f t="shared" si="6"/>
        <v>-0.57856705450091683</v>
      </c>
      <c r="Y56" s="24">
        <f>VLOOKUP(C56,'[1]Allocation '!C$1:K$65536,9,0)</f>
        <v>84.169941425076004</v>
      </c>
      <c r="Z56" s="24">
        <f>VLOOKUP(C56,[1]Actuals!B$1:J$65536,9,0)</f>
        <v>99</v>
      </c>
      <c r="AA56" s="24">
        <f t="shared" si="7"/>
        <v>17.619186046511619</v>
      </c>
      <c r="AB56" s="24">
        <f>VLOOKUP(C56,'[1]Allocation '!C$1:L$65536,10,0)</f>
        <v>94.613520663361712</v>
      </c>
      <c r="AC56" s="24">
        <f>VLOOKUP(C56,[1]Actuals!B$1:K$65536,10,0)</f>
        <v>109</v>
      </c>
      <c r="AD56" s="24">
        <f t="shared" si="8"/>
        <v>15.205521616541356</v>
      </c>
      <c r="AE56" s="24">
        <f>VLOOKUP(C56,'[1]Allocation '!C$1:M$65536,11,0)</f>
        <v>94.695690710336379</v>
      </c>
      <c r="AF56" s="24">
        <f>VLOOKUP(C56,[1]Actuals!B$1:L$65536,11,0)</f>
        <v>112</v>
      </c>
      <c r="AG56" s="24">
        <f t="shared" si="9"/>
        <v>18.273597414897775</v>
      </c>
      <c r="AH56" s="24">
        <f>VLOOKUP(C56,'[1]Allocation '!C$1:N$65536,12,0)</f>
        <v>82.994787521884462</v>
      </c>
      <c r="AI56" s="24">
        <f>VLOOKUP(C56,[1]Actuals!B$1:M$65536,12,0)</f>
        <v>107</v>
      </c>
      <c r="AJ56" s="24">
        <f t="shared" si="10"/>
        <v>28.9237591840159</v>
      </c>
      <c r="AK56" s="24">
        <f>VLOOKUP(C56,'[1]Allocation '!C$1:O$65536,13,0)</f>
        <v>92.005337862428718</v>
      </c>
      <c r="AL56" s="24">
        <f>VLOOKUP(C56,[1]Actuals!B$1:N$65536,13,0)</f>
        <v>112</v>
      </c>
      <c r="AM56" s="24">
        <f t="shared" si="11"/>
        <v>21.732067510548536</v>
      </c>
      <c r="AN56" s="24">
        <f>VLOOKUP(C56,'[1]Allocation '!C$1:P$65536,14,0)</f>
        <v>92.211034454181956</v>
      </c>
      <c r="AO56" s="24">
        <f>VLOOKUP(C56,[1]Actuals!B$1:O$65536,14,0)</f>
        <v>97</v>
      </c>
      <c r="AP56" s="24">
        <f t="shared" si="12"/>
        <v>5.1934842442284896</v>
      </c>
      <c r="AQ56" s="24">
        <f>VLOOKUP(C56,'[1]Allocation '!C$1:Q$65536,15,0)</f>
        <v>92.52406900859377</v>
      </c>
      <c r="AR56" s="24">
        <f>VLOOKUP(C56,[1]Actuals!B$1:P$65536,15,0)</f>
        <v>99</v>
      </c>
      <c r="AS56" s="24">
        <f t="shared" si="13"/>
        <v>6.9991852507099921</v>
      </c>
      <c r="AT56" s="24">
        <f>VLOOKUP(C56,'[1]Allocation '!C$1:R$65536,16,0)</f>
        <v>83.96801218583397</v>
      </c>
      <c r="AU56" s="24">
        <f>VLOOKUP(C56,[1]Actuals!B$1:Q$65536,16,0)</f>
        <v>87</v>
      </c>
      <c r="AV56" s="24">
        <f t="shared" si="14"/>
        <v>3.6108843537414939</v>
      </c>
      <c r="AW56" s="24">
        <f>VLOOKUP(C56,'[1]Allocation '!C$1:S$65536,17,0)</f>
        <v>79.067499889199127</v>
      </c>
      <c r="AX56" s="24">
        <f>VLOOKUP(C56,[1]Actuals!B$1:R$65536,17,0)</f>
        <v>92</v>
      </c>
      <c r="AY56" s="24">
        <f t="shared" si="15"/>
        <v>16.356278026905837</v>
      </c>
      <c r="AZ56" s="24">
        <f>VLOOKUP('[1]06.11.2020'!C56,'[1]Allocation '!C$1:T$65536,18,0)</f>
        <v>79.695553570201355</v>
      </c>
      <c r="BA56" s="24">
        <f>VLOOKUP(C56,[1]Actuals!B$1:S$65536,18,0)</f>
        <v>85</v>
      </c>
      <c r="BB56" s="24">
        <f t="shared" si="16"/>
        <v>6.6558875522787124</v>
      </c>
      <c r="BC56" s="24">
        <f>VLOOKUP(C56,'[1]Allocation '!C$1:U$65536,19,0)</f>
        <v>71.816601994905611</v>
      </c>
      <c r="BD56" s="24">
        <f>VLOOKUP(C56,[1]Actuals!B$1:T$65536,19,0)</f>
        <v>83</v>
      </c>
      <c r="BE56" s="24">
        <f t="shared" si="17"/>
        <v>15.572162556351103</v>
      </c>
      <c r="BF56" s="24">
        <f>VLOOKUP(C56,'[1]Allocation '!C$1:V$65536,20,0)</f>
        <v>88.343470140318956</v>
      </c>
      <c r="BG56" s="24">
        <f>VLOOKUP(C56,[1]Actuals!B$1:U$65536,20,0)</f>
        <v>92</v>
      </c>
      <c r="BH56" s="24">
        <f t="shared" si="18"/>
        <v>4.138992790155573</v>
      </c>
      <c r="BI56" s="24">
        <f>VLOOKUP(C56,'[1]Allocation '!C$1:W$65536,21,0)</f>
        <v>98.650674662668663</v>
      </c>
      <c r="BJ56" s="24">
        <f>VLOOKUP(C56,[1]Actuals!B$1:V$65536,21,0)</f>
        <v>99</v>
      </c>
      <c r="BK56" s="24">
        <f t="shared" si="19"/>
        <v>0.35410334346504785</v>
      </c>
      <c r="BL56" s="24">
        <f>VLOOKUP(C56,'[1]Allocation '!C$1:X$65536,22,0)</f>
        <v>92.575719649561947</v>
      </c>
      <c r="BM56" s="24">
        <f>VLOOKUP(C56,[1]Actuals!B$1:W$65536,22,0)</f>
        <v>96</v>
      </c>
      <c r="BN56" s="24">
        <f t="shared" si="20"/>
        <v>3.698896820246599</v>
      </c>
      <c r="BO56" s="24">
        <f>VLOOKUP(C56,'[1]Allocation '!C$1:Y$65536,23,0)</f>
        <v>85.844736910960521</v>
      </c>
      <c r="BP56" s="24">
        <f>VLOOKUP(C56,[1]Actuals!B$1:X$65536,23,0)</f>
        <v>93</v>
      </c>
      <c r="BQ56" s="24">
        <f t="shared" si="21"/>
        <v>8.3351214605748378</v>
      </c>
      <c r="BR56" s="24">
        <f>VLOOKUP(C56,'[1]Allocation '!C$1:Z$65536,24,0)</f>
        <v>79.844016573239102</v>
      </c>
      <c r="BS56" s="24">
        <f>VLOOKUP(C56,[1]Actuals!B$1:Y$65536,24,0)</f>
        <v>86</v>
      </c>
      <c r="BT56" s="24">
        <f t="shared" si="22"/>
        <v>7.7100122100121977</v>
      </c>
      <c r="BU56" s="24">
        <f>VLOOKUP(C56,'[1]Allocation '!C$1:AA$65536,25,0)</f>
        <v>70.221077127659569</v>
      </c>
      <c r="BV56" s="24">
        <f>VLOOKUP(C56,[1]Actuals!B$1:Z$65536,25,0)</f>
        <v>85</v>
      </c>
      <c r="BW56" s="24">
        <f t="shared" si="23"/>
        <v>21.046277665995987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f>VLOOKUP(C57,'[1]Allocation '!C$1:D$65536,2,0)</f>
        <v>40.093075314423729</v>
      </c>
      <c r="E57" s="24">
        <f>VLOOKUP(C57,[1]Actuals!B$1:C$65536,2,0)</f>
        <v>43</v>
      </c>
      <c r="F57" s="24">
        <f t="shared" si="0"/>
        <v>7.2504407875404047</v>
      </c>
      <c r="G57" s="24">
        <f>VLOOKUP(C57,'[1]Allocation '!C$1:E$65536,3,0)</f>
        <v>50.115830115830114</v>
      </c>
      <c r="H57" s="24">
        <f>VLOOKUP(C57,[1]Actuals!B$1:D$65536,3,0)</f>
        <v>48</v>
      </c>
      <c r="I57" s="24">
        <f t="shared" si="1"/>
        <v>-4.2218798151001513</v>
      </c>
      <c r="J57" s="24">
        <f>VLOOKUP(C57,'[1]Allocation '!C$1:F$65536,4,0)</f>
        <v>51.633887124358658</v>
      </c>
      <c r="K57" s="24">
        <f>VLOOKUP(C57,[1]Actuals!B$1:E$65536,4,0)</f>
        <v>56</v>
      </c>
      <c r="L57" s="24">
        <f t="shared" si="2"/>
        <v>8.455905837818662</v>
      </c>
      <c r="M57" s="24">
        <f>VLOOKUP(C57,'[1]Allocation '!C$1:G$65536,5,0)</f>
        <v>47.631725589746765</v>
      </c>
      <c r="N57" s="24">
        <f>VLOOKUP(C57,[1]Actuals!B$1:F$65536,5,0)</f>
        <v>49</v>
      </c>
      <c r="O57" s="24">
        <f t="shared" si="3"/>
        <v>2.8726114649681533</v>
      </c>
      <c r="P57" s="24">
        <f>VLOOKUP(C57,'[1]Allocation '!C$1:H$65536,6,0)</f>
        <v>50.890820541273662</v>
      </c>
      <c r="Q57" s="24">
        <f>VLOOKUP(C57,[1]Actuals!B$1:G$65536,6,0)</f>
        <v>55</v>
      </c>
      <c r="R57" s="24">
        <f t="shared" si="4"/>
        <v>8.0745003028467508</v>
      </c>
      <c r="S57" s="24">
        <f>VLOOKUP(C57,'[1]Allocation '!C$1:I$65536,7,0)</f>
        <v>55.478436257934391</v>
      </c>
      <c r="T57" s="24">
        <f>VLOOKUP(C57,[1]Actuals!B$1:H$65536,7,0)</f>
        <v>49</v>
      </c>
      <c r="U57" s="24">
        <f t="shared" si="5"/>
        <v>-11.67739520958084</v>
      </c>
      <c r="V57" s="25">
        <f>VLOOKUP(C57,'[1]Allocation '!C$1:J$65536,8,0)</f>
        <v>48.959318826868497</v>
      </c>
      <c r="W57" s="24">
        <f>VLOOKUP(C57,[1]Actuals!B$1:I$65536,8,0)</f>
        <v>49</v>
      </c>
      <c r="X57" s="24">
        <f t="shared" si="6"/>
        <v>8.3091787439611167E-2</v>
      </c>
      <c r="Y57" s="24">
        <f>VLOOKUP(C57,'[1]Allocation '!C$1:K$65536,9,0)</f>
        <v>70.779268925632095</v>
      </c>
      <c r="Z57" s="24">
        <f>VLOOKUP(C57,[1]Actuals!B$1:J$65536,9,0)</f>
        <v>63</v>
      </c>
      <c r="AA57" s="24">
        <f t="shared" si="7"/>
        <v>-10.990886235072288</v>
      </c>
      <c r="AB57" s="24">
        <f>VLOOKUP(C57,'[1]Allocation '!C$1:L$65536,10,0)</f>
        <v>94.613520663361712</v>
      </c>
      <c r="AC57" s="24">
        <f>VLOOKUP(C57,[1]Actuals!B$1:K$65536,10,0)</f>
        <v>94</v>
      </c>
      <c r="AD57" s="24">
        <f t="shared" si="8"/>
        <v>-0.64844924812029781</v>
      </c>
      <c r="AE57" s="24">
        <f>VLOOKUP(C57,'[1]Allocation '!C$1:M$65536,11,0)</f>
        <v>131.35208711433756</v>
      </c>
      <c r="AF57" s="24">
        <f>VLOOKUP(C57,[1]Actuals!B$1:L$65536,11,0)</f>
        <v>119</v>
      </c>
      <c r="AG57" s="24">
        <f t="shared" si="9"/>
        <v>-9.4037996545768543</v>
      </c>
      <c r="AH57" s="24">
        <f>VLOOKUP(C57,'[1]Allocation '!C$1:N$65536,12,0)</f>
        <v>130.69294127009391</v>
      </c>
      <c r="AI57" s="24">
        <f>VLOOKUP(C57,[1]Actuals!B$1:M$65536,12,0)</f>
        <v>129</v>
      </c>
      <c r="AJ57" s="24">
        <f t="shared" si="10"/>
        <v>-1.2953578469056171</v>
      </c>
      <c r="AK57" s="24">
        <f>VLOOKUP(C57,'[1]Allocation '!C$1:O$65536,13,0)</f>
        <v>137.04961785757612</v>
      </c>
      <c r="AL57" s="24">
        <f>VLOOKUP(C57,[1]Actuals!B$1:N$65536,13,0)</f>
        <v>144</v>
      </c>
      <c r="AM57" s="24">
        <f t="shared" si="11"/>
        <v>5.0714348942197054</v>
      </c>
      <c r="AN57" s="24">
        <f>VLOOKUP(C57,'[1]Allocation '!C$1:P$65536,14,0)</f>
        <v>136.86058797936479</v>
      </c>
      <c r="AO57" s="24">
        <f>VLOOKUP(C57,[1]Actuals!B$1:O$65536,14,0)</f>
        <v>128</v>
      </c>
      <c r="AP57" s="24">
        <f t="shared" si="12"/>
        <v>-6.4741706214945918</v>
      </c>
      <c r="AQ57" s="24">
        <f>VLOOKUP(C57,'[1]Allocation '!C$1:Q$65536,15,0)</f>
        <v>128.94311744814664</v>
      </c>
      <c r="AR57" s="24">
        <f>VLOOKUP(C57,[1]Actuals!B$1:P$65536,15,0)</f>
        <v>140</v>
      </c>
      <c r="AS57" s="24">
        <f t="shared" si="13"/>
        <v>8.5750079342542591</v>
      </c>
      <c r="AT57" s="24">
        <f>VLOOKUP(C57,'[1]Allocation '!C$1:R$65536,16,0)</f>
        <v>131.38524259665786</v>
      </c>
      <c r="AU57" s="24">
        <f>VLOOKUP(C57,[1]Actuals!B$1:Q$65536,16,0)</f>
        <v>132</v>
      </c>
      <c r="AV57" s="24">
        <f t="shared" si="14"/>
        <v>0.46790445501508499</v>
      </c>
      <c r="AW57" s="24">
        <f>VLOOKUP(C57,'[1]Allocation '!C$1:S$65536,17,0)</f>
        <v>129.47303106856356</v>
      </c>
      <c r="AX57" s="24">
        <f>VLOOKUP(C57,[1]Actuals!B$1:R$65536,17,0)</f>
        <v>132</v>
      </c>
      <c r="AY57" s="24">
        <f t="shared" si="15"/>
        <v>1.9517338171362226</v>
      </c>
      <c r="AZ57" s="24">
        <f>VLOOKUP('[1]06.11.2020'!C57,'[1]Allocation '!C$1:T$65536,18,0)</f>
        <v>103.3090509243351</v>
      </c>
      <c r="BA57" s="24">
        <f>VLOOKUP(C57,[1]Actuals!B$1:S$65536,18,0)</f>
        <v>132</v>
      </c>
      <c r="BB57" s="24">
        <f t="shared" si="16"/>
        <v>27.77196075170464</v>
      </c>
      <c r="BC57" s="24">
        <f>VLOOKUP(C57,'[1]Allocation '!C$1:U$65536,19,0)</f>
        <v>56.854809912633613</v>
      </c>
      <c r="BD57" s="24">
        <f>VLOOKUP(C57,[1]Actuals!B$1:T$65536,19,0)</f>
        <v>94</v>
      </c>
      <c r="BE57" s="24">
        <f t="shared" si="17"/>
        <v>65.333417074906833</v>
      </c>
      <c r="BF57" s="24">
        <f>VLOOKUP(C57,'[1]Allocation '!C$1:V$65536,20,0)</f>
        <v>41.089986111776255</v>
      </c>
      <c r="BG57" s="24">
        <f>VLOOKUP(C57,[1]Actuals!B$1:U$65536,20,0)</f>
        <v>55</v>
      </c>
      <c r="BH57" s="24">
        <f t="shared" si="18"/>
        <v>33.852564102564102</v>
      </c>
      <c r="BI57" s="24">
        <f>VLOOKUP(C57,'[1]Allocation '!C$1:W$65536,21,0)</f>
        <v>46.305418719211822</v>
      </c>
      <c r="BJ57" s="24">
        <f>VLOOKUP(C57,[1]Actuals!B$1:V$65536,21,0)</f>
        <v>49</v>
      </c>
      <c r="BK57" s="24">
        <f t="shared" si="19"/>
        <v>5.8191489361702136</v>
      </c>
      <c r="BL57" s="24">
        <f>VLOOKUP(C57,'[1]Allocation '!C$1:X$65536,22,0)</f>
        <v>44.275344180225282</v>
      </c>
      <c r="BM57" s="24">
        <f>VLOOKUP(C57,[1]Actuals!B$1:W$65536,22,0)</f>
        <v>41</v>
      </c>
      <c r="BN57" s="24">
        <f t="shared" si="20"/>
        <v>-7.3976707372229775</v>
      </c>
      <c r="BO57" s="24">
        <f>VLOOKUP(C57,'[1]Allocation '!C$1:Y$65536,23,0)</f>
        <v>42.92236845548026</v>
      </c>
      <c r="BP57" s="24">
        <f>VLOOKUP(C57,[1]Actuals!B$1:X$65536,23,0)</f>
        <v>37</v>
      </c>
      <c r="BQ57" s="24">
        <f t="shared" si="21"/>
        <v>-13.797860343198515</v>
      </c>
      <c r="BR57" s="24">
        <f>VLOOKUP(C57,'[1]Allocation '!C$1:Z$65536,24,0)</f>
        <v>50.272158583150542</v>
      </c>
      <c r="BS57" s="24">
        <f>VLOOKUP(C57,[1]Actuals!B$1:Y$65536,24,0)</f>
        <v>50</v>
      </c>
      <c r="BT57" s="24">
        <f t="shared" si="22"/>
        <v>-0.54137039431157463</v>
      </c>
      <c r="BU57" s="24">
        <f>VLOOKUP(C57,'[1]Allocation '!C$1:AA$65536,25,0)</f>
        <v>50.440492021276597</v>
      </c>
      <c r="BV57" s="24">
        <f>VLOOKUP(C57,[1]Actuals!B$1:Z$65536,25,0)</f>
        <v>54</v>
      </c>
      <c r="BW57" s="24">
        <f t="shared" si="23"/>
        <v>7.056846267918929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f>VLOOKUP(C58,'[1]Allocation '!C$1:D$65536,2,0)</f>
        <v>41.070955200141384</v>
      </c>
      <c r="E58" s="24">
        <f>VLOOKUP(C58,[1]Actuals!B$1:C$65536,2,0)</f>
        <v>39</v>
      </c>
      <c r="F58" s="24">
        <f t="shared" si="0"/>
        <v>-5.0423838209982881</v>
      </c>
      <c r="G58" s="24">
        <f>VLOOKUP(C58,'[1]Allocation '!C$1:E$65536,3,0)</f>
        <v>39.514404514404518</v>
      </c>
      <c r="H58" s="24">
        <f>VLOOKUP(C58,[1]Actuals!B$1:D$65536,3,0)</f>
        <v>37</v>
      </c>
      <c r="I58" s="24">
        <f t="shared" si="1"/>
        <v>-6.3632605509414191</v>
      </c>
      <c r="J58" s="24">
        <f>VLOOKUP(C58,'[1]Allocation '!C$1:F$65536,4,0)</f>
        <v>39.943195699975568</v>
      </c>
      <c r="K58" s="24">
        <f>VLOOKUP(C58,[1]Actuals!B$1:E$65536,4,0)</f>
        <v>34</v>
      </c>
      <c r="L58" s="24">
        <f t="shared" si="2"/>
        <v>-14.879119198715498</v>
      </c>
      <c r="M58" s="24">
        <f>VLOOKUP(C58,'[1]Allocation '!C$1:G$65536,5,0)</f>
        <v>40.827193362640088</v>
      </c>
      <c r="N58" s="24">
        <f>VLOOKUP(C58,[1]Actuals!B$1:F$65536,5,0)</f>
        <v>37</v>
      </c>
      <c r="O58" s="24">
        <f t="shared" si="3"/>
        <v>-9.3741279951471128</v>
      </c>
      <c r="P58" s="24">
        <f>VLOOKUP(C58,'[1]Allocation '!C$1:H$65536,6,0)</f>
        <v>6.85068738055607</v>
      </c>
      <c r="Q58" s="24">
        <f>VLOOKUP(C58,[1]Actuals!B$1:G$65536,6,0)</f>
        <v>40</v>
      </c>
      <c r="R58" s="24">
        <f t="shared" si="4"/>
        <v>483.88301462317207</v>
      </c>
      <c r="S58" s="24">
        <f>VLOOKUP(C58,'[1]Allocation '!C$1:I$65536,7,0)</f>
        <v>42.599513555199621</v>
      </c>
      <c r="T58" s="24">
        <f>VLOOKUP(C58,[1]Actuals!B$1:H$65536,7,0)</f>
        <v>46</v>
      </c>
      <c r="U58" s="24">
        <f t="shared" si="5"/>
        <v>7.9824536972566476</v>
      </c>
      <c r="V58" s="25">
        <f>VLOOKUP(C58,'[1]Allocation '!C$1:J$65536,8,0)</f>
        <v>46.919347209082304</v>
      </c>
      <c r="W58" s="24">
        <f>VLOOKUP(C58,[1]Actuals!B$1:I$65536,8,0)</f>
        <v>46</v>
      </c>
      <c r="X58" s="24">
        <f t="shared" si="6"/>
        <v>-1.9594202898550623</v>
      </c>
      <c r="Y58" s="24">
        <f>VLOOKUP(C58,'[1]Allocation '!C$1:K$65536,9,0)</f>
        <v>51.649736783569367</v>
      </c>
      <c r="Z58" s="24">
        <f>VLOOKUP(C58,[1]Actuals!B$1:J$65536,9,0)</f>
        <v>65</v>
      </c>
      <c r="AA58" s="24">
        <f t="shared" si="7"/>
        <v>25.847688774045352</v>
      </c>
      <c r="AB58" s="24">
        <f>VLOOKUP(C58,'[1]Allocation '!C$1:L$65536,10,0)</f>
        <v>53.780317008647707</v>
      </c>
      <c r="AC58" s="24">
        <f>VLOOKUP(C58,[1]Actuals!B$1:K$65536,10,0)</f>
        <v>73</v>
      </c>
      <c r="AD58" s="24">
        <f t="shared" si="8"/>
        <v>35.737392526455039</v>
      </c>
      <c r="AE58" s="24">
        <f>VLOOKUP(C58,'[1]Allocation '!C$1:M$65536,11,0)</f>
        <v>61.09399400666863</v>
      </c>
      <c r="AF58" s="24">
        <f>VLOOKUP(C58,[1]Actuals!B$1:L$65536,11,0)</f>
        <v>80</v>
      </c>
      <c r="AG58" s="24">
        <f t="shared" si="9"/>
        <v>30.945768566493971</v>
      </c>
      <c r="AH58" s="24">
        <f>VLOOKUP(C58,'[1]Allocation '!C$1:N$65536,12,0)</f>
        <v>47.698153748209457</v>
      </c>
      <c r="AI58" s="24">
        <f>VLOOKUP(C58,[1]Actuals!B$1:M$65536,12,0)</f>
        <v>85</v>
      </c>
      <c r="AJ58" s="24">
        <f t="shared" si="10"/>
        <v>78.203962460896761</v>
      </c>
      <c r="AK58" s="24">
        <f>VLOOKUP(C58,'[1]Allocation '!C$1:O$65536,13,0)</f>
        <v>55.586558291884018</v>
      </c>
      <c r="AL58" s="24">
        <f>VLOOKUP(C58,[1]Actuals!B$1:N$65536,13,0)</f>
        <v>85</v>
      </c>
      <c r="AM58" s="24">
        <f t="shared" si="11"/>
        <v>52.914666084679197</v>
      </c>
      <c r="AN58" s="24">
        <f>VLOOKUP(C58,'[1]Allocation '!C$1:P$65536,14,0)</f>
        <v>56.297263140447924</v>
      </c>
      <c r="AO58" s="24">
        <f>VLOOKUP(C58,[1]Actuals!B$1:O$65536,14,0)</f>
        <v>88</v>
      </c>
      <c r="AP58" s="24">
        <f t="shared" si="12"/>
        <v>56.31310492032533</v>
      </c>
      <c r="AQ58" s="24">
        <f>VLOOKUP(C58,'[1]Allocation '!C$1:Q$65536,15,0)</f>
        <v>52.167826143143301</v>
      </c>
      <c r="AR58" s="24">
        <f>VLOOKUP(C58,[1]Actuals!B$1:P$65536,15,0)</f>
        <v>80</v>
      </c>
      <c r="AS58" s="24">
        <f t="shared" si="13"/>
        <v>53.351224144337536</v>
      </c>
      <c r="AT58" s="24">
        <f>VLOOKUP(C58,'[1]Allocation '!C$1:R$65536,16,0)</f>
        <v>52.356525245284715</v>
      </c>
      <c r="AU58" s="24">
        <f>VLOOKUP(C58,[1]Actuals!B$1:Q$65536,16,0)</f>
        <v>74</v>
      </c>
      <c r="AV58" s="24">
        <f t="shared" si="14"/>
        <v>41.338638600094114</v>
      </c>
      <c r="AW58" s="24">
        <f>VLOOKUP(C58,'[1]Allocation '!C$1:S$65536,17,0)</f>
        <v>67.20737490581925</v>
      </c>
      <c r="AX58" s="24">
        <f>VLOOKUP(C58,[1]Actuals!B$1:R$65536,17,0)</f>
        <v>63</v>
      </c>
      <c r="AY58" s="24">
        <f t="shared" si="15"/>
        <v>-6.2602875230809651</v>
      </c>
      <c r="AZ58" s="24">
        <f>VLOOKUP('[1]06.11.2020'!C58,'[1]Allocation '!C$1:T$65536,18,0)</f>
        <v>56.08205621606762</v>
      </c>
      <c r="BA58" s="24">
        <f>VLOOKUP(C58,[1]Actuals!B$1:S$65536,18,0)</f>
        <v>70</v>
      </c>
      <c r="BB58" s="24">
        <f t="shared" si="16"/>
        <v>24.81710679492679</v>
      </c>
      <c r="BC58" s="24">
        <f>VLOOKUP(C58,'[1]Allocation '!C$1:U$65536,19,0)</f>
        <v>51.867545885209609</v>
      </c>
      <c r="BD58" s="24">
        <f>VLOOKUP(C58,[1]Actuals!B$1:T$65536,19,0)</f>
        <v>59</v>
      </c>
      <c r="BE58" s="24">
        <f t="shared" si="17"/>
        <v>13.751285111070313</v>
      </c>
      <c r="BF58" s="24">
        <f>VLOOKUP(C58,'[1]Allocation '!C$1:V$65536,20,0)</f>
        <v>52.389732292514729</v>
      </c>
      <c r="BG58" s="24">
        <f>VLOOKUP(C58,[1]Actuals!B$1:U$65536,20,0)</f>
        <v>59</v>
      </c>
      <c r="BH58" s="24">
        <f t="shared" si="18"/>
        <v>12.617487088075316</v>
      </c>
      <c r="BI58" s="24">
        <f>VLOOKUP(C58,'[1]Allocation '!C$1:W$65536,21,0)</f>
        <v>40.265581494966796</v>
      </c>
      <c r="BJ58" s="24">
        <f>VLOOKUP(C58,[1]Actuals!B$1:V$65536,21,0)</f>
        <v>49</v>
      </c>
      <c r="BK58" s="24">
        <f t="shared" si="19"/>
        <v>21.692021276595767</v>
      </c>
      <c r="BL58" s="24">
        <f>VLOOKUP(C58,'[1]Allocation '!C$1:X$65536,22,0)</f>
        <v>39.244055068836047</v>
      </c>
      <c r="BM58" s="24">
        <f>VLOOKUP(C58,[1]Actuals!B$1:W$65536,22,0)</f>
        <v>42</v>
      </c>
      <c r="BN58" s="24">
        <f t="shared" si="20"/>
        <v>7.0225794106391053</v>
      </c>
      <c r="BO58" s="24">
        <f>VLOOKUP(C58,'[1]Allocation '!C$1:Y$65536,23,0)</f>
        <v>41.924173840236527</v>
      </c>
      <c r="BP58" s="24">
        <f>VLOOKUP(C58,[1]Actuals!B$1:X$65536,23,0)</f>
        <v>36</v>
      </c>
      <c r="BQ58" s="24">
        <f t="shared" si="21"/>
        <v>-14.130687137240209</v>
      </c>
      <c r="BR58" s="24">
        <f>VLOOKUP(C58,'[1]Allocation '!C$1:Z$65536,24,0)</f>
        <v>44.357786985132833</v>
      </c>
      <c r="BS58" s="24">
        <f>VLOOKUP(C58,[1]Actuals!B$1:Y$65536,24,0)</f>
        <v>38</v>
      </c>
      <c r="BT58" s="24">
        <f t="shared" si="22"/>
        <v>-14.332967032967039</v>
      </c>
      <c r="BU58" s="24">
        <f>VLOOKUP(C58,'[1]Allocation '!C$1:AA$65536,25,0)</f>
        <v>43.517287234042556</v>
      </c>
      <c r="BV58" s="24">
        <f>VLOOKUP(C58,[1]Actuals!B$1:Z$65536,25,0)</f>
        <v>49</v>
      </c>
      <c r="BW58" s="24">
        <f t="shared" si="23"/>
        <v>12.598930481283416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f>VLOOKUP(C59,'[1]Allocation '!C$1:D$65536,2,0)</f>
        <v>43.026714971576688</v>
      </c>
      <c r="E59" s="24">
        <f>VLOOKUP(C59,[1]Actuals!B$1:C$65536,2,0)</f>
        <v>38</v>
      </c>
      <c r="F59" s="24">
        <f t="shared" si="0"/>
        <v>-11.682776560788616</v>
      </c>
      <c r="G59" s="24">
        <f>VLOOKUP(C59,'[1]Allocation '!C$1:E$65536,3,0)</f>
        <v>40.478170478170476</v>
      </c>
      <c r="H59" s="24">
        <f>VLOOKUP(C59,[1]Actuals!B$1:D$65536,3,0)</f>
        <v>44</v>
      </c>
      <c r="I59" s="24">
        <f t="shared" si="1"/>
        <v>8.7005649717514171</v>
      </c>
      <c r="J59" s="24">
        <f>VLOOKUP(C59,'[1]Allocation '!C$1:F$65536,4,0)</f>
        <v>40.917419985340828</v>
      </c>
      <c r="K59" s="24">
        <f>VLOOKUP(C59,[1]Actuals!B$1:E$65536,4,0)</f>
        <v>44</v>
      </c>
      <c r="L59" s="24">
        <f t="shared" si="2"/>
        <v>7.5336617405582853</v>
      </c>
      <c r="M59" s="24">
        <f>VLOOKUP(C59,'[1]Allocation '!C$1:G$65536,5,0)</f>
        <v>43.743421459971522</v>
      </c>
      <c r="N59" s="24">
        <f>VLOOKUP(C59,[1]Actuals!B$1:F$65536,5,0)</f>
        <v>42</v>
      </c>
      <c r="O59" s="24">
        <f t="shared" si="3"/>
        <v>-3.9855626326963973</v>
      </c>
      <c r="P59" s="24">
        <f>VLOOKUP(C59,'[1]Allocation '!C$1:H$65536,6,0)</f>
        <v>42.082793909130146</v>
      </c>
      <c r="Q59" s="24">
        <f>VLOOKUP(C59,[1]Actuals!B$1:G$65536,6,0)</f>
        <v>45</v>
      </c>
      <c r="R59" s="24">
        <f t="shared" si="4"/>
        <v>6.9320637245925507</v>
      </c>
      <c r="S59" s="24">
        <f>VLOOKUP(C59,'[1]Allocation '!C$1:I$65536,7,0)</f>
        <v>54.487749896185562</v>
      </c>
      <c r="T59" s="24">
        <f>VLOOKUP(C59,[1]Actuals!B$1:H$65536,7,0)</f>
        <v>58</v>
      </c>
      <c r="U59" s="24">
        <f t="shared" si="5"/>
        <v>6.4459444746869874</v>
      </c>
      <c r="V59" s="25">
        <f>VLOOKUP(C59,'[1]Allocation '!C$1:J$65536,8,0)</f>
        <v>58.139191106906338</v>
      </c>
      <c r="W59" s="24">
        <f>VLOOKUP(C59,[1]Actuals!B$1:I$65536,8,0)</f>
        <v>59</v>
      </c>
      <c r="X59" s="24">
        <f t="shared" si="6"/>
        <v>1.4806000508517678</v>
      </c>
      <c r="Y59" s="24">
        <f>VLOOKUP(C59,'[1]Allocation '!C$1:K$65536,9,0)</f>
        <v>54.519166604878777</v>
      </c>
      <c r="Z59" s="24">
        <f>VLOOKUP(C59,[1]Actuals!B$1:J$65536,9,0)</f>
        <v>52</v>
      </c>
      <c r="AA59" s="24">
        <f t="shared" si="7"/>
        <v>-4.6206990344077328</v>
      </c>
      <c r="AB59" s="24">
        <f>VLOOKUP(C59,'[1]Allocation '!C$1:L$65536,10,0)</f>
        <v>56.768112398017024</v>
      </c>
      <c r="AC59" s="24">
        <f>VLOOKUP(C59,[1]Actuals!B$1:K$65536,10,0)</f>
        <v>66</v>
      </c>
      <c r="AD59" s="24">
        <f t="shared" si="8"/>
        <v>16.262453007518808</v>
      </c>
      <c r="AE59" s="24">
        <f>VLOOKUP(C59,'[1]Allocation '!C$1:M$65536,11,0)</f>
        <v>63.130460473557584</v>
      </c>
      <c r="AF59" s="24">
        <f>VLOOKUP(C59,[1]Actuals!B$1:L$65536,11,0)</f>
        <v>52</v>
      </c>
      <c r="AG59" s="24">
        <f t="shared" si="9"/>
        <v>-17.63088751462476</v>
      </c>
      <c r="AH59" s="24">
        <f>VLOOKUP(C59,'[1]Allocation '!C$1:N$65536,12,0)</f>
        <v>62.961562947636487</v>
      </c>
      <c r="AI59" s="24">
        <f>VLOOKUP(C59,[1]Actuals!B$1:M$65536,12,0)</f>
        <v>90</v>
      </c>
      <c r="AJ59" s="24">
        <f t="shared" si="10"/>
        <v>42.944354915157817</v>
      </c>
      <c r="AK59" s="24">
        <f>VLOOKUP(C59,'[1]Allocation '!C$1:O$65536,13,0)</f>
        <v>73.795948077156368</v>
      </c>
      <c r="AL59" s="24">
        <f>VLOOKUP(C59,[1]Actuals!B$1:N$65536,13,0)</f>
        <v>120</v>
      </c>
      <c r="AM59" s="24">
        <f t="shared" si="11"/>
        <v>62.610554002959084</v>
      </c>
      <c r="AN59" s="24">
        <f>VLOOKUP(C59,'[1]Allocation '!C$1:P$65536,14,0)</f>
        <v>75.710112499223072</v>
      </c>
      <c r="AO59" s="24">
        <f>VLOOKUP(C59,[1]Actuals!B$1:O$65536,14,0)</f>
        <v>81</v>
      </c>
      <c r="AP59" s="24">
        <f t="shared" si="12"/>
        <v>6.9870289795583282</v>
      </c>
      <c r="AQ59" s="24">
        <f>VLOOKUP(C59,'[1]Allocation '!C$1:Q$65536,15,0)</f>
        <v>71.853798272631337</v>
      </c>
      <c r="AR59" s="24">
        <f>VLOOKUP(C59,[1]Actuals!B$1:P$65536,15,0)</f>
        <v>96</v>
      </c>
      <c r="AS59" s="24">
        <f t="shared" si="13"/>
        <v>33.604628158628323</v>
      </c>
      <c r="AT59" s="24">
        <f>VLOOKUP(C59,'[1]Allocation '!C$1:R$65536,16,0)</f>
        <v>71.125845616235836</v>
      </c>
      <c r="AU59" s="24">
        <f>VLOOKUP(C59,[1]Actuals!B$1:Q$65536,16,0)</f>
        <v>97</v>
      </c>
      <c r="AV59" s="24">
        <f t="shared" si="14"/>
        <v>36.377991937515745</v>
      </c>
      <c r="AW59" s="24">
        <f>VLOOKUP(C59,'[1]Allocation '!C$1:S$65536,17,0)</f>
        <v>80.055843637814121</v>
      </c>
      <c r="AX59" s="24">
        <f>VLOOKUP(C59,[1]Actuals!B$1:R$65536,17,0)</f>
        <v>55</v>
      </c>
      <c r="AY59" s="24">
        <f t="shared" si="15"/>
        <v>-31.297957149975087</v>
      </c>
      <c r="AZ59" s="24">
        <f>VLOOKUP('[1]06.11.2020'!C59,'[1]Allocation '!C$1:T$65536,18,0)</f>
        <v>62.969326277689959</v>
      </c>
      <c r="BA59" s="24">
        <f>VLOOKUP(C59,[1]Actuals!B$1:S$65536,18,0)</f>
        <v>72</v>
      </c>
      <c r="BB59" s="24">
        <f t="shared" si="16"/>
        <v>14.341385331781151</v>
      </c>
      <c r="BC59" s="24">
        <f>VLOOKUP(C59,'[1]Allocation '!C$1:U$65536,19,0)</f>
        <v>60.844621134572812</v>
      </c>
      <c r="BD59" s="24">
        <f>VLOOKUP(C59,[1]Actuals!B$1:T$65536,19,0)</f>
        <v>64</v>
      </c>
      <c r="BE59" s="24">
        <f t="shared" si="17"/>
        <v>5.1859618920928012</v>
      </c>
      <c r="BF59" s="24">
        <f>VLOOKUP(C59,'[1]Allocation '!C$1:V$65536,20,0)</f>
        <v>51.362482639720319</v>
      </c>
      <c r="BG59" s="24">
        <f>VLOOKUP(C59,[1]Actuals!B$1:U$65536,20,0)</f>
        <v>54</v>
      </c>
      <c r="BH59" s="24">
        <f t="shared" si="18"/>
        <v>5.1351048951048961</v>
      </c>
      <c r="BI59" s="24">
        <f>VLOOKUP(C59,'[1]Allocation '!C$1:W$65536,21,0)</f>
        <v>40.265581494966796</v>
      </c>
      <c r="BJ59" s="24">
        <f>VLOOKUP(C59,[1]Actuals!B$1:V$65536,21,0)</f>
        <v>33</v>
      </c>
      <c r="BK59" s="24">
        <f t="shared" si="19"/>
        <v>-18.044148936170199</v>
      </c>
      <c r="BL59" s="24">
        <f>VLOOKUP(C59,'[1]Allocation '!C$1:X$65536,22,0)</f>
        <v>42.262828535669584</v>
      </c>
      <c r="BM59" s="24">
        <f>VLOOKUP(C59,[1]Actuals!B$1:W$65536,22,0)</f>
        <v>39</v>
      </c>
      <c r="BN59" s="24">
        <f t="shared" si="20"/>
        <v>-7.7203269367448408</v>
      </c>
      <c r="BO59" s="24">
        <f>VLOOKUP(C59,'[1]Allocation '!C$1:Y$65536,23,0)</f>
        <v>45.916952301211438</v>
      </c>
      <c r="BP59" s="24">
        <f>VLOOKUP(C59,[1]Actuals!B$1:X$65536,23,0)</f>
        <v>40</v>
      </c>
      <c r="BQ59" s="24">
        <f t="shared" si="21"/>
        <v>-12.886204342127755</v>
      </c>
      <c r="BR59" s="24">
        <f>VLOOKUP(C59,'[1]Allocation '!C$1:Z$65536,24,0)</f>
        <v>41.400601186123978</v>
      </c>
      <c r="BS59" s="24">
        <f>VLOOKUP(C59,[1]Actuals!B$1:Y$65536,24,0)</f>
        <v>38</v>
      </c>
      <c r="BT59" s="24">
        <f t="shared" si="22"/>
        <v>-8.2138932496075441</v>
      </c>
      <c r="BU59" s="24">
        <f>VLOOKUP(C59,'[1]Allocation '!C$1:AA$65536,25,0)</f>
        <v>39.561170212765958</v>
      </c>
      <c r="BV59" s="24">
        <f>VLOOKUP(C59,[1]Actuals!B$1:Z$65536,25,0)</f>
        <v>44</v>
      </c>
      <c r="BW59" s="24">
        <f t="shared" si="23"/>
        <v>11.220168067226888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f>VLOOKUP(C60,'[1]Allocation '!C$1:D$65536,2,0)</f>
        <v>21.513357485788344</v>
      </c>
      <c r="E60" s="24">
        <f>VLOOKUP(C60,[1]Actuals!B$1:C$65536,2,0)</f>
        <v>17</v>
      </c>
      <c r="F60" s="24">
        <f t="shared" si="0"/>
        <v>-20.979326396495075</v>
      </c>
      <c r="G60" s="24">
        <f>VLOOKUP(C60,'[1]Allocation '!C$1:E$65536,3,0)</f>
        <v>21.202851202851203</v>
      </c>
      <c r="H60" s="24">
        <f>VLOOKUP(C60,[1]Actuals!B$1:D$65536,3,0)</f>
        <v>23</v>
      </c>
      <c r="I60" s="24">
        <f t="shared" si="1"/>
        <v>8.4759770275948991</v>
      </c>
      <c r="J60" s="24">
        <f>VLOOKUP(C60,'[1]Allocation '!C$1:F$65536,4,0)</f>
        <v>23.381382848766187</v>
      </c>
      <c r="K60" s="24">
        <f>VLOOKUP(C60,[1]Actuals!B$1:E$65536,4,0)</f>
        <v>20</v>
      </c>
      <c r="L60" s="24">
        <f t="shared" si="2"/>
        <v>-14.46185997910136</v>
      </c>
      <c r="M60" s="24">
        <f>VLOOKUP(C60,'[1]Allocation '!C$1:G$65536,5,0)</f>
        <v>22.357748746207665</v>
      </c>
      <c r="N60" s="24">
        <f>VLOOKUP(C60,[1]Actuals!B$1:F$65536,5,0)</f>
        <v>18</v>
      </c>
      <c r="O60" s="24">
        <f t="shared" si="3"/>
        <v>-19.490999723068402</v>
      </c>
      <c r="P60" s="24">
        <f>VLOOKUP(C60,'[1]Allocation '!C$1:H$65536,6,0)</f>
        <v>22.509401393255658</v>
      </c>
      <c r="Q60" s="24">
        <f>VLOOKUP(C60,[1]Actuals!B$1:G$65536,6,0)</f>
        <v>19</v>
      </c>
      <c r="R60" s="24">
        <f t="shared" si="4"/>
        <v>-15.590825059910996</v>
      </c>
      <c r="S60" s="24">
        <f>VLOOKUP(C60,'[1]Allocation '!C$1:I$65536,7,0)</f>
        <v>20.804413596725396</v>
      </c>
      <c r="T60" s="24">
        <f>VLOOKUP(C60,[1]Actuals!B$1:H$65536,7,0)</f>
        <v>18</v>
      </c>
      <c r="U60" s="24">
        <f t="shared" si="5"/>
        <v>-13.479897348160824</v>
      </c>
      <c r="V60" s="25">
        <f>VLOOKUP(C60,'[1]Allocation '!C$1:J$65536,8,0)</f>
        <v>24.479659413434248</v>
      </c>
      <c r="W60" s="24">
        <f>VLOOKUP(C60,[1]Actuals!B$1:I$65536,8,0)</f>
        <v>18</v>
      </c>
      <c r="X60" s="24">
        <f t="shared" si="6"/>
        <v>-26.469565217391306</v>
      </c>
      <c r="Y60" s="24">
        <f>VLOOKUP(C60,'[1]Allocation '!C$1:K$65536,9,0)</f>
        <v>30.607251427300366</v>
      </c>
      <c r="Z60" s="24">
        <f>VLOOKUP(C60,[1]Actuals!B$1:J$65536,9,0)</f>
        <v>34</v>
      </c>
      <c r="AA60" s="24">
        <f t="shared" si="7"/>
        <v>11.084786821705418</v>
      </c>
      <c r="AB60" s="24">
        <f>VLOOKUP(C60,'[1]Allocation '!C$1:L$65536,10,0)</f>
        <v>40.833203654714005</v>
      </c>
      <c r="AC60" s="24">
        <f>VLOOKUP(C60,[1]Actuals!B$1:K$65536,10,0)</f>
        <v>40</v>
      </c>
      <c r="AD60" s="24">
        <f t="shared" si="8"/>
        <v>-2.0405052264808408</v>
      </c>
      <c r="AE60" s="24">
        <f>VLOOKUP(C60,'[1]Allocation '!C$1:M$65536,11,0)</f>
        <v>46.838728738445951</v>
      </c>
      <c r="AF60" s="24">
        <f>VLOOKUP(C60,[1]Actuals!B$1:L$65536,11,0)</f>
        <v>44</v>
      </c>
      <c r="AG60" s="24">
        <f t="shared" si="9"/>
        <v>-6.0606442892543297</v>
      </c>
      <c r="AH60" s="24">
        <f>VLOOKUP(C60,'[1]Allocation '!C$1:N$65536,12,0)</f>
        <v>40.066449148495941</v>
      </c>
      <c r="AI60" s="24">
        <f>VLOOKUP(C60,[1]Actuals!B$1:M$65536,12,0)</f>
        <v>44</v>
      </c>
      <c r="AJ60" s="24">
        <f t="shared" si="10"/>
        <v>9.8175679030736394</v>
      </c>
      <c r="AK60" s="24">
        <f>VLOOKUP(C60,'[1]Allocation '!C$1:O$65536,13,0)</f>
        <v>43.127502123013464</v>
      </c>
      <c r="AL60" s="24">
        <f>VLOOKUP(C60,[1]Actuals!B$1:N$65536,13,0)</f>
        <v>37</v>
      </c>
      <c r="AM60" s="24">
        <f t="shared" si="11"/>
        <v>-14.207876230661038</v>
      </c>
      <c r="AN60" s="24">
        <f>VLOOKUP(C60,'[1]Allocation '!C$1:P$65536,14,0)</f>
        <v>40.766983653427808</v>
      </c>
      <c r="AO60" s="24">
        <f>VLOOKUP(C60,[1]Actuals!B$1:O$65536,14,0)</f>
        <v>35</v>
      </c>
      <c r="AP60" s="24">
        <f t="shared" si="12"/>
        <v>-14.146211312700105</v>
      </c>
      <c r="AQ60" s="24">
        <f>VLOOKUP(C60,'[1]Allocation '!C$1:Q$65536,15,0)</f>
        <v>41.34054147192488</v>
      </c>
      <c r="AR60" s="24">
        <f>VLOOKUP(C60,[1]Actuals!B$1:P$65536,15,0)</f>
        <v>30</v>
      </c>
      <c r="AS60" s="24">
        <f t="shared" si="13"/>
        <v>-27.432010003125985</v>
      </c>
      <c r="AT60" s="24">
        <f>VLOOKUP(C60,'[1]Allocation '!C$1:R$65536,16,0)</f>
        <v>42.477935576363066</v>
      </c>
      <c r="AU60" s="24">
        <f>VLOOKUP(C60,[1]Actuals!B$1:Q$65536,16,0)</f>
        <v>37</v>
      </c>
      <c r="AV60" s="24">
        <f t="shared" si="14"/>
        <v>-12.89595528133734</v>
      </c>
      <c r="AW60" s="24">
        <f>VLOOKUP(C60,'[1]Allocation '!C$1:S$65536,17,0)</f>
        <v>34.59203120152462</v>
      </c>
      <c r="AX60" s="24">
        <f>VLOOKUP(C60,[1]Actuals!B$1:R$65536,17,0)</f>
        <v>40</v>
      </c>
      <c r="AY60" s="24">
        <f t="shared" si="15"/>
        <v>15.633568225496477</v>
      </c>
      <c r="AZ60" s="24">
        <f>VLOOKUP('[1]06.11.2020'!C60,'[1]Allocation '!C$1:T$65536,18,0)</f>
        <v>34.436350308111699</v>
      </c>
      <c r="BA60" s="24">
        <f>VLOOKUP(C60,[1]Actuals!B$1:S$65536,18,0)</f>
        <v>30</v>
      </c>
      <c r="BB60" s="24">
        <f t="shared" si="16"/>
        <v>-12.882754032928654</v>
      </c>
      <c r="BC60" s="24">
        <f>VLOOKUP(C60,'[1]Allocation '!C$1:U$65536,19,0)</f>
        <v>36.90575380293761</v>
      </c>
      <c r="BD60" s="24">
        <f>VLOOKUP(C60,[1]Actuals!B$1:T$65536,19,0)</f>
        <v>31</v>
      </c>
      <c r="BE60" s="24">
        <f t="shared" si="17"/>
        <v>-16.00225762755597</v>
      </c>
      <c r="BF60" s="24">
        <f>VLOOKUP(C60,'[1]Allocation '!C$1:V$65536,20,0)</f>
        <v>33.899238542215414</v>
      </c>
      <c r="BG60" s="24">
        <f>VLOOKUP(C60,[1]Actuals!B$1:U$65536,20,0)</f>
        <v>30</v>
      </c>
      <c r="BH60" s="24">
        <f t="shared" si="18"/>
        <v>-11.50243695698242</v>
      </c>
      <c r="BI60" s="24">
        <f>VLOOKUP(C60,'[1]Allocation '!C$1:W$65536,21,0)</f>
        <v>25.165988434354251</v>
      </c>
      <c r="BJ60" s="24">
        <f>VLOOKUP(C60,[1]Actuals!B$1:V$65536,21,0)</f>
        <v>20</v>
      </c>
      <c r="BK60" s="24">
        <f t="shared" si="19"/>
        <v>-20.527659574468082</v>
      </c>
      <c r="BL60" s="24">
        <f>VLOOKUP(C60,'[1]Allocation '!C$1:X$65536,22,0)</f>
        <v>20.125156445556946</v>
      </c>
      <c r="BM60" s="24">
        <f>VLOOKUP(C60,[1]Actuals!B$1:W$65536,22,0)</f>
        <v>7</v>
      </c>
      <c r="BN60" s="24">
        <f t="shared" si="20"/>
        <v>-65.21766169154229</v>
      </c>
      <c r="BO60" s="24">
        <f>VLOOKUP(C60,'[1]Allocation '!C$1:Y$65536,23,0)</f>
        <v>21.960281535361993</v>
      </c>
      <c r="BP60" s="24">
        <f>VLOOKUP(C60,[1]Actuals!B$1:X$65536,23,0)</f>
        <v>6</v>
      </c>
      <c r="BQ60" s="24">
        <f t="shared" si="21"/>
        <v>-72.677945907303709</v>
      </c>
      <c r="BR60" s="24">
        <f>VLOOKUP(C60,'[1]Allocation '!C$1:Z$65536,24,0)</f>
        <v>20.700300593061989</v>
      </c>
      <c r="BS60" s="24">
        <f>VLOOKUP(C60,[1]Actuals!B$1:Y$65536,24,0)</f>
        <v>11</v>
      </c>
      <c r="BT60" s="24">
        <f t="shared" si="22"/>
        <v>-46.860675039246473</v>
      </c>
      <c r="BU60" s="24">
        <f>VLOOKUP(C60,'[1]Allocation '!C$1:AA$65536,25,0)</f>
        <v>21.758643617021278</v>
      </c>
      <c r="BV60" s="24">
        <f>VLOOKUP(C60,[1]Actuals!B$1:Z$65536,25,0)</f>
        <v>20</v>
      </c>
      <c r="BW60" s="24">
        <f t="shared" si="23"/>
        <v>-8.0825057295645575</v>
      </c>
      <c r="BX60" s="26"/>
      <c r="BY60" s="26"/>
    </row>
    <row r="61" spans="1:78" s="42" customFormat="1" ht="34.5" customHeight="1" x14ac:dyDescent="0.25">
      <c r="A61" s="38" t="s">
        <v>69</v>
      </c>
      <c r="B61" s="39"/>
      <c r="C61" s="39"/>
      <c r="D61" s="40">
        <f>SUM(D55:D60)</f>
        <v>250.3372507437189</v>
      </c>
      <c r="E61" s="40">
        <f>SUM(E55:E60)</f>
        <v>250</v>
      </c>
      <c r="F61" s="40">
        <f t="shared" si="0"/>
        <v>-0.13471856174699123</v>
      </c>
      <c r="G61" s="40">
        <f>SUM(G55:G60)</f>
        <v>251.54291654291657</v>
      </c>
      <c r="H61" s="40">
        <f>SUM(H55:H60)</f>
        <v>249</v>
      </c>
      <c r="I61" s="40">
        <f t="shared" si="1"/>
        <v>-1.0109275100508412</v>
      </c>
      <c r="J61" s="40">
        <f>SUM(J55:J60)</f>
        <v>255.24676276569755</v>
      </c>
      <c r="K61" s="40">
        <f>SUM(K55:K60)</f>
        <v>255</v>
      </c>
      <c r="L61" s="40">
        <f t="shared" si="2"/>
        <v>-9.6676158797778106E-2</v>
      </c>
      <c r="M61" s="40">
        <f>SUM(M55:M60)</f>
        <v>257.60014859761009</v>
      </c>
      <c r="N61" s="40">
        <f>SUM(N55:N60)</f>
        <v>245</v>
      </c>
      <c r="O61" s="40">
        <f t="shared" si="3"/>
        <v>-4.8913592116332287</v>
      </c>
      <c r="P61" s="40">
        <f>SUM(P55:P60)</f>
        <v>221.17933542938169</v>
      </c>
      <c r="Q61" s="40">
        <f>SUM(Q55:Q60)</f>
        <v>248</v>
      </c>
      <c r="R61" s="40">
        <f t="shared" si="4"/>
        <v>12.126207232945424</v>
      </c>
      <c r="S61" s="40">
        <f>SUM(S55:S60)</f>
        <v>272.43874948092781</v>
      </c>
      <c r="T61" s="40">
        <f>SUM(T55:T60)</f>
        <v>273</v>
      </c>
      <c r="U61" s="40">
        <f t="shared" si="5"/>
        <v>0.20600979858464652</v>
      </c>
      <c r="V61" s="40">
        <f>SUM(V55:V60)</f>
        <v>281.51608325449388</v>
      </c>
      <c r="W61" s="40">
        <f>SUM(W55:W60)</f>
        <v>274</v>
      </c>
      <c r="X61" s="40">
        <f t="shared" si="6"/>
        <v>-2.6698592732619297</v>
      </c>
      <c r="Y61" s="40">
        <f>SUM(Y55:Y60)</f>
        <v>335.72328909320083</v>
      </c>
      <c r="Z61" s="40">
        <f>SUM(Z55:Z60)</f>
        <v>361</v>
      </c>
      <c r="AA61" s="40">
        <f t="shared" si="7"/>
        <v>7.5290311181784144</v>
      </c>
      <c r="AB61" s="40">
        <f>SUM(AB55:AB60)</f>
        <v>404.34830936131425</v>
      </c>
      <c r="AC61" s="40">
        <f>SUM(AC55:AC60)</f>
        <v>447</v>
      </c>
      <c r="AD61" s="40">
        <f t="shared" si="8"/>
        <v>10.548254970091492</v>
      </c>
      <c r="AE61" s="40">
        <f>SUM(AE55:AE60)</f>
        <v>472.46022031823748</v>
      </c>
      <c r="AF61" s="40">
        <f>SUM(AF55:AF60)</f>
        <v>485</v>
      </c>
      <c r="AG61" s="40">
        <f t="shared" si="9"/>
        <v>2.6541450777202025</v>
      </c>
      <c r="AH61" s="40">
        <f>SUM(AH55:AH60)</f>
        <v>440.73094063345542</v>
      </c>
      <c r="AI61" s="40">
        <f>SUM(AI55:AI60)</f>
        <v>534</v>
      </c>
      <c r="AJ61" s="40">
        <f t="shared" si="10"/>
        <v>21.162357975705195</v>
      </c>
      <c r="AK61" s="40">
        <f>SUM(AK55:AK60)</f>
        <v>470.5689676088802</v>
      </c>
      <c r="AL61" s="40">
        <f>SUM(AL55:AL60)</f>
        <v>555</v>
      </c>
      <c r="AM61" s="40">
        <f t="shared" si="11"/>
        <v>17.942329010802048</v>
      </c>
      <c r="AN61" s="40">
        <f>SUM(AN55:AN60)</f>
        <v>471.73223941823608</v>
      </c>
      <c r="AO61" s="40">
        <f>SUM(AO55:AO60)</f>
        <v>484</v>
      </c>
      <c r="AP61" s="40">
        <f t="shared" si="12"/>
        <v>2.6005770979090048</v>
      </c>
      <c r="AQ61" s="40">
        <f>SUM(AQ55:AQ60)</f>
        <v>436.04428266816001</v>
      </c>
      <c r="AR61" s="40">
        <f>SUM(AR55:AR60)</f>
        <v>467</v>
      </c>
      <c r="AS61" s="40">
        <f t="shared" si="13"/>
        <v>7.0992141308267129</v>
      </c>
      <c r="AT61" s="40">
        <f>SUM(AT55:AT60)</f>
        <v>421.81577886295418</v>
      </c>
      <c r="AU61" s="40">
        <f>SUM(AU55:AU60)</f>
        <v>465</v>
      </c>
      <c r="AV61" s="40">
        <f t="shared" si="14"/>
        <v>10.237696952317226</v>
      </c>
      <c r="AW61" s="40">
        <f>SUM(AW55:AW60)</f>
        <v>429.92953064752027</v>
      </c>
      <c r="AX61" s="40">
        <f>SUM(AX55:AX60)</f>
        <v>420</v>
      </c>
      <c r="AY61" s="40">
        <f t="shared" si="15"/>
        <v>-2.3095716715633192</v>
      </c>
      <c r="AZ61" s="40">
        <f>SUM(AZ55:AZ60)</f>
        <v>377.81595766613975</v>
      </c>
      <c r="BA61" s="40">
        <f>SUM(BA55:BA60)</f>
        <v>421</v>
      </c>
      <c r="BB61" s="40">
        <f t="shared" si="16"/>
        <v>11.429914871944129</v>
      </c>
      <c r="BC61" s="40">
        <f>SUM(BC55:BC60)</f>
        <v>319.18489775513609</v>
      </c>
      <c r="BD61" s="40">
        <f>SUM(BD55:BD60)</f>
        <v>362</v>
      </c>
      <c r="BE61" s="40">
        <f t="shared" si="17"/>
        <v>13.413887231503566</v>
      </c>
      <c r="BF61" s="40">
        <f>SUM(BF55:BF60)</f>
        <v>309.20214549111631</v>
      </c>
      <c r="BG61" s="40">
        <f>SUM(BG55:BG60)</f>
        <v>321</v>
      </c>
      <c r="BH61" s="40">
        <f t="shared" si="18"/>
        <v>3.8155797690681461</v>
      </c>
      <c r="BI61" s="40">
        <f>SUM(BI55:BI60)</f>
        <v>288.90554722638677</v>
      </c>
      <c r="BJ61" s="40">
        <f>SUM(BJ55:BJ60)</f>
        <v>288</v>
      </c>
      <c r="BK61" s="40">
        <f t="shared" si="19"/>
        <v>-0.31344058121431112</v>
      </c>
      <c r="BL61" s="40">
        <f>SUM(BL55:BL60)</f>
        <v>273.7021276595745</v>
      </c>
      <c r="BM61" s="40">
        <f>SUM(BM55:BM60)</f>
        <v>251</v>
      </c>
      <c r="BN61" s="40">
        <f t="shared" si="20"/>
        <v>-8.294465174129364</v>
      </c>
      <c r="BO61" s="40">
        <f>SUM(BO55:BO60)</f>
        <v>271.50893534629375</v>
      </c>
      <c r="BP61" s="40">
        <f>SUM(BP55:BP60)</f>
        <v>228</v>
      </c>
      <c r="BQ61" s="40">
        <f t="shared" si="21"/>
        <v>-16.024863156271689</v>
      </c>
      <c r="BR61" s="40">
        <f>SUM(BR55:BR60)</f>
        <v>284.87556530451974</v>
      </c>
      <c r="BS61" s="40">
        <f>SUM(BS55:BS60)</f>
        <v>256</v>
      </c>
      <c r="BT61" s="40">
        <f t="shared" si="22"/>
        <v>-10.136202897448577</v>
      </c>
      <c r="BU61" s="40">
        <f>SUM(BU55:BU60)</f>
        <v>279.89527925531917</v>
      </c>
      <c r="BV61" s="40">
        <f>SUM(BV55:BV60)</f>
        <v>289</v>
      </c>
      <c r="BW61" s="40">
        <f t="shared" si="23"/>
        <v>3.2529025744573379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f>D54+D61</f>
        <v>641.48920503077966</v>
      </c>
      <c r="E62" s="33">
        <f>E54+E61</f>
        <v>636.20000000000005</v>
      </c>
      <c r="F62" s="33">
        <f t="shared" si="0"/>
        <v>-0.82451972524242678</v>
      </c>
      <c r="G62" s="33">
        <f>G54+G61</f>
        <v>685.23760023760019</v>
      </c>
      <c r="H62" s="33">
        <f>H54+H61</f>
        <v>668.2</v>
      </c>
      <c r="I62" s="33">
        <f t="shared" si="1"/>
        <v>-2.4863784812293583</v>
      </c>
      <c r="J62" s="33">
        <f>J54+J61</f>
        <v>693.64769118006359</v>
      </c>
      <c r="K62" s="33">
        <f>K54+K61</f>
        <v>657.1</v>
      </c>
      <c r="L62" s="33">
        <f t="shared" si="2"/>
        <v>-5.2689126835969198</v>
      </c>
      <c r="M62" s="33">
        <f>M54+M61</f>
        <v>661.98377809423573</v>
      </c>
      <c r="N62" s="33">
        <f>N54+N61</f>
        <v>644.1</v>
      </c>
      <c r="O62" s="33">
        <f t="shared" si="3"/>
        <v>-2.7015432531777068</v>
      </c>
      <c r="P62" s="33">
        <f>P54+P61</f>
        <v>667.45268479131983</v>
      </c>
      <c r="Q62" s="33">
        <f>Q54+Q61</f>
        <v>659.1</v>
      </c>
      <c r="R62" s="33">
        <f t="shared" si="4"/>
        <v>-1.2514272519453993</v>
      </c>
      <c r="S62" s="33">
        <f>S54+S61</f>
        <v>693.48045322417988</v>
      </c>
      <c r="T62" s="33">
        <f>T54+T61</f>
        <v>627.1</v>
      </c>
      <c r="U62" s="33">
        <f t="shared" si="5"/>
        <v>-9.572072711719418</v>
      </c>
      <c r="V62" s="33">
        <f>V54+V61</f>
        <v>641.57107379375589</v>
      </c>
      <c r="W62" s="33">
        <f>W54+W61</f>
        <v>628.1</v>
      </c>
      <c r="X62" s="33">
        <f t="shared" si="6"/>
        <v>-2.0997009285500261</v>
      </c>
      <c r="Y62" s="33">
        <f>Y54+Y61</f>
        <v>748.92118336175577</v>
      </c>
      <c r="Z62" s="33">
        <f>Z54+Z61</f>
        <v>734.3</v>
      </c>
      <c r="AA62" s="33">
        <f t="shared" si="7"/>
        <v>-1.9522993455899158</v>
      </c>
      <c r="AB62" s="33">
        <f>AB54+AB61</f>
        <v>890.3630260320565</v>
      </c>
      <c r="AC62" s="33">
        <f>AC54+AC61</f>
        <v>889.3</v>
      </c>
      <c r="AD62" s="33">
        <f t="shared" si="8"/>
        <v>-0.11939242769255204</v>
      </c>
      <c r="AE62" s="33">
        <f>AE54+AE61</f>
        <v>1001.9415017093658</v>
      </c>
      <c r="AF62" s="33">
        <f>AF54+AF61</f>
        <v>982.3</v>
      </c>
      <c r="AG62" s="33">
        <f t="shared" si="9"/>
        <v>-1.9603441594001594</v>
      </c>
      <c r="AH62" s="33">
        <f>AH54+AH61</f>
        <v>1063.668828585071</v>
      </c>
      <c r="AI62" s="33">
        <f>AI54+AI61</f>
        <v>1130.3</v>
      </c>
      <c r="AJ62" s="33">
        <f t="shared" si="10"/>
        <v>6.2642779053292434</v>
      </c>
      <c r="AK62" s="33">
        <f>AK54+AK61</f>
        <v>1080.1043309474705</v>
      </c>
      <c r="AL62" s="33">
        <f>AL54+AL61</f>
        <v>1130.3</v>
      </c>
      <c r="AM62" s="33">
        <f t="shared" si="11"/>
        <v>4.6472981928049144</v>
      </c>
      <c r="AN62" s="33">
        <f>AN54+AN61</f>
        <v>1073.5305695402658</v>
      </c>
      <c r="AO62" s="33">
        <f>AO54+AO61</f>
        <v>954.8</v>
      </c>
      <c r="AP62" s="33">
        <f t="shared" si="12"/>
        <v>-11.059821947232635</v>
      </c>
      <c r="AQ62" s="33">
        <f>AQ54+AQ61</f>
        <v>1006.9374744233131</v>
      </c>
      <c r="AR62" s="33">
        <f>AR54+AR61</f>
        <v>978.4</v>
      </c>
      <c r="AS62" s="33">
        <f t="shared" si="13"/>
        <v>-2.8340860428952599</v>
      </c>
      <c r="AT62" s="33">
        <f>AT54+AT61</f>
        <v>976.00465928945846</v>
      </c>
      <c r="AU62" s="33">
        <f>AU54+AU61</f>
        <v>990.7</v>
      </c>
      <c r="AV62" s="33">
        <f t="shared" si="14"/>
        <v>1.5056629669411565</v>
      </c>
      <c r="AW62" s="33">
        <f>AW54+AW61</f>
        <v>899.39281123964008</v>
      </c>
      <c r="AX62" s="33">
        <f>AX54+AX61</f>
        <v>970.1</v>
      </c>
      <c r="AY62" s="33">
        <f>(AX62-AW62)/AW62*100</f>
        <v>7.8616582072635959</v>
      </c>
      <c r="AZ62" s="33">
        <f>AZ54+AZ61</f>
        <v>761.53528967081297</v>
      </c>
      <c r="BA62" s="33">
        <f>BA54+BA61</f>
        <v>829.3</v>
      </c>
      <c r="BB62" s="33">
        <f t="shared" si="16"/>
        <v>8.8984333685283943</v>
      </c>
      <c r="BC62" s="33">
        <f>BC54+BC61</f>
        <v>656.32394600899852</v>
      </c>
      <c r="BD62" s="33">
        <f>BD54+BD61</f>
        <v>688.9</v>
      </c>
      <c r="BE62" s="33">
        <f t="shared" si="17"/>
        <v>4.9634108566495643</v>
      </c>
      <c r="BF62" s="33">
        <f>BF54+BF61</f>
        <v>613.26804271826063</v>
      </c>
      <c r="BG62" s="33">
        <f>BG54+BG61</f>
        <v>592</v>
      </c>
      <c r="BH62" s="33">
        <f t="shared" si="18"/>
        <v>-3.4679848348190072</v>
      </c>
      <c r="BI62" s="33">
        <f>BI54+BI61</f>
        <v>594.92396658813459</v>
      </c>
      <c r="BJ62" s="33">
        <f>BJ54+BJ61</f>
        <v>589</v>
      </c>
      <c r="BK62" s="33">
        <f t="shared" si="19"/>
        <v>-0.99575188105268364</v>
      </c>
      <c r="BL62" s="33">
        <f>BL54+BL61</f>
        <v>567.52941176470597</v>
      </c>
      <c r="BM62" s="33">
        <f>BM54+BM61</f>
        <v>536.79999999999995</v>
      </c>
      <c r="BN62" s="33">
        <f t="shared" si="20"/>
        <v>-5.4145936981758105</v>
      </c>
      <c r="BO62" s="33">
        <f>BO54+BO61</f>
        <v>556.99259530599966</v>
      </c>
      <c r="BP62" s="33">
        <f>BP54+BP61</f>
        <v>502.5</v>
      </c>
      <c r="BQ62" s="33">
        <f t="shared" si="21"/>
        <v>-9.7833608139911821</v>
      </c>
      <c r="BR62" s="33">
        <f>BR54+BR61</f>
        <v>639.73786118558235</v>
      </c>
      <c r="BS62" s="33">
        <f>BS54+BS61</f>
        <v>568.20000000000005</v>
      </c>
      <c r="BT62" s="33">
        <f t="shared" si="22"/>
        <v>-11.182371018811688</v>
      </c>
      <c r="BU62" s="33">
        <f>BU54+BU61</f>
        <v>707.15591755319156</v>
      </c>
      <c r="BV62" s="33">
        <f>BV54+BV61</f>
        <v>705.2</v>
      </c>
      <c r="BW62" s="33">
        <f t="shared" si="23"/>
        <v>-0.27658929305988444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71</v>
      </c>
      <c r="C63" s="23" t="s">
        <v>72</v>
      </c>
      <c r="D63" s="24">
        <f>VLOOKUP(C63,'[1]Allocation '!C$1:D$65536,2,0)</f>
        <v>35</v>
      </c>
      <c r="E63" s="24">
        <f>VLOOKUP(C63,[1]Actuals!B$1:C$65536,2,0)</f>
        <v>35</v>
      </c>
      <c r="F63" s="24">
        <f>(E63-D63)/D63*100</f>
        <v>0</v>
      </c>
      <c r="G63" s="24">
        <f>VLOOKUP(C63,'[1]Allocation '!C$1:E$65536,3,0)</f>
        <v>34</v>
      </c>
      <c r="H63" s="24">
        <f>VLOOKUP(C63,[1]Actuals!B$1:D$65536,3,0)</f>
        <v>32</v>
      </c>
      <c r="I63" s="24">
        <f t="shared" si="1"/>
        <v>-5.8823529411764701</v>
      </c>
      <c r="J63" s="24">
        <f>VLOOKUP(C63,'[1]Allocation '!C$1:F$65536,4,0)</f>
        <v>34</v>
      </c>
      <c r="K63" s="24">
        <f>VLOOKUP(C63,[1]Actuals!B$1:E$65536,4,0)</f>
        <v>32</v>
      </c>
      <c r="L63" s="24">
        <f t="shared" si="2"/>
        <v>-5.8823529411764701</v>
      </c>
      <c r="M63" s="24">
        <f>VLOOKUP(C63,'[1]Allocation '!C$1:G$65536,5,0)</f>
        <v>34</v>
      </c>
      <c r="N63" s="24">
        <f>VLOOKUP(C63,[1]Actuals!B$1:F$65536,5,0)</f>
        <v>33</v>
      </c>
      <c r="O63" s="24">
        <f t="shared" si="3"/>
        <v>-2.9411764705882351</v>
      </c>
      <c r="P63" s="24">
        <f>VLOOKUP(C63,'[1]Allocation '!C$1:H$65536,6,0)</f>
        <v>35</v>
      </c>
      <c r="Q63" s="24">
        <f>VLOOKUP(C63,[1]Actuals!B$1:G$65536,6,0)</f>
        <v>32</v>
      </c>
      <c r="R63" s="24">
        <f t="shared" si="4"/>
        <v>-8.5714285714285712</v>
      </c>
      <c r="S63" s="24">
        <f>VLOOKUP(C63,'[1]Allocation '!C$1:I$65536,7,0)</f>
        <v>35</v>
      </c>
      <c r="T63" s="24">
        <f>VLOOKUP(C63,[1]Actuals!B$1:H$65536,7,0)</f>
        <v>35</v>
      </c>
      <c r="U63" s="24">
        <f t="shared" si="5"/>
        <v>0</v>
      </c>
      <c r="V63" s="25">
        <f>VLOOKUP(C63,'[1]Allocation '!C$1:J$65536,8,0)</f>
        <v>35</v>
      </c>
      <c r="W63" s="24">
        <f>VLOOKUP(C63,[1]Actuals!B$1:I$65536,8,0)</f>
        <v>35</v>
      </c>
      <c r="X63" s="24">
        <f t="shared" si="6"/>
        <v>0</v>
      </c>
      <c r="Y63" s="24">
        <f>VLOOKUP(C63,'[1]Allocation '!C$1:K$65536,9,0)</f>
        <v>35</v>
      </c>
      <c r="Z63" s="24">
        <f>VLOOKUP(C63,[1]Actuals!B$1:J$65536,9,0)</f>
        <v>34</v>
      </c>
      <c r="AA63" s="24">
        <f t="shared" si="7"/>
        <v>-2.8571428571428572</v>
      </c>
      <c r="AB63" s="24">
        <f>VLOOKUP(C63,'[1]Allocation '!C$1:L$65536,10,0)</f>
        <v>36</v>
      </c>
      <c r="AC63" s="24">
        <f>VLOOKUP(C63,[1]Actuals!B$1:K$65536,10,0)</f>
        <v>34</v>
      </c>
      <c r="AD63" s="24">
        <f t="shared" si="8"/>
        <v>-5.5555555555555554</v>
      </c>
      <c r="AE63" s="24">
        <f>VLOOKUP(C63,'[1]Allocation '!C$1:M$65536,11,0)</f>
        <v>36</v>
      </c>
      <c r="AF63" s="24">
        <f>VLOOKUP(C63,[1]Actuals!B$1:L$65536,11,0)</f>
        <v>35</v>
      </c>
      <c r="AG63" s="24">
        <f t="shared" si="9"/>
        <v>-2.7777777777777777</v>
      </c>
      <c r="AH63" s="24">
        <f>VLOOKUP(C63,'[1]Allocation '!C$1:N$65536,12,0)</f>
        <v>35</v>
      </c>
      <c r="AI63" s="24">
        <f>VLOOKUP(C63,[1]Actuals!B$1:M$65536,12,0)</f>
        <v>34</v>
      </c>
      <c r="AJ63" s="24">
        <f t="shared" si="10"/>
        <v>-2.8571428571428572</v>
      </c>
      <c r="AK63" s="24">
        <f>VLOOKUP(C63,'[1]Allocation '!C$1:O$65536,13,0)</f>
        <v>35</v>
      </c>
      <c r="AL63" s="24">
        <f>VLOOKUP(C63,[1]Actuals!B$1:N$65536,13,0)</f>
        <v>-45</v>
      </c>
      <c r="AM63" s="24">
        <f t="shared" si="11"/>
        <v>-228.57142857142856</v>
      </c>
      <c r="AN63" s="24">
        <f>VLOOKUP(C63,'[1]Allocation '!C$1:P$65536,14,0)</f>
        <v>35</v>
      </c>
      <c r="AO63" s="24">
        <f>VLOOKUP(C63,[1]Actuals!B$1:O$65536,14,0)</f>
        <v>-39</v>
      </c>
      <c r="AP63" s="24">
        <f t="shared" si="12"/>
        <v>-211.42857142857144</v>
      </c>
      <c r="AQ63" s="24">
        <f>VLOOKUP(C63,'[1]Allocation '!C$1:Q$65536,15,0)</f>
        <v>34</v>
      </c>
      <c r="AR63" s="24">
        <f>VLOOKUP(C63,[1]Actuals!B$1:P$65536,15,0)</f>
        <v>-32</v>
      </c>
      <c r="AS63" s="24">
        <f t="shared" si="13"/>
        <v>-194.11764705882354</v>
      </c>
      <c r="AT63" s="24">
        <f>VLOOKUP(C63,'[1]Allocation '!C$1:R$65536,16,0)</f>
        <v>35</v>
      </c>
      <c r="AU63" s="24">
        <f>VLOOKUP(C63,[1]Actuals!B$1:Q$65536,16,0)</f>
        <v>-45</v>
      </c>
      <c r="AV63" s="24">
        <f t="shared" si="14"/>
        <v>-228.57142857142856</v>
      </c>
      <c r="AW63" s="24">
        <f>VLOOKUP(C63,'[1]Allocation '!C$1:S$65536,17,0)</f>
        <v>34</v>
      </c>
      <c r="AX63" s="24">
        <f>VLOOKUP(C63,[1]Actuals!B$1:R$65536,17,0)</f>
        <v>35</v>
      </c>
      <c r="AY63" s="24">
        <f t="shared" ref="AY63:AY69" si="24">(AX63-AW63)/AW63*100</f>
        <v>2.9411764705882351</v>
      </c>
      <c r="AZ63" s="24">
        <f>VLOOKUP('[1]06.11.2020'!C63,'[1]Allocation '!C$1:T$65536,18,0)</f>
        <v>35</v>
      </c>
      <c r="BA63" s="24">
        <f>VLOOKUP(C63,[1]Actuals!B$1:S$65536,18,0)</f>
        <v>35</v>
      </c>
      <c r="BB63" s="24">
        <f t="shared" si="16"/>
        <v>0</v>
      </c>
      <c r="BC63" s="24">
        <f>VLOOKUP(C63,'[1]Allocation '!C$1:U$65536,19,0)</f>
        <v>35</v>
      </c>
      <c r="BD63" s="24">
        <f>VLOOKUP(C63,[1]Actuals!B$1:T$65536,19,0)</f>
        <v>35</v>
      </c>
      <c r="BE63" s="24">
        <f t="shared" si="17"/>
        <v>0</v>
      </c>
      <c r="BF63" s="24">
        <f>VLOOKUP(C63,'[1]Allocation '!C$1:V$65536,20,0)</f>
        <v>35</v>
      </c>
      <c r="BG63" s="24">
        <f>VLOOKUP(C63,[1]Actuals!B$1:U$65536,20,0)</f>
        <v>35</v>
      </c>
      <c r="BH63" s="24">
        <f t="shared" si="18"/>
        <v>0</v>
      </c>
      <c r="BI63" s="24">
        <f>VLOOKUP(C63,'[1]Allocation '!C$1:W$65536,21,0)</f>
        <v>35</v>
      </c>
      <c r="BJ63" s="24">
        <f>VLOOKUP(C63,[1]Actuals!B$1:V$65536,21,0)</f>
        <v>35</v>
      </c>
      <c r="BK63" s="24">
        <f t="shared" si="19"/>
        <v>0</v>
      </c>
      <c r="BL63" s="24">
        <f>VLOOKUP(C63,'[1]Allocation '!C$1:X$65536,22,0)</f>
        <v>35</v>
      </c>
      <c r="BM63" s="24">
        <f>VLOOKUP(C63,[1]Actuals!B$1:W$65536,22,0)</f>
        <v>35</v>
      </c>
      <c r="BN63" s="24">
        <f t="shared" si="20"/>
        <v>0</v>
      </c>
      <c r="BO63" s="24">
        <f>VLOOKUP(C63,'[1]Allocation '!C$1:Y$65536,23,0)</f>
        <v>35</v>
      </c>
      <c r="BP63" s="24">
        <f>VLOOKUP(C63,[1]Actuals!B$1:X$65536,23,0)</f>
        <v>34</v>
      </c>
      <c r="BQ63" s="24">
        <f t="shared" si="21"/>
        <v>-2.8571428571428572</v>
      </c>
      <c r="BR63" s="24">
        <f>VLOOKUP(C63,'[1]Allocation '!C$1:Z$65536,24,0)</f>
        <v>35</v>
      </c>
      <c r="BS63" s="24">
        <f>VLOOKUP(C63,[1]Actuals!B$1:Y$65536,24,0)</f>
        <v>35</v>
      </c>
      <c r="BT63" s="24">
        <f t="shared" si="22"/>
        <v>0</v>
      </c>
      <c r="BU63" s="24">
        <f>VLOOKUP(C63,'[1]Allocation '!C$1:AA$65536,25,0)</f>
        <v>35</v>
      </c>
      <c r="BV63" s="24">
        <f>VLOOKUP(C63,[1]Actuals!B$1:Z$65536,25,0)</f>
        <v>35</v>
      </c>
      <c r="BW63" s="24">
        <f t="shared" si="23"/>
        <v>0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73</v>
      </c>
      <c r="D64" s="24">
        <f>VLOOKUP(C64,'[1]Allocation '!C$1:D$65536,2,0)</f>
        <v>34</v>
      </c>
      <c r="E64" s="24">
        <f>VLOOKUP(C64,[1]Actuals!B$1:C$65536,2,0)</f>
        <v>34</v>
      </c>
      <c r="F64" s="24">
        <f t="shared" ref="F64:F69" si="25">(E64-D64)/D64*100</f>
        <v>0</v>
      </c>
      <c r="G64" s="24">
        <f>VLOOKUP(C64,'[1]Allocation '!C$1:E$65536,3,0)</f>
        <v>35</v>
      </c>
      <c r="H64" s="24">
        <f>VLOOKUP(C64,[1]Actuals!B$1:D$65536,3,0)</f>
        <v>32</v>
      </c>
      <c r="I64" s="24">
        <f t="shared" si="1"/>
        <v>-8.5714285714285712</v>
      </c>
      <c r="J64" s="24">
        <f>VLOOKUP(C64,'[1]Allocation '!C$1:F$65536,4,0)</f>
        <v>33</v>
      </c>
      <c r="K64" s="24">
        <f>VLOOKUP(C64,[1]Actuals!B$1:E$65536,4,0)</f>
        <v>32</v>
      </c>
      <c r="L64" s="24">
        <f t="shared" si="2"/>
        <v>-3.0303030303030303</v>
      </c>
      <c r="M64" s="24">
        <f>VLOOKUP(C64,'[1]Allocation '!C$1:G$65536,5,0)</f>
        <v>34</v>
      </c>
      <c r="N64" s="24">
        <f>VLOOKUP(C64,[1]Actuals!B$1:F$65536,5,0)</f>
        <v>32</v>
      </c>
      <c r="O64" s="24">
        <f t="shared" si="3"/>
        <v>-5.8823529411764701</v>
      </c>
      <c r="P64" s="24">
        <f>VLOOKUP(C64,'[1]Allocation '!C$1:H$65536,6,0)</f>
        <v>33</v>
      </c>
      <c r="Q64" s="24">
        <f>VLOOKUP(C64,[1]Actuals!B$1:G$65536,6,0)</f>
        <v>32</v>
      </c>
      <c r="R64" s="24">
        <f t="shared" si="4"/>
        <v>-3.0303030303030303</v>
      </c>
      <c r="S64" s="24">
        <f>VLOOKUP(C64,'[1]Allocation '!C$1:I$65536,7,0)</f>
        <v>33</v>
      </c>
      <c r="T64" s="24">
        <f>VLOOKUP(C64,[1]Actuals!B$1:H$65536,7,0)</f>
        <v>34</v>
      </c>
      <c r="U64" s="24">
        <f t="shared" si="5"/>
        <v>3.0303030303030303</v>
      </c>
      <c r="V64" s="25">
        <f>VLOOKUP(C64,'[1]Allocation '!C$1:J$65536,8,0)</f>
        <v>34</v>
      </c>
      <c r="W64" s="24">
        <f>VLOOKUP(C64,[1]Actuals!B$1:I$65536,8,0)</f>
        <v>34</v>
      </c>
      <c r="X64" s="24">
        <f t="shared" si="6"/>
        <v>0</v>
      </c>
      <c r="Y64" s="24">
        <f>VLOOKUP(C64,'[1]Allocation '!C$1:K$65536,9,0)</f>
        <v>35</v>
      </c>
      <c r="Z64" s="24">
        <f>VLOOKUP(C64,[1]Actuals!B$1:J$65536,9,0)</f>
        <v>33</v>
      </c>
      <c r="AA64" s="24">
        <f t="shared" si="7"/>
        <v>-5.7142857142857144</v>
      </c>
      <c r="AB64" s="24">
        <f>VLOOKUP(C64,'[1]Allocation '!C$1:L$65536,10,0)</f>
        <v>36</v>
      </c>
      <c r="AC64" s="24">
        <f>VLOOKUP(C64,[1]Actuals!B$1:K$65536,10,0)</f>
        <v>35</v>
      </c>
      <c r="AD64" s="24">
        <f t="shared" si="8"/>
        <v>-2.7777777777777777</v>
      </c>
      <c r="AE64" s="24">
        <f>VLOOKUP(C64,'[1]Allocation '!C$1:M$65536,11,0)</f>
        <v>34</v>
      </c>
      <c r="AF64" s="24">
        <f>VLOOKUP(C64,[1]Actuals!B$1:L$65536,11,0)</f>
        <v>35</v>
      </c>
      <c r="AG64" s="24">
        <f t="shared" si="9"/>
        <v>2.9411764705882351</v>
      </c>
      <c r="AH64" s="24">
        <f>VLOOKUP(C64,'[1]Allocation '!C$1:N$65536,12,0)</f>
        <v>36</v>
      </c>
      <c r="AI64" s="24">
        <f>VLOOKUP(C64,[1]Actuals!B$1:M$65536,12,0)</f>
        <v>34</v>
      </c>
      <c r="AJ64" s="24">
        <f t="shared" si="10"/>
        <v>-5.5555555555555554</v>
      </c>
      <c r="AK64" s="24">
        <f>VLOOKUP(C64,'[1]Allocation '!C$1:O$65536,13,0)</f>
        <v>35</v>
      </c>
      <c r="AL64" s="24">
        <f>VLOOKUP(C64,[1]Actuals!B$1:N$65536,13,0)</f>
        <v>40</v>
      </c>
      <c r="AM64" s="24">
        <f t="shared" si="11"/>
        <v>14.285714285714285</v>
      </c>
      <c r="AN64" s="24">
        <f>VLOOKUP(C64,'[1]Allocation '!C$1:P$65536,14,0)</f>
        <v>34</v>
      </c>
      <c r="AO64" s="24">
        <f>VLOOKUP(C64,[1]Actuals!B$1:O$65536,14,0)</f>
        <v>40</v>
      </c>
      <c r="AP64" s="24">
        <f t="shared" si="12"/>
        <v>17.647058823529413</v>
      </c>
      <c r="AQ64" s="24">
        <f>VLOOKUP(C64,'[1]Allocation '!C$1:Q$65536,15,0)</f>
        <v>35</v>
      </c>
      <c r="AR64" s="24">
        <f>VLOOKUP(C64,[1]Actuals!B$1:P$65536,15,0)</f>
        <v>40</v>
      </c>
      <c r="AS64" s="24">
        <f t="shared" si="13"/>
        <v>14.285714285714285</v>
      </c>
      <c r="AT64" s="24">
        <f>VLOOKUP(C64,'[1]Allocation '!C$1:R$65536,16,0)</f>
        <v>34</v>
      </c>
      <c r="AU64" s="24">
        <f>VLOOKUP(C64,[1]Actuals!B$1:Q$65536,16,0)</f>
        <v>40</v>
      </c>
      <c r="AV64" s="24">
        <f t="shared" si="14"/>
        <v>17.647058823529413</v>
      </c>
      <c r="AW64" s="24">
        <f>VLOOKUP(C64,'[1]Allocation '!C$1:S$65536,17,0)</f>
        <v>33</v>
      </c>
      <c r="AX64" s="24">
        <f>VLOOKUP(C64,[1]Actuals!B$1:R$65536,17,0)</f>
        <v>38</v>
      </c>
      <c r="AY64" s="24">
        <f t="shared" si="24"/>
        <v>15.151515151515152</v>
      </c>
      <c r="AZ64" s="24">
        <f>VLOOKUP('[1]06.11.2020'!C64,'[1]Allocation '!C$1:T$65536,18,0)</f>
        <v>34</v>
      </c>
      <c r="BA64" s="24">
        <f>VLOOKUP(C64,[1]Actuals!B$1:S$65536,18,0)</f>
        <v>36</v>
      </c>
      <c r="BB64" s="24">
        <f t="shared" si="16"/>
        <v>5.8823529411764701</v>
      </c>
      <c r="BC64" s="24">
        <f>VLOOKUP(C64,'[1]Allocation '!C$1:U$65536,19,0)</f>
        <v>34</v>
      </c>
      <c r="BD64" s="24">
        <f>VLOOKUP(C64,[1]Actuals!B$1:T$65536,19,0)</f>
        <v>35</v>
      </c>
      <c r="BE64" s="24">
        <f t="shared" si="17"/>
        <v>2.9411764705882351</v>
      </c>
      <c r="BF64" s="24">
        <f>VLOOKUP(C64,'[1]Allocation '!C$1:V$65536,20,0)</f>
        <v>35</v>
      </c>
      <c r="BG64" s="24">
        <f>VLOOKUP(C64,[1]Actuals!B$1:U$65536,20,0)</f>
        <v>37</v>
      </c>
      <c r="BH64" s="24">
        <f t="shared" si="18"/>
        <v>5.7142857142857144</v>
      </c>
      <c r="BI64" s="24">
        <f>VLOOKUP(C64,'[1]Allocation '!C$1:W$65536,21,0)</f>
        <v>34</v>
      </c>
      <c r="BJ64" s="24">
        <f>VLOOKUP(C64,[1]Actuals!B$1:V$65536,21,0)</f>
        <v>36</v>
      </c>
      <c r="BK64" s="24">
        <f t="shared" si="19"/>
        <v>5.8823529411764701</v>
      </c>
      <c r="BL64" s="24">
        <f>VLOOKUP(C64,'[1]Allocation '!C$1:X$65536,22,0)</f>
        <v>36</v>
      </c>
      <c r="BM64" s="24">
        <f>VLOOKUP(C64,[1]Actuals!B$1:W$65536,22,0)</f>
        <v>34</v>
      </c>
      <c r="BN64" s="24">
        <f t="shared" si="20"/>
        <v>-5.5555555555555554</v>
      </c>
      <c r="BO64" s="24">
        <f>VLOOKUP(C64,'[1]Allocation '!C$1:Y$65536,23,0)</f>
        <v>34</v>
      </c>
      <c r="BP64" s="24">
        <f>VLOOKUP(C64,[1]Actuals!B$1:X$65536,23,0)</f>
        <v>35</v>
      </c>
      <c r="BQ64" s="24">
        <f t="shared" si="21"/>
        <v>2.9411764705882351</v>
      </c>
      <c r="BR64" s="24">
        <f>VLOOKUP(C64,'[1]Allocation '!C$1:Z$65536,24,0)</f>
        <v>34</v>
      </c>
      <c r="BS64" s="24">
        <f>VLOOKUP(C64,[1]Actuals!B$1:Y$65536,24,0)</f>
        <v>35</v>
      </c>
      <c r="BT64" s="24">
        <f t="shared" si="22"/>
        <v>2.9411764705882351</v>
      </c>
      <c r="BU64" s="24">
        <f>VLOOKUP(C64,'[1]Allocation '!C$1:AA$65536,25,0)</f>
        <v>35</v>
      </c>
      <c r="BV64" s="24">
        <f>VLOOKUP(C64,[1]Actuals!B$1:Z$65536,25,0)</f>
        <v>34</v>
      </c>
      <c r="BW64" s="24">
        <f t="shared" si="23"/>
        <v>-2.8571428571428572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74</v>
      </c>
      <c r="D65" s="24">
        <f>VLOOKUP(C65,'[1]Allocation '!C$1:D$65536,2,0)</f>
        <v>2</v>
      </c>
      <c r="E65" s="24">
        <f>VLOOKUP(C65,[1]Actuals!B$1:C$65536,2,0)</f>
        <v>2</v>
      </c>
      <c r="F65" s="24">
        <f t="shared" si="25"/>
        <v>0</v>
      </c>
      <c r="G65" s="24">
        <f>VLOOKUP(C65,'[1]Allocation '!C$1:E$65536,3,0)</f>
        <v>2</v>
      </c>
      <c r="H65" s="24">
        <f>VLOOKUP(C65,[1]Actuals!B$1:D$65536,3,0)</f>
        <v>2</v>
      </c>
      <c r="I65" s="24">
        <f t="shared" si="1"/>
        <v>0</v>
      </c>
      <c r="J65" s="24">
        <f>VLOOKUP(C65,'[1]Allocation '!C$1:F$65536,4,0)</f>
        <v>2</v>
      </c>
      <c r="K65" s="24">
        <f>VLOOKUP(C65,[1]Actuals!B$1:E$65536,4,0)</f>
        <v>2</v>
      </c>
      <c r="L65" s="24">
        <f t="shared" si="2"/>
        <v>0</v>
      </c>
      <c r="M65" s="24">
        <f>VLOOKUP(C65,'[1]Allocation '!C$1:G$65536,5,0)</f>
        <v>2</v>
      </c>
      <c r="N65" s="24">
        <f>VLOOKUP(C65,[1]Actuals!B$1:F$65536,5,0)</f>
        <v>2</v>
      </c>
      <c r="O65" s="24">
        <f t="shared" si="3"/>
        <v>0</v>
      </c>
      <c r="P65" s="24">
        <f>VLOOKUP(C65,'[1]Allocation '!C$1:H$65536,6,0)</f>
        <v>2</v>
      </c>
      <c r="Q65" s="24">
        <f>VLOOKUP(C65,[1]Actuals!B$1:G$65536,6,0)</f>
        <v>2</v>
      </c>
      <c r="R65" s="24">
        <f t="shared" si="4"/>
        <v>0</v>
      </c>
      <c r="S65" s="24">
        <f>VLOOKUP(C65,'[1]Allocation '!C$1:I$65536,7,0)</f>
        <v>2</v>
      </c>
      <c r="T65" s="24">
        <f>VLOOKUP(C65,[1]Actuals!B$1:H$65536,7,0)</f>
        <v>2</v>
      </c>
      <c r="U65" s="24">
        <f t="shared" si="5"/>
        <v>0</v>
      </c>
      <c r="V65" s="25">
        <f>VLOOKUP(C65,'[1]Allocation '!C$1:J$65536,8,0)</f>
        <v>2</v>
      </c>
      <c r="W65" s="24">
        <f>VLOOKUP(C65,[1]Actuals!B$1:I$65536,8,0)</f>
        <v>2</v>
      </c>
      <c r="X65" s="24">
        <f t="shared" si="6"/>
        <v>0</v>
      </c>
      <c r="Y65" s="24">
        <f>VLOOKUP(C65,'[1]Allocation '!C$1:K$65536,9,0)</f>
        <v>2</v>
      </c>
      <c r="Z65" s="24">
        <f>VLOOKUP(C65,[1]Actuals!B$1:J$65536,9,0)</f>
        <v>2</v>
      </c>
      <c r="AA65" s="24">
        <f t="shared" si="7"/>
        <v>0</v>
      </c>
      <c r="AB65" s="24">
        <f>VLOOKUP(C65,'[1]Allocation '!C$1:L$65536,10,0)</f>
        <v>2</v>
      </c>
      <c r="AC65" s="24">
        <f>VLOOKUP(C65,[1]Actuals!B$1:K$65536,10,0)</f>
        <v>2</v>
      </c>
      <c r="AD65" s="24">
        <f t="shared" si="8"/>
        <v>0</v>
      </c>
      <c r="AE65" s="24">
        <f>VLOOKUP(C65,'[1]Allocation '!C$1:M$65536,11,0)</f>
        <v>2</v>
      </c>
      <c r="AF65" s="24">
        <f>VLOOKUP(C65,[1]Actuals!B$1:L$65536,11,0)</f>
        <v>2</v>
      </c>
      <c r="AG65" s="24">
        <f t="shared" si="9"/>
        <v>0</v>
      </c>
      <c r="AH65" s="24">
        <f>VLOOKUP(C65,'[1]Allocation '!C$1:N$65536,12,0)</f>
        <v>2</v>
      </c>
      <c r="AI65" s="24">
        <f>VLOOKUP(C65,[1]Actuals!B$1:M$65536,12,0)</f>
        <v>2</v>
      </c>
      <c r="AJ65" s="24">
        <f t="shared" si="10"/>
        <v>0</v>
      </c>
      <c r="AK65" s="24">
        <f>VLOOKUP(C65,'[1]Allocation '!C$1:O$65536,13,0)</f>
        <v>2</v>
      </c>
      <c r="AL65" s="24">
        <f>VLOOKUP(C65,[1]Actuals!B$1:N$65536,13,0)</f>
        <v>2</v>
      </c>
      <c r="AM65" s="24">
        <f t="shared" si="11"/>
        <v>0</v>
      </c>
      <c r="AN65" s="24">
        <f>VLOOKUP(C65,'[1]Allocation '!C$1:P$65536,14,0)</f>
        <v>2</v>
      </c>
      <c r="AO65" s="24">
        <f>VLOOKUP(C65,[1]Actuals!B$1:O$65536,14,0)</f>
        <v>2</v>
      </c>
      <c r="AP65" s="24">
        <f t="shared" si="12"/>
        <v>0</v>
      </c>
      <c r="AQ65" s="24">
        <f>VLOOKUP(C65,'[1]Allocation '!C$1:Q$65536,15,0)</f>
        <v>2</v>
      </c>
      <c r="AR65" s="24">
        <f>VLOOKUP(C65,[1]Actuals!B$1:P$65536,15,0)</f>
        <v>2</v>
      </c>
      <c r="AS65" s="24">
        <f t="shared" si="13"/>
        <v>0</v>
      </c>
      <c r="AT65" s="24">
        <f>VLOOKUP(C65,'[1]Allocation '!C$1:R$65536,16,0)</f>
        <v>2</v>
      </c>
      <c r="AU65" s="24">
        <f>VLOOKUP(C65,[1]Actuals!B$1:Q$65536,16,0)</f>
        <v>2</v>
      </c>
      <c r="AV65" s="24">
        <f t="shared" si="14"/>
        <v>0</v>
      </c>
      <c r="AW65" s="24">
        <f>VLOOKUP(C65,'[1]Allocation '!C$1:S$65536,17,0)</f>
        <v>2</v>
      </c>
      <c r="AX65" s="24">
        <f>VLOOKUP(C65,[1]Actuals!B$1:R$65536,17,0)</f>
        <v>2</v>
      </c>
      <c r="AY65" s="24">
        <f t="shared" si="24"/>
        <v>0</v>
      </c>
      <c r="AZ65" s="24">
        <f>VLOOKUP('[1]06.11.2020'!C65,'[1]Allocation '!C$1:T$65536,18,0)</f>
        <v>2</v>
      </c>
      <c r="BA65" s="24">
        <f>VLOOKUP(C65,[1]Actuals!B$1:S$65536,18,0)</f>
        <v>2</v>
      </c>
      <c r="BB65" s="24">
        <f t="shared" si="16"/>
        <v>0</v>
      </c>
      <c r="BC65" s="24">
        <f>VLOOKUP(C65,'[1]Allocation '!C$1:U$65536,19,0)</f>
        <v>2</v>
      </c>
      <c r="BD65" s="24">
        <f>VLOOKUP(C65,[1]Actuals!B$1:T$65536,19,0)</f>
        <v>2</v>
      </c>
      <c r="BE65" s="24">
        <f t="shared" si="17"/>
        <v>0</v>
      </c>
      <c r="BF65" s="24">
        <f>VLOOKUP(C65,'[1]Allocation '!C$1:V$65536,20,0)</f>
        <v>2</v>
      </c>
      <c r="BG65" s="24">
        <f>VLOOKUP(C65,[1]Actuals!B$1:U$65536,20,0)</f>
        <v>2</v>
      </c>
      <c r="BH65" s="24">
        <f t="shared" si="18"/>
        <v>0</v>
      </c>
      <c r="BI65" s="24">
        <f>VLOOKUP(C65,'[1]Allocation '!C$1:W$65536,21,0)</f>
        <v>2</v>
      </c>
      <c r="BJ65" s="24">
        <f>VLOOKUP(C65,[1]Actuals!B$1:V$65536,21,0)</f>
        <v>2</v>
      </c>
      <c r="BK65" s="24">
        <f t="shared" si="19"/>
        <v>0</v>
      </c>
      <c r="BL65" s="24">
        <f>VLOOKUP(C65,'[1]Allocation '!C$1:X$65536,22,0)</f>
        <v>2</v>
      </c>
      <c r="BM65" s="24">
        <f>VLOOKUP(C65,[1]Actuals!B$1:W$65536,22,0)</f>
        <v>2</v>
      </c>
      <c r="BN65" s="24">
        <f t="shared" si="20"/>
        <v>0</v>
      </c>
      <c r="BO65" s="24">
        <f>VLOOKUP(C65,'[1]Allocation '!C$1:Y$65536,23,0)</f>
        <v>2</v>
      </c>
      <c r="BP65" s="24">
        <f>VLOOKUP(C65,[1]Actuals!B$1:X$65536,23,0)</f>
        <v>2</v>
      </c>
      <c r="BQ65" s="24">
        <f t="shared" si="21"/>
        <v>0</v>
      </c>
      <c r="BR65" s="24">
        <f>VLOOKUP(C65,'[1]Allocation '!C$1:Z$65536,24,0)</f>
        <v>2</v>
      </c>
      <c r="BS65" s="24">
        <f>VLOOKUP(C65,[1]Actuals!B$1:Y$65536,24,0)</f>
        <v>2</v>
      </c>
      <c r="BT65" s="24">
        <f t="shared" si="22"/>
        <v>0</v>
      </c>
      <c r="BU65" s="24">
        <f>VLOOKUP(C65,'[1]Allocation '!C$1:AA$65536,25,0)</f>
        <v>2</v>
      </c>
      <c r="BV65" s="24">
        <f>VLOOKUP(C65,[1]Actuals!B$1:Z$65536,25,0)</f>
        <v>2</v>
      </c>
      <c r="BW65" s="24">
        <f t="shared" si="23"/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f>VLOOKUP(C66,'[1]Allocation '!C$1:D$65536,2,0)</f>
        <v>8</v>
      </c>
      <c r="E66" s="24">
        <f>VLOOKUP(C66,[1]Actuals!B$1:C$65536,2,0)</f>
        <v>7</v>
      </c>
      <c r="F66" s="24">
        <f t="shared" si="25"/>
        <v>-12.5</v>
      </c>
      <c r="G66" s="24">
        <f>VLOOKUP(C66,'[1]Allocation '!C$1:E$65536,3,0)</f>
        <v>7</v>
      </c>
      <c r="H66" s="24">
        <f>VLOOKUP(C66,[1]Actuals!B$1:D$65536,3,0)</f>
        <v>7</v>
      </c>
      <c r="I66" s="24">
        <f t="shared" si="1"/>
        <v>0</v>
      </c>
      <c r="J66" s="24">
        <f>VLOOKUP(C66,'[1]Allocation '!C$1:F$65536,4,0)</f>
        <v>8</v>
      </c>
      <c r="K66" s="24">
        <f>VLOOKUP(C66,[1]Actuals!B$1:E$65536,4,0)</f>
        <v>7</v>
      </c>
      <c r="L66" s="24">
        <f t="shared" si="2"/>
        <v>-12.5</v>
      </c>
      <c r="M66" s="24">
        <f>VLOOKUP(C66,'[1]Allocation '!C$1:G$65536,5,0)</f>
        <v>7</v>
      </c>
      <c r="N66" s="24">
        <f>VLOOKUP(C66,[1]Actuals!B$1:F$65536,5,0)</f>
        <v>7</v>
      </c>
      <c r="O66" s="24">
        <f t="shared" si="3"/>
        <v>0</v>
      </c>
      <c r="P66" s="24">
        <f>VLOOKUP(C66,'[1]Allocation '!C$1:H$65536,6,0)</f>
        <v>7</v>
      </c>
      <c r="Q66" s="24">
        <f>VLOOKUP(C66,[1]Actuals!B$1:G$65536,6,0)</f>
        <v>7</v>
      </c>
      <c r="R66" s="24">
        <f t="shared" si="4"/>
        <v>0</v>
      </c>
      <c r="S66" s="24">
        <f>VLOOKUP(C66,'[1]Allocation '!C$1:I$65536,7,0)</f>
        <v>7</v>
      </c>
      <c r="T66" s="24">
        <f>VLOOKUP(C66,[1]Actuals!B$1:H$65536,7,0)</f>
        <v>7</v>
      </c>
      <c r="U66" s="24">
        <f t="shared" si="5"/>
        <v>0</v>
      </c>
      <c r="V66" s="25">
        <f>VLOOKUP(C66,'[1]Allocation '!C$1:J$65536,8,0)</f>
        <v>7</v>
      </c>
      <c r="W66" s="24">
        <f>VLOOKUP(C66,[1]Actuals!B$1:I$65536,8,0)</f>
        <v>7</v>
      </c>
      <c r="X66" s="24">
        <f t="shared" si="6"/>
        <v>0</v>
      </c>
      <c r="Y66" s="24">
        <f>VLOOKUP(C66,'[1]Allocation '!C$1:K$65536,9,0)</f>
        <v>8</v>
      </c>
      <c r="Z66" s="24">
        <f>VLOOKUP(C66,[1]Actuals!B$1:J$65536,9,0)</f>
        <v>8</v>
      </c>
      <c r="AA66" s="24">
        <f t="shared" si="7"/>
        <v>0</v>
      </c>
      <c r="AB66" s="24">
        <f>VLOOKUP(C66,'[1]Allocation '!C$1:L$65536,10,0)</f>
        <v>8</v>
      </c>
      <c r="AC66" s="24">
        <f>VLOOKUP(C66,[1]Actuals!B$1:K$65536,10,0)</f>
        <v>7</v>
      </c>
      <c r="AD66" s="24">
        <f t="shared" si="8"/>
        <v>-12.5</v>
      </c>
      <c r="AE66" s="24">
        <f>VLOOKUP(C66,'[1]Allocation '!C$1:M$65536,11,0)</f>
        <v>10</v>
      </c>
      <c r="AF66" s="24">
        <f>VLOOKUP(C66,[1]Actuals!B$1:L$65536,11,0)</f>
        <v>9</v>
      </c>
      <c r="AG66" s="24">
        <f t="shared" si="9"/>
        <v>-10</v>
      </c>
      <c r="AH66" s="24">
        <f>VLOOKUP(C66,'[1]Allocation '!C$1:N$65536,12,0)</f>
        <v>9</v>
      </c>
      <c r="AI66" s="24">
        <f>VLOOKUP(C66,[1]Actuals!B$1:M$65536,12,0)</f>
        <v>10</v>
      </c>
      <c r="AJ66" s="24">
        <f t="shared" si="10"/>
        <v>11.111111111111111</v>
      </c>
      <c r="AK66" s="24">
        <f>VLOOKUP(C66,'[1]Allocation '!C$1:O$65536,13,0)</f>
        <v>10</v>
      </c>
      <c r="AL66" s="24">
        <f>VLOOKUP(C66,[1]Actuals!B$1:N$65536,13,0)</f>
        <v>10</v>
      </c>
      <c r="AM66" s="24">
        <f t="shared" si="11"/>
        <v>0</v>
      </c>
      <c r="AN66" s="24">
        <f>VLOOKUP(C66,'[1]Allocation '!C$1:P$65536,14,0)</f>
        <v>10</v>
      </c>
      <c r="AO66" s="24">
        <f>VLOOKUP(C66,[1]Actuals!B$1:O$65536,14,0)</f>
        <v>10</v>
      </c>
      <c r="AP66" s="24">
        <f t="shared" si="12"/>
        <v>0</v>
      </c>
      <c r="AQ66" s="24">
        <f>VLOOKUP(C66,'[1]Allocation '!C$1:Q$65536,15,0)</f>
        <v>10</v>
      </c>
      <c r="AR66" s="24">
        <f>VLOOKUP(C66,[1]Actuals!B$1:P$65536,15,0)</f>
        <v>9</v>
      </c>
      <c r="AS66" s="24">
        <f t="shared" si="13"/>
        <v>-10</v>
      </c>
      <c r="AT66" s="24">
        <f>VLOOKUP(C66,'[1]Allocation '!C$1:R$65536,16,0)</f>
        <v>10</v>
      </c>
      <c r="AU66" s="24">
        <f>VLOOKUP(C66,[1]Actuals!B$1:Q$65536,16,0)</f>
        <v>9</v>
      </c>
      <c r="AV66" s="24">
        <f t="shared" si="14"/>
        <v>-10</v>
      </c>
      <c r="AW66" s="24">
        <f>VLOOKUP(C66,'[1]Allocation '!C$1:S$65536,17,0)</f>
        <v>10</v>
      </c>
      <c r="AX66" s="24">
        <f>VLOOKUP(C66,[1]Actuals!B$1:R$65536,17,0)</f>
        <v>10</v>
      </c>
      <c r="AY66" s="24">
        <f t="shared" si="24"/>
        <v>0</v>
      </c>
      <c r="AZ66" s="24">
        <f>VLOOKUP('[1]06.11.2020'!C66,'[1]Allocation '!C$1:T$65536,18,0)</f>
        <v>10</v>
      </c>
      <c r="BA66" s="24">
        <f>VLOOKUP(C66,[1]Actuals!B$1:S$65536,18,0)</f>
        <v>10</v>
      </c>
      <c r="BB66" s="24">
        <f t="shared" si="16"/>
        <v>0</v>
      </c>
      <c r="BC66" s="24">
        <f>VLOOKUP(C66,'[1]Allocation '!C$1:U$65536,19,0)</f>
        <v>11</v>
      </c>
      <c r="BD66" s="24">
        <f>VLOOKUP(C66,[1]Actuals!B$1:T$65536,19,0)</f>
        <v>10</v>
      </c>
      <c r="BE66" s="24">
        <f t="shared" si="17"/>
        <v>-9.0909090909090917</v>
      </c>
      <c r="BF66" s="24">
        <f>VLOOKUP(C66,'[1]Allocation '!C$1:V$65536,20,0)</f>
        <v>10</v>
      </c>
      <c r="BG66" s="24">
        <f>VLOOKUP(C66,[1]Actuals!B$1:U$65536,20,0)</f>
        <v>10</v>
      </c>
      <c r="BH66" s="24">
        <f t="shared" si="18"/>
        <v>0</v>
      </c>
      <c r="BI66" s="24">
        <f>VLOOKUP(C66,'[1]Allocation '!C$1:W$65536,21,0)</f>
        <v>10</v>
      </c>
      <c r="BJ66" s="24">
        <f>VLOOKUP(C66,[1]Actuals!B$1:V$65536,21,0)</f>
        <v>10</v>
      </c>
      <c r="BK66" s="24">
        <f t="shared" si="19"/>
        <v>0</v>
      </c>
      <c r="BL66" s="24">
        <f>VLOOKUP(C66,'[1]Allocation '!C$1:X$65536,22,0)</f>
        <v>9</v>
      </c>
      <c r="BM66" s="24">
        <f>VLOOKUP(C66,[1]Actuals!B$1:W$65536,22,0)</f>
        <v>8</v>
      </c>
      <c r="BN66" s="24">
        <f t="shared" si="20"/>
        <v>-11.111111111111111</v>
      </c>
      <c r="BO66" s="24">
        <f>VLOOKUP(C66,'[1]Allocation '!C$1:Y$65536,23,0)</f>
        <v>8</v>
      </c>
      <c r="BP66" s="24">
        <f>VLOOKUP(C66,[1]Actuals!B$1:X$65536,23,0)</f>
        <v>8</v>
      </c>
      <c r="BQ66" s="24">
        <f t="shared" si="21"/>
        <v>0</v>
      </c>
      <c r="BR66" s="24">
        <f>VLOOKUP(C66,'[1]Allocation '!C$1:Z$65536,24,0)</f>
        <v>8</v>
      </c>
      <c r="BS66" s="24">
        <f>VLOOKUP(C66,[1]Actuals!B$1:Y$65536,24,0)</f>
        <v>8</v>
      </c>
      <c r="BT66" s="24">
        <f t="shared" si="22"/>
        <v>0</v>
      </c>
      <c r="BU66" s="24">
        <f>VLOOKUP(C66,'[1]Allocation '!C$1:AA$65536,25,0)</f>
        <v>8</v>
      </c>
      <c r="BV66" s="24">
        <f>VLOOKUP(C66,[1]Actuals!B$1:Z$65536,25,0)</f>
        <v>7</v>
      </c>
      <c r="BW66" s="24">
        <f t="shared" si="23"/>
        <v>-12.5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f>VLOOKUP(C67,'[1]Allocation '!C$1:D$65536,2,0)</f>
        <v>4</v>
      </c>
      <c r="E67" s="24">
        <f>VLOOKUP(C67,[1]Actuals!B$1:C$65536,2,0)</f>
        <v>1</v>
      </c>
      <c r="F67" s="24">
        <f t="shared" si="25"/>
        <v>-75</v>
      </c>
      <c r="G67" s="24">
        <f>VLOOKUP(C67,'[1]Allocation '!C$1:E$65536,3,0)</f>
        <v>4</v>
      </c>
      <c r="H67" s="24">
        <f>VLOOKUP(C67,[1]Actuals!B$1:D$65536,3,0)</f>
        <v>2</v>
      </c>
      <c r="I67" s="24">
        <f t="shared" si="1"/>
        <v>-50</v>
      </c>
      <c r="J67" s="24">
        <f>VLOOKUP(C67,'[1]Allocation '!C$1:F$65536,4,0)</f>
        <v>3</v>
      </c>
      <c r="K67" s="24">
        <f>VLOOKUP(C67,[1]Actuals!B$1:E$65536,4,0)</f>
        <v>3</v>
      </c>
      <c r="L67" s="24">
        <f t="shared" si="2"/>
        <v>0</v>
      </c>
      <c r="M67" s="24">
        <f>VLOOKUP(C67,'[1]Allocation '!C$1:G$65536,5,0)</f>
        <v>3</v>
      </c>
      <c r="N67" s="24">
        <f>VLOOKUP(C67,[1]Actuals!B$1:F$65536,5,0)</f>
        <v>1</v>
      </c>
      <c r="O67" s="24">
        <f t="shared" si="3"/>
        <v>-66.666666666666657</v>
      </c>
      <c r="P67" s="24">
        <f>VLOOKUP(C67,'[1]Allocation '!C$1:H$65536,6,0)</f>
        <v>3</v>
      </c>
      <c r="Q67" s="24">
        <f>VLOOKUP(C67,[1]Actuals!B$1:G$65536,6,0)</f>
        <v>1</v>
      </c>
      <c r="R67" s="24">
        <f t="shared" si="4"/>
        <v>-66.666666666666657</v>
      </c>
      <c r="S67" s="24">
        <f>VLOOKUP(C67,'[1]Allocation '!C$1:I$65536,7,0)</f>
        <v>4</v>
      </c>
      <c r="T67" s="24">
        <f>VLOOKUP(C67,[1]Actuals!B$1:H$65536,7,0)</f>
        <v>0</v>
      </c>
      <c r="U67" s="24">
        <f t="shared" si="5"/>
        <v>-100</v>
      </c>
      <c r="V67" s="25">
        <f>VLOOKUP(C67,'[1]Allocation '!C$1:J$65536,8,0)</f>
        <v>2</v>
      </c>
      <c r="W67" s="24">
        <f>VLOOKUP(C67,[1]Actuals!B$1:I$65536,8,0)</f>
        <v>0</v>
      </c>
      <c r="X67" s="24">
        <f t="shared" si="6"/>
        <v>-100</v>
      </c>
      <c r="Y67" s="24">
        <f>VLOOKUP(C67,'[1]Allocation '!C$1:K$65536,9,0)</f>
        <v>1</v>
      </c>
      <c r="Z67" s="24">
        <f>VLOOKUP(C67,[1]Actuals!B$1:J$65536,9,0)</f>
        <v>2</v>
      </c>
      <c r="AA67" s="24">
        <f t="shared" si="7"/>
        <v>100</v>
      </c>
      <c r="AB67" s="24">
        <f>VLOOKUP(C67,'[1]Allocation '!C$1:L$65536,10,0)</f>
        <v>3</v>
      </c>
      <c r="AC67" s="24">
        <f>VLOOKUP(C67,[1]Actuals!B$1:K$65536,10,0)</f>
        <v>1</v>
      </c>
      <c r="AD67" s="24">
        <f t="shared" si="8"/>
        <v>-66.666666666666657</v>
      </c>
      <c r="AE67" s="24">
        <f>VLOOKUP(C67,'[1]Allocation '!C$1:M$65536,11,0)</f>
        <v>2</v>
      </c>
      <c r="AF67" s="24">
        <f>VLOOKUP(C67,[1]Actuals!B$1:L$65536,11,0)</f>
        <v>3</v>
      </c>
      <c r="AG67" s="24">
        <f t="shared" si="9"/>
        <v>50</v>
      </c>
      <c r="AH67" s="24">
        <f>VLOOKUP(C67,'[1]Allocation '!C$1:N$65536,12,0)</f>
        <v>3</v>
      </c>
      <c r="AI67" s="24">
        <f>VLOOKUP(C67,[1]Actuals!B$1:M$65536,12,0)</f>
        <v>1</v>
      </c>
      <c r="AJ67" s="24">
        <f t="shared" si="10"/>
        <v>-66.666666666666657</v>
      </c>
      <c r="AK67" s="24">
        <f>VLOOKUP(C67,'[1]Allocation '!C$1:O$65536,13,0)</f>
        <v>3</v>
      </c>
      <c r="AL67" s="24">
        <f>VLOOKUP(C67,[1]Actuals!B$1:N$65536,13,0)</f>
        <v>2</v>
      </c>
      <c r="AM67" s="24">
        <f t="shared" si="11"/>
        <v>-33.333333333333329</v>
      </c>
      <c r="AN67" s="24">
        <f>VLOOKUP(C67,'[1]Allocation '!C$1:P$65536,14,0)</f>
        <v>2</v>
      </c>
      <c r="AO67" s="24">
        <f>VLOOKUP(C67,[1]Actuals!B$1:O$65536,14,0)</f>
        <v>2</v>
      </c>
      <c r="AP67" s="24">
        <f t="shared" si="12"/>
        <v>0</v>
      </c>
      <c r="AQ67" s="24">
        <f>VLOOKUP(C67,'[1]Allocation '!C$1:Q$65536,15,0)</f>
        <v>3</v>
      </c>
      <c r="AR67" s="24">
        <f>VLOOKUP(C67,[1]Actuals!B$1:P$65536,15,0)</f>
        <v>3</v>
      </c>
      <c r="AS67" s="24">
        <f t="shared" si="13"/>
        <v>0</v>
      </c>
      <c r="AT67" s="24">
        <f>VLOOKUP(C67,'[1]Allocation '!C$1:R$65536,16,0)</f>
        <v>3</v>
      </c>
      <c r="AU67" s="24">
        <f>VLOOKUP(C67,[1]Actuals!B$1:Q$65536,16,0)</f>
        <v>3</v>
      </c>
      <c r="AV67" s="24">
        <f t="shared" si="14"/>
        <v>0</v>
      </c>
      <c r="AW67" s="24">
        <f>VLOOKUP(C67,'[1]Allocation '!C$1:S$65536,17,0)</f>
        <v>3</v>
      </c>
      <c r="AX67" s="24">
        <f>VLOOKUP(C67,[1]Actuals!B$1:R$65536,17,0)</f>
        <v>3</v>
      </c>
      <c r="AY67" s="24">
        <f t="shared" si="24"/>
        <v>0</v>
      </c>
      <c r="AZ67" s="24">
        <f>VLOOKUP('[1]06.11.2020'!C67,'[1]Allocation '!C$1:T$65536,18,0)</f>
        <v>3</v>
      </c>
      <c r="BA67" s="24">
        <f>VLOOKUP(C67,[1]Actuals!B$1:S$65536,18,0)</f>
        <v>3</v>
      </c>
      <c r="BB67" s="24">
        <f t="shared" si="16"/>
        <v>0</v>
      </c>
      <c r="BC67" s="24">
        <f>VLOOKUP(C67,'[1]Allocation '!C$1:U$65536,19,0)</f>
        <v>3</v>
      </c>
      <c r="BD67" s="24">
        <f>VLOOKUP(C67,[1]Actuals!B$1:T$65536,19,0)</f>
        <v>1</v>
      </c>
      <c r="BE67" s="24">
        <f t="shared" si="17"/>
        <v>-66.666666666666657</v>
      </c>
      <c r="BF67" s="24">
        <f>VLOOKUP(C67,'[1]Allocation '!C$1:V$65536,20,0)</f>
        <v>3</v>
      </c>
      <c r="BG67" s="24">
        <f>VLOOKUP(C67,[1]Actuals!B$1:U$65536,20,0)</f>
        <v>-1.4</v>
      </c>
      <c r="BH67" s="24">
        <f t="shared" si="18"/>
        <v>-146.66666666666669</v>
      </c>
      <c r="BI67" s="24">
        <f>VLOOKUP(C67,'[1]Allocation '!C$1:W$65536,21,0)</f>
        <v>3</v>
      </c>
      <c r="BJ67" s="24">
        <f>VLOOKUP(C67,[1]Actuals!B$1:V$65536,21,0)</f>
        <v>2</v>
      </c>
      <c r="BK67" s="24">
        <f t="shared" si="19"/>
        <v>-33.333333333333329</v>
      </c>
      <c r="BL67" s="24">
        <f>VLOOKUP(C67,'[1]Allocation '!C$1:X$65536,22,0)</f>
        <v>3</v>
      </c>
      <c r="BM67" s="24">
        <f>VLOOKUP(C67,[1]Actuals!B$1:W$65536,22,0)</f>
        <v>3</v>
      </c>
      <c r="BN67" s="24">
        <f t="shared" si="20"/>
        <v>0</v>
      </c>
      <c r="BO67" s="24">
        <f>VLOOKUP(C67,'[1]Allocation '!C$1:Y$65536,23,0)</f>
        <v>3</v>
      </c>
      <c r="BP67" s="24">
        <f>VLOOKUP(C67,[1]Actuals!B$1:X$65536,23,0)</f>
        <v>2</v>
      </c>
      <c r="BQ67" s="24">
        <f t="shared" si="21"/>
        <v>-33.333333333333329</v>
      </c>
      <c r="BR67" s="24">
        <f>VLOOKUP(C67,'[1]Allocation '!C$1:Z$65536,24,0)</f>
        <v>2</v>
      </c>
      <c r="BS67" s="24">
        <f>VLOOKUP(C67,[1]Actuals!B$1:Y$65536,24,0)</f>
        <v>4</v>
      </c>
      <c r="BT67" s="24">
        <f t="shared" si="22"/>
        <v>100</v>
      </c>
      <c r="BU67" s="24">
        <f>VLOOKUP(C67,'[1]Allocation '!C$1:AA$65536,25,0)</f>
        <v>3</v>
      </c>
      <c r="BV67" s="24">
        <f>VLOOKUP(C67,[1]Actuals!B$1:Z$65536,25,0)</f>
        <v>4</v>
      </c>
      <c r="BW67" s="24">
        <f t="shared" si="23"/>
        <v>33.333333333333329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f>VLOOKUP(C68,'[1]Allocation '!C$1:D$65536,2,0)</f>
        <v>3</v>
      </c>
      <c r="E68" s="24">
        <f>VLOOKUP(C68,[1]Actuals!B$1:C$65536,2,0)</f>
        <v>6</v>
      </c>
      <c r="F68" s="24">
        <f t="shared" si="25"/>
        <v>100</v>
      </c>
      <c r="G68" s="24">
        <f>VLOOKUP(C68,'[1]Allocation '!C$1:E$65536,3,0)</f>
        <v>2</v>
      </c>
      <c r="H68" s="24">
        <f>VLOOKUP(C68,[1]Actuals!B$1:D$65536,3,0)</f>
        <v>3</v>
      </c>
      <c r="I68" s="24">
        <f t="shared" si="1"/>
        <v>50</v>
      </c>
      <c r="J68" s="24">
        <f>VLOOKUP(C68,'[1]Allocation '!C$1:F$65536,4,0)</f>
        <v>2</v>
      </c>
      <c r="K68" s="24">
        <f>VLOOKUP(C68,[1]Actuals!B$1:E$65536,4,0)</f>
        <v>3</v>
      </c>
      <c r="L68" s="24">
        <f t="shared" si="2"/>
        <v>50</v>
      </c>
      <c r="M68" s="24">
        <f>VLOOKUP(C68,'[1]Allocation '!C$1:G$65536,5,0)</f>
        <v>2</v>
      </c>
      <c r="N68" s="24">
        <f>VLOOKUP(C68,[1]Actuals!B$1:F$65536,5,0)</f>
        <v>3</v>
      </c>
      <c r="O68" s="24">
        <f t="shared" si="3"/>
        <v>50</v>
      </c>
      <c r="P68" s="24">
        <f>VLOOKUP(C68,'[1]Allocation '!C$1:H$65536,6,0)</f>
        <v>2</v>
      </c>
      <c r="Q68" s="24">
        <f>VLOOKUP(C68,[1]Actuals!B$1:G$65536,6,0)</f>
        <v>3</v>
      </c>
      <c r="R68" s="24">
        <f t="shared" si="4"/>
        <v>50</v>
      </c>
      <c r="S68" s="24">
        <f>VLOOKUP(C68,'[1]Allocation '!C$1:I$65536,7,0)</f>
        <v>3</v>
      </c>
      <c r="T68" s="24">
        <f>VLOOKUP(C68,[1]Actuals!B$1:H$65536,7,0)</f>
        <v>8</v>
      </c>
      <c r="U68" s="24">
        <f t="shared" si="5"/>
        <v>166.66666666666669</v>
      </c>
      <c r="V68" s="25">
        <f>VLOOKUP(C68,'[1]Allocation '!C$1:J$65536,8,0)</f>
        <v>7</v>
      </c>
      <c r="W68" s="24">
        <f>VLOOKUP(C68,[1]Actuals!B$1:I$65536,8,0)</f>
        <v>8</v>
      </c>
      <c r="X68" s="24">
        <f t="shared" si="6"/>
        <v>14.285714285714285</v>
      </c>
      <c r="Y68" s="24">
        <f>VLOOKUP(C68,'[1]Allocation '!C$1:K$65536,9,0)</f>
        <v>8</v>
      </c>
      <c r="Z68" s="24">
        <f>VLOOKUP(C68,[1]Actuals!B$1:J$65536,9,0)</f>
        <v>10</v>
      </c>
      <c r="AA68" s="24">
        <f t="shared" si="7"/>
        <v>25</v>
      </c>
      <c r="AB68" s="24">
        <f>VLOOKUP(C68,'[1]Allocation '!C$1:L$65536,10,0)</f>
        <v>8</v>
      </c>
      <c r="AC68" s="24">
        <f>VLOOKUP(C68,[1]Actuals!B$1:K$65536,10,0)</f>
        <v>7</v>
      </c>
      <c r="AD68" s="24">
        <f t="shared" si="8"/>
        <v>-12.5</v>
      </c>
      <c r="AE68" s="24">
        <f>VLOOKUP(C68,'[1]Allocation '!C$1:M$65536,11,0)</f>
        <v>9</v>
      </c>
      <c r="AF68" s="24">
        <f>VLOOKUP(C68,[1]Actuals!B$1:L$65536,11,0)</f>
        <v>10</v>
      </c>
      <c r="AG68" s="24">
        <f t="shared" si="9"/>
        <v>11.111111111111111</v>
      </c>
      <c r="AH68" s="24">
        <f>VLOOKUP(C68,'[1]Allocation '!C$1:N$65536,12,0)</f>
        <v>9</v>
      </c>
      <c r="AI68" s="24">
        <f>VLOOKUP(C68,[1]Actuals!B$1:M$65536,12,0)</f>
        <v>9</v>
      </c>
      <c r="AJ68" s="24">
        <f t="shared" si="10"/>
        <v>0</v>
      </c>
      <c r="AK68" s="24">
        <f>VLOOKUP(C68,'[1]Allocation '!C$1:O$65536,13,0)</f>
        <v>9</v>
      </c>
      <c r="AL68" s="24">
        <f>VLOOKUP(C68,[1]Actuals!B$1:N$65536,13,0)</f>
        <v>10</v>
      </c>
      <c r="AM68" s="24">
        <f t="shared" si="11"/>
        <v>11.111111111111111</v>
      </c>
      <c r="AN68" s="24">
        <f>VLOOKUP(C68,'[1]Allocation '!C$1:P$65536,14,0)</f>
        <v>7</v>
      </c>
      <c r="AO68" s="24">
        <f>VLOOKUP(C68,[1]Actuals!B$1:O$65536,14,0)</f>
        <v>7</v>
      </c>
      <c r="AP68" s="24">
        <f t="shared" si="12"/>
        <v>0</v>
      </c>
      <c r="AQ68" s="24">
        <f>VLOOKUP(C68,'[1]Allocation '!C$1:Q$65536,15,0)</f>
        <v>7</v>
      </c>
      <c r="AR68" s="24">
        <f>VLOOKUP(C68,[1]Actuals!B$1:P$65536,15,0)</f>
        <v>11</v>
      </c>
      <c r="AS68" s="24">
        <f t="shared" si="13"/>
        <v>57.142857142857139</v>
      </c>
      <c r="AT68" s="24">
        <f>VLOOKUP(C68,'[1]Allocation '!C$1:R$65536,16,0)</f>
        <v>9</v>
      </c>
      <c r="AU68" s="24">
        <f>VLOOKUP(C68,[1]Actuals!B$1:Q$65536,16,0)</f>
        <v>10</v>
      </c>
      <c r="AV68" s="24">
        <f t="shared" si="14"/>
        <v>11.111111111111111</v>
      </c>
      <c r="AW68" s="24">
        <f>VLOOKUP(C68,'[1]Allocation '!C$1:S$65536,17,0)</f>
        <v>5</v>
      </c>
      <c r="AX68" s="24">
        <f>VLOOKUP(C68,[1]Actuals!B$1:R$65536,17,0)</f>
        <v>5</v>
      </c>
      <c r="AY68" s="24">
        <f t="shared" si="24"/>
        <v>0</v>
      </c>
      <c r="AZ68" s="24">
        <f>VLOOKUP('[1]06.11.2020'!C68,'[1]Allocation '!C$1:T$65536,18,0)</f>
        <v>4</v>
      </c>
      <c r="BA68" s="24">
        <f>VLOOKUP(C68,[1]Actuals!B$1:S$65536,18,0)</f>
        <v>10</v>
      </c>
      <c r="BB68" s="24">
        <f t="shared" si="16"/>
        <v>150</v>
      </c>
      <c r="BC68" s="24">
        <f>VLOOKUP(C68,'[1]Allocation '!C$1:U$65536,19,0)</f>
        <v>4</v>
      </c>
      <c r="BD68" s="24">
        <f>VLOOKUP(C68,[1]Actuals!B$1:T$65536,19,0)</f>
        <v>8</v>
      </c>
      <c r="BE68" s="24">
        <f t="shared" si="17"/>
        <v>100</v>
      </c>
      <c r="BF68" s="24">
        <f>VLOOKUP(C68,'[1]Allocation '!C$1:V$65536,20,0)</f>
        <v>3</v>
      </c>
      <c r="BG68" s="24">
        <f>VLOOKUP(C68,[1]Actuals!B$1:U$65536,20,0)</f>
        <v>9</v>
      </c>
      <c r="BH68" s="24">
        <f t="shared" si="18"/>
        <v>200</v>
      </c>
      <c r="BI68" s="24">
        <f>VLOOKUP(C68,'[1]Allocation '!C$1:W$65536,21,0)</f>
        <v>3</v>
      </c>
      <c r="BJ68" s="24">
        <f>VLOOKUP(C68,[1]Actuals!B$1:V$65536,21,0)</f>
        <v>9</v>
      </c>
      <c r="BK68" s="24">
        <f t="shared" si="19"/>
        <v>200</v>
      </c>
      <c r="BL68" s="24">
        <f>VLOOKUP(C68,'[1]Allocation '!C$1:X$65536,22,0)</f>
        <v>3</v>
      </c>
      <c r="BM68" s="24">
        <f>VLOOKUP(C68,[1]Actuals!B$1:W$65536,22,0)</f>
        <v>8</v>
      </c>
      <c r="BN68" s="24">
        <f t="shared" si="20"/>
        <v>166.66666666666669</v>
      </c>
      <c r="BO68" s="24">
        <f>VLOOKUP(C68,'[1]Allocation '!C$1:Y$65536,23,0)</f>
        <v>3</v>
      </c>
      <c r="BP68" s="24">
        <f>VLOOKUP(C68,[1]Actuals!B$1:X$65536,23,0)</f>
        <v>10</v>
      </c>
      <c r="BQ68" s="24">
        <f t="shared" si="21"/>
        <v>233.33333333333334</v>
      </c>
      <c r="BR68" s="24">
        <f>VLOOKUP(C68,'[1]Allocation '!C$1:Z$65536,24,0)</f>
        <v>3</v>
      </c>
      <c r="BS68" s="24">
        <f>VLOOKUP(C68,[1]Actuals!B$1:Y$65536,24,0)</f>
        <v>7</v>
      </c>
      <c r="BT68" s="24">
        <f t="shared" si="22"/>
        <v>133.33333333333331</v>
      </c>
      <c r="BU68" s="24">
        <f>VLOOKUP(C68,'[1]Allocation '!C$1:AA$65536,25,0)</f>
        <v>3</v>
      </c>
      <c r="BV68" s="24">
        <f>VLOOKUP(C68,[1]Actuals!B$1:Z$65536,25,0)</f>
        <v>9</v>
      </c>
      <c r="BW68" s="24">
        <f t="shared" si="23"/>
        <v>200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f>SUM(D63:D68)</f>
        <v>86</v>
      </c>
      <c r="E69" s="40">
        <f>SUM(E63:E68)</f>
        <v>85</v>
      </c>
      <c r="F69" s="33">
        <f t="shared" si="25"/>
        <v>-1.1627906976744187</v>
      </c>
      <c r="G69" s="40">
        <f>SUM(G63:G68)</f>
        <v>84</v>
      </c>
      <c r="H69" s="40">
        <f>SUM(H63:H68)</f>
        <v>78</v>
      </c>
      <c r="I69" s="33">
        <f t="shared" si="1"/>
        <v>-7.1428571428571423</v>
      </c>
      <c r="J69" s="40">
        <f>SUM(J63:J68)</f>
        <v>82</v>
      </c>
      <c r="K69" s="40">
        <f>SUM(K63:K68)</f>
        <v>79</v>
      </c>
      <c r="L69" s="33">
        <f t="shared" si="2"/>
        <v>-3.6585365853658534</v>
      </c>
      <c r="M69" s="40">
        <f>SUM(M63:M68)</f>
        <v>82</v>
      </c>
      <c r="N69" s="40">
        <f>SUM(N63:N68)</f>
        <v>78</v>
      </c>
      <c r="O69" s="33">
        <f t="shared" si="3"/>
        <v>-4.8780487804878048</v>
      </c>
      <c r="P69" s="40">
        <f>SUM(P63:P68)</f>
        <v>82</v>
      </c>
      <c r="Q69" s="40">
        <f>SUM(Q63:Q68)</f>
        <v>77</v>
      </c>
      <c r="R69" s="33">
        <f t="shared" si="4"/>
        <v>-6.0975609756097562</v>
      </c>
      <c r="S69" s="40">
        <f>SUM(S63:S68)</f>
        <v>84</v>
      </c>
      <c r="T69" s="40">
        <f>SUM(T63:T68)</f>
        <v>86</v>
      </c>
      <c r="U69" s="33">
        <f t="shared" si="5"/>
        <v>2.3809523809523809</v>
      </c>
      <c r="V69" s="40">
        <f>SUM(V63:V68)</f>
        <v>87</v>
      </c>
      <c r="W69" s="40">
        <f>SUM(W63:W68)</f>
        <v>86</v>
      </c>
      <c r="X69" s="33">
        <f t="shared" si="6"/>
        <v>-1.1494252873563218</v>
      </c>
      <c r="Y69" s="40">
        <f>SUM(Y63:Y68)</f>
        <v>89</v>
      </c>
      <c r="Z69" s="40">
        <f>SUM(Z63:Z68)</f>
        <v>89</v>
      </c>
      <c r="AA69" s="33">
        <f t="shared" si="7"/>
        <v>0</v>
      </c>
      <c r="AB69" s="40">
        <f>SUM(AB63:AB68)</f>
        <v>93</v>
      </c>
      <c r="AC69" s="40">
        <f>SUM(AC63:AC68)</f>
        <v>86</v>
      </c>
      <c r="AD69" s="33">
        <f t="shared" si="8"/>
        <v>-7.5268817204301079</v>
      </c>
      <c r="AE69" s="40">
        <f>SUM(AE63:AE68)</f>
        <v>93</v>
      </c>
      <c r="AF69" s="40">
        <f>SUM(AF63:AF68)</f>
        <v>94</v>
      </c>
      <c r="AG69" s="33">
        <f t="shared" si="9"/>
        <v>1.0752688172043012</v>
      </c>
      <c r="AH69" s="40">
        <f>SUM(AH63:AH68)</f>
        <v>94</v>
      </c>
      <c r="AI69" s="40">
        <f>SUM(AI63:AI68)</f>
        <v>90</v>
      </c>
      <c r="AJ69" s="33">
        <f t="shared" si="10"/>
        <v>-4.2553191489361701</v>
      </c>
      <c r="AK69" s="40">
        <f>SUM(AK63:AK68)</f>
        <v>94</v>
      </c>
      <c r="AL69" s="40">
        <f>SUM(AL63:AL68)</f>
        <v>19</v>
      </c>
      <c r="AM69" s="33">
        <f t="shared" si="11"/>
        <v>-79.787234042553195</v>
      </c>
      <c r="AN69" s="40">
        <f>SUM(AN63:AN68)</f>
        <v>90</v>
      </c>
      <c r="AO69" s="40">
        <f>SUM(AO63:AO68)</f>
        <v>22</v>
      </c>
      <c r="AP69" s="33">
        <f t="shared" si="12"/>
        <v>-75.555555555555557</v>
      </c>
      <c r="AQ69" s="40">
        <f>SUM(AQ63:AQ68)</f>
        <v>91</v>
      </c>
      <c r="AR69" s="40">
        <f>SUM(AR63:AR68)</f>
        <v>33</v>
      </c>
      <c r="AS69" s="33">
        <f t="shared" si="13"/>
        <v>-63.73626373626373</v>
      </c>
      <c r="AT69" s="40">
        <f>SUM(AT63:AT68)</f>
        <v>93</v>
      </c>
      <c r="AU69" s="40">
        <f>SUM(AU63:AU68)</f>
        <v>19</v>
      </c>
      <c r="AV69" s="33">
        <f t="shared" si="14"/>
        <v>-79.569892473118273</v>
      </c>
      <c r="AW69" s="40">
        <f>SUM(AW63:AW68)</f>
        <v>87</v>
      </c>
      <c r="AX69" s="40">
        <f>SUM(AX63:AX68)</f>
        <v>93</v>
      </c>
      <c r="AY69" s="33">
        <f t="shared" si="24"/>
        <v>6.8965517241379306</v>
      </c>
      <c r="AZ69" s="40">
        <f>SUM(AZ63:AZ68)</f>
        <v>88</v>
      </c>
      <c r="BA69" s="40">
        <f>SUM(BA63:BA68)</f>
        <v>96</v>
      </c>
      <c r="BB69" s="33">
        <f t="shared" si="16"/>
        <v>9.0909090909090917</v>
      </c>
      <c r="BC69" s="40">
        <f>SUM(BC63:BC68)</f>
        <v>89</v>
      </c>
      <c r="BD69" s="40">
        <f>SUM(BD63:BD68)</f>
        <v>91</v>
      </c>
      <c r="BE69" s="33">
        <f t="shared" si="17"/>
        <v>2.2471910112359552</v>
      </c>
      <c r="BF69" s="40">
        <f>SUM(BF63:BF68)</f>
        <v>88</v>
      </c>
      <c r="BG69" s="40">
        <f>SUM(BG63:BG68)</f>
        <v>91.6</v>
      </c>
      <c r="BH69" s="33">
        <f t="shared" si="18"/>
        <v>4.0909090909090846</v>
      </c>
      <c r="BI69" s="40">
        <f>SUM(BI63:BI68)</f>
        <v>87</v>
      </c>
      <c r="BJ69" s="40">
        <f>SUM(BJ63:BJ68)</f>
        <v>94</v>
      </c>
      <c r="BK69" s="33">
        <f t="shared" si="19"/>
        <v>8.0459770114942533</v>
      </c>
      <c r="BL69" s="40">
        <f>SUM(BL63:BL68)</f>
        <v>88</v>
      </c>
      <c r="BM69" s="40">
        <f>SUM(BM63:BM68)</f>
        <v>90</v>
      </c>
      <c r="BN69" s="33">
        <f t="shared" si="20"/>
        <v>2.2727272727272729</v>
      </c>
      <c r="BO69" s="40">
        <f>SUM(BO63:BO68)</f>
        <v>85</v>
      </c>
      <c r="BP69" s="40">
        <f>SUM(BP63:BP68)</f>
        <v>91</v>
      </c>
      <c r="BQ69" s="33">
        <f t="shared" si="21"/>
        <v>7.0588235294117645</v>
      </c>
      <c r="BR69" s="40">
        <f>SUM(BR63:BR68)</f>
        <v>84</v>
      </c>
      <c r="BS69" s="40">
        <f>SUM(BS63:BS68)</f>
        <v>91</v>
      </c>
      <c r="BT69" s="33">
        <f t="shared" si="22"/>
        <v>8.3333333333333321</v>
      </c>
      <c r="BU69" s="40">
        <f>SUM(BU63:BU68)</f>
        <v>86</v>
      </c>
      <c r="BV69" s="40">
        <f>SUM(BV63:BV68)</f>
        <v>91</v>
      </c>
      <c r="BW69" s="33">
        <f t="shared" si="23"/>
        <v>5.8139534883720927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f>D27+D46+D62+D69</f>
        <v>3311.0042443521543</v>
      </c>
      <c r="E70" s="64">
        <f>E27+E46+E62+E69</f>
        <v>2988.2</v>
      </c>
      <c r="F70" s="64">
        <f>(E70-D70)/D70*100</f>
        <v>-9.7494361386817179</v>
      </c>
      <c r="G70" s="64">
        <f>G27+G46+G62+G69</f>
        <v>3241.8853578853577</v>
      </c>
      <c r="H70" s="64">
        <f>H27+H46+H62+H69</f>
        <v>2949.2</v>
      </c>
      <c r="I70" s="64">
        <f t="shared" si="1"/>
        <v>-9.0282451590537747</v>
      </c>
      <c r="J70" s="64">
        <f>J27+J46+J62+J69</f>
        <v>3192.5320547275837</v>
      </c>
      <c r="K70" s="64">
        <f>K27+K46+K62+K69</f>
        <v>2902.1</v>
      </c>
      <c r="L70" s="64">
        <f t="shared" si="2"/>
        <v>-9.0972322203469993</v>
      </c>
      <c r="M70" s="64">
        <f>M27+M46+M62+M69</f>
        <v>3142.3969537489938</v>
      </c>
      <c r="N70" s="64">
        <f>N27+N46+N62+N69</f>
        <v>2854.7999999999997</v>
      </c>
      <c r="O70" s="64">
        <f t="shared" si="3"/>
        <v>-9.1521522577178072</v>
      </c>
      <c r="P70" s="64">
        <f>P27+P46+P62+P69</f>
        <v>3175.60546205536</v>
      </c>
      <c r="Q70" s="64">
        <f>Q27+Q46+Q62+Q69</f>
        <v>2878.7</v>
      </c>
      <c r="R70" s="64">
        <f t="shared" si="4"/>
        <v>-9.3495702033209405</v>
      </c>
      <c r="S70" s="64">
        <f>S27+S46+S62+S69</f>
        <v>3335.8188764311562</v>
      </c>
      <c r="T70" s="64">
        <f>T27+T46+T62+T69</f>
        <v>3102.1</v>
      </c>
      <c r="U70" s="64">
        <f t="shared" si="5"/>
        <v>-7.0063419234920126</v>
      </c>
      <c r="V70" s="64">
        <f>V27+V46+V62+V69</f>
        <v>3437.0997398297068</v>
      </c>
      <c r="W70" s="64">
        <f>W27+W46+W62+W69</f>
        <v>3095.1</v>
      </c>
      <c r="X70" s="64">
        <f t="shared" si="6"/>
        <v>-9.9502419399284427</v>
      </c>
      <c r="Y70" s="64">
        <f>Y27+Y46+Y62+Y69</f>
        <v>3872.0769407577664</v>
      </c>
      <c r="Z70" s="64">
        <f>Z27+Z46+Z62+Z69</f>
        <v>3737.6000000000004</v>
      </c>
      <c r="AA70" s="64">
        <f t="shared" si="7"/>
        <v>-3.4729924744586511</v>
      </c>
      <c r="AB70" s="64">
        <f>AB27+AB46+AB62+AB69</f>
        <v>4473.2834826490007</v>
      </c>
      <c r="AC70" s="64">
        <f>AC27+AC46+AC62+AC69</f>
        <v>4183.6000000000004</v>
      </c>
      <c r="AD70" s="64">
        <f>(AC70-AB70)/AB70*100</f>
        <v>-6.4758579189677201</v>
      </c>
      <c r="AE70" s="64">
        <f>AE27+AE46+AE62+AE69</f>
        <v>4820.1955429873806</v>
      </c>
      <c r="AF70" s="64">
        <f>AF27+AF46+AF62+AF69</f>
        <v>4460.7</v>
      </c>
      <c r="AG70" s="64">
        <f t="shared" si="9"/>
        <v>-7.4581111861818501</v>
      </c>
      <c r="AH70" s="64">
        <f>AH27+AH46+AH62+AH69</f>
        <v>4807.213596212001</v>
      </c>
      <c r="AI70" s="64">
        <f>AI27+AI46+AI62+AI69</f>
        <v>4778.2</v>
      </c>
      <c r="AJ70" s="64">
        <f t="shared" si="10"/>
        <v>-0.60354289717568144</v>
      </c>
      <c r="AK70" s="64">
        <f>AK27+AK46+AK62+AK69</f>
        <v>4751.1850539851994</v>
      </c>
      <c r="AL70" s="64">
        <f>AL27+AL46+AL62+AL69</f>
        <v>4511.8</v>
      </c>
      <c r="AM70" s="64">
        <f t="shared" si="11"/>
        <v>-5.0384283345143075</v>
      </c>
      <c r="AN70" s="64">
        <f>AN27+AN46+AN62+AN69</f>
        <v>4692.8854331116509</v>
      </c>
      <c r="AO70" s="64">
        <f>AO27+AO46+AO62+AO69</f>
        <v>4259.7</v>
      </c>
      <c r="AP70" s="64">
        <f t="shared" si="12"/>
        <v>-9.2306841768439334</v>
      </c>
      <c r="AQ70" s="64">
        <f>AQ27+AQ46+AQ62+AQ69</f>
        <v>4574.0242671606111</v>
      </c>
      <c r="AR70" s="64">
        <f>AR27+AR46+AR62+AR69</f>
        <v>4243.5</v>
      </c>
      <c r="AS70" s="64">
        <f t="shared" si="13"/>
        <v>-7.226115294875525</v>
      </c>
      <c r="AT70" s="64">
        <f>AT27+AT46+AT62+AT69</f>
        <v>4413.1760942610099</v>
      </c>
      <c r="AU70" s="64">
        <f>AU27+AU46+AU62+AU69</f>
        <v>4084</v>
      </c>
      <c r="AV70" s="64">
        <f t="shared" si="14"/>
        <v>-7.4589385791579366</v>
      </c>
      <c r="AW70" s="64">
        <f>AW27+AW46+AW62+AW69</f>
        <v>4463.0259628595477</v>
      </c>
      <c r="AX70" s="64">
        <f>AX27+AX46+AX62+AX69</f>
        <v>4343.6000000000004</v>
      </c>
      <c r="AY70" s="64">
        <f t="shared" si="15"/>
        <v>-2.6758966641329773</v>
      </c>
      <c r="AZ70" s="64">
        <f>AZ27+AZ46+AZ62+AZ69</f>
        <v>4299.159734726135</v>
      </c>
      <c r="BA70" s="64">
        <f>BA27+BA46+BA62+BA69</f>
        <v>4216.8999999999996</v>
      </c>
      <c r="BB70" s="64">
        <f t="shared" si="16"/>
        <v>-1.9133909833981877</v>
      </c>
      <c r="BC70" s="64">
        <f>BC27+BC46+BC62+BC69</f>
        <v>4183.9366034232389</v>
      </c>
      <c r="BD70" s="64">
        <f>BD27+BD46+BD62+BD69</f>
        <v>4061.7000000000003</v>
      </c>
      <c r="BE70" s="64">
        <f t="shared" si="17"/>
        <v>-2.9215692064556227</v>
      </c>
      <c r="BF70" s="64">
        <f>BF27+BF46+BF62+BF69</f>
        <v>4280.8849288827159</v>
      </c>
      <c r="BG70" s="64">
        <f>BG27+BG46+BG62+BG69</f>
        <v>4054.5</v>
      </c>
      <c r="BH70" s="64">
        <f t="shared" si="18"/>
        <v>-5.2882740985472125</v>
      </c>
      <c r="BI70" s="64">
        <f>BI27+BI46+BI62+BI69</f>
        <v>4228.3394517027191</v>
      </c>
      <c r="BJ70" s="64">
        <f>BJ27+BJ46+BJ62+BJ69</f>
        <v>4016.8</v>
      </c>
      <c r="BK70" s="64">
        <f t="shared" si="19"/>
        <v>-5.0028966245255839</v>
      </c>
      <c r="BL70" s="64">
        <f>BL27+BL46+BL62+BL69</f>
        <v>4018.46057571965</v>
      </c>
      <c r="BM70" s="64">
        <f>BM27+BM46+BM62+BM69</f>
        <v>3797.5</v>
      </c>
      <c r="BN70" s="64">
        <f t="shared" si="20"/>
        <v>-5.4986373900179197</v>
      </c>
      <c r="BO70" s="64">
        <f>BO27+BO46+BO62+BO69</f>
        <v>3815.4276956487606</v>
      </c>
      <c r="BP70" s="64">
        <f>BP27+BP46+BP62+BP69</f>
        <v>3633</v>
      </c>
      <c r="BQ70" s="64">
        <f t="shared" si="21"/>
        <v>-4.7813170685112754</v>
      </c>
      <c r="BR70" s="64">
        <f>BR27+BR46+BR62+BR69</f>
        <v>3643.1782408535764</v>
      </c>
      <c r="BS70" s="64">
        <f>BS27+BS46+BS62+BS69</f>
        <v>3402.8999999999996</v>
      </c>
      <c r="BT70" s="64">
        <f t="shared" si="22"/>
        <v>-6.5952919393062945</v>
      </c>
      <c r="BU70" s="64">
        <f>BU27+BU46+BU62+BU69</f>
        <v>3572.4201462765955</v>
      </c>
      <c r="BV70" s="64">
        <f>BV27+BV46+BV62+BV69</f>
        <v>3447.2</v>
      </c>
      <c r="BW70" s="64">
        <f t="shared" si="23"/>
        <v>-3.5051909111840631</v>
      </c>
      <c r="BX70" s="65">
        <f>BU70+BR70+BO70+BL70+BI70+BF70+BC70+AZ70+AW70+AT70+AQ70+AN70+AK70+AH70+AE70+AB70+Y70+V70+S70+P70+M70+J70+G70+D70</f>
        <v>95745.216440247867</v>
      </c>
      <c r="BY70" s="65">
        <f>BV70+BS70+BP70+BM70+BJ70+BG70+BD70+BA70+AX70+AU70+AR70+AO70+AL70+AI70+AF70+AC70+Z70+W70+T70+Q70+N70+K70+H70+E70</f>
        <v>90003.400000000009</v>
      </c>
    </row>
    <row r="71" spans="1:78" ht="23.25" hidden="1" customHeight="1" x14ac:dyDescent="0.25">
      <c r="D71" s="68">
        <v>38.731798775036324</v>
      </c>
      <c r="E71" s="68">
        <v>66.81235288693766</v>
      </c>
      <c r="F71" s="68">
        <v>116.19539632510897</v>
      </c>
      <c r="G71" s="68">
        <v>108.44903657010171</v>
      </c>
      <c r="H71" s="68">
        <v>117.16369129448488</v>
      </c>
      <c r="I71" s="68">
        <v>113.29051141698125</v>
      </c>
      <c r="J71" s="68">
        <v>99.734381845718531</v>
      </c>
      <c r="K71" s="68">
        <v>37.763503805660413</v>
      </c>
      <c r="L71" s="68">
        <v>45.509863560667682</v>
      </c>
      <c r="M71" s="68">
        <v>52.28792834629904</v>
      </c>
      <c r="N71" s="68">
        <v>61.002583070682206</v>
      </c>
      <c r="O71" s="68">
        <v>55.19281325442676</v>
      </c>
      <c r="P71" s="68">
        <v>190.7541089670539</v>
      </c>
      <c r="Q71" s="68">
        <v>91.988022090711269</v>
      </c>
      <c r="R71" s="68">
        <v>86.178252274455815</v>
      </c>
      <c r="S71" s="68">
        <v>29.048849081277243</v>
      </c>
      <c r="T71" s="68">
        <v>124.91005104949214</v>
      </c>
      <c r="U71" s="68">
        <v>113.29051141698125</v>
      </c>
      <c r="V71" s="69">
        <v>99.734381845718531</v>
      </c>
      <c r="W71" s="68">
        <v>46.478158530043586</v>
      </c>
      <c r="X71" s="68">
        <v>32.922028958780878</v>
      </c>
      <c r="Y71" s="68">
        <v>89.083137182583542</v>
      </c>
      <c r="Z71" s="68">
        <v>1816.5213625492036</v>
      </c>
      <c r="AA71" s="68">
        <v>52.28792834629904</v>
      </c>
      <c r="AB71" s="68">
        <v>31.953733989404967</v>
      </c>
      <c r="AC71" s="68">
        <v>61.002583070682206</v>
      </c>
      <c r="AD71" s="68">
        <v>32.922028958780878</v>
      </c>
      <c r="AE71" s="68">
        <v>31.953733989404967</v>
      </c>
      <c r="AF71" s="68">
        <v>48.414748468795402</v>
      </c>
      <c r="AG71" s="68">
        <v>39.700093744412229</v>
      </c>
      <c r="AH71" s="68">
        <v>78.431892519448553</v>
      </c>
      <c r="AI71" s="68">
        <v>48.414748468795402</v>
      </c>
      <c r="AJ71" s="68">
        <v>1</v>
      </c>
      <c r="AK71" s="68">
        <v>12.587834601886804</v>
      </c>
      <c r="AL71" s="68">
        <v>5.7</v>
      </c>
      <c r="AM71" s="68">
        <v>444.36932615791045</v>
      </c>
      <c r="AN71" s="68">
        <v>63.907467978809933</v>
      </c>
      <c r="AO71" s="68">
        <v>49.383043438171313</v>
      </c>
      <c r="AP71" s="68">
        <v>135.56129571262713</v>
      </c>
      <c r="AQ71" s="68">
        <v>91.019727121335364</v>
      </c>
      <c r="AR71" s="68">
        <v>339.87153425094374</v>
      </c>
      <c r="AS71" s="68">
        <v>784.24086040885413</v>
      </c>
      <c r="AT71" s="68">
        <v>70.685532764441291</v>
      </c>
      <c r="AU71" s="68">
        <v>47.446453499419498</v>
      </c>
      <c r="AV71" s="68">
        <v>30.017144050653151</v>
      </c>
      <c r="AW71" s="68">
        <v>27.112259142525428</v>
      </c>
      <c r="AX71" s="68">
        <v>25.175669203773609</v>
      </c>
      <c r="AY71" s="68">
        <v>15.492719510014529</v>
      </c>
      <c r="AZ71" s="68">
        <v>1.9365899387518162</v>
      </c>
      <c r="BA71" s="68">
        <v>217.8663681095793</v>
      </c>
      <c r="BB71" s="68">
        <v>19.365899387518162</v>
      </c>
      <c r="BC71" s="68">
        <v>68.748942825689468</v>
      </c>
      <c r="BD71" s="68">
        <v>34.858618897532693</v>
      </c>
      <c r="BE71" s="68">
        <v>31.953733989404967</v>
      </c>
      <c r="BF71" s="68">
        <v>35.826913866908598</v>
      </c>
      <c r="BG71" s="68">
        <v>11.619539632510897</v>
      </c>
      <c r="BH71" s="68">
        <v>202.3736485995648</v>
      </c>
      <c r="BI71" s="68">
        <v>420.24001670914413</v>
      </c>
      <c r="BJ71" s="68">
        <v>35</v>
      </c>
      <c r="BK71" s="68">
        <v>34</v>
      </c>
      <c r="BL71" s="68">
        <v>2</v>
      </c>
      <c r="BM71" s="68">
        <v>8</v>
      </c>
      <c r="BN71" s="68">
        <v>2</v>
      </c>
      <c r="BO71" s="68">
        <v>3</v>
      </c>
      <c r="BP71" s="68">
        <v>84</v>
      </c>
      <c r="BQ71" s="68">
        <v>3105.0022396672016</v>
      </c>
      <c r="BR71" s="68">
        <f>'[2]Entry sheet'!X6</f>
        <v>3968.1686098288505</v>
      </c>
      <c r="BS71" s="68"/>
      <c r="BT71" s="68"/>
      <c r="BU71" s="68">
        <f>'[2]Entry sheet'!Y6</f>
        <v>3832.7879098288513</v>
      </c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41</v>
      </c>
      <c r="E72" s="70">
        <v>65</v>
      </c>
      <c r="F72" s="70">
        <v>119</v>
      </c>
      <c r="G72" s="70">
        <v>106</v>
      </c>
      <c r="H72" s="70">
        <v>120</v>
      </c>
      <c r="I72" s="70">
        <v>112</v>
      </c>
      <c r="J72" s="70">
        <v>99</v>
      </c>
      <c r="K72" s="70">
        <v>40</v>
      </c>
      <c r="L72" s="70">
        <v>43</v>
      </c>
      <c r="M72" s="70">
        <v>56</v>
      </c>
      <c r="N72" s="70">
        <v>59</v>
      </c>
      <c r="O72" s="70">
        <v>51</v>
      </c>
      <c r="P72" s="70">
        <v>198</v>
      </c>
      <c r="Q72" s="70">
        <v>76</v>
      </c>
      <c r="R72" s="70">
        <v>93</v>
      </c>
      <c r="S72" s="70">
        <v>29</v>
      </c>
      <c r="T72" s="70">
        <v>128</v>
      </c>
      <c r="U72" s="70">
        <v>110</v>
      </c>
      <c r="V72" s="69">
        <v>107</v>
      </c>
      <c r="W72" s="70">
        <v>42</v>
      </c>
      <c r="X72" s="70">
        <v>55</v>
      </c>
      <c r="Y72" s="70">
        <v>87</v>
      </c>
      <c r="Z72" s="70">
        <v>1836</v>
      </c>
      <c r="AA72" s="70">
        <v>51</v>
      </c>
      <c r="AB72" s="70">
        <v>64</v>
      </c>
      <c r="AC72" s="70">
        <v>72</v>
      </c>
      <c r="AD72" s="70">
        <v>40</v>
      </c>
      <c r="AE72" s="70">
        <v>29</v>
      </c>
      <c r="AF72" s="70">
        <v>44</v>
      </c>
      <c r="AG72" s="70">
        <v>39</v>
      </c>
      <c r="AH72" s="70">
        <v>88</v>
      </c>
      <c r="AI72" s="70">
        <v>51</v>
      </c>
      <c r="AJ72" s="70">
        <v>0.5</v>
      </c>
      <c r="AK72" s="70">
        <v>13</v>
      </c>
      <c r="AL72" s="70">
        <v>5.2</v>
      </c>
      <c r="AM72" s="70">
        <v>496.7</v>
      </c>
      <c r="AN72" s="70">
        <v>74</v>
      </c>
      <c r="AO72" s="70">
        <v>52</v>
      </c>
      <c r="AP72" s="70">
        <v>121</v>
      </c>
      <c r="AQ72" s="70">
        <v>105</v>
      </c>
      <c r="AR72" s="70">
        <v>352</v>
      </c>
      <c r="AS72" s="70">
        <v>848.7</v>
      </c>
      <c r="AT72" s="70">
        <v>78</v>
      </c>
      <c r="AU72" s="70">
        <v>64</v>
      </c>
      <c r="AV72" s="70">
        <v>55</v>
      </c>
      <c r="AW72" s="70">
        <v>43</v>
      </c>
      <c r="AX72" s="70">
        <v>38</v>
      </c>
      <c r="AY72" s="70">
        <v>0</v>
      </c>
      <c r="AZ72" s="70">
        <v>1.3</v>
      </c>
      <c r="BA72" s="70">
        <v>279.3</v>
      </c>
      <c r="BB72" s="70">
        <v>29</v>
      </c>
      <c r="BC72" s="70">
        <v>71</v>
      </c>
      <c r="BD72" s="70">
        <v>50</v>
      </c>
      <c r="BE72" s="70">
        <v>29</v>
      </c>
      <c r="BF72" s="70">
        <v>37</v>
      </c>
      <c r="BG72" s="70">
        <v>9</v>
      </c>
      <c r="BH72" s="70">
        <v>225</v>
      </c>
      <c r="BI72" s="70">
        <v>504.3</v>
      </c>
      <c r="BJ72" s="70">
        <v>35</v>
      </c>
      <c r="BK72" s="70">
        <v>32</v>
      </c>
      <c r="BL72" s="70">
        <v>2</v>
      </c>
      <c r="BM72" s="70">
        <v>8</v>
      </c>
      <c r="BN72" s="70">
        <v>3</v>
      </c>
      <c r="BO72" s="70">
        <v>6</v>
      </c>
      <c r="BP72" s="70">
        <v>86</v>
      </c>
      <c r="BQ72" s="70">
        <v>3275</v>
      </c>
      <c r="BR72" s="70">
        <f>'[2]Entry sheet'!X6</f>
        <v>3968.1686098288505</v>
      </c>
      <c r="BS72" s="70"/>
      <c r="BT72" s="70"/>
      <c r="BU72" s="70">
        <f>'[2]Entry sheet'!Y6</f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5.8561732134826423</v>
      </c>
      <c r="E73" s="68">
        <v>-2.7126015005108273</v>
      </c>
      <c r="F73" s="68">
        <v>2.4136960358084107</v>
      </c>
      <c r="G73" s="68">
        <v>-2.2582372767494787</v>
      </c>
      <c r="H73" s="68">
        <v>2.4208085919606335</v>
      </c>
      <c r="I73" s="68">
        <v>-1.1391169488425577</v>
      </c>
      <c r="J73" s="68">
        <v>-0.73633769230611301</v>
      </c>
      <c r="K73" s="68">
        <v>5.9223746976686948</v>
      </c>
      <c r="L73" s="68">
        <v>-5.5149881021327758</v>
      </c>
      <c r="M73" s="68">
        <v>7.099289972087222</v>
      </c>
      <c r="N73" s="68">
        <v>-3.2827840558191808</v>
      </c>
      <c r="O73" s="68">
        <v>-7.5966652308495499</v>
      </c>
      <c r="P73" s="68">
        <v>3.7985504334260916</v>
      </c>
      <c r="Q73" s="68">
        <v>-17.380547735818425</v>
      </c>
      <c r="R73" s="68">
        <v>7.9158575922596492</v>
      </c>
      <c r="S73" s="68">
        <v>-0.1681618474472637</v>
      </c>
      <c r="T73" s="68">
        <v>2.4737392423957574</v>
      </c>
      <c r="U73" s="68">
        <v>-2.9044898604703695</v>
      </c>
      <c r="V73" s="69">
        <v>7.2849683527600604</v>
      </c>
      <c r="W73" s="68">
        <v>-9.6349740860513968</v>
      </c>
      <c r="X73" s="68">
        <v>67.061392445955377</v>
      </c>
      <c r="Y73" s="68">
        <v>-2.33841919858971</v>
      </c>
      <c r="Z73" s="68">
        <v>1.0723043423756504</v>
      </c>
      <c r="AA73" s="68">
        <v>-2.4631466325634226</v>
      </c>
      <c r="AB73" s="68">
        <v>100.2895812465008</v>
      </c>
      <c r="AC73" s="68">
        <v>18.027788948830832</v>
      </c>
      <c r="AD73" s="68">
        <v>21.499194506149365</v>
      </c>
      <c r="AE73" s="68">
        <v>-9.2437834976793276</v>
      </c>
      <c r="AF73" s="68">
        <v>-9.1186025094002616</v>
      </c>
      <c r="AG73" s="68">
        <v>-1.7634561492962886</v>
      </c>
      <c r="AH73" s="68">
        <v>12.199256161234242</v>
      </c>
      <c r="AI73" s="68">
        <v>5.339801636831516</v>
      </c>
      <c r="AJ73" s="68">
        <v>-50</v>
      </c>
      <c r="AK73" s="68">
        <v>3.2743153302269774</v>
      </c>
      <c r="AL73" s="68">
        <v>-8.7719298245614024</v>
      </c>
      <c r="AM73" s="68">
        <v>11.776392014846989</v>
      </c>
      <c r="AN73" s="68">
        <v>15.792414158133273</v>
      </c>
      <c r="AO73" s="68">
        <v>5.2993019053294583</v>
      </c>
      <c r="AP73" s="68">
        <v>-10.741484607446687</v>
      </c>
      <c r="AQ73" s="68">
        <v>15.359607549721609</v>
      </c>
      <c r="AR73" s="68">
        <v>3.5685441488316059</v>
      </c>
      <c r="AS73" s="68">
        <v>8.2193038956859432</v>
      </c>
      <c r="AT73" s="68">
        <v>10.347898572023338</v>
      </c>
      <c r="AU73" s="68">
        <v>34.888901655806656</v>
      </c>
      <c r="AV73" s="68">
        <v>83.228623972983328</v>
      </c>
      <c r="AW73" s="68">
        <v>58.599841399991412</v>
      </c>
      <c r="AX73" s="68">
        <v>50.939383944177884</v>
      </c>
      <c r="AY73" s="68">
        <v>-100</v>
      </c>
      <c r="AZ73" s="68">
        <v>-32.871695035352467</v>
      </c>
      <c r="BA73" s="68">
        <v>28.197850096588432</v>
      </c>
      <c r="BB73" s="68">
        <v>49.747757228829101</v>
      </c>
      <c r="BC73" s="68">
        <v>3.2743153302269796</v>
      </c>
      <c r="BD73" s="68">
        <v>43.436549069759671</v>
      </c>
      <c r="BE73" s="68">
        <v>-9.2437834976793276</v>
      </c>
      <c r="BF73" s="68">
        <v>3.2743153302269756</v>
      </c>
      <c r="BG73" s="68">
        <v>-22.54426350232977</v>
      </c>
      <c r="BH73" s="68">
        <v>11.180483011009891</v>
      </c>
      <c r="BI73" s="68">
        <v>20.002850739708432</v>
      </c>
      <c r="BJ73" s="68">
        <v>0</v>
      </c>
      <c r="BK73" s="68">
        <v>-5.8823529411764701</v>
      </c>
      <c r="BL73" s="68">
        <v>0</v>
      </c>
      <c r="BM73" s="68">
        <v>0</v>
      </c>
      <c r="BN73" s="68">
        <v>50</v>
      </c>
      <c r="BO73" s="68">
        <v>100</v>
      </c>
      <c r="BP73" s="68">
        <v>2.3809523809523809</v>
      </c>
      <c r="BQ73" s="68">
        <v>5.4749641775143774</v>
      </c>
      <c r="BR73" s="68">
        <f>BR72-BR27</f>
        <v>1979.0559280512891</v>
      </c>
      <c r="BS73" s="68"/>
      <c r="BT73" s="68"/>
      <c r="BU73" s="68">
        <f>BU72-BU27</f>
        <v>2035.3174975948089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4">
        <v>34.494419602605298</v>
      </c>
      <c r="E74" s="4">
        <v>60.118845593112084</v>
      </c>
      <c r="F74" s="4">
        <v>107.42547819097078</v>
      </c>
      <c r="G74" s="4">
        <v>96.584374887294828</v>
      </c>
      <c r="H74" s="4">
        <v>115.30991695728056</v>
      </c>
      <c r="I74" s="4">
        <v>104.46881365360461</v>
      </c>
      <c r="J74" s="4">
        <v>92.642155504139936</v>
      </c>
      <c r="K74" s="4">
        <v>37.451084139971464</v>
      </c>
      <c r="L74" s="4">
        <v>39.42219383154891</v>
      </c>
      <c r="M74" s="4">
        <v>47.306632597858687</v>
      </c>
      <c r="N74" s="4">
        <v>52.234406826802307</v>
      </c>
      <c r="O74" s="4">
        <v>48.292187443647414</v>
      </c>
      <c r="P74" s="4">
        <v>159.65988501777309</v>
      </c>
      <c r="Q74" s="4">
        <v>66.032174667844416</v>
      </c>
      <c r="R74" s="4">
        <v>81.801052200463985</v>
      </c>
      <c r="S74" s="4">
        <v>29.566645373661682</v>
      </c>
      <c r="T74" s="4">
        <v>122.20880087780162</v>
      </c>
      <c r="U74" s="4">
        <v>107.42547819097078</v>
      </c>
      <c r="V74" s="71">
        <v>82.786607046252712</v>
      </c>
      <c r="W74" s="4">
        <v>43.364413214703802</v>
      </c>
      <c r="X74" s="4">
        <v>31.537755065239125</v>
      </c>
      <c r="Y74" s="4">
        <v>79.829942508886546</v>
      </c>
      <c r="Z74" s="4">
        <v>1639.9632633924348</v>
      </c>
      <c r="AA74" s="4">
        <v>49.277742289436134</v>
      </c>
      <c r="AB74" s="4">
        <v>31.537755065239125</v>
      </c>
      <c r="AC74" s="4">
        <v>73.9166134341542</v>
      </c>
      <c r="AD74" s="4">
        <v>34.494419602605298</v>
      </c>
      <c r="AE74" s="4">
        <v>29.566645373661682</v>
      </c>
      <c r="AF74" s="4">
        <v>45.335522906281241</v>
      </c>
      <c r="AG74" s="4">
        <v>40.407748677337629</v>
      </c>
      <c r="AH74" s="4">
        <v>82.786607046252712</v>
      </c>
      <c r="AI74" s="4">
        <v>43.364413214703802</v>
      </c>
      <c r="AJ74" s="4">
        <v>1</v>
      </c>
      <c r="AK74" s="4">
        <v>13.797767841042118</v>
      </c>
      <c r="AL74" s="4">
        <v>6.6</v>
      </c>
      <c r="AM74" s="4">
        <v>452.08523545071392</v>
      </c>
      <c r="AN74" s="4">
        <v>90.671045812562483</v>
      </c>
      <c r="AO74" s="4">
        <v>49.277742289436134</v>
      </c>
      <c r="AP74" s="4">
        <v>141.91989779357607</v>
      </c>
      <c r="AQ74" s="4">
        <v>103.48325880781589</v>
      </c>
      <c r="AR74" s="4">
        <v>385.35194470339059</v>
      </c>
      <c r="AS74" s="4">
        <v>837.43718015410445</v>
      </c>
      <c r="AT74" s="4">
        <v>67.017729513633142</v>
      </c>
      <c r="AU74" s="4">
        <v>50.26329713522486</v>
      </c>
      <c r="AV74" s="4">
        <v>31.537755065239125</v>
      </c>
      <c r="AW74" s="4">
        <v>35.479974448394017</v>
      </c>
      <c r="AX74" s="4">
        <v>28.581090527872959</v>
      </c>
      <c r="AY74" s="4">
        <v>14.783322686830841</v>
      </c>
      <c r="AZ74" s="4">
        <v>1.9711096915774453</v>
      </c>
      <c r="BA74" s="4">
        <v>229.6342790687724</v>
      </c>
      <c r="BB74" s="4">
        <v>19.711096915774455</v>
      </c>
      <c r="BC74" s="4">
        <v>67.017729513633142</v>
      </c>
      <c r="BD74" s="4">
        <v>34.494419602605298</v>
      </c>
      <c r="BE74" s="4">
        <v>32.523309911027852</v>
      </c>
      <c r="BF74" s="4">
        <v>34.494419602605298</v>
      </c>
      <c r="BG74" s="4">
        <v>18.725542069985732</v>
      </c>
      <c r="BH74" s="4">
        <v>206.96651761563174</v>
      </c>
      <c r="BI74" s="4">
        <v>436.60079668440414</v>
      </c>
      <c r="BJ74" s="4">
        <v>35</v>
      </c>
      <c r="BK74" s="4">
        <v>35</v>
      </c>
      <c r="BL74" s="4">
        <v>2</v>
      </c>
      <c r="BM74" s="4">
        <v>8</v>
      </c>
      <c r="BN74" s="4">
        <v>3</v>
      </c>
      <c r="BO74" s="4">
        <v>3</v>
      </c>
      <c r="BP74" s="4">
        <v>86</v>
      </c>
      <c r="BQ74" s="4">
        <v>3000.0012402309435</v>
      </c>
    </row>
    <row r="75" spans="1:78" ht="23.25" hidden="1" customHeight="1" x14ac:dyDescent="0.25">
      <c r="D75" s="68">
        <v>35</v>
      </c>
      <c r="E75" s="68">
        <v>59</v>
      </c>
      <c r="F75" s="68">
        <v>109</v>
      </c>
      <c r="G75" s="68">
        <v>95</v>
      </c>
      <c r="H75" s="68">
        <v>117</v>
      </c>
      <c r="I75" s="68">
        <v>104</v>
      </c>
      <c r="J75" s="68">
        <v>91</v>
      </c>
      <c r="K75" s="68">
        <v>40</v>
      </c>
      <c r="L75" s="68">
        <v>38</v>
      </c>
      <c r="M75" s="68">
        <v>53</v>
      </c>
      <c r="N75" s="68">
        <v>51</v>
      </c>
      <c r="O75" s="68">
        <v>46</v>
      </c>
      <c r="P75" s="68">
        <v>179</v>
      </c>
      <c r="Q75" s="68">
        <v>67</v>
      </c>
      <c r="R75" s="68">
        <v>87</v>
      </c>
      <c r="S75" s="68">
        <v>29</v>
      </c>
      <c r="T75" s="68">
        <v>128</v>
      </c>
      <c r="U75" s="68">
        <v>101</v>
      </c>
      <c r="V75" s="69">
        <v>92</v>
      </c>
      <c r="W75" s="68">
        <v>37</v>
      </c>
      <c r="X75" s="68">
        <v>52</v>
      </c>
      <c r="Y75" s="68">
        <v>77</v>
      </c>
      <c r="Z75" s="68">
        <v>1687</v>
      </c>
      <c r="AA75" s="68">
        <v>49</v>
      </c>
      <c r="AB75" s="68">
        <v>65</v>
      </c>
      <c r="AC75" s="68">
        <v>65</v>
      </c>
      <c r="AD75" s="68">
        <v>39</v>
      </c>
      <c r="AE75" s="68">
        <v>28</v>
      </c>
      <c r="AF75" s="68">
        <v>43</v>
      </c>
      <c r="AG75" s="68">
        <v>37</v>
      </c>
      <c r="AH75" s="68">
        <v>81</v>
      </c>
      <c r="AI75" s="68">
        <v>48</v>
      </c>
      <c r="AJ75" s="68">
        <v>0.5</v>
      </c>
      <c r="AK75" s="68">
        <v>12</v>
      </c>
      <c r="AL75" s="68">
        <v>4.9000000000000004</v>
      </c>
      <c r="AM75" s="68">
        <v>472.4</v>
      </c>
      <c r="AN75" s="68">
        <v>71</v>
      </c>
      <c r="AO75" s="68">
        <v>54</v>
      </c>
      <c r="AP75" s="68">
        <v>117</v>
      </c>
      <c r="AQ75" s="68">
        <v>95</v>
      </c>
      <c r="AR75" s="68">
        <v>337</v>
      </c>
      <c r="AS75" s="68">
        <v>809.4</v>
      </c>
      <c r="AT75" s="68">
        <v>84</v>
      </c>
      <c r="AU75" s="68">
        <v>61</v>
      </c>
      <c r="AV75" s="68">
        <v>51</v>
      </c>
      <c r="AW75" s="68">
        <v>43</v>
      </c>
      <c r="AX75" s="68">
        <v>45</v>
      </c>
      <c r="AY75" s="68">
        <v>0</v>
      </c>
      <c r="AZ75" s="68">
        <v>1</v>
      </c>
      <c r="BA75" s="68">
        <v>285</v>
      </c>
      <c r="BB75" s="68">
        <v>15</v>
      </c>
      <c r="BC75" s="68">
        <v>63</v>
      </c>
      <c r="BD75" s="68">
        <v>42</v>
      </c>
      <c r="BE75" s="68">
        <v>28</v>
      </c>
      <c r="BF75" s="68">
        <v>36</v>
      </c>
      <c r="BG75" s="68">
        <v>9</v>
      </c>
      <c r="BH75" s="68">
        <v>193</v>
      </c>
      <c r="BI75" s="68">
        <v>478</v>
      </c>
      <c r="BJ75" s="68">
        <v>35</v>
      </c>
      <c r="BK75" s="68">
        <v>31</v>
      </c>
      <c r="BL75" s="68">
        <v>2</v>
      </c>
      <c r="BM75" s="68">
        <v>8</v>
      </c>
      <c r="BN75" s="68">
        <v>1</v>
      </c>
      <c r="BO75" s="68">
        <v>9</v>
      </c>
      <c r="BP75" s="68">
        <v>86</v>
      </c>
      <c r="BQ75" s="68">
        <v>3060.4</v>
      </c>
      <c r="BR75" s="68">
        <f>BR70-BR71</f>
        <v>-324.99036897527412</v>
      </c>
      <c r="BS75" s="68"/>
      <c r="BT75" s="68"/>
      <c r="BU75" s="68">
        <f>BU70-BU71</f>
        <v>-260.36776355225584</v>
      </c>
      <c r="BV75" s="68"/>
      <c r="BW75" s="68"/>
      <c r="BX75" s="68"/>
      <c r="BY75" s="68"/>
    </row>
    <row r="76" spans="1:78" ht="23.25" hidden="1" customHeight="1" x14ac:dyDescent="0.25">
      <c r="D76" s="4">
        <v>1.4656875031360628</v>
      </c>
      <c r="E76" s="4">
        <v>-1.8610563494257653</v>
      </c>
      <c r="F76" s="4">
        <v>1.4656875031360683</v>
      </c>
      <c r="G76" s="4">
        <v>-1.6404049714497291</v>
      </c>
      <c r="H76" s="4">
        <v>1.4656875031360659</v>
      </c>
      <c r="I76" s="4">
        <v>-0.44875943088536929</v>
      </c>
      <c r="J76" s="4">
        <v>-1.7725791193044425</v>
      </c>
      <c r="K76" s="4">
        <v>6.8059868454063892</v>
      </c>
      <c r="L76" s="4">
        <v>-3.6075968720207352</v>
      </c>
      <c r="M76" s="4">
        <v>12.035029951379418</v>
      </c>
      <c r="N76" s="4">
        <v>-2.3632063649068042</v>
      </c>
      <c r="O76" s="4">
        <v>-4.7464974460355274</v>
      </c>
      <c r="P76" s="4">
        <v>12.113321376921945</v>
      </c>
      <c r="Q76" s="4">
        <v>1.4656875031360805</v>
      </c>
      <c r="R76" s="4">
        <v>6.3556001538896165</v>
      </c>
      <c r="S76" s="4">
        <v>-1.9165020803018011</v>
      </c>
      <c r="T76" s="4">
        <v>4.7387741967856174</v>
      </c>
      <c r="U76" s="4">
        <v>-5.9813354328739177</v>
      </c>
      <c r="V76" s="71">
        <v>11.129086312958549</v>
      </c>
      <c r="W76" s="4">
        <v>-14.676580963271945</v>
      </c>
      <c r="X76" s="4">
        <v>64.881742192596121</v>
      </c>
      <c r="Y76" s="4">
        <v>-3.5449637315867055</v>
      </c>
      <c r="Z76" s="4">
        <v>2.8681579433837334</v>
      </c>
      <c r="AA76" s="4">
        <v>-0.5636262469266462</v>
      </c>
      <c r="AB76" s="4">
        <v>106.10217774074515</v>
      </c>
      <c r="AC76" s="4">
        <v>-12.0630708306154</v>
      </c>
      <c r="AD76" s="4">
        <v>13.061766074923042</v>
      </c>
      <c r="AE76" s="4">
        <v>-5.2986916637396702</v>
      </c>
      <c r="AF76" s="4">
        <v>-5.1516399427206219</v>
      </c>
      <c r="AG76" s="4">
        <v>-8.433403960584517</v>
      </c>
      <c r="AH76" s="4">
        <v>-2.1580870505473646</v>
      </c>
      <c r="AI76" s="4">
        <v>10.68984091251207</v>
      </c>
      <c r="AJ76" s="4">
        <v>-50</v>
      </c>
      <c r="AK76" s="4">
        <v>-13.029410711597652</v>
      </c>
      <c r="AL76" s="4">
        <v>-25.757575757575747</v>
      </c>
      <c r="AM76" s="4">
        <v>4.4935695652685741</v>
      </c>
      <c r="AN76" s="4">
        <v>-21.694958557362373</v>
      </c>
      <c r="AO76" s="4">
        <v>9.5829425033869615</v>
      </c>
      <c r="AP76" s="4">
        <v>-17.559128903701943</v>
      </c>
      <c r="AQ76" s="4">
        <v>-8.1977113066864131</v>
      </c>
      <c r="AR76" s="4">
        <v>-12.547476499854589</v>
      </c>
      <c r="AS76" s="4">
        <v>-3.3479741309007918</v>
      </c>
      <c r="AT76" s="4">
        <v>25.33996691563868</v>
      </c>
      <c r="AU76" s="4">
        <v>21.360920346888239</v>
      </c>
      <c r="AV76" s="4">
        <v>61.710939458123129</v>
      </c>
      <c r="AW76" s="4">
        <v>21.195126739856978</v>
      </c>
      <c r="AX76" s="4">
        <v>57.446756470383555</v>
      </c>
      <c r="AY76" s="4">
        <v>-100</v>
      </c>
      <c r="AZ76" s="4">
        <v>-49.267156248431959</v>
      </c>
      <c r="BA76" s="4">
        <v>24.110390293535534</v>
      </c>
      <c r="BB76" s="4">
        <v>-23.90073437264795</v>
      </c>
      <c r="BC76" s="4">
        <v>-5.99502481327099</v>
      </c>
      <c r="BD76" s="4">
        <v>21.758825003763274</v>
      </c>
      <c r="BE76" s="4">
        <v>-13.907901512490611</v>
      </c>
      <c r="BF76" s="4">
        <v>4.3647071460828073</v>
      </c>
      <c r="BG76" s="4">
        <v>-51.937305919567123</v>
      </c>
      <c r="BH76" s="4">
        <v>-6.7482014852130279</v>
      </c>
      <c r="BI76" s="4">
        <v>9.4821639424357649</v>
      </c>
      <c r="BJ76" s="4">
        <v>0</v>
      </c>
      <c r="BK76" s="4">
        <v>-11.428571428571429</v>
      </c>
      <c r="BL76" s="4">
        <v>0</v>
      </c>
      <c r="BM76" s="4">
        <v>0</v>
      </c>
      <c r="BN76" s="4">
        <v>-66.666666666666657</v>
      </c>
      <c r="BO76" s="4">
        <v>200</v>
      </c>
      <c r="BP76" s="4">
        <v>0</v>
      </c>
      <c r="BQ76" s="4">
        <v>2.0132911599865548</v>
      </c>
    </row>
    <row r="77" spans="1:78" ht="23.25" hidden="1" customHeight="1" x14ac:dyDescent="0.25"/>
    <row r="78" spans="1:78" ht="23.25" hidden="1" customHeight="1" x14ac:dyDescent="0.25">
      <c r="D78" s="68">
        <f>D73+D27</f>
        <v>1646.462282017347</v>
      </c>
      <c r="E78" s="68"/>
      <c r="F78" s="68"/>
    </row>
    <row r="79" spans="1:78" ht="23.25" hidden="1" customHeight="1" x14ac:dyDescent="0.25">
      <c r="D79" s="68"/>
      <c r="E79" s="68"/>
      <c r="F79" s="68"/>
    </row>
    <row r="80" spans="1:78" x14ac:dyDescent="0.25"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9"/>
      <c r="W80" s="68"/>
      <c r="X80" s="68"/>
      <c r="Y80" s="68"/>
      <c r="Z80" s="68"/>
      <c r="AA80" s="68"/>
      <c r="AN80" s="68"/>
      <c r="AO80" s="68"/>
      <c r="AP80" s="68"/>
      <c r="AQ80" s="68"/>
      <c r="AR80" s="68"/>
      <c r="AS80" s="68"/>
      <c r="AT80" s="69"/>
      <c r="AU80" s="68"/>
      <c r="AV80" s="68"/>
      <c r="AW80" s="68"/>
      <c r="AX80" s="68"/>
      <c r="AY80" s="68"/>
    </row>
    <row r="81" spans="4:77" ht="23.25" hidden="1" customHeight="1" x14ac:dyDescent="0.25">
      <c r="D81" s="70">
        <f>'[2]Entry sheet'!B6</f>
        <v>3832.7879098288513</v>
      </c>
      <c r="E81" s="70"/>
      <c r="F81" s="70"/>
      <c r="G81" s="70">
        <f>'[2]Entry sheet'!C6</f>
        <v>3832.7879098288513</v>
      </c>
      <c r="H81" s="70"/>
      <c r="I81" s="70"/>
      <c r="J81" s="70">
        <f>'[2]Entry sheet'!D6</f>
        <v>3832.7879098288513</v>
      </c>
      <c r="K81" s="70"/>
      <c r="L81" s="70"/>
      <c r="M81" s="70">
        <f>'[2]Entry sheet'!E6</f>
        <v>3832.7879098288513</v>
      </c>
      <c r="N81" s="70"/>
      <c r="O81" s="70"/>
      <c r="P81" s="70">
        <f>'[2]Entry sheet'!F6</f>
        <v>3832.7879098288513</v>
      </c>
      <c r="Q81" s="70"/>
      <c r="R81" s="70"/>
      <c r="S81" s="70">
        <f>'[2]Entry sheet'!G6</f>
        <v>3879.4709098288517</v>
      </c>
      <c r="T81" s="70"/>
      <c r="U81" s="70"/>
      <c r="V81" s="69">
        <f>'[2]Entry sheet'!H6</f>
        <v>4014.8516098288505</v>
      </c>
      <c r="W81" s="70"/>
      <c r="X81" s="70"/>
      <c r="Y81" s="70">
        <f>'[2]Entry sheet'!I6</f>
        <v>4014.8516098288505</v>
      </c>
      <c r="Z81" s="70"/>
      <c r="AA81" s="70"/>
      <c r="AB81" s="70">
        <f>'[2]Entry sheet'!J6</f>
        <v>4014.8516098288505</v>
      </c>
      <c r="AC81" s="70"/>
      <c r="AD81" s="70"/>
      <c r="AE81" s="70">
        <f>'[2]Entry sheet'!K6</f>
        <v>4014.8516098288505</v>
      </c>
      <c r="AF81" s="70"/>
      <c r="AG81" s="70"/>
      <c r="AH81" s="70">
        <f>'[2]Entry sheet'!L6</f>
        <v>3972.8369098288508</v>
      </c>
      <c r="AI81" s="70"/>
      <c r="AJ81" s="70"/>
      <c r="AK81" s="70">
        <f>'[2]Entry sheet'!M6</f>
        <v>3968.1686098288505</v>
      </c>
      <c r="AL81" s="70"/>
      <c r="AM81" s="70"/>
      <c r="AN81" s="70">
        <f>'[2]Entry sheet'!N6</f>
        <v>3839.7903598288513</v>
      </c>
      <c r="AO81" s="70"/>
      <c r="AP81" s="70"/>
      <c r="AQ81" s="70">
        <f>'[2]Entry sheet'!O6</f>
        <v>3839.7903598288513</v>
      </c>
      <c r="AR81" s="70"/>
      <c r="AS81" s="70"/>
      <c r="AT81" s="70">
        <f>'[2]Entry sheet'!P6</f>
        <v>3841.1908498288508</v>
      </c>
      <c r="AU81" s="70"/>
      <c r="AV81" s="70"/>
      <c r="AW81" s="70">
        <f>'[2]Entry sheet'!Q6</f>
        <v>3842.1245098288514</v>
      </c>
      <c r="AX81" s="70"/>
      <c r="AY81" s="70"/>
      <c r="AZ81" s="70">
        <f>'[2]Entry sheet'!R6</f>
        <v>3842.1245098288514</v>
      </c>
      <c r="BA81" s="70"/>
      <c r="BB81" s="70"/>
      <c r="BC81" s="70">
        <f>'[2]Entry sheet'!S6</f>
        <v>3842.1245098288514</v>
      </c>
      <c r="BD81" s="70"/>
      <c r="BE81" s="70"/>
      <c r="BF81" s="70">
        <f>'[2]Entry sheet'!T6</f>
        <v>4019.5199098288508</v>
      </c>
      <c r="BG81" s="70"/>
      <c r="BH81" s="70"/>
      <c r="BI81" s="70">
        <f>'[2]Entry sheet'!U6</f>
        <v>4028.8565098288509</v>
      </c>
      <c r="BJ81" s="70"/>
      <c r="BK81" s="70"/>
      <c r="BL81" s="70">
        <f>'[2]Entry sheet'!V6</f>
        <v>4028.8565098288509</v>
      </c>
      <c r="BM81" s="70"/>
      <c r="BN81" s="70"/>
      <c r="BO81" s="70">
        <f>'[2]Entry sheet'!W6</f>
        <v>4028.8565098288509</v>
      </c>
      <c r="BP81" s="70"/>
      <c r="BQ81" s="70"/>
      <c r="BR81" s="70">
        <f>'[2]Entry sheet'!X6</f>
        <v>3968.1686098288505</v>
      </c>
      <c r="BS81" s="70"/>
      <c r="BT81" s="70"/>
      <c r="BU81" s="70">
        <f>'[2]Entry sheet'!Y6</f>
        <v>3832.7879098288513</v>
      </c>
      <c r="BV81" s="70"/>
      <c r="BW81" s="70"/>
      <c r="BX81" s="70"/>
      <c r="BY81" s="70"/>
    </row>
    <row r="82" spans="4:77" ht="23.25" hidden="1" customHeight="1" x14ac:dyDescent="0.25"/>
    <row r="83" spans="4:77" ht="23.25" hidden="1" customHeight="1" x14ac:dyDescent="0.25">
      <c r="D83" s="68">
        <f>D81-D70</f>
        <v>521.78366547669702</v>
      </c>
      <c r="E83" s="68"/>
      <c r="F83" s="68"/>
      <c r="G83" s="68">
        <f>G81-G70</f>
        <v>590.90255194349356</v>
      </c>
      <c r="H83" s="68"/>
      <c r="I83" s="68"/>
      <c r="J83" s="68">
        <f>J81-J70</f>
        <v>640.25585510126757</v>
      </c>
      <c r="K83" s="68"/>
      <c r="L83" s="68"/>
      <c r="M83" s="68">
        <f>M81-M70</f>
        <v>690.39095607985746</v>
      </c>
      <c r="N83" s="68"/>
      <c r="O83" s="68"/>
      <c r="P83" s="68">
        <f>P81-P70</f>
        <v>657.18244777349128</v>
      </c>
      <c r="Q83" s="68"/>
      <c r="R83" s="68"/>
      <c r="S83" s="68">
        <f>S81-S70</f>
        <v>543.6520333976955</v>
      </c>
      <c r="T83" s="68"/>
      <c r="U83" s="68"/>
      <c r="V83" s="69">
        <f>V81-V70</f>
        <v>577.75186999914376</v>
      </c>
      <c r="W83" s="68"/>
      <c r="X83" s="68"/>
      <c r="Y83" s="68">
        <f>Y81-Y70</f>
        <v>142.77466907108419</v>
      </c>
      <c r="Z83" s="68"/>
      <c r="AA83" s="68"/>
      <c r="AB83" s="68">
        <f>AB81-AB70</f>
        <v>-458.43187282015015</v>
      </c>
      <c r="AC83" s="68"/>
      <c r="AD83" s="68"/>
      <c r="AE83" s="68">
        <f>AE81-AE70</f>
        <v>-805.34393315853004</v>
      </c>
      <c r="AF83" s="68"/>
      <c r="AG83" s="68"/>
      <c r="AH83" s="68">
        <f>AH81-AH70</f>
        <v>-834.37668638315017</v>
      </c>
      <c r="AI83" s="68"/>
      <c r="AJ83" s="68"/>
      <c r="AK83" s="68">
        <f>AK81-AK70</f>
        <v>-783.01644415634883</v>
      </c>
      <c r="AL83" s="68"/>
      <c r="AM83" s="68"/>
      <c r="AN83" s="68">
        <f>AN81-AN70</f>
        <v>-853.0950732827996</v>
      </c>
      <c r="AO83" s="68"/>
      <c r="AP83" s="68"/>
      <c r="AQ83" s="68">
        <f>AQ81-AQ70</f>
        <v>-734.23390733175984</v>
      </c>
      <c r="AR83" s="68"/>
      <c r="AS83" s="68"/>
      <c r="AT83" s="68">
        <f>AT81-AT70</f>
        <v>-571.98524443215911</v>
      </c>
      <c r="AU83" s="68"/>
      <c r="AV83" s="68"/>
      <c r="AW83" s="68">
        <f>AW81-AW70</f>
        <v>-620.9014530306963</v>
      </c>
      <c r="AX83" s="68"/>
      <c r="AY83" s="68"/>
      <c r="AZ83" s="68">
        <f>AZ81-AZ70</f>
        <v>-457.03522489728357</v>
      </c>
      <c r="BA83" s="68"/>
      <c r="BB83" s="68"/>
      <c r="BC83" s="68">
        <f>BC81-BC70</f>
        <v>-341.81209359438753</v>
      </c>
      <c r="BD83" s="68"/>
      <c r="BE83" s="68"/>
      <c r="BF83" s="68">
        <f>BF81-BF70</f>
        <v>-261.36501905386513</v>
      </c>
      <c r="BG83" s="68"/>
      <c r="BH83" s="68"/>
      <c r="BI83" s="68">
        <f>BI81-BI70</f>
        <v>-199.48294187386819</v>
      </c>
      <c r="BJ83" s="68"/>
      <c r="BK83" s="68"/>
      <c r="BL83" s="68">
        <f>BL81-BL70</f>
        <v>10.39593410920088</v>
      </c>
      <c r="BM83" s="68"/>
      <c r="BN83" s="68"/>
      <c r="BO83" s="68">
        <f>BO81-BO70</f>
        <v>213.42881418009028</v>
      </c>
      <c r="BP83" s="68"/>
      <c r="BQ83" s="68"/>
      <c r="BR83" s="68">
        <f>BR81-BR70</f>
        <v>324.99036897527412</v>
      </c>
      <c r="BS83" s="68"/>
      <c r="BT83" s="68"/>
      <c r="BU83" s="68">
        <f>BU81-BU70</f>
        <v>260.36776355225584</v>
      </c>
      <c r="BV83" s="68"/>
      <c r="BW83" s="68"/>
      <c r="BX83" s="68"/>
      <c r="BY83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Actuals- 06-11-20</vt:lpstr>
      <vt:lpstr>'Allocation Vs Actuals- 06-11-20'!Print_Area</vt:lpstr>
      <vt:lpstr>'Allocation Vs Actuals- 06-11-20'!Print_Titles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2020-11-07T06:11:42Z</dcterms:created>
  <dcterms:modified xsi:type="dcterms:W3CDTF">2020-11-07T06:12:15Z</dcterms:modified>
</cp:coreProperties>
</file>