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07-03-24" sheetId="1" r:id="rId1"/>
  </sheets>
  <externalReferences>
    <externalReference r:id="rId2"/>
  </externalReferences>
  <definedNames>
    <definedName name="_xlnm.Print_Area" localSheetId="0">'Allocation Vs Actuals-07-03-24'!$A$1:$BW$90</definedName>
    <definedName name="_xlnm.Print_Titles" localSheetId="0">'Allocation Vs Actuals-07-03-24'!$A:$C</definedName>
  </definedNames>
  <calcPr calcId="144525"/>
</workbook>
</file>

<file path=xl/calcChain.xml><?xml version="1.0" encoding="utf-8"?>
<calcChain xmlns="http://schemas.openxmlformats.org/spreadsheetml/2006/main">
  <c r="BV83" i="1" l="1"/>
  <c r="BW83" i="1" s="1"/>
  <c r="BU83" i="1"/>
  <c r="BS83" i="1"/>
  <c r="BT83" i="1" s="1"/>
  <c r="BR83" i="1"/>
  <c r="BP83" i="1"/>
  <c r="BQ83" i="1" s="1"/>
  <c r="BO83" i="1"/>
  <c r="BM83" i="1"/>
  <c r="BN83" i="1" s="1"/>
  <c r="BL83" i="1"/>
  <c r="BJ83" i="1"/>
  <c r="BK83" i="1" s="1"/>
  <c r="BI83" i="1"/>
  <c r="BG83" i="1"/>
  <c r="BH83" i="1" s="1"/>
  <c r="BF83" i="1"/>
  <c r="BD83" i="1"/>
  <c r="BE83" i="1" s="1"/>
  <c r="BC83" i="1"/>
  <c r="BA83" i="1"/>
  <c r="BB83" i="1" s="1"/>
  <c r="AZ83" i="1"/>
  <c r="AX83" i="1"/>
  <c r="AY83" i="1" s="1"/>
  <c r="AW83" i="1"/>
  <c r="AU83" i="1"/>
  <c r="AV83" i="1" s="1"/>
  <c r="AT83" i="1"/>
  <c r="AR83" i="1"/>
  <c r="AS83" i="1" s="1"/>
  <c r="AQ83" i="1"/>
  <c r="AO83" i="1"/>
  <c r="AP83" i="1" s="1"/>
  <c r="AN83" i="1"/>
  <c r="AL83" i="1"/>
  <c r="AM83" i="1" s="1"/>
  <c r="AK83" i="1"/>
  <c r="AI83" i="1"/>
  <c r="AJ83" i="1" s="1"/>
  <c r="AH83" i="1"/>
  <c r="AF83" i="1"/>
  <c r="AG83" i="1" s="1"/>
  <c r="AE83" i="1"/>
  <c r="AC83" i="1"/>
  <c r="AD83" i="1" s="1"/>
  <c r="AB83" i="1"/>
  <c r="Z83" i="1"/>
  <c r="AA83" i="1" s="1"/>
  <c r="Y83" i="1"/>
  <c r="W83" i="1"/>
  <c r="X83" i="1" s="1"/>
  <c r="V83" i="1"/>
  <c r="T83" i="1"/>
  <c r="U83" i="1" s="1"/>
  <c r="S83" i="1"/>
  <c r="Q83" i="1"/>
  <c r="R83" i="1" s="1"/>
  <c r="P83" i="1"/>
  <c r="N83" i="1"/>
  <c r="O83" i="1" s="1"/>
  <c r="M83" i="1"/>
  <c r="K83" i="1"/>
  <c r="L83" i="1" s="1"/>
  <c r="J83" i="1"/>
  <c r="H83" i="1"/>
  <c r="I83" i="1" s="1"/>
  <c r="G83" i="1"/>
  <c r="E83" i="1"/>
  <c r="D83" i="1"/>
  <c r="F83" i="1" s="1"/>
  <c r="BV82" i="1"/>
  <c r="BW82" i="1" s="1"/>
  <c r="BU82" i="1"/>
  <c r="BS82" i="1"/>
  <c r="BR82" i="1"/>
  <c r="BT82" i="1" s="1"/>
  <c r="BP82" i="1"/>
  <c r="BQ82" i="1" s="1"/>
  <c r="BO82" i="1"/>
  <c r="BM82" i="1"/>
  <c r="BL82" i="1"/>
  <c r="BN82" i="1" s="1"/>
  <c r="BJ82" i="1"/>
  <c r="BK82" i="1" s="1"/>
  <c r="BI82" i="1"/>
  <c r="BG82" i="1"/>
  <c r="BF82" i="1"/>
  <c r="BH82" i="1" s="1"/>
  <c r="BD82" i="1"/>
  <c r="BE82" i="1" s="1"/>
  <c r="BC82" i="1"/>
  <c r="BA82" i="1"/>
  <c r="AZ82" i="1"/>
  <c r="BB82" i="1" s="1"/>
  <c r="AX82" i="1"/>
  <c r="AY82" i="1" s="1"/>
  <c r="AW82" i="1"/>
  <c r="AU82" i="1"/>
  <c r="AT82" i="1"/>
  <c r="AV82" i="1" s="1"/>
  <c r="AR82" i="1"/>
  <c r="AS82" i="1" s="1"/>
  <c r="AQ82" i="1"/>
  <c r="AO82" i="1"/>
  <c r="AN82" i="1"/>
  <c r="AP82" i="1" s="1"/>
  <c r="AL82" i="1"/>
  <c r="AM82" i="1" s="1"/>
  <c r="AK82" i="1"/>
  <c r="AI82" i="1"/>
  <c r="AH82" i="1"/>
  <c r="AJ82" i="1" s="1"/>
  <c r="AF82" i="1"/>
  <c r="AG82" i="1" s="1"/>
  <c r="AE82" i="1"/>
  <c r="AC82" i="1"/>
  <c r="AB82" i="1"/>
  <c r="AD82" i="1" s="1"/>
  <c r="Y82" i="1"/>
  <c r="AA82" i="1" s="1"/>
  <c r="W82" i="1"/>
  <c r="X82" i="1" s="1"/>
  <c r="V82" i="1"/>
  <c r="T82" i="1"/>
  <c r="S82" i="1"/>
  <c r="U82" i="1" s="1"/>
  <c r="Q82" i="1"/>
  <c r="R82" i="1" s="1"/>
  <c r="P82" i="1"/>
  <c r="N82" i="1"/>
  <c r="M82" i="1"/>
  <c r="O82" i="1" s="1"/>
  <c r="K82" i="1"/>
  <c r="L82" i="1" s="1"/>
  <c r="J82" i="1"/>
  <c r="H82" i="1"/>
  <c r="G82" i="1"/>
  <c r="I82" i="1" s="1"/>
  <c r="E82" i="1"/>
  <c r="F82" i="1" s="1"/>
  <c r="D82" i="1"/>
  <c r="BV81" i="1"/>
  <c r="BU81" i="1"/>
  <c r="BW81" i="1" s="1"/>
  <c r="BS81" i="1"/>
  <c r="BT81" i="1" s="1"/>
  <c r="BR81" i="1"/>
  <c r="BP81" i="1"/>
  <c r="BO81" i="1"/>
  <c r="BQ81" i="1" s="1"/>
  <c r="BM81" i="1"/>
  <c r="BN81" i="1" s="1"/>
  <c r="BL81" i="1"/>
  <c r="BJ81" i="1"/>
  <c r="BI81" i="1"/>
  <c r="BK81" i="1" s="1"/>
  <c r="BG81" i="1"/>
  <c r="BH81" i="1" s="1"/>
  <c r="BF81" i="1"/>
  <c r="BD81" i="1"/>
  <c r="BC81" i="1"/>
  <c r="BE81" i="1" s="1"/>
  <c r="BA81" i="1"/>
  <c r="BB81" i="1" s="1"/>
  <c r="AZ81" i="1"/>
  <c r="AX81" i="1"/>
  <c r="AW81" i="1"/>
  <c r="AY81" i="1" s="1"/>
  <c r="AU81" i="1"/>
  <c r="AV81" i="1" s="1"/>
  <c r="AT81" i="1"/>
  <c r="AR81" i="1"/>
  <c r="AQ81" i="1"/>
  <c r="AS81" i="1" s="1"/>
  <c r="AO81" i="1"/>
  <c r="AP81" i="1" s="1"/>
  <c r="AN81" i="1"/>
  <c r="AL81" i="1"/>
  <c r="AK81" i="1"/>
  <c r="AM81" i="1" s="1"/>
  <c r="AI81" i="1"/>
  <c r="AJ81" i="1" s="1"/>
  <c r="AH81" i="1"/>
  <c r="AF81" i="1"/>
  <c r="AE81" i="1"/>
  <c r="AG81" i="1" s="1"/>
  <c r="AC81" i="1"/>
  <c r="AD81" i="1" s="1"/>
  <c r="AB81" i="1"/>
  <c r="Z81" i="1"/>
  <c r="Y81" i="1"/>
  <c r="AA81" i="1" s="1"/>
  <c r="W81" i="1"/>
  <c r="X81" i="1" s="1"/>
  <c r="V81" i="1"/>
  <c r="T81" i="1"/>
  <c r="S81" i="1"/>
  <c r="U81" i="1" s="1"/>
  <c r="Q81" i="1"/>
  <c r="R81" i="1" s="1"/>
  <c r="P81" i="1"/>
  <c r="N81" i="1"/>
  <c r="M81" i="1"/>
  <c r="O81" i="1" s="1"/>
  <c r="K81" i="1"/>
  <c r="L81" i="1" s="1"/>
  <c r="J81" i="1"/>
  <c r="H81" i="1"/>
  <c r="G81" i="1"/>
  <c r="I81" i="1" s="1"/>
  <c r="E81" i="1"/>
  <c r="F81" i="1" s="1"/>
  <c r="D81" i="1"/>
  <c r="BV80" i="1"/>
  <c r="BU80" i="1"/>
  <c r="BW80" i="1" s="1"/>
  <c r="BS80" i="1"/>
  <c r="BT80" i="1" s="1"/>
  <c r="BR80" i="1"/>
  <c r="BP80" i="1"/>
  <c r="BO80" i="1"/>
  <c r="BQ80" i="1" s="1"/>
  <c r="BM80" i="1"/>
  <c r="BN80" i="1" s="1"/>
  <c r="BL80" i="1"/>
  <c r="BJ80" i="1"/>
  <c r="BI80" i="1"/>
  <c r="BK80" i="1" s="1"/>
  <c r="BG80" i="1"/>
  <c r="BH80" i="1" s="1"/>
  <c r="BF80" i="1"/>
  <c r="BD80" i="1"/>
  <c r="BC80" i="1"/>
  <c r="BE80" i="1" s="1"/>
  <c r="BA80" i="1"/>
  <c r="BB80" i="1" s="1"/>
  <c r="AZ80" i="1"/>
  <c r="AX80" i="1"/>
  <c r="AW80" i="1"/>
  <c r="AY80" i="1" s="1"/>
  <c r="AU80" i="1"/>
  <c r="AV80" i="1" s="1"/>
  <c r="AT80" i="1"/>
  <c r="AR80" i="1"/>
  <c r="AQ80" i="1"/>
  <c r="AS80" i="1" s="1"/>
  <c r="AO80" i="1"/>
  <c r="AP80" i="1" s="1"/>
  <c r="AN80" i="1"/>
  <c r="AL80" i="1"/>
  <c r="AK80" i="1"/>
  <c r="AM80" i="1" s="1"/>
  <c r="AI80" i="1"/>
  <c r="AJ80" i="1" s="1"/>
  <c r="AH80" i="1"/>
  <c r="AF80" i="1"/>
  <c r="AE80" i="1"/>
  <c r="AG80" i="1" s="1"/>
  <c r="AC80" i="1"/>
  <c r="AD80" i="1" s="1"/>
  <c r="AB80" i="1"/>
  <c r="Z80" i="1"/>
  <c r="Y80" i="1"/>
  <c r="AA80" i="1" s="1"/>
  <c r="W80" i="1"/>
  <c r="X80" i="1" s="1"/>
  <c r="V80" i="1"/>
  <c r="T80" i="1"/>
  <c r="S80" i="1"/>
  <c r="U80" i="1" s="1"/>
  <c r="Q80" i="1"/>
  <c r="R80" i="1" s="1"/>
  <c r="P80" i="1"/>
  <c r="N80" i="1"/>
  <c r="M80" i="1"/>
  <c r="O80" i="1" s="1"/>
  <c r="K80" i="1"/>
  <c r="L80" i="1" s="1"/>
  <c r="J80" i="1"/>
  <c r="H80" i="1"/>
  <c r="G80" i="1"/>
  <c r="I80" i="1" s="1"/>
  <c r="E80" i="1"/>
  <c r="F80" i="1" s="1"/>
  <c r="D80" i="1"/>
  <c r="BV79" i="1"/>
  <c r="BU79" i="1"/>
  <c r="BW79" i="1" s="1"/>
  <c r="BS79" i="1"/>
  <c r="BT79" i="1" s="1"/>
  <c r="BR79" i="1"/>
  <c r="BP79" i="1"/>
  <c r="BO79" i="1"/>
  <c r="BQ79" i="1" s="1"/>
  <c r="BM79" i="1"/>
  <c r="BN79" i="1" s="1"/>
  <c r="BL79" i="1"/>
  <c r="BJ79" i="1"/>
  <c r="BI79" i="1"/>
  <c r="BK79" i="1" s="1"/>
  <c r="BG79" i="1"/>
  <c r="BH79" i="1" s="1"/>
  <c r="BF79" i="1"/>
  <c r="BD79" i="1"/>
  <c r="BC79" i="1"/>
  <c r="BE79" i="1" s="1"/>
  <c r="BA79" i="1"/>
  <c r="BB79" i="1" s="1"/>
  <c r="AZ79" i="1"/>
  <c r="AX79" i="1"/>
  <c r="AW79" i="1"/>
  <c r="AY79" i="1" s="1"/>
  <c r="AU79" i="1"/>
  <c r="AV79" i="1" s="1"/>
  <c r="AT79" i="1"/>
  <c r="AR79" i="1"/>
  <c r="AQ79" i="1"/>
  <c r="AS79" i="1" s="1"/>
  <c r="AO79" i="1"/>
  <c r="AP79" i="1" s="1"/>
  <c r="AN79" i="1"/>
  <c r="AL79" i="1"/>
  <c r="AK79" i="1"/>
  <c r="AM79" i="1" s="1"/>
  <c r="AI79" i="1"/>
  <c r="AJ79" i="1" s="1"/>
  <c r="AH79" i="1"/>
  <c r="AF79" i="1"/>
  <c r="AE79" i="1"/>
  <c r="AG79" i="1" s="1"/>
  <c r="AC79" i="1"/>
  <c r="AD79" i="1" s="1"/>
  <c r="AB79" i="1"/>
  <c r="Z79" i="1"/>
  <c r="Y79" i="1"/>
  <c r="AA79" i="1" s="1"/>
  <c r="W79" i="1"/>
  <c r="X79" i="1" s="1"/>
  <c r="V79" i="1"/>
  <c r="T79" i="1"/>
  <c r="S79" i="1"/>
  <c r="U79" i="1" s="1"/>
  <c r="Q79" i="1"/>
  <c r="R79" i="1" s="1"/>
  <c r="P79" i="1"/>
  <c r="N79" i="1"/>
  <c r="M79" i="1"/>
  <c r="O79" i="1" s="1"/>
  <c r="K79" i="1"/>
  <c r="L79" i="1" s="1"/>
  <c r="J79" i="1"/>
  <c r="H79" i="1"/>
  <c r="G79" i="1"/>
  <c r="I79" i="1" s="1"/>
  <c r="E79" i="1"/>
  <c r="F79" i="1" s="1"/>
  <c r="D79" i="1"/>
  <c r="BV78" i="1"/>
  <c r="BV84" i="1" s="1"/>
  <c r="BU78" i="1"/>
  <c r="BU84" i="1" s="1"/>
  <c r="BS78" i="1"/>
  <c r="BR78" i="1"/>
  <c r="BR84" i="1" s="1"/>
  <c r="BP78" i="1"/>
  <c r="BP84" i="1" s="1"/>
  <c r="BO78" i="1"/>
  <c r="BO84" i="1" s="1"/>
  <c r="BM78" i="1"/>
  <c r="BL78" i="1"/>
  <c r="BL84" i="1" s="1"/>
  <c r="BJ78" i="1"/>
  <c r="BJ84" i="1" s="1"/>
  <c r="BI78" i="1"/>
  <c r="BI84" i="1" s="1"/>
  <c r="BG78" i="1"/>
  <c r="BF78" i="1"/>
  <c r="BF84" i="1" s="1"/>
  <c r="BD78" i="1"/>
  <c r="BD84" i="1" s="1"/>
  <c r="BC78" i="1"/>
  <c r="BC84" i="1" s="1"/>
  <c r="BA78" i="1"/>
  <c r="AZ78" i="1"/>
  <c r="AZ84" i="1" s="1"/>
  <c r="AX78" i="1"/>
  <c r="AX84" i="1" s="1"/>
  <c r="AW78" i="1"/>
  <c r="AW84" i="1" s="1"/>
  <c r="AU78" i="1"/>
  <c r="AT78" i="1"/>
  <c r="AT84" i="1" s="1"/>
  <c r="AR78" i="1"/>
  <c r="AR84" i="1" s="1"/>
  <c r="AQ78" i="1"/>
  <c r="AQ84" i="1" s="1"/>
  <c r="AO78" i="1"/>
  <c r="AN78" i="1"/>
  <c r="AN84" i="1" s="1"/>
  <c r="AL78" i="1"/>
  <c r="AL84" i="1" s="1"/>
  <c r="AK78" i="1"/>
  <c r="AK84" i="1" s="1"/>
  <c r="AI78" i="1"/>
  <c r="AH78" i="1"/>
  <c r="AH84" i="1" s="1"/>
  <c r="AF78" i="1"/>
  <c r="AF84" i="1" s="1"/>
  <c r="AE78" i="1"/>
  <c r="AE84" i="1" s="1"/>
  <c r="AC78" i="1"/>
  <c r="AB78" i="1"/>
  <c r="AB84" i="1" s="1"/>
  <c r="Z78" i="1"/>
  <c r="Z84" i="1" s="1"/>
  <c r="Y78" i="1"/>
  <c r="Y84" i="1" s="1"/>
  <c r="W78" i="1"/>
  <c r="V78" i="1"/>
  <c r="V84" i="1" s="1"/>
  <c r="T78" i="1"/>
  <c r="T84" i="1" s="1"/>
  <c r="S78" i="1"/>
  <c r="S84" i="1" s="1"/>
  <c r="Q78" i="1"/>
  <c r="P78" i="1"/>
  <c r="P84" i="1" s="1"/>
  <c r="N78" i="1"/>
  <c r="N84" i="1" s="1"/>
  <c r="M78" i="1"/>
  <c r="M84" i="1" s="1"/>
  <c r="K78" i="1"/>
  <c r="J78" i="1"/>
  <c r="J84" i="1" s="1"/>
  <c r="H78" i="1"/>
  <c r="H84" i="1" s="1"/>
  <c r="G78" i="1"/>
  <c r="G84" i="1" s="1"/>
  <c r="E78" i="1"/>
  <c r="D78" i="1"/>
  <c r="D84" i="1" s="1"/>
  <c r="BS76" i="1"/>
  <c r="BO76" i="1"/>
  <c r="BG76" i="1"/>
  <c r="BC76" i="1"/>
  <c r="AU76" i="1"/>
  <c r="AQ76" i="1"/>
  <c r="BV75" i="1"/>
  <c r="BU75" i="1"/>
  <c r="BW75" i="1" s="1"/>
  <c r="BS75" i="1"/>
  <c r="BT75" i="1" s="1"/>
  <c r="BR75" i="1"/>
  <c r="BP75" i="1"/>
  <c r="BO75" i="1"/>
  <c r="BQ75" i="1" s="1"/>
  <c r="BM75" i="1"/>
  <c r="BN75" i="1" s="1"/>
  <c r="BL75" i="1"/>
  <c r="BJ75" i="1"/>
  <c r="BI75" i="1"/>
  <c r="BK75" i="1" s="1"/>
  <c r="BG75" i="1"/>
  <c r="BH75" i="1" s="1"/>
  <c r="BF75" i="1"/>
  <c r="BD75" i="1"/>
  <c r="BC75" i="1"/>
  <c r="BE75" i="1" s="1"/>
  <c r="BA75" i="1"/>
  <c r="BB75" i="1" s="1"/>
  <c r="AZ75" i="1"/>
  <c r="AX75" i="1"/>
  <c r="AW75" i="1"/>
  <c r="AY75" i="1" s="1"/>
  <c r="AU75" i="1"/>
  <c r="AV75" i="1" s="1"/>
  <c r="AT75" i="1"/>
  <c r="AR75" i="1"/>
  <c r="AQ75" i="1"/>
  <c r="AS75" i="1" s="1"/>
  <c r="AO75" i="1"/>
  <c r="AP75" i="1" s="1"/>
  <c r="AN75" i="1"/>
  <c r="AL75" i="1"/>
  <c r="AK75" i="1"/>
  <c r="AM75" i="1" s="1"/>
  <c r="AI75" i="1"/>
  <c r="AJ75" i="1" s="1"/>
  <c r="AH75" i="1"/>
  <c r="AF75" i="1"/>
  <c r="AE75" i="1"/>
  <c r="AG75" i="1" s="1"/>
  <c r="AC75" i="1"/>
  <c r="AD75" i="1" s="1"/>
  <c r="AB75" i="1"/>
  <c r="Z75" i="1"/>
  <c r="Y75" i="1"/>
  <c r="AA75" i="1" s="1"/>
  <c r="W75" i="1"/>
  <c r="X75" i="1" s="1"/>
  <c r="V75" i="1"/>
  <c r="T75" i="1"/>
  <c r="S75" i="1"/>
  <c r="U75" i="1" s="1"/>
  <c r="Q75" i="1"/>
  <c r="R75" i="1" s="1"/>
  <c r="P75" i="1"/>
  <c r="N75" i="1"/>
  <c r="M75" i="1"/>
  <c r="O75" i="1" s="1"/>
  <c r="K75" i="1"/>
  <c r="L75" i="1" s="1"/>
  <c r="J75" i="1"/>
  <c r="H75" i="1"/>
  <c r="G75" i="1"/>
  <c r="I75" i="1" s="1"/>
  <c r="E75" i="1"/>
  <c r="F75" i="1" s="1"/>
  <c r="D75" i="1"/>
  <c r="BV74" i="1"/>
  <c r="BU74" i="1"/>
  <c r="BW74" i="1" s="1"/>
  <c r="BS74" i="1"/>
  <c r="BT74" i="1" s="1"/>
  <c r="BR74" i="1"/>
  <c r="BP74" i="1"/>
  <c r="BO74" i="1"/>
  <c r="BQ74" i="1" s="1"/>
  <c r="BM74" i="1"/>
  <c r="BN74" i="1" s="1"/>
  <c r="BL74" i="1"/>
  <c r="BJ74" i="1"/>
  <c r="BI74" i="1"/>
  <c r="BK74" i="1" s="1"/>
  <c r="BG74" i="1"/>
  <c r="BH74" i="1" s="1"/>
  <c r="BF74" i="1"/>
  <c r="BD74" i="1"/>
  <c r="BC74" i="1"/>
  <c r="BE74" i="1" s="1"/>
  <c r="BA74" i="1"/>
  <c r="BB74" i="1" s="1"/>
  <c r="AZ74" i="1"/>
  <c r="AX74" i="1"/>
  <c r="AW74" i="1"/>
  <c r="AY74" i="1" s="1"/>
  <c r="AU74" i="1"/>
  <c r="AV74" i="1" s="1"/>
  <c r="AT74" i="1"/>
  <c r="AR74" i="1"/>
  <c r="AQ74" i="1"/>
  <c r="AS74" i="1" s="1"/>
  <c r="AO74" i="1"/>
  <c r="AP74" i="1" s="1"/>
  <c r="AN74" i="1"/>
  <c r="AL74" i="1"/>
  <c r="AK74" i="1"/>
  <c r="AM74" i="1" s="1"/>
  <c r="AI74" i="1"/>
  <c r="AJ74" i="1" s="1"/>
  <c r="AH74" i="1"/>
  <c r="AF74" i="1"/>
  <c r="AE74" i="1"/>
  <c r="AG74" i="1" s="1"/>
  <c r="AC74" i="1"/>
  <c r="AD74" i="1" s="1"/>
  <c r="AB74" i="1"/>
  <c r="Z74" i="1"/>
  <c r="Y74" i="1"/>
  <c r="AA74" i="1" s="1"/>
  <c r="W74" i="1"/>
  <c r="X74" i="1" s="1"/>
  <c r="V74" i="1"/>
  <c r="T74" i="1"/>
  <c r="S74" i="1"/>
  <c r="U74" i="1" s="1"/>
  <c r="Q74" i="1"/>
  <c r="R74" i="1" s="1"/>
  <c r="P74" i="1"/>
  <c r="N74" i="1"/>
  <c r="M74" i="1"/>
  <c r="O74" i="1" s="1"/>
  <c r="K74" i="1"/>
  <c r="L74" i="1" s="1"/>
  <c r="J74" i="1"/>
  <c r="H74" i="1"/>
  <c r="G74" i="1"/>
  <c r="I74" i="1" s="1"/>
  <c r="E74" i="1"/>
  <c r="F74" i="1" s="1"/>
  <c r="D74" i="1"/>
  <c r="BV73" i="1"/>
  <c r="BU73" i="1"/>
  <c r="BW73" i="1" s="1"/>
  <c r="BS73" i="1"/>
  <c r="BT73" i="1" s="1"/>
  <c r="BR73" i="1"/>
  <c r="BP73" i="1"/>
  <c r="BO73" i="1"/>
  <c r="BQ73" i="1" s="1"/>
  <c r="BM73" i="1"/>
  <c r="BN73" i="1" s="1"/>
  <c r="BL73" i="1"/>
  <c r="BJ73" i="1"/>
  <c r="BI73" i="1"/>
  <c r="BK73" i="1" s="1"/>
  <c r="BG73" i="1"/>
  <c r="BH73" i="1" s="1"/>
  <c r="BF73" i="1"/>
  <c r="BD73" i="1"/>
  <c r="BC73" i="1"/>
  <c r="BE73" i="1" s="1"/>
  <c r="BA73" i="1"/>
  <c r="BB73" i="1" s="1"/>
  <c r="AZ73" i="1"/>
  <c r="AX73" i="1"/>
  <c r="AW73" i="1"/>
  <c r="AY73" i="1" s="1"/>
  <c r="AU73" i="1"/>
  <c r="AV73" i="1" s="1"/>
  <c r="AT73" i="1"/>
  <c r="AR73" i="1"/>
  <c r="AQ73" i="1"/>
  <c r="AS73" i="1" s="1"/>
  <c r="AO73" i="1"/>
  <c r="AP73" i="1" s="1"/>
  <c r="AN73" i="1"/>
  <c r="AL73" i="1"/>
  <c r="AK73" i="1"/>
  <c r="AM73" i="1" s="1"/>
  <c r="AI73" i="1"/>
  <c r="AJ73" i="1" s="1"/>
  <c r="AH73" i="1"/>
  <c r="AF73" i="1"/>
  <c r="AE73" i="1"/>
  <c r="AG73" i="1" s="1"/>
  <c r="AC73" i="1"/>
  <c r="AD73" i="1" s="1"/>
  <c r="AB73" i="1"/>
  <c r="Z73" i="1"/>
  <c r="Y73" i="1"/>
  <c r="AA73" i="1" s="1"/>
  <c r="W73" i="1"/>
  <c r="X73" i="1" s="1"/>
  <c r="V73" i="1"/>
  <c r="T73" i="1"/>
  <c r="S73" i="1"/>
  <c r="U73" i="1" s="1"/>
  <c r="Q73" i="1"/>
  <c r="R73" i="1" s="1"/>
  <c r="P73" i="1"/>
  <c r="N73" i="1"/>
  <c r="M73" i="1"/>
  <c r="O73" i="1" s="1"/>
  <c r="K73" i="1"/>
  <c r="L73" i="1" s="1"/>
  <c r="J73" i="1"/>
  <c r="H73" i="1"/>
  <c r="G73" i="1"/>
  <c r="I73" i="1" s="1"/>
  <c r="E73" i="1"/>
  <c r="F73" i="1" s="1"/>
  <c r="D73" i="1"/>
  <c r="BV72" i="1"/>
  <c r="BU72" i="1"/>
  <c r="BW72" i="1" s="1"/>
  <c r="BS72" i="1"/>
  <c r="BT72" i="1" s="1"/>
  <c r="BR72" i="1"/>
  <c r="BP72" i="1"/>
  <c r="BO72" i="1"/>
  <c r="BQ72" i="1" s="1"/>
  <c r="BM72" i="1"/>
  <c r="BN72" i="1" s="1"/>
  <c r="BL72" i="1"/>
  <c r="BJ72" i="1"/>
  <c r="BI72" i="1"/>
  <c r="BK72" i="1" s="1"/>
  <c r="BG72" i="1"/>
  <c r="BH72" i="1" s="1"/>
  <c r="BF72" i="1"/>
  <c r="BD72" i="1"/>
  <c r="BC72" i="1"/>
  <c r="BE72" i="1" s="1"/>
  <c r="BA72" i="1"/>
  <c r="BB72" i="1" s="1"/>
  <c r="AZ72" i="1"/>
  <c r="AX72" i="1"/>
  <c r="AW72" i="1"/>
  <c r="AY72" i="1" s="1"/>
  <c r="AU72" i="1"/>
  <c r="AV72" i="1" s="1"/>
  <c r="AT72" i="1"/>
  <c r="AR72" i="1"/>
  <c r="AQ72" i="1"/>
  <c r="AS72" i="1" s="1"/>
  <c r="AO72" i="1"/>
  <c r="AP72" i="1" s="1"/>
  <c r="AN72" i="1"/>
  <c r="AL72" i="1"/>
  <c r="AK72" i="1"/>
  <c r="AM72" i="1" s="1"/>
  <c r="AI72" i="1"/>
  <c r="AJ72" i="1" s="1"/>
  <c r="AH72" i="1"/>
  <c r="AF72" i="1"/>
  <c r="AE72" i="1"/>
  <c r="AG72" i="1" s="1"/>
  <c r="AC72" i="1"/>
  <c r="AD72" i="1" s="1"/>
  <c r="AB72" i="1"/>
  <c r="Z72" i="1"/>
  <c r="Y72" i="1"/>
  <c r="AA72" i="1" s="1"/>
  <c r="W72" i="1"/>
  <c r="X72" i="1" s="1"/>
  <c r="V72" i="1"/>
  <c r="T72" i="1"/>
  <c r="S72" i="1"/>
  <c r="U72" i="1" s="1"/>
  <c r="Q72" i="1"/>
  <c r="R72" i="1" s="1"/>
  <c r="P72" i="1"/>
  <c r="N72" i="1"/>
  <c r="M72" i="1"/>
  <c r="O72" i="1" s="1"/>
  <c r="K72" i="1"/>
  <c r="L72" i="1" s="1"/>
  <c r="J72" i="1"/>
  <c r="H72" i="1"/>
  <c r="G72" i="1"/>
  <c r="I72" i="1" s="1"/>
  <c r="E72" i="1"/>
  <c r="F72" i="1" s="1"/>
  <c r="D72" i="1"/>
  <c r="BV71" i="1"/>
  <c r="BU71" i="1"/>
  <c r="BW71" i="1" s="1"/>
  <c r="BS71" i="1"/>
  <c r="BT71" i="1" s="1"/>
  <c r="BR71" i="1"/>
  <c r="BP71" i="1"/>
  <c r="BO71" i="1"/>
  <c r="BQ71" i="1" s="1"/>
  <c r="BM71" i="1"/>
  <c r="BN71" i="1" s="1"/>
  <c r="BL71" i="1"/>
  <c r="BJ71" i="1"/>
  <c r="BI71" i="1"/>
  <c r="BK71" i="1" s="1"/>
  <c r="BG71" i="1"/>
  <c r="BH71" i="1" s="1"/>
  <c r="BF71" i="1"/>
  <c r="BD71" i="1"/>
  <c r="BC71" i="1"/>
  <c r="BE71" i="1" s="1"/>
  <c r="BA71" i="1"/>
  <c r="BB71" i="1" s="1"/>
  <c r="AZ71" i="1"/>
  <c r="AX71" i="1"/>
  <c r="AW71" i="1"/>
  <c r="AY71" i="1" s="1"/>
  <c r="AU71" i="1"/>
  <c r="AV71" i="1" s="1"/>
  <c r="AT71" i="1"/>
  <c r="AR71" i="1"/>
  <c r="AQ71" i="1"/>
  <c r="AS71" i="1" s="1"/>
  <c r="AO71" i="1"/>
  <c r="AP71" i="1" s="1"/>
  <c r="AN71" i="1"/>
  <c r="AL71" i="1"/>
  <c r="AK71" i="1"/>
  <c r="AM71" i="1" s="1"/>
  <c r="AI71" i="1"/>
  <c r="AJ71" i="1" s="1"/>
  <c r="AH71" i="1"/>
  <c r="AF71" i="1"/>
  <c r="AE71" i="1"/>
  <c r="AG71" i="1" s="1"/>
  <c r="AC71" i="1"/>
  <c r="AD71" i="1" s="1"/>
  <c r="AB71" i="1"/>
  <c r="Z71" i="1"/>
  <c r="Y71" i="1"/>
  <c r="AA71" i="1" s="1"/>
  <c r="W71" i="1"/>
  <c r="X71" i="1" s="1"/>
  <c r="V71" i="1"/>
  <c r="T71" i="1"/>
  <c r="S71" i="1"/>
  <c r="U71" i="1" s="1"/>
  <c r="Q71" i="1"/>
  <c r="R71" i="1" s="1"/>
  <c r="P71" i="1"/>
  <c r="N71" i="1"/>
  <c r="M71" i="1"/>
  <c r="O71" i="1" s="1"/>
  <c r="K71" i="1"/>
  <c r="L71" i="1" s="1"/>
  <c r="J71" i="1"/>
  <c r="H71" i="1"/>
  <c r="G71" i="1"/>
  <c r="I71" i="1" s="1"/>
  <c r="E71" i="1"/>
  <c r="F71" i="1" s="1"/>
  <c r="D71" i="1"/>
  <c r="BV70" i="1"/>
  <c r="BU70" i="1"/>
  <c r="BW70" i="1" s="1"/>
  <c r="BS70" i="1"/>
  <c r="BT70" i="1" s="1"/>
  <c r="BR70" i="1"/>
  <c r="BP70" i="1"/>
  <c r="BO70" i="1"/>
  <c r="BQ70" i="1" s="1"/>
  <c r="BM70" i="1"/>
  <c r="BN70" i="1" s="1"/>
  <c r="BL70" i="1"/>
  <c r="BJ70" i="1"/>
  <c r="BI70" i="1"/>
  <c r="BK70" i="1" s="1"/>
  <c r="BG70" i="1"/>
  <c r="BH70" i="1" s="1"/>
  <c r="BF70" i="1"/>
  <c r="BD70" i="1"/>
  <c r="BC70" i="1"/>
  <c r="BE70" i="1" s="1"/>
  <c r="BA70" i="1"/>
  <c r="BB70" i="1" s="1"/>
  <c r="AZ70" i="1"/>
  <c r="AX70" i="1"/>
  <c r="AW70" i="1"/>
  <c r="AY70" i="1" s="1"/>
  <c r="AU70" i="1"/>
  <c r="AV70" i="1" s="1"/>
  <c r="AT70" i="1"/>
  <c r="AR70" i="1"/>
  <c r="AQ70" i="1"/>
  <c r="AS70" i="1" s="1"/>
  <c r="AO70" i="1"/>
  <c r="AP70" i="1" s="1"/>
  <c r="AN70" i="1"/>
  <c r="AL70" i="1"/>
  <c r="AK70" i="1"/>
  <c r="AM70" i="1" s="1"/>
  <c r="AI70" i="1"/>
  <c r="AJ70" i="1" s="1"/>
  <c r="AH70" i="1"/>
  <c r="AF70" i="1"/>
  <c r="AE70" i="1"/>
  <c r="AG70" i="1" s="1"/>
  <c r="AC70" i="1"/>
  <c r="AD70" i="1" s="1"/>
  <c r="AB70" i="1"/>
  <c r="Z70" i="1"/>
  <c r="Y70" i="1"/>
  <c r="AA70" i="1" s="1"/>
  <c r="W70" i="1"/>
  <c r="X70" i="1" s="1"/>
  <c r="V70" i="1"/>
  <c r="T70" i="1"/>
  <c r="S70" i="1"/>
  <c r="U70" i="1" s="1"/>
  <c r="Q70" i="1"/>
  <c r="R70" i="1" s="1"/>
  <c r="P70" i="1"/>
  <c r="N70" i="1"/>
  <c r="M70" i="1"/>
  <c r="O70" i="1" s="1"/>
  <c r="K70" i="1"/>
  <c r="L70" i="1" s="1"/>
  <c r="J70" i="1"/>
  <c r="H70" i="1"/>
  <c r="G70" i="1"/>
  <c r="I70" i="1" s="1"/>
  <c r="E70" i="1"/>
  <c r="F70" i="1" s="1"/>
  <c r="D70" i="1"/>
  <c r="BV69" i="1"/>
  <c r="BU69" i="1"/>
  <c r="BW69" i="1" s="1"/>
  <c r="BS69" i="1"/>
  <c r="BT69" i="1" s="1"/>
  <c r="BR69" i="1"/>
  <c r="BP69" i="1"/>
  <c r="BO69" i="1"/>
  <c r="BQ69" i="1" s="1"/>
  <c r="BM69" i="1"/>
  <c r="BN69" i="1" s="1"/>
  <c r="BL69" i="1"/>
  <c r="BJ69" i="1"/>
  <c r="BI69" i="1"/>
  <c r="BK69" i="1" s="1"/>
  <c r="BG69" i="1"/>
  <c r="BH69" i="1" s="1"/>
  <c r="BF69" i="1"/>
  <c r="BD69" i="1"/>
  <c r="BC69" i="1"/>
  <c r="BE69" i="1" s="1"/>
  <c r="BA69" i="1"/>
  <c r="BB69" i="1" s="1"/>
  <c r="AZ69" i="1"/>
  <c r="AX69" i="1"/>
  <c r="AW69" i="1"/>
  <c r="AY69" i="1" s="1"/>
  <c r="AU69" i="1"/>
  <c r="AV69" i="1" s="1"/>
  <c r="AT69" i="1"/>
  <c r="AR69" i="1"/>
  <c r="AQ69" i="1"/>
  <c r="AS69" i="1" s="1"/>
  <c r="AO69" i="1"/>
  <c r="AP69" i="1" s="1"/>
  <c r="AN69" i="1"/>
  <c r="AL69" i="1"/>
  <c r="AK69" i="1"/>
  <c r="AM69" i="1" s="1"/>
  <c r="AI69" i="1"/>
  <c r="AJ69" i="1" s="1"/>
  <c r="AH69" i="1"/>
  <c r="AF69" i="1"/>
  <c r="AE69" i="1"/>
  <c r="AG69" i="1" s="1"/>
  <c r="AC69" i="1"/>
  <c r="AD69" i="1" s="1"/>
  <c r="AB69" i="1"/>
  <c r="Z69" i="1"/>
  <c r="Y69" i="1"/>
  <c r="AA69" i="1" s="1"/>
  <c r="W69" i="1"/>
  <c r="X69" i="1" s="1"/>
  <c r="V69" i="1"/>
  <c r="T69" i="1"/>
  <c r="S69" i="1"/>
  <c r="U69" i="1" s="1"/>
  <c r="Q69" i="1"/>
  <c r="R69" i="1" s="1"/>
  <c r="P69" i="1"/>
  <c r="N69" i="1"/>
  <c r="M69" i="1"/>
  <c r="O69" i="1" s="1"/>
  <c r="K69" i="1"/>
  <c r="L69" i="1" s="1"/>
  <c r="J69" i="1"/>
  <c r="H69" i="1"/>
  <c r="G69" i="1"/>
  <c r="I69" i="1" s="1"/>
  <c r="E69" i="1"/>
  <c r="F69" i="1" s="1"/>
  <c r="D69" i="1"/>
  <c r="BV68" i="1"/>
  <c r="BV76" i="1" s="1"/>
  <c r="BU68" i="1"/>
  <c r="BU76" i="1" s="1"/>
  <c r="BW76" i="1" s="1"/>
  <c r="BS68" i="1"/>
  <c r="BT68" i="1" s="1"/>
  <c r="BR68" i="1"/>
  <c r="BR76" i="1" s="1"/>
  <c r="BP68" i="1"/>
  <c r="BP76" i="1" s="1"/>
  <c r="BQ76" i="1" s="1"/>
  <c r="BO68" i="1"/>
  <c r="BQ68" i="1" s="1"/>
  <c r="BM68" i="1"/>
  <c r="BL68" i="1"/>
  <c r="BL76" i="1" s="1"/>
  <c r="BJ68" i="1"/>
  <c r="BJ76" i="1" s="1"/>
  <c r="BI68" i="1"/>
  <c r="BI76" i="1" s="1"/>
  <c r="BK76" i="1" s="1"/>
  <c r="BG68" i="1"/>
  <c r="BH68" i="1" s="1"/>
  <c r="BF68" i="1"/>
  <c r="BF76" i="1" s="1"/>
  <c r="BD68" i="1"/>
  <c r="BD76" i="1" s="1"/>
  <c r="BE76" i="1" s="1"/>
  <c r="BC68" i="1"/>
  <c r="BE68" i="1" s="1"/>
  <c r="BA68" i="1"/>
  <c r="AZ68" i="1"/>
  <c r="AZ76" i="1" s="1"/>
  <c r="AX68" i="1"/>
  <c r="AX76" i="1" s="1"/>
  <c r="AW68" i="1"/>
  <c r="AW76" i="1" s="1"/>
  <c r="AY76" i="1" s="1"/>
  <c r="AU68" i="1"/>
  <c r="AV68" i="1" s="1"/>
  <c r="AT68" i="1"/>
  <c r="AT76" i="1" s="1"/>
  <c r="AR68" i="1"/>
  <c r="AR76" i="1" s="1"/>
  <c r="AS76" i="1" s="1"/>
  <c r="AQ68" i="1"/>
  <c r="AS68" i="1" s="1"/>
  <c r="AO68" i="1"/>
  <c r="AN68" i="1"/>
  <c r="AN76" i="1" s="1"/>
  <c r="AL68" i="1"/>
  <c r="AL76" i="1" s="1"/>
  <c r="AK68" i="1"/>
  <c r="AK76" i="1" s="1"/>
  <c r="AM76" i="1" s="1"/>
  <c r="AI68" i="1"/>
  <c r="AH68" i="1"/>
  <c r="AH76" i="1" s="1"/>
  <c r="AF68" i="1"/>
  <c r="AF76" i="1" s="1"/>
  <c r="AG76" i="1" s="1"/>
  <c r="AE68" i="1"/>
  <c r="AE76" i="1" s="1"/>
  <c r="AC68" i="1"/>
  <c r="AB68" i="1"/>
  <c r="AB76" i="1" s="1"/>
  <c r="Z68" i="1"/>
  <c r="Z76" i="1" s="1"/>
  <c r="Y68" i="1"/>
  <c r="Y76" i="1" s="1"/>
  <c r="AA76" i="1" s="1"/>
  <c r="W68" i="1"/>
  <c r="V68" i="1"/>
  <c r="V76" i="1" s="1"/>
  <c r="T68" i="1"/>
  <c r="T76" i="1" s="1"/>
  <c r="U76" i="1" s="1"/>
  <c r="S68" i="1"/>
  <c r="S76" i="1" s="1"/>
  <c r="Q68" i="1"/>
  <c r="P68" i="1"/>
  <c r="P76" i="1" s="1"/>
  <c r="N68" i="1"/>
  <c r="N76" i="1" s="1"/>
  <c r="M68" i="1"/>
  <c r="M76" i="1" s="1"/>
  <c r="O76" i="1" s="1"/>
  <c r="K68" i="1"/>
  <c r="J68" i="1"/>
  <c r="J76" i="1" s="1"/>
  <c r="H68" i="1"/>
  <c r="H76" i="1" s="1"/>
  <c r="I76" i="1" s="1"/>
  <c r="G68" i="1"/>
  <c r="G76" i="1" s="1"/>
  <c r="E68" i="1"/>
  <c r="D68" i="1"/>
  <c r="D76" i="1" s="1"/>
  <c r="BV66" i="1"/>
  <c r="BU66" i="1"/>
  <c r="BW66" i="1" s="1"/>
  <c r="BS66" i="1"/>
  <c r="BT66" i="1" s="1"/>
  <c r="BR66" i="1"/>
  <c r="BP66" i="1"/>
  <c r="BO66" i="1"/>
  <c r="BQ66" i="1" s="1"/>
  <c r="BM66" i="1"/>
  <c r="BN66" i="1" s="1"/>
  <c r="BL66" i="1"/>
  <c r="BJ66" i="1"/>
  <c r="BI66" i="1"/>
  <c r="BK66" i="1" s="1"/>
  <c r="BG66" i="1"/>
  <c r="BH66" i="1" s="1"/>
  <c r="BF66" i="1"/>
  <c r="BD66" i="1"/>
  <c r="BC66" i="1"/>
  <c r="BE66" i="1" s="1"/>
  <c r="BA66" i="1"/>
  <c r="BB66" i="1" s="1"/>
  <c r="AZ66" i="1"/>
  <c r="AX66" i="1"/>
  <c r="AW66" i="1"/>
  <c r="AY66" i="1" s="1"/>
  <c r="AU66" i="1"/>
  <c r="AV66" i="1" s="1"/>
  <c r="AT66" i="1"/>
  <c r="AR66" i="1"/>
  <c r="AQ66" i="1"/>
  <c r="AS66" i="1" s="1"/>
  <c r="AO66" i="1"/>
  <c r="AP66" i="1" s="1"/>
  <c r="AN66" i="1"/>
  <c r="AL66" i="1"/>
  <c r="AK66" i="1"/>
  <c r="AM66" i="1" s="1"/>
  <c r="AI66" i="1"/>
  <c r="AJ66" i="1" s="1"/>
  <c r="AH66" i="1"/>
  <c r="AF66" i="1"/>
  <c r="AE66" i="1"/>
  <c r="AG66" i="1" s="1"/>
  <c r="AC66" i="1"/>
  <c r="AD66" i="1" s="1"/>
  <c r="AB66" i="1"/>
  <c r="Z66" i="1"/>
  <c r="Y66" i="1"/>
  <c r="AA66" i="1" s="1"/>
  <c r="W66" i="1"/>
  <c r="X66" i="1" s="1"/>
  <c r="V66" i="1"/>
  <c r="T66" i="1"/>
  <c r="S66" i="1"/>
  <c r="U66" i="1" s="1"/>
  <c r="Q66" i="1"/>
  <c r="R66" i="1" s="1"/>
  <c r="P66" i="1"/>
  <c r="N66" i="1"/>
  <c r="M66" i="1"/>
  <c r="O66" i="1" s="1"/>
  <c r="K66" i="1"/>
  <c r="L66" i="1" s="1"/>
  <c r="J66" i="1"/>
  <c r="H66" i="1"/>
  <c r="G66" i="1"/>
  <c r="I66" i="1" s="1"/>
  <c r="E66" i="1"/>
  <c r="F66" i="1" s="1"/>
  <c r="D66" i="1"/>
  <c r="BV65" i="1"/>
  <c r="BU65" i="1"/>
  <c r="BW65" i="1" s="1"/>
  <c r="BS65" i="1"/>
  <c r="BT65" i="1" s="1"/>
  <c r="BR65" i="1"/>
  <c r="BP65" i="1"/>
  <c r="BO65" i="1"/>
  <c r="BQ65" i="1" s="1"/>
  <c r="BM65" i="1"/>
  <c r="BN65" i="1" s="1"/>
  <c r="BL65" i="1"/>
  <c r="BJ65" i="1"/>
  <c r="BI65" i="1"/>
  <c r="BK65" i="1" s="1"/>
  <c r="BG65" i="1"/>
  <c r="BH65" i="1" s="1"/>
  <c r="BF65" i="1"/>
  <c r="BD65" i="1"/>
  <c r="BC65" i="1"/>
  <c r="BE65" i="1" s="1"/>
  <c r="BA65" i="1"/>
  <c r="BB65" i="1" s="1"/>
  <c r="AZ65" i="1"/>
  <c r="AX65" i="1"/>
  <c r="AW65" i="1"/>
  <c r="AY65" i="1" s="1"/>
  <c r="AU65" i="1"/>
  <c r="AV65" i="1" s="1"/>
  <c r="AT65" i="1"/>
  <c r="AR65" i="1"/>
  <c r="AQ65" i="1"/>
  <c r="AS65" i="1" s="1"/>
  <c r="AO65" i="1"/>
  <c r="AP65" i="1" s="1"/>
  <c r="AN65" i="1"/>
  <c r="AL65" i="1"/>
  <c r="AK65" i="1"/>
  <c r="AM65" i="1" s="1"/>
  <c r="AI65" i="1"/>
  <c r="AJ65" i="1" s="1"/>
  <c r="AH65" i="1"/>
  <c r="AF65" i="1"/>
  <c r="AE65" i="1"/>
  <c r="AG65" i="1" s="1"/>
  <c r="AC65" i="1"/>
  <c r="AD65" i="1" s="1"/>
  <c r="AB65" i="1"/>
  <c r="Z65" i="1"/>
  <c r="Y65" i="1"/>
  <c r="AA65" i="1" s="1"/>
  <c r="W65" i="1"/>
  <c r="X65" i="1" s="1"/>
  <c r="V65" i="1"/>
  <c r="T65" i="1"/>
  <c r="S65" i="1"/>
  <c r="U65" i="1" s="1"/>
  <c r="Q65" i="1"/>
  <c r="R65" i="1" s="1"/>
  <c r="P65" i="1"/>
  <c r="N65" i="1"/>
  <c r="M65" i="1"/>
  <c r="O65" i="1" s="1"/>
  <c r="K65" i="1"/>
  <c r="L65" i="1" s="1"/>
  <c r="J65" i="1"/>
  <c r="H65" i="1"/>
  <c r="G65" i="1"/>
  <c r="I65" i="1" s="1"/>
  <c r="E65" i="1"/>
  <c r="F65" i="1" s="1"/>
  <c r="D65" i="1"/>
  <c r="BV64" i="1"/>
  <c r="BU64" i="1"/>
  <c r="BW64" i="1" s="1"/>
  <c r="BS64" i="1"/>
  <c r="BT64" i="1" s="1"/>
  <c r="BR64" i="1"/>
  <c r="BP64" i="1"/>
  <c r="BO64" i="1"/>
  <c r="BQ64" i="1" s="1"/>
  <c r="BM64" i="1"/>
  <c r="BN64" i="1" s="1"/>
  <c r="BL64" i="1"/>
  <c r="BJ64" i="1"/>
  <c r="BI64" i="1"/>
  <c r="BK64" i="1" s="1"/>
  <c r="BG64" i="1"/>
  <c r="BH64" i="1" s="1"/>
  <c r="BF64" i="1"/>
  <c r="BD64" i="1"/>
  <c r="BC64" i="1"/>
  <c r="BE64" i="1" s="1"/>
  <c r="BA64" i="1"/>
  <c r="BB64" i="1" s="1"/>
  <c r="AZ64" i="1"/>
  <c r="AY64" i="1"/>
  <c r="AW64" i="1"/>
  <c r="AU64" i="1"/>
  <c r="AT64" i="1"/>
  <c r="AV64" i="1" s="1"/>
  <c r="AR64" i="1"/>
  <c r="AS64" i="1" s="1"/>
  <c r="AQ64" i="1"/>
  <c r="AO64" i="1"/>
  <c r="AN64" i="1"/>
  <c r="AP64" i="1" s="1"/>
  <c r="AL64" i="1"/>
  <c r="AM64" i="1" s="1"/>
  <c r="AK64" i="1"/>
  <c r="AI64" i="1"/>
  <c r="AH64" i="1"/>
  <c r="AJ64" i="1" s="1"/>
  <c r="AF64" i="1"/>
  <c r="AG64" i="1" s="1"/>
  <c r="AE64" i="1"/>
  <c r="AC64" i="1"/>
  <c r="AB64" i="1"/>
  <c r="AD64" i="1" s="1"/>
  <c r="Z64" i="1"/>
  <c r="AA64" i="1" s="1"/>
  <c r="Y64" i="1"/>
  <c r="W64" i="1"/>
  <c r="V64" i="1"/>
  <c r="X64" i="1" s="1"/>
  <c r="T64" i="1"/>
  <c r="U64" i="1" s="1"/>
  <c r="S64" i="1"/>
  <c r="Q64" i="1"/>
  <c r="P64" i="1"/>
  <c r="R64" i="1" s="1"/>
  <c r="N64" i="1"/>
  <c r="O64" i="1" s="1"/>
  <c r="M64" i="1"/>
  <c r="K64" i="1"/>
  <c r="J64" i="1"/>
  <c r="L64" i="1" s="1"/>
  <c r="H64" i="1"/>
  <c r="I64" i="1" s="1"/>
  <c r="G64" i="1"/>
  <c r="E64" i="1"/>
  <c r="D64" i="1"/>
  <c r="F64" i="1" s="1"/>
  <c r="BV63" i="1"/>
  <c r="BW63" i="1" s="1"/>
  <c r="BU63" i="1"/>
  <c r="BS63" i="1"/>
  <c r="BR63" i="1"/>
  <c r="BT63" i="1" s="1"/>
  <c r="BP63" i="1"/>
  <c r="BQ63" i="1" s="1"/>
  <c r="BO63" i="1"/>
  <c r="BM63" i="1"/>
  <c r="BL63" i="1"/>
  <c r="BN63" i="1" s="1"/>
  <c r="BJ63" i="1"/>
  <c r="BK63" i="1" s="1"/>
  <c r="BI63" i="1"/>
  <c r="BG63" i="1"/>
  <c r="BF63" i="1"/>
  <c r="BH63" i="1" s="1"/>
  <c r="BD63" i="1"/>
  <c r="BE63" i="1" s="1"/>
  <c r="BC63" i="1"/>
  <c r="BA63" i="1"/>
  <c r="AZ63" i="1"/>
  <c r="BB63" i="1" s="1"/>
  <c r="AW63" i="1"/>
  <c r="AY63" i="1" s="1"/>
  <c r="AU63" i="1"/>
  <c r="AV63" i="1" s="1"/>
  <c r="AT63" i="1"/>
  <c r="AR63" i="1"/>
  <c r="AQ63" i="1"/>
  <c r="AS63" i="1" s="1"/>
  <c r="AO63" i="1"/>
  <c r="AP63" i="1" s="1"/>
  <c r="AN63" i="1"/>
  <c r="AL63" i="1"/>
  <c r="AK63" i="1"/>
  <c r="AM63" i="1" s="1"/>
  <c r="AI63" i="1"/>
  <c r="AJ63" i="1" s="1"/>
  <c r="AH63" i="1"/>
  <c r="AF63" i="1"/>
  <c r="AE63" i="1"/>
  <c r="AG63" i="1" s="1"/>
  <c r="AC63" i="1"/>
  <c r="AD63" i="1" s="1"/>
  <c r="AB63" i="1"/>
  <c r="Z63" i="1"/>
  <c r="Y63" i="1"/>
  <c r="AA63" i="1" s="1"/>
  <c r="W63" i="1"/>
  <c r="X63" i="1" s="1"/>
  <c r="V63" i="1"/>
  <c r="T63" i="1"/>
  <c r="S63" i="1"/>
  <c r="U63" i="1" s="1"/>
  <c r="Q63" i="1"/>
  <c r="R63" i="1" s="1"/>
  <c r="P63" i="1"/>
  <c r="N63" i="1"/>
  <c r="M63" i="1"/>
  <c r="O63" i="1" s="1"/>
  <c r="K63" i="1"/>
  <c r="L63" i="1" s="1"/>
  <c r="J63" i="1"/>
  <c r="H63" i="1"/>
  <c r="G63" i="1"/>
  <c r="I63" i="1" s="1"/>
  <c r="E63" i="1"/>
  <c r="F63" i="1" s="1"/>
  <c r="D63" i="1"/>
  <c r="BV62" i="1"/>
  <c r="BU62" i="1"/>
  <c r="BW62" i="1" s="1"/>
  <c r="BS62" i="1"/>
  <c r="BT62" i="1" s="1"/>
  <c r="BR62" i="1"/>
  <c r="BP62" i="1"/>
  <c r="BO62" i="1"/>
  <c r="BQ62" i="1" s="1"/>
  <c r="BM62" i="1"/>
  <c r="BN62" i="1" s="1"/>
  <c r="BL62" i="1"/>
  <c r="BJ62" i="1"/>
  <c r="BI62" i="1"/>
  <c r="BK62" i="1" s="1"/>
  <c r="BG62" i="1"/>
  <c r="BH62" i="1" s="1"/>
  <c r="BF62" i="1"/>
  <c r="BD62" i="1"/>
  <c r="BC62" i="1"/>
  <c r="BE62" i="1" s="1"/>
  <c r="BA62" i="1"/>
  <c r="BB62" i="1" s="1"/>
  <c r="AZ62" i="1"/>
  <c r="AX62" i="1"/>
  <c r="AW62" i="1"/>
  <c r="AY62" i="1" s="1"/>
  <c r="AU62" i="1"/>
  <c r="AV62" i="1" s="1"/>
  <c r="AT62" i="1"/>
  <c r="AR62" i="1"/>
  <c r="AQ62" i="1"/>
  <c r="AS62" i="1" s="1"/>
  <c r="AO62" i="1"/>
  <c r="AP62" i="1" s="1"/>
  <c r="AN62" i="1"/>
  <c r="AL62" i="1"/>
  <c r="AK62" i="1"/>
  <c r="AM62" i="1" s="1"/>
  <c r="AI62" i="1"/>
  <c r="AJ62" i="1" s="1"/>
  <c r="AH62" i="1"/>
  <c r="AF62" i="1"/>
  <c r="AE62" i="1"/>
  <c r="AG62" i="1" s="1"/>
  <c r="AC62" i="1"/>
  <c r="AD62" i="1" s="1"/>
  <c r="AB62" i="1"/>
  <c r="Z62" i="1"/>
  <c r="Y62" i="1"/>
  <c r="AA62" i="1" s="1"/>
  <c r="W62" i="1"/>
  <c r="X62" i="1" s="1"/>
  <c r="V62" i="1"/>
  <c r="T62" i="1"/>
  <c r="S62" i="1"/>
  <c r="U62" i="1" s="1"/>
  <c r="Q62" i="1"/>
  <c r="R62" i="1" s="1"/>
  <c r="P62" i="1"/>
  <c r="N62" i="1"/>
  <c r="M62" i="1"/>
  <c r="O62" i="1" s="1"/>
  <c r="K62" i="1"/>
  <c r="L62" i="1" s="1"/>
  <c r="J62" i="1"/>
  <c r="H62" i="1"/>
  <c r="G62" i="1"/>
  <c r="I62" i="1" s="1"/>
  <c r="E62" i="1"/>
  <c r="F62" i="1" s="1"/>
  <c r="D62" i="1"/>
  <c r="BV61" i="1"/>
  <c r="BU61" i="1"/>
  <c r="BW61" i="1" s="1"/>
  <c r="BS61" i="1"/>
  <c r="BT61" i="1" s="1"/>
  <c r="BR61" i="1"/>
  <c r="BP61" i="1"/>
  <c r="BO61" i="1"/>
  <c r="BQ61" i="1" s="1"/>
  <c r="BM61" i="1"/>
  <c r="BN61" i="1" s="1"/>
  <c r="BL61" i="1"/>
  <c r="BJ61" i="1"/>
  <c r="BI61" i="1"/>
  <c r="BK61" i="1" s="1"/>
  <c r="BG61" i="1"/>
  <c r="BH61" i="1" s="1"/>
  <c r="BF61" i="1"/>
  <c r="BD61" i="1"/>
  <c r="BC61" i="1"/>
  <c r="BE61" i="1" s="1"/>
  <c r="BA61" i="1"/>
  <c r="BB61" i="1" s="1"/>
  <c r="AZ61" i="1"/>
  <c r="AX61" i="1"/>
  <c r="AW61" i="1"/>
  <c r="AY61" i="1" s="1"/>
  <c r="AU61" i="1"/>
  <c r="AV61" i="1" s="1"/>
  <c r="AT61" i="1"/>
  <c r="AR61" i="1"/>
  <c r="AQ61" i="1"/>
  <c r="AS61" i="1" s="1"/>
  <c r="AO61" i="1"/>
  <c r="AP61" i="1" s="1"/>
  <c r="AN61" i="1"/>
  <c r="AL61" i="1"/>
  <c r="AK61" i="1"/>
  <c r="AM61" i="1" s="1"/>
  <c r="AI61" i="1"/>
  <c r="AJ61" i="1" s="1"/>
  <c r="AH61" i="1"/>
  <c r="AF61" i="1"/>
  <c r="AE61" i="1"/>
  <c r="AG61" i="1" s="1"/>
  <c r="AC61" i="1"/>
  <c r="AD61" i="1" s="1"/>
  <c r="AB61" i="1"/>
  <c r="Z61" i="1"/>
  <c r="Y61" i="1"/>
  <c r="AA61" i="1" s="1"/>
  <c r="W61" i="1"/>
  <c r="X61" i="1" s="1"/>
  <c r="V61" i="1"/>
  <c r="T61" i="1"/>
  <c r="S61" i="1"/>
  <c r="U61" i="1" s="1"/>
  <c r="Q61" i="1"/>
  <c r="R61" i="1" s="1"/>
  <c r="P61" i="1"/>
  <c r="N61" i="1"/>
  <c r="M61" i="1"/>
  <c r="O61" i="1" s="1"/>
  <c r="K61" i="1"/>
  <c r="L61" i="1" s="1"/>
  <c r="J61" i="1"/>
  <c r="H61" i="1"/>
  <c r="G61" i="1"/>
  <c r="I61" i="1" s="1"/>
  <c r="E61" i="1"/>
  <c r="F61" i="1" s="1"/>
  <c r="D61" i="1"/>
  <c r="BV60" i="1"/>
  <c r="BU60" i="1"/>
  <c r="BW60" i="1" s="1"/>
  <c r="BS60" i="1"/>
  <c r="BT60" i="1" s="1"/>
  <c r="BR60" i="1"/>
  <c r="BP60" i="1"/>
  <c r="BO60" i="1"/>
  <c r="BQ60" i="1" s="1"/>
  <c r="BM60" i="1"/>
  <c r="BN60" i="1" s="1"/>
  <c r="BL60" i="1"/>
  <c r="BJ60" i="1"/>
  <c r="BI60" i="1"/>
  <c r="BK60" i="1" s="1"/>
  <c r="BG60" i="1"/>
  <c r="BH60" i="1" s="1"/>
  <c r="BF60" i="1"/>
  <c r="BD60" i="1"/>
  <c r="BC60" i="1"/>
  <c r="BE60" i="1" s="1"/>
  <c r="BA60" i="1"/>
  <c r="BB60" i="1" s="1"/>
  <c r="AZ60" i="1"/>
  <c r="AX60" i="1"/>
  <c r="AW60" i="1"/>
  <c r="AY60" i="1" s="1"/>
  <c r="AU60" i="1"/>
  <c r="AV60" i="1" s="1"/>
  <c r="AT60" i="1"/>
  <c r="AR60" i="1"/>
  <c r="AQ60" i="1"/>
  <c r="AS60" i="1" s="1"/>
  <c r="AO60" i="1"/>
  <c r="AP60" i="1" s="1"/>
  <c r="AN60" i="1"/>
  <c r="AL60" i="1"/>
  <c r="AK60" i="1"/>
  <c r="AM60" i="1" s="1"/>
  <c r="AI60" i="1"/>
  <c r="AJ60" i="1" s="1"/>
  <c r="AH60" i="1"/>
  <c r="AF60" i="1"/>
  <c r="AE60" i="1"/>
  <c r="AG60" i="1" s="1"/>
  <c r="AC60" i="1"/>
  <c r="AD60" i="1" s="1"/>
  <c r="AB60" i="1"/>
  <c r="Z60" i="1"/>
  <c r="Y60" i="1"/>
  <c r="AA60" i="1" s="1"/>
  <c r="W60" i="1"/>
  <c r="X60" i="1" s="1"/>
  <c r="V60" i="1"/>
  <c r="T60" i="1"/>
  <c r="S60" i="1"/>
  <c r="U60" i="1" s="1"/>
  <c r="Q60" i="1"/>
  <c r="R60" i="1" s="1"/>
  <c r="P60" i="1"/>
  <c r="N60" i="1"/>
  <c r="M60" i="1"/>
  <c r="O60" i="1" s="1"/>
  <c r="K60" i="1"/>
  <c r="L60" i="1" s="1"/>
  <c r="J60" i="1"/>
  <c r="H60" i="1"/>
  <c r="G60" i="1"/>
  <c r="I60" i="1" s="1"/>
  <c r="E60" i="1"/>
  <c r="F60" i="1" s="1"/>
  <c r="D60" i="1"/>
  <c r="BV59" i="1"/>
  <c r="BU59" i="1"/>
  <c r="BW59" i="1" s="1"/>
  <c r="BS59" i="1"/>
  <c r="BT59" i="1" s="1"/>
  <c r="BR59" i="1"/>
  <c r="BP59" i="1"/>
  <c r="BO59" i="1"/>
  <c r="BQ59" i="1" s="1"/>
  <c r="BM59" i="1"/>
  <c r="BN59" i="1" s="1"/>
  <c r="BL59" i="1"/>
  <c r="BJ59" i="1"/>
  <c r="BI59" i="1"/>
  <c r="BK59" i="1" s="1"/>
  <c r="BG59" i="1"/>
  <c r="BH59" i="1" s="1"/>
  <c r="BF59" i="1"/>
  <c r="BD59" i="1"/>
  <c r="BC59" i="1"/>
  <c r="BE59" i="1" s="1"/>
  <c r="BA59" i="1"/>
  <c r="BB59" i="1" s="1"/>
  <c r="AZ59" i="1"/>
  <c r="AX59" i="1"/>
  <c r="AW59" i="1"/>
  <c r="AY59" i="1" s="1"/>
  <c r="AU59" i="1"/>
  <c r="AV59" i="1" s="1"/>
  <c r="AT59" i="1"/>
  <c r="AR59" i="1"/>
  <c r="AQ59" i="1"/>
  <c r="AS59" i="1" s="1"/>
  <c r="AO59" i="1"/>
  <c r="AP59" i="1" s="1"/>
  <c r="AN59" i="1"/>
  <c r="AL59" i="1"/>
  <c r="AK59" i="1"/>
  <c r="AM59" i="1" s="1"/>
  <c r="AI59" i="1"/>
  <c r="AJ59" i="1" s="1"/>
  <c r="AH59" i="1"/>
  <c r="AF59" i="1"/>
  <c r="AE59" i="1"/>
  <c r="AG59" i="1" s="1"/>
  <c r="AC59" i="1"/>
  <c r="AD59" i="1" s="1"/>
  <c r="AB59" i="1"/>
  <c r="Z59" i="1"/>
  <c r="Y59" i="1"/>
  <c r="AA59" i="1" s="1"/>
  <c r="W59" i="1"/>
  <c r="X59" i="1" s="1"/>
  <c r="V59" i="1"/>
  <c r="T59" i="1"/>
  <c r="S59" i="1"/>
  <c r="U59" i="1" s="1"/>
  <c r="Q59" i="1"/>
  <c r="R59" i="1" s="1"/>
  <c r="P59" i="1"/>
  <c r="N59" i="1"/>
  <c r="M59" i="1"/>
  <c r="O59" i="1" s="1"/>
  <c r="K59" i="1"/>
  <c r="L59" i="1" s="1"/>
  <c r="J59" i="1"/>
  <c r="H59" i="1"/>
  <c r="G59" i="1"/>
  <c r="I59" i="1" s="1"/>
  <c r="E59" i="1"/>
  <c r="F59" i="1" s="1"/>
  <c r="D59" i="1"/>
  <c r="BV58" i="1"/>
  <c r="BV67" i="1" s="1"/>
  <c r="BV77" i="1" s="1"/>
  <c r="BU58" i="1"/>
  <c r="BW58" i="1" s="1"/>
  <c r="BS58" i="1"/>
  <c r="BT58" i="1" s="1"/>
  <c r="BR58" i="1"/>
  <c r="BR67" i="1" s="1"/>
  <c r="BR77" i="1" s="1"/>
  <c r="BP58" i="1"/>
  <c r="BP67" i="1" s="1"/>
  <c r="BP77" i="1" s="1"/>
  <c r="BO58" i="1"/>
  <c r="BO67" i="1" s="1"/>
  <c r="BO77" i="1" s="1"/>
  <c r="BM58" i="1"/>
  <c r="BN58" i="1" s="1"/>
  <c r="BL58" i="1"/>
  <c r="BL67" i="1" s="1"/>
  <c r="BL77" i="1" s="1"/>
  <c r="BJ58" i="1"/>
  <c r="BJ67" i="1" s="1"/>
  <c r="BJ77" i="1" s="1"/>
  <c r="BI58" i="1"/>
  <c r="BK58" i="1" s="1"/>
  <c r="BG58" i="1"/>
  <c r="BH58" i="1" s="1"/>
  <c r="BF58" i="1"/>
  <c r="BF67" i="1" s="1"/>
  <c r="BF77" i="1" s="1"/>
  <c r="BD58" i="1"/>
  <c r="BD67" i="1" s="1"/>
  <c r="BD77" i="1" s="1"/>
  <c r="BC58" i="1"/>
  <c r="BC67" i="1" s="1"/>
  <c r="BC77" i="1" s="1"/>
  <c r="BA58" i="1"/>
  <c r="BB58" i="1" s="1"/>
  <c r="AZ58" i="1"/>
  <c r="AZ67" i="1" s="1"/>
  <c r="AZ77" i="1" s="1"/>
  <c r="AX58" i="1"/>
  <c r="AX67" i="1" s="1"/>
  <c r="AX77" i="1" s="1"/>
  <c r="AW58" i="1"/>
  <c r="AY58" i="1" s="1"/>
  <c r="AU58" i="1"/>
  <c r="AV58" i="1" s="1"/>
  <c r="AT58" i="1"/>
  <c r="AT67" i="1" s="1"/>
  <c r="AT77" i="1" s="1"/>
  <c r="AR58" i="1"/>
  <c r="AR67" i="1" s="1"/>
  <c r="AR77" i="1" s="1"/>
  <c r="AQ58" i="1"/>
  <c r="AQ67" i="1" s="1"/>
  <c r="AQ77" i="1" s="1"/>
  <c r="AO58" i="1"/>
  <c r="AP58" i="1" s="1"/>
  <c r="AN58" i="1"/>
  <c r="AN67" i="1" s="1"/>
  <c r="AN77" i="1" s="1"/>
  <c r="AL58" i="1"/>
  <c r="AL67" i="1" s="1"/>
  <c r="AL77" i="1" s="1"/>
  <c r="AK58" i="1"/>
  <c r="AM58" i="1" s="1"/>
  <c r="AI58" i="1"/>
  <c r="AJ58" i="1" s="1"/>
  <c r="AH58" i="1"/>
  <c r="AH67" i="1" s="1"/>
  <c r="AH77" i="1" s="1"/>
  <c r="AF58" i="1"/>
  <c r="AF67" i="1" s="1"/>
  <c r="AF77" i="1" s="1"/>
  <c r="AE58" i="1"/>
  <c r="AE67" i="1" s="1"/>
  <c r="AE77" i="1" s="1"/>
  <c r="AC58" i="1"/>
  <c r="AD58" i="1" s="1"/>
  <c r="AB58" i="1"/>
  <c r="AB67" i="1" s="1"/>
  <c r="AB77" i="1" s="1"/>
  <c r="Z58" i="1"/>
  <c r="Z67" i="1" s="1"/>
  <c r="Z77" i="1" s="1"/>
  <c r="Y58" i="1"/>
  <c r="AA58" i="1" s="1"/>
  <c r="W58" i="1"/>
  <c r="X58" i="1" s="1"/>
  <c r="V58" i="1"/>
  <c r="V67" i="1" s="1"/>
  <c r="V77" i="1" s="1"/>
  <c r="T58" i="1"/>
  <c r="T67" i="1" s="1"/>
  <c r="T77" i="1" s="1"/>
  <c r="S58" i="1"/>
  <c r="S67" i="1" s="1"/>
  <c r="S77" i="1" s="1"/>
  <c r="Q58" i="1"/>
  <c r="R58" i="1" s="1"/>
  <c r="P58" i="1"/>
  <c r="P67" i="1" s="1"/>
  <c r="P77" i="1" s="1"/>
  <c r="N58" i="1"/>
  <c r="N67" i="1" s="1"/>
  <c r="N77" i="1" s="1"/>
  <c r="M58" i="1"/>
  <c r="O58" i="1" s="1"/>
  <c r="K58" i="1"/>
  <c r="L58" i="1" s="1"/>
  <c r="J58" i="1"/>
  <c r="J67" i="1" s="1"/>
  <c r="J77" i="1" s="1"/>
  <c r="H58" i="1"/>
  <c r="H67" i="1" s="1"/>
  <c r="H77" i="1" s="1"/>
  <c r="G58" i="1"/>
  <c r="G67" i="1" s="1"/>
  <c r="G77" i="1" s="1"/>
  <c r="E58" i="1"/>
  <c r="F58" i="1" s="1"/>
  <c r="D58" i="1"/>
  <c r="D67" i="1" s="1"/>
  <c r="D77" i="1" s="1"/>
  <c r="BV55" i="1"/>
  <c r="BU55" i="1"/>
  <c r="BW55" i="1" s="1"/>
  <c r="BS55" i="1"/>
  <c r="BT55" i="1" s="1"/>
  <c r="BR55" i="1"/>
  <c r="BP55" i="1"/>
  <c r="BO55" i="1"/>
  <c r="BQ55" i="1" s="1"/>
  <c r="BM55" i="1"/>
  <c r="BN55" i="1" s="1"/>
  <c r="BL55" i="1"/>
  <c r="BJ55" i="1"/>
  <c r="BI55" i="1"/>
  <c r="BK55" i="1" s="1"/>
  <c r="BG55" i="1"/>
  <c r="BH55" i="1" s="1"/>
  <c r="BF55" i="1"/>
  <c r="BD55" i="1"/>
  <c r="BC55" i="1"/>
  <c r="BE55" i="1" s="1"/>
  <c r="BA55" i="1"/>
  <c r="BB55" i="1" s="1"/>
  <c r="AZ55" i="1"/>
  <c r="AX55" i="1"/>
  <c r="AW55" i="1"/>
  <c r="AY55" i="1" s="1"/>
  <c r="AU55" i="1"/>
  <c r="AV55" i="1" s="1"/>
  <c r="AT55" i="1"/>
  <c r="AR55" i="1"/>
  <c r="AQ55" i="1"/>
  <c r="AS55" i="1" s="1"/>
  <c r="AO55" i="1"/>
  <c r="AP55" i="1" s="1"/>
  <c r="AN55" i="1"/>
  <c r="AL55" i="1"/>
  <c r="AK55" i="1"/>
  <c r="AM55" i="1" s="1"/>
  <c r="AI55" i="1"/>
  <c r="AJ55" i="1" s="1"/>
  <c r="AH55" i="1"/>
  <c r="AF55" i="1"/>
  <c r="AE55" i="1"/>
  <c r="AG55" i="1" s="1"/>
  <c r="AC55" i="1"/>
  <c r="AD55" i="1" s="1"/>
  <c r="AB55" i="1"/>
  <c r="Z55" i="1"/>
  <c r="Y55" i="1"/>
  <c r="AA55" i="1" s="1"/>
  <c r="W55" i="1"/>
  <c r="X55" i="1" s="1"/>
  <c r="V55" i="1"/>
  <c r="T55" i="1"/>
  <c r="S55" i="1"/>
  <c r="U55" i="1" s="1"/>
  <c r="Q55" i="1"/>
  <c r="R55" i="1" s="1"/>
  <c r="P55" i="1"/>
  <c r="N55" i="1"/>
  <c r="M55" i="1"/>
  <c r="O55" i="1" s="1"/>
  <c r="K55" i="1"/>
  <c r="L55" i="1" s="1"/>
  <c r="J55" i="1"/>
  <c r="H55" i="1"/>
  <c r="G55" i="1"/>
  <c r="I55" i="1" s="1"/>
  <c r="E55" i="1"/>
  <c r="F55" i="1" s="1"/>
  <c r="D55" i="1"/>
  <c r="BV54" i="1"/>
  <c r="BU54" i="1"/>
  <c r="BW54" i="1" s="1"/>
  <c r="BS54" i="1"/>
  <c r="BT54" i="1" s="1"/>
  <c r="BR54" i="1"/>
  <c r="BP54" i="1"/>
  <c r="BO54" i="1"/>
  <c r="BQ54" i="1" s="1"/>
  <c r="BM54" i="1"/>
  <c r="BN54" i="1" s="1"/>
  <c r="BL54" i="1"/>
  <c r="BJ54" i="1"/>
  <c r="BI54" i="1"/>
  <c r="BK54" i="1" s="1"/>
  <c r="BG54" i="1"/>
  <c r="BH54" i="1" s="1"/>
  <c r="BF54" i="1"/>
  <c r="BD54" i="1"/>
  <c r="BC54" i="1"/>
  <c r="BE54" i="1" s="1"/>
  <c r="BA54" i="1"/>
  <c r="BB54" i="1" s="1"/>
  <c r="AZ54" i="1"/>
  <c r="AX54" i="1"/>
  <c r="AW54" i="1"/>
  <c r="AY54" i="1" s="1"/>
  <c r="AU54" i="1"/>
  <c r="AV54" i="1" s="1"/>
  <c r="AT54" i="1"/>
  <c r="AR54" i="1"/>
  <c r="AQ54" i="1"/>
  <c r="AS54" i="1" s="1"/>
  <c r="AO54" i="1"/>
  <c r="AP54" i="1" s="1"/>
  <c r="AN54" i="1"/>
  <c r="AL54" i="1"/>
  <c r="AK54" i="1"/>
  <c r="AM54" i="1" s="1"/>
  <c r="AI54" i="1"/>
  <c r="AJ54" i="1" s="1"/>
  <c r="AH54" i="1"/>
  <c r="AF54" i="1"/>
  <c r="AE54" i="1"/>
  <c r="AG54" i="1" s="1"/>
  <c r="AC54" i="1"/>
  <c r="AD54" i="1" s="1"/>
  <c r="AB54" i="1"/>
  <c r="Z54" i="1"/>
  <c r="Y54" i="1"/>
  <c r="AA54" i="1" s="1"/>
  <c r="W54" i="1"/>
  <c r="X54" i="1" s="1"/>
  <c r="V54" i="1"/>
  <c r="T54" i="1"/>
  <c r="S54" i="1"/>
  <c r="U54" i="1" s="1"/>
  <c r="Q54" i="1"/>
  <c r="R54" i="1" s="1"/>
  <c r="P54" i="1"/>
  <c r="N54" i="1"/>
  <c r="M54" i="1"/>
  <c r="O54" i="1" s="1"/>
  <c r="K54" i="1"/>
  <c r="L54" i="1" s="1"/>
  <c r="J54" i="1"/>
  <c r="H54" i="1"/>
  <c r="G54" i="1"/>
  <c r="I54" i="1" s="1"/>
  <c r="E54" i="1"/>
  <c r="F54" i="1" s="1"/>
  <c r="D54" i="1"/>
  <c r="BV53" i="1"/>
  <c r="BU53" i="1"/>
  <c r="BW53" i="1" s="1"/>
  <c r="BS53" i="1"/>
  <c r="BT53" i="1" s="1"/>
  <c r="BR53" i="1"/>
  <c r="BP53" i="1"/>
  <c r="BO53" i="1"/>
  <c r="BQ53" i="1" s="1"/>
  <c r="BM53" i="1"/>
  <c r="BN53" i="1" s="1"/>
  <c r="BL53" i="1"/>
  <c r="BJ53" i="1"/>
  <c r="BI53" i="1"/>
  <c r="BK53" i="1" s="1"/>
  <c r="BG53" i="1"/>
  <c r="BH53" i="1" s="1"/>
  <c r="BF53" i="1"/>
  <c r="BD53" i="1"/>
  <c r="BC53" i="1"/>
  <c r="BE53" i="1" s="1"/>
  <c r="BA53" i="1"/>
  <c r="BB53" i="1" s="1"/>
  <c r="AZ53" i="1"/>
  <c r="AX53" i="1"/>
  <c r="AW53" i="1"/>
  <c r="AY53" i="1" s="1"/>
  <c r="AU53" i="1"/>
  <c r="AV53" i="1" s="1"/>
  <c r="AT53" i="1"/>
  <c r="AR53" i="1"/>
  <c r="AQ53" i="1"/>
  <c r="AS53" i="1" s="1"/>
  <c r="AO53" i="1"/>
  <c r="AP53" i="1" s="1"/>
  <c r="AN53" i="1"/>
  <c r="AL53" i="1"/>
  <c r="AK53" i="1"/>
  <c r="AM53" i="1" s="1"/>
  <c r="AI53" i="1"/>
  <c r="AJ53" i="1" s="1"/>
  <c r="AH53" i="1"/>
  <c r="AF53" i="1"/>
  <c r="AE53" i="1"/>
  <c r="AG53" i="1" s="1"/>
  <c r="AC53" i="1"/>
  <c r="AD53" i="1" s="1"/>
  <c r="AB53" i="1"/>
  <c r="Z53" i="1"/>
  <c r="Y53" i="1"/>
  <c r="AA53" i="1" s="1"/>
  <c r="W53" i="1"/>
  <c r="X53" i="1" s="1"/>
  <c r="V53" i="1"/>
  <c r="T53" i="1"/>
  <c r="S53" i="1"/>
  <c r="U53" i="1" s="1"/>
  <c r="Q53" i="1"/>
  <c r="R53" i="1" s="1"/>
  <c r="P53" i="1"/>
  <c r="N53" i="1"/>
  <c r="M53" i="1"/>
  <c r="O53" i="1" s="1"/>
  <c r="K53" i="1"/>
  <c r="L53" i="1" s="1"/>
  <c r="J53" i="1"/>
  <c r="H53" i="1"/>
  <c r="G53" i="1"/>
  <c r="I53" i="1" s="1"/>
  <c r="E53" i="1"/>
  <c r="F53" i="1" s="1"/>
  <c r="D53" i="1"/>
  <c r="BV52" i="1"/>
  <c r="BV56" i="1" s="1"/>
  <c r="BU52" i="1"/>
  <c r="BW52" i="1" s="1"/>
  <c r="BS52" i="1"/>
  <c r="BS56" i="1" s="1"/>
  <c r="BT56" i="1" s="1"/>
  <c r="BR52" i="1"/>
  <c r="BR56" i="1" s="1"/>
  <c r="BP52" i="1"/>
  <c r="BP56" i="1" s="1"/>
  <c r="BO52" i="1"/>
  <c r="BO56" i="1" s="1"/>
  <c r="BM52" i="1"/>
  <c r="BM56" i="1" s="1"/>
  <c r="BN56" i="1" s="1"/>
  <c r="BL52" i="1"/>
  <c r="BL56" i="1" s="1"/>
  <c r="BJ52" i="1"/>
  <c r="BJ56" i="1" s="1"/>
  <c r="BI52" i="1"/>
  <c r="BK52" i="1" s="1"/>
  <c r="BG52" i="1"/>
  <c r="BG56" i="1" s="1"/>
  <c r="BH56" i="1" s="1"/>
  <c r="BF52" i="1"/>
  <c r="BF56" i="1" s="1"/>
  <c r="BD52" i="1"/>
  <c r="BD56" i="1" s="1"/>
  <c r="BC52" i="1"/>
  <c r="BC56" i="1" s="1"/>
  <c r="BA52" i="1"/>
  <c r="BA56" i="1" s="1"/>
  <c r="BB56" i="1" s="1"/>
  <c r="AZ52" i="1"/>
  <c r="AZ56" i="1" s="1"/>
  <c r="AX52" i="1"/>
  <c r="AX56" i="1" s="1"/>
  <c r="AW52" i="1"/>
  <c r="AY52" i="1" s="1"/>
  <c r="AU52" i="1"/>
  <c r="AU56" i="1" s="1"/>
  <c r="AV56" i="1" s="1"/>
  <c r="AT52" i="1"/>
  <c r="AT56" i="1" s="1"/>
  <c r="AR52" i="1"/>
  <c r="AR56" i="1" s="1"/>
  <c r="AQ52" i="1"/>
  <c r="AQ56" i="1" s="1"/>
  <c r="AO52" i="1"/>
  <c r="AO56" i="1" s="1"/>
  <c r="AP56" i="1" s="1"/>
  <c r="AN52" i="1"/>
  <c r="AN56" i="1" s="1"/>
  <c r="AL52" i="1"/>
  <c r="AL56" i="1" s="1"/>
  <c r="AK52" i="1"/>
  <c r="AM52" i="1" s="1"/>
  <c r="AI52" i="1"/>
  <c r="AI56" i="1" s="1"/>
  <c r="AJ56" i="1" s="1"/>
  <c r="AH52" i="1"/>
  <c r="AH56" i="1" s="1"/>
  <c r="AF52" i="1"/>
  <c r="AF56" i="1" s="1"/>
  <c r="AE52" i="1"/>
  <c r="AE56" i="1" s="1"/>
  <c r="AC52" i="1"/>
  <c r="AC56" i="1" s="1"/>
  <c r="AD56" i="1" s="1"/>
  <c r="AB52" i="1"/>
  <c r="AB56" i="1" s="1"/>
  <c r="Z52" i="1"/>
  <c r="Z56" i="1" s="1"/>
  <c r="Y52" i="1"/>
  <c r="AA52" i="1" s="1"/>
  <c r="W52" i="1"/>
  <c r="W56" i="1" s="1"/>
  <c r="X56" i="1" s="1"/>
  <c r="V52" i="1"/>
  <c r="V56" i="1" s="1"/>
  <c r="T52" i="1"/>
  <c r="T56" i="1" s="1"/>
  <c r="S52" i="1"/>
  <c r="S56" i="1" s="1"/>
  <c r="Q52" i="1"/>
  <c r="Q56" i="1" s="1"/>
  <c r="R56" i="1" s="1"/>
  <c r="P52" i="1"/>
  <c r="P56" i="1" s="1"/>
  <c r="N52" i="1"/>
  <c r="N56" i="1" s="1"/>
  <c r="M52" i="1"/>
  <c r="O52" i="1" s="1"/>
  <c r="K52" i="1"/>
  <c r="K56" i="1" s="1"/>
  <c r="L56" i="1" s="1"/>
  <c r="J52" i="1"/>
  <c r="J56" i="1" s="1"/>
  <c r="H52" i="1"/>
  <c r="H56" i="1" s="1"/>
  <c r="G52" i="1"/>
  <c r="G56" i="1" s="1"/>
  <c r="E52" i="1"/>
  <c r="E56" i="1" s="1"/>
  <c r="F56" i="1" s="1"/>
  <c r="D52" i="1"/>
  <c r="D56" i="1" s="1"/>
  <c r="BV50" i="1"/>
  <c r="BU50" i="1"/>
  <c r="BW50" i="1" s="1"/>
  <c r="BS50" i="1"/>
  <c r="BR50" i="1"/>
  <c r="BT50" i="1" s="1"/>
  <c r="BP50" i="1"/>
  <c r="BQ50" i="1" s="1"/>
  <c r="BO50" i="1"/>
  <c r="BM50" i="1"/>
  <c r="BL50" i="1"/>
  <c r="BN50" i="1" s="1"/>
  <c r="BJ50" i="1"/>
  <c r="BK50" i="1" s="1"/>
  <c r="BI50" i="1"/>
  <c r="BG50" i="1"/>
  <c r="BF50" i="1"/>
  <c r="BH50" i="1" s="1"/>
  <c r="BD50" i="1"/>
  <c r="BE50" i="1" s="1"/>
  <c r="BC50" i="1"/>
  <c r="BA50" i="1"/>
  <c r="AZ50" i="1"/>
  <c r="BB50" i="1" s="1"/>
  <c r="AX50" i="1"/>
  <c r="AY50" i="1" s="1"/>
  <c r="AW50" i="1"/>
  <c r="AU50" i="1"/>
  <c r="AT50" i="1"/>
  <c r="AV50" i="1" s="1"/>
  <c r="AR50" i="1"/>
  <c r="AS50" i="1" s="1"/>
  <c r="AQ50" i="1"/>
  <c r="AO50" i="1"/>
  <c r="AN50" i="1"/>
  <c r="AP50" i="1" s="1"/>
  <c r="AL50" i="1"/>
  <c r="AM50" i="1" s="1"/>
  <c r="AK50" i="1"/>
  <c r="AI50" i="1"/>
  <c r="AH50" i="1"/>
  <c r="AJ50" i="1" s="1"/>
  <c r="AF50" i="1"/>
  <c r="AG50" i="1" s="1"/>
  <c r="AE50" i="1"/>
  <c r="AC50" i="1"/>
  <c r="AB50" i="1"/>
  <c r="AD50" i="1" s="1"/>
  <c r="Z50" i="1"/>
  <c r="AA50" i="1" s="1"/>
  <c r="Y50" i="1"/>
  <c r="W50" i="1"/>
  <c r="V50" i="1"/>
  <c r="X50" i="1" s="1"/>
  <c r="T50" i="1"/>
  <c r="U50" i="1" s="1"/>
  <c r="S50" i="1"/>
  <c r="Q50" i="1"/>
  <c r="P50" i="1"/>
  <c r="R50" i="1" s="1"/>
  <c r="N50" i="1"/>
  <c r="O50" i="1" s="1"/>
  <c r="M50" i="1"/>
  <c r="K50" i="1"/>
  <c r="J50" i="1"/>
  <c r="L50" i="1" s="1"/>
  <c r="H50" i="1"/>
  <c r="I50" i="1" s="1"/>
  <c r="G50" i="1"/>
  <c r="E50" i="1"/>
  <c r="D50" i="1"/>
  <c r="F50" i="1" s="1"/>
  <c r="BV49" i="1"/>
  <c r="BW49" i="1" s="1"/>
  <c r="BU49" i="1"/>
  <c r="BS49" i="1"/>
  <c r="BR49" i="1"/>
  <c r="BT49" i="1" s="1"/>
  <c r="BP49" i="1"/>
  <c r="BQ49" i="1" s="1"/>
  <c r="BO49" i="1"/>
  <c r="BM49" i="1"/>
  <c r="BL49" i="1"/>
  <c r="BN49" i="1" s="1"/>
  <c r="BJ49" i="1"/>
  <c r="BK49" i="1" s="1"/>
  <c r="BI49" i="1"/>
  <c r="BG49" i="1"/>
  <c r="BF49" i="1"/>
  <c r="BH49" i="1" s="1"/>
  <c r="BD49" i="1"/>
  <c r="BE49" i="1" s="1"/>
  <c r="BC49" i="1"/>
  <c r="BA49" i="1"/>
  <c r="AZ49" i="1"/>
  <c r="BB49" i="1" s="1"/>
  <c r="AX49" i="1"/>
  <c r="AY49" i="1" s="1"/>
  <c r="AW49" i="1"/>
  <c r="AU49" i="1"/>
  <c r="AT49" i="1"/>
  <c r="AV49" i="1" s="1"/>
  <c r="AR49" i="1"/>
  <c r="AS49" i="1" s="1"/>
  <c r="AQ49" i="1"/>
  <c r="AO49" i="1"/>
  <c r="AN49" i="1"/>
  <c r="AP49" i="1" s="1"/>
  <c r="AL49" i="1"/>
  <c r="AM49" i="1" s="1"/>
  <c r="AK49" i="1"/>
  <c r="AI49" i="1"/>
  <c r="AH49" i="1"/>
  <c r="AJ49" i="1" s="1"/>
  <c r="AF49" i="1"/>
  <c r="AG49" i="1" s="1"/>
  <c r="AE49" i="1"/>
  <c r="AC49" i="1"/>
  <c r="AB49" i="1"/>
  <c r="AD49" i="1" s="1"/>
  <c r="Z49" i="1"/>
  <c r="AA49" i="1" s="1"/>
  <c r="Y49" i="1"/>
  <c r="W49" i="1"/>
  <c r="V49" i="1"/>
  <c r="X49" i="1" s="1"/>
  <c r="T49" i="1"/>
  <c r="U49" i="1" s="1"/>
  <c r="S49" i="1"/>
  <c r="Q49" i="1"/>
  <c r="P49" i="1"/>
  <c r="R49" i="1" s="1"/>
  <c r="N49" i="1"/>
  <c r="O49" i="1" s="1"/>
  <c r="M49" i="1"/>
  <c r="K49" i="1"/>
  <c r="J49" i="1"/>
  <c r="L49" i="1" s="1"/>
  <c r="H49" i="1"/>
  <c r="I49" i="1" s="1"/>
  <c r="G49" i="1"/>
  <c r="E49" i="1"/>
  <c r="D49" i="1"/>
  <c r="F49" i="1" s="1"/>
  <c r="BV48" i="1"/>
  <c r="BW48" i="1" s="1"/>
  <c r="BU48" i="1"/>
  <c r="BS48" i="1"/>
  <c r="BR48" i="1"/>
  <c r="BT48" i="1" s="1"/>
  <c r="BP48" i="1"/>
  <c r="BQ48" i="1" s="1"/>
  <c r="BO48" i="1"/>
  <c r="BM48" i="1"/>
  <c r="BL48" i="1"/>
  <c r="BN48" i="1" s="1"/>
  <c r="BJ48" i="1"/>
  <c r="BK48" i="1" s="1"/>
  <c r="BI48" i="1"/>
  <c r="BG48" i="1"/>
  <c r="BH48" i="1" s="1"/>
  <c r="BF48" i="1"/>
  <c r="BD48" i="1"/>
  <c r="BE48" i="1" s="1"/>
  <c r="BC48" i="1"/>
  <c r="BA48" i="1"/>
  <c r="BB48" i="1" s="1"/>
  <c r="AZ48" i="1"/>
  <c r="AX48" i="1"/>
  <c r="AY48" i="1" s="1"/>
  <c r="AW48" i="1"/>
  <c r="AU48" i="1"/>
  <c r="AV48" i="1" s="1"/>
  <c r="AT48" i="1"/>
  <c r="AR48" i="1"/>
  <c r="AS48" i="1" s="1"/>
  <c r="AQ48" i="1"/>
  <c r="AO48" i="1"/>
  <c r="AP48" i="1" s="1"/>
  <c r="AN48" i="1"/>
  <c r="AL48" i="1"/>
  <c r="AM48" i="1" s="1"/>
  <c r="AK48" i="1"/>
  <c r="AI48" i="1"/>
  <c r="AJ48" i="1" s="1"/>
  <c r="AH48" i="1"/>
  <c r="AF48" i="1"/>
  <c r="AG48" i="1" s="1"/>
  <c r="AE48" i="1"/>
  <c r="AC48" i="1"/>
  <c r="AD48" i="1" s="1"/>
  <c r="AB48" i="1"/>
  <c r="Z48" i="1"/>
  <c r="AA48" i="1" s="1"/>
  <c r="Y48" i="1"/>
  <c r="W48" i="1"/>
  <c r="X48" i="1" s="1"/>
  <c r="V48" i="1"/>
  <c r="T48" i="1"/>
  <c r="U48" i="1" s="1"/>
  <c r="S48" i="1"/>
  <c r="Q48" i="1"/>
  <c r="R48" i="1" s="1"/>
  <c r="P48" i="1"/>
  <c r="N48" i="1"/>
  <c r="O48" i="1" s="1"/>
  <c r="M48" i="1"/>
  <c r="K48" i="1"/>
  <c r="L48" i="1" s="1"/>
  <c r="J48" i="1"/>
  <c r="H48" i="1"/>
  <c r="I48" i="1" s="1"/>
  <c r="G48" i="1"/>
  <c r="E48" i="1"/>
  <c r="F48" i="1" s="1"/>
  <c r="D48" i="1"/>
  <c r="BV47" i="1"/>
  <c r="BW47" i="1" s="1"/>
  <c r="BU47" i="1"/>
  <c r="BS47" i="1"/>
  <c r="BT47" i="1" s="1"/>
  <c r="BR47" i="1"/>
  <c r="BP47" i="1"/>
  <c r="BQ47" i="1" s="1"/>
  <c r="BO47" i="1"/>
  <c r="BM47" i="1"/>
  <c r="BN47" i="1" s="1"/>
  <c r="BL47" i="1"/>
  <c r="BJ47" i="1"/>
  <c r="BK47" i="1" s="1"/>
  <c r="BI47" i="1"/>
  <c r="BG47" i="1"/>
  <c r="BH47" i="1" s="1"/>
  <c r="BF47" i="1"/>
  <c r="BD47" i="1"/>
  <c r="BE47" i="1" s="1"/>
  <c r="BC47" i="1"/>
  <c r="BA47" i="1"/>
  <c r="BB47" i="1" s="1"/>
  <c r="AZ47" i="1"/>
  <c r="AX47" i="1"/>
  <c r="AY47" i="1" s="1"/>
  <c r="AW47" i="1"/>
  <c r="AU47" i="1"/>
  <c r="AV47" i="1" s="1"/>
  <c r="AT47" i="1"/>
  <c r="AR47" i="1"/>
  <c r="AS47" i="1" s="1"/>
  <c r="AQ47" i="1"/>
  <c r="AO47" i="1"/>
  <c r="AP47" i="1" s="1"/>
  <c r="AN47" i="1"/>
  <c r="AL47" i="1"/>
  <c r="AM47" i="1" s="1"/>
  <c r="AK47" i="1"/>
  <c r="AI47" i="1"/>
  <c r="AJ47" i="1" s="1"/>
  <c r="AH47" i="1"/>
  <c r="AF47" i="1"/>
  <c r="AG47" i="1" s="1"/>
  <c r="AE47" i="1"/>
  <c r="AC47" i="1"/>
  <c r="AD47" i="1" s="1"/>
  <c r="AB47" i="1"/>
  <c r="Z47" i="1"/>
  <c r="AA47" i="1" s="1"/>
  <c r="Y47" i="1"/>
  <c r="W47" i="1"/>
  <c r="X47" i="1" s="1"/>
  <c r="V47" i="1"/>
  <c r="T47" i="1"/>
  <c r="U47" i="1" s="1"/>
  <c r="S47" i="1"/>
  <c r="Q47" i="1"/>
  <c r="R47" i="1" s="1"/>
  <c r="P47" i="1"/>
  <c r="N47" i="1"/>
  <c r="O47" i="1" s="1"/>
  <c r="M47" i="1"/>
  <c r="K47" i="1"/>
  <c r="L47" i="1" s="1"/>
  <c r="J47" i="1"/>
  <c r="H47" i="1"/>
  <c r="I47" i="1" s="1"/>
  <c r="G47" i="1"/>
  <c r="E47" i="1"/>
  <c r="F47" i="1" s="1"/>
  <c r="D47" i="1"/>
  <c r="BV46" i="1"/>
  <c r="BW46" i="1" s="1"/>
  <c r="BU46" i="1"/>
  <c r="BS46" i="1"/>
  <c r="BT46" i="1" s="1"/>
  <c r="BR46" i="1"/>
  <c r="BP46" i="1"/>
  <c r="BQ46" i="1" s="1"/>
  <c r="BO46" i="1"/>
  <c r="BM46" i="1"/>
  <c r="BN46" i="1" s="1"/>
  <c r="BL46" i="1"/>
  <c r="BJ46" i="1"/>
  <c r="BK46" i="1" s="1"/>
  <c r="BI46" i="1"/>
  <c r="BG46" i="1"/>
  <c r="BH46" i="1" s="1"/>
  <c r="BF46" i="1"/>
  <c r="BD46" i="1"/>
  <c r="BE46" i="1" s="1"/>
  <c r="BC46" i="1"/>
  <c r="BA46" i="1"/>
  <c r="BB46" i="1" s="1"/>
  <c r="AZ46" i="1"/>
  <c r="AX46" i="1"/>
  <c r="AY46" i="1" s="1"/>
  <c r="AW46" i="1"/>
  <c r="AU46" i="1"/>
  <c r="AV46" i="1" s="1"/>
  <c r="AT46" i="1"/>
  <c r="AR46" i="1"/>
  <c r="AS46" i="1" s="1"/>
  <c r="AQ46" i="1"/>
  <c r="AO46" i="1"/>
  <c r="AP46" i="1" s="1"/>
  <c r="AN46" i="1"/>
  <c r="AL46" i="1"/>
  <c r="AM46" i="1" s="1"/>
  <c r="AK46" i="1"/>
  <c r="AI46" i="1"/>
  <c r="AJ46" i="1" s="1"/>
  <c r="AH46" i="1"/>
  <c r="AF46" i="1"/>
  <c r="AG46" i="1" s="1"/>
  <c r="AE46" i="1"/>
  <c r="AC46" i="1"/>
  <c r="AD46" i="1" s="1"/>
  <c r="AB46" i="1"/>
  <c r="Z46" i="1"/>
  <c r="AA46" i="1" s="1"/>
  <c r="Y46" i="1"/>
  <c r="W46" i="1"/>
  <c r="X46" i="1" s="1"/>
  <c r="V46" i="1"/>
  <c r="T46" i="1"/>
  <c r="U46" i="1" s="1"/>
  <c r="S46" i="1"/>
  <c r="Q46" i="1"/>
  <c r="R46" i="1" s="1"/>
  <c r="P46" i="1"/>
  <c r="N46" i="1"/>
  <c r="O46" i="1" s="1"/>
  <c r="M46" i="1"/>
  <c r="K46" i="1"/>
  <c r="L46" i="1" s="1"/>
  <c r="J46" i="1"/>
  <c r="H46" i="1"/>
  <c r="I46" i="1" s="1"/>
  <c r="G46" i="1"/>
  <c r="E46" i="1"/>
  <c r="F46" i="1" s="1"/>
  <c r="D46" i="1"/>
  <c r="BV45" i="1"/>
  <c r="BW45" i="1" s="1"/>
  <c r="BU45" i="1"/>
  <c r="BS45" i="1"/>
  <c r="BT45" i="1" s="1"/>
  <c r="BR45" i="1"/>
  <c r="BP45" i="1"/>
  <c r="BQ45" i="1" s="1"/>
  <c r="BO45" i="1"/>
  <c r="BM45" i="1"/>
  <c r="BN45" i="1" s="1"/>
  <c r="BL45" i="1"/>
  <c r="BJ45" i="1"/>
  <c r="BK45" i="1" s="1"/>
  <c r="BI45" i="1"/>
  <c r="BG45" i="1"/>
  <c r="BH45" i="1" s="1"/>
  <c r="BF45" i="1"/>
  <c r="BD45" i="1"/>
  <c r="BE45" i="1" s="1"/>
  <c r="BC45" i="1"/>
  <c r="BA45" i="1"/>
  <c r="BB45" i="1" s="1"/>
  <c r="AZ45" i="1"/>
  <c r="AX45" i="1"/>
  <c r="AY45" i="1" s="1"/>
  <c r="AW45" i="1"/>
  <c r="AU45" i="1"/>
  <c r="AV45" i="1" s="1"/>
  <c r="AT45" i="1"/>
  <c r="AR45" i="1"/>
  <c r="AS45" i="1" s="1"/>
  <c r="AQ45" i="1"/>
  <c r="AO45" i="1"/>
  <c r="AP45" i="1" s="1"/>
  <c r="AN45" i="1"/>
  <c r="AL45" i="1"/>
  <c r="AM45" i="1" s="1"/>
  <c r="AK45" i="1"/>
  <c r="AI45" i="1"/>
  <c r="AJ45" i="1" s="1"/>
  <c r="AH45" i="1"/>
  <c r="AF45" i="1"/>
  <c r="AG45" i="1" s="1"/>
  <c r="AE45" i="1"/>
  <c r="AC45" i="1"/>
  <c r="AD45" i="1" s="1"/>
  <c r="AB45" i="1"/>
  <c r="Z45" i="1"/>
  <c r="AA45" i="1" s="1"/>
  <c r="Y45" i="1"/>
  <c r="W45" i="1"/>
  <c r="X45" i="1" s="1"/>
  <c r="V45" i="1"/>
  <c r="T45" i="1"/>
  <c r="U45" i="1" s="1"/>
  <c r="S45" i="1"/>
  <c r="Q45" i="1"/>
  <c r="R45" i="1" s="1"/>
  <c r="P45" i="1"/>
  <c r="N45" i="1"/>
  <c r="O45" i="1" s="1"/>
  <c r="M45" i="1"/>
  <c r="K45" i="1"/>
  <c r="L45" i="1" s="1"/>
  <c r="J45" i="1"/>
  <c r="H45" i="1"/>
  <c r="I45" i="1" s="1"/>
  <c r="G45" i="1"/>
  <c r="E45" i="1"/>
  <c r="F45" i="1" s="1"/>
  <c r="D45" i="1"/>
  <c r="BV44" i="1"/>
  <c r="BW44" i="1" s="1"/>
  <c r="BU44" i="1"/>
  <c r="BS44" i="1"/>
  <c r="BT44" i="1" s="1"/>
  <c r="BR44" i="1"/>
  <c r="BP44" i="1"/>
  <c r="BQ44" i="1" s="1"/>
  <c r="BO44" i="1"/>
  <c r="BM44" i="1"/>
  <c r="BN44" i="1" s="1"/>
  <c r="BL44" i="1"/>
  <c r="BJ44" i="1"/>
  <c r="BK44" i="1" s="1"/>
  <c r="BI44" i="1"/>
  <c r="BG44" i="1"/>
  <c r="BH44" i="1" s="1"/>
  <c r="BF44" i="1"/>
  <c r="BD44" i="1"/>
  <c r="BE44" i="1" s="1"/>
  <c r="BC44" i="1"/>
  <c r="BA44" i="1"/>
  <c r="BB44" i="1" s="1"/>
  <c r="AZ44" i="1"/>
  <c r="AX44" i="1"/>
  <c r="AY44" i="1" s="1"/>
  <c r="AW44" i="1"/>
  <c r="AU44" i="1"/>
  <c r="AV44" i="1" s="1"/>
  <c r="AT44" i="1"/>
  <c r="AR44" i="1"/>
  <c r="AS44" i="1" s="1"/>
  <c r="AQ44" i="1"/>
  <c r="AO44" i="1"/>
  <c r="AP44" i="1" s="1"/>
  <c r="AN44" i="1"/>
  <c r="AL44" i="1"/>
  <c r="AM44" i="1" s="1"/>
  <c r="AK44" i="1"/>
  <c r="AI44" i="1"/>
  <c r="AJ44" i="1" s="1"/>
  <c r="AH44" i="1"/>
  <c r="AF44" i="1"/>
  <c r="AE44" i="1"/>
  <c r="AG44" i="1" s="1"/>
  <c r="AC44" i="1"/>
  <c r="AD44" i="1" s="1"/>
  <c r="AB44" i="1"/>
  <c r="Z44" i="1"/>
  <c r="Y44" i="1"/>
  <c r="AA44" i="1" s="1"/>
  <c r="W44" i="1"/>
  <c r="X44" i="1" s="1"/>
  <c r="V44" i="1"/>
  <c r="T44" i="1"/>
  <c r="S44" i="1"/>
  <c r="U44" i="1" s="1"/>
  <c r="Q44" i="1"/>
  <c r="R44" i="1" s="1"/>
  <c r="P44" i="1"/>
  <c r="N44" i="1"/>
  <c r="M44" i="1"/>
  <c r="O44" i="1" s="1"/>
  <c r="K44" i="1"/>
  <c r="L44" i="1" s="1"/>
  <c r="J44" i="1"/>
  <c r="H44" i="1"/>
  <c r="G44" i="1"/>
  <c r="I44" i="1" s="1"/>
  <c r="E44" i="1"/>
  <c r="F44" i="1" s="1"/>
  <c r="D44" i="1"/>
  <c r="BV43" i="1"/>
  <c r="BU43" i="1"/>
  <c r="BW43" i="1" s="1"/>
  <c r="BS43" i="1"/>
  <c r="BT43" i="1" s="1"/>
  <c r="BR43" i="1"/>
  <c r="BP43" i="1"/>
  <c r="BO43" i="1"/>
  <c r="BQ43" i="1" s="1"/>
  <c r="BM43" i="1"/>
  <c r="BN43" i="1" s="1"/>
  <c r="BL43" i="1"/>
  <c r="BJ43" i="1"/>
  <c r="BI43" i="1"/>
  <c r="BK43" i="1" s="1"/>
  <c r="BG43" i="1"/>
  <c r="BH43" i="1" s="1"/>
  <c r="BF43" i="1"/>
  <c r="BD43" i="1"/>
  <c r="BC43" i="1"/>
  <c r="BE43" i="1" s="1"/>
  <c r="BA43" i="1"/>
  <c r="BB43" i="1" s="1"/>
  <c r="AZ43" i="1"/>
  <c r="AX43" i="1"/>
  <c r="AW43" i="1"/>
  <c r="AY43" i="1" s="1"/>
  <c r="AU43" i="1"/>
  <c r="AV43" i="1" s="1"/>
  <c r="AT43" i="1"/>
  <c r="AR43" i="1"/>
  <c r="AQ43" i="1"/>
  <c r="AS43" i="1" s="1"/>
  <c r="AO43" i="1"/>
  <c r="AP43" i="1" s="1"/>
  <c r="AN43" i="1"/>
  <c r="AL43" i="1"/>
  <c r="AK43" i="1"/>
  <c r="AM43" i="1" s="1"/>
  <c r="AI43" i="1"/>
  <c r="AJ43" i="1" s="1"/>
  <c r="AH43" i="1"/>
  <c r="AF43" i="1"/>
  <c r="AE43" i="1"/>
  <c r="AG43" i="1" s="1"/>
  <c r="AC43" i="1"/>
  <c r="AD43" i="1" s="1"/>
  <c r="AB43" i="1"/>
  <c r="Z43" i="1"/>
  <c r="Y43" i="1"/>
  <c r="AA43" i="1" s="1"/>
  <c r="W43" i="1"/>
  <c r="X43" i="1" s="1"/>
  <c r="V43" i="1"/>
  <c r="T43" i="1"/>
  <c r="S43" i="1"/>
  <c r="U43" i="1" s="1"/>
  <c r="Q43" i="1"/>
  <c r="R43" i="1" s="1"/>
  <c r="P43" i="1"/>
  <c r="N43" i="1"/>
  <c r="M43" i="1"/>
  <c r="O43" i="1" s="1"/>
  <c r="K43" i="1"/>
  <c r="L43" i="1" s="1"/>
  <c r="J43" i="1"/>
  <c r="H43" i="1"/>
  <c r="G43" i="1"/>
  <c r="I43" i="1" s="1"/>
  <c r="E43" i="1"/>
  <c r="F43" i="1" s="1"/>
  <c r="D43" i="1"/>
  <c r="BV42" i="1"/>
  <c r="BU42" i="1"/>
  <c r="BW42" i="1" s="1"/>
  <c r="BS42" i="1"/>
  <c r="BT42" i="1" s="1"/>
  <c r="BR42" i="1"/>
  <c r="BP42" i="1"/>
  <c r="BO42" i="1"/>
  <c r="BQ42" i="1" s="1"/>
  <c r="BM42" i="1"/>
  <c r="BN42" i="1" s="1"/>
  <c r="BL42" i="1"/>
  <c r="BJ42" i="1"/>
  <c r="BI42" i="1"/>
  <c r="BK42" i="1" s="1"/>
  <c r="BG42" i="1"/>
  <c r="BH42" i="1" s="1"/>
  <c r="BF42" i="1"/>
  <c r="BD42" i="1"/>
  <c r="BC42" i="1"/>
  <c r="BE42" i="1" s="1"/>
  <c r="BA42" i="1"/>
  <c r="BB42" i="1" s="1"/>
  <c r="AZ42" i="1"/>
  <c r="AX42" i="1"/>
  <c r="AW42" i="1"/>
  <c r="AY42" i="1" s="1"/>
  <c r="AU42" i="1"/>
  <c r="AV42" i="1" s="1"/>
  <c r="AT42" i="1"/>
  <c r="AR42" i="1"/>
  <c r="AQ42" i="1"/>
  <c r="AS42" i="1" s="1"/>
  <c r="AO42" i="1"/>
  <c r="AP42" i="1" s="1"/>
  <c r="AN42" i="1"/>
  <c r="AL42" i="1"/>
  <c r="AK42" i="1"/>
  <c r="AM42" i="1" s="1"/>
  <c r="AI42" i="1"/>
  <c r="AJ42" i="1" s="1"/>
  <c r="AH42" i="1"/>
  <c r="AF42" i="1"/>
  <c r="AE42" i="1"/>
  <c r="AG42" i="1" s="1"/>
  <c r="AC42" i="1"/>
  <c r="AD42" i="1" s="1"/>
  <c r="AB42" i="1"/>
  <c r="Z42" i="1"/>
  <c r="Y42" i="1"/>
  <c r="AA42" i="1" s="1"/>
  <c r="W42" i="1"/>
  <c r="X42" i="1" s="1"/>
  <c r="V42" i="1"/>
  <c r="T42" i="1"/>
  <c r="S42" i="1"/>
  <c r="U42" i="1" s="1"/>
  <c r="Q42" i="1"/>
  <c r="R42" i="1" s="1"/>
  <c r="P42" i="1"/>
  <c r="N42" i="1"/>
  <c r="M42" i="1"/>
  <c r="O42" i="1" s="1"/>
  <c r="K42" i="1"/>
  <c r="L42" i="1" s="1"/>
  <c r="J42" i="1"/>
  <c r="H42" i="1"/>
  <c r="G42" i="1"/>
  <c r="I42" i="1" s="1"/>
  <c r="E42" i="1"/>
  <c r="F42" i="1" s="1"/>
  <c r="D42" i="1"/>
  <c r="BV41" i="1"/>
  <c r="BU41" i="1"/>
  <c r="BW41" i="1" s="1"/>
  <c r="BS41" i="1"/>
  <c r="BT41" i="1" s="1"/>
  <c r="BR41" i="1"/>
  <c r="BP41" i="1"/>
  <c r="BO41" i="1"/>
  <c r="BQ41" i="1" s="1"/>
  <c r="BM41" i="1"/>
  <c r="BN41" i="1" s="1"/>
  <c r="BL41" i="1"/>
  <c r="BJ41" i="1"/>
  <c r="BI41" i="1"/>
  <c r="BK41" i="1" s="1"/>
  <c r="BG41" i="1"/>
  <c r="BH41" i="1" s="1"/>
  <c r="BF41" i="1"/>
  <c r="BD41" i="1"/>
  <c r="BC41" i="1"/>
  <c r="BE41" i="1" s="1"/>
  <c r="BA41" i="1"/>
  <c r="BB41" i="1" s="1"/>
  <c r="AZ41" i="1"/>
  <c r="AX41" i="1"/>
  <c r="AW41" i="1"/>
  <c r="AY41" i="1" s="1"/>
  <c r="AU41" i="1"/>
  <c r="AV41" i="1" s="1"/>
  <c r="AT41" i="1"/>
  <c r="AR41" i="1"/>
  <c r="AQ41" i="1"/>
  <c r="AS41" i="1" s="1"/>
  <c r="AO41" i="1"/>
  <c r="AP41" i="1" s="1"/>
  <c r="AN41" i="1"/>
  <c r="AL41" i="1"/>
  <c r="AK41" i="1"/>
  <c r="AM41" i="1" s="1"/>
  <c r="AI41" i="1"/>
  <c r="AJ41" i="1" s="1"/>
  <c r="AH41" i="1"/>
  <c r="AF41" i="1"/>
  <c r="AE41" i="1"/>
  <c r="AG41" i="1" s="1"/>
  <c r="AC41" i="1"/>
  <c r="AD41" i="1" s="1"/>
  <c r="AB41" i="1"/>
  <c r="Z41" i="1"/>
  <c r="Y41" i="1"/>
  <c r="AA41" i="1" s="1"/>
  <c r="W41" i="1"/>
  <c r="X41" i="1" s="1"/>
  <c r="V41" i="1"/>
  <c r="T41" i="1"/>
  <c r="S41" i="1"/>
  <c r="U41" i="1" s="1"/>
  <c r="Q41" i="1"/>
  <c r="R41" i="1" s="1"/>
  <c r="P41" i="1"/>
  <c r="N41" i="1"/>
  <c r="M41" i="1"/>
  <c r="O41" i="1" s="1"/>
  <c r="K41" i="1"/>
  <c r="L41" i="1" s="1"/>
  <c r="J41" i="1"/>
  <c r="H41" i="1"/>
  <c r="G41" i="1"/>
  <c r="I41" i="1" s="1"/>
  <c r="E41" i="1"/>
  <c r="F41" i="1" s="1"/>
  <c r="D41" i="1"/>
  <c r="BV40" i="1"/>
  <c r="BU40" i="1"/>
  <c r="BW40" i="1" s="1"/>
  <c r="BS40" i="1"/>
  <c r="BT40" i="1" s="1"/>
  <c r="BR40" i="1"/>
  <c r="BP40" i="1"/>
  <c r="BO40" i="1"/>
  <c r="BQ40" i="1" s="1"/>
  <c r="BM40" i="1"/>
  <c r="BN40" i="1" s="1"/>
  <c r="BL40" i="1"/>
  <c r="BJ40" i="1"/>
  <c r="BI40" i="1"/>
  <c r="BK40" i="1" s="1"/>
  <c r="BG40" i="1"/>
  <c r="BH40" i="1" s="1"/>
  <c r="BF40" i="1"/>
  <c r="BD40" i="1"/>
  <c r="BC40" i="1"/>
  <c r="BE40" i="1" s="1"/>
  <c r="BA40" i="1"/>
  <c r="BB40" i="1" s="1"/>
  <c r="AZ40" i="1"/>
  <c r="AX40" i="1"/>
  <c r="AW40" i="1"/>
  <c r="AY40" i="1" s="1"/>
  <c r="AU40" i="1"/>
  <c r="AV40" i="1" s="1"/>
  <c r="AT40" i="1"/>
  <c r="AR40" i="1"/>
  <c r="AQ40" i="1"/>
  <c r="AS40" i="1" s="1"/>
  <c r="AO40" i="1"/>
  <c r="AP40" i="1" s="1"/>
  <c r="AN40" i="1"/>
  <c r="AL40" i="1"/>
  <c r="AK40" i="1"/>
  <c r="AM40" i="1" s="1"/>
  <c r="AI40" i="1"/>
  <c r="AJ40" i="1" s="1"/>
  <c r="AH40" i="1"/>
  <c r="AF40" i="1"/>
  <c r="AE40" i="1"/>
  <c r="AG40" i="1" s="1"/>
  <c r="AC40" i="1"/>
  <c r="AD40" i="1" s="1"/>
  <c r="AB40" i="1"/>
  <c r="Z40" i="1"/>
  <c r="Y40" i="1"/>
  <c r="AA40" i="1" s="1"/>
  <c r="W40" i="1"/>
  <c r="X40" i="1" s="1"/>
  <c r="V40" i="1"/>
  <c r="T40" i="1"/>
  <c r="S40" i="1"/>
  <c r="U40" i="1" s="1"/>
  <c r="Q40" i="1"/>
  <c r="R40" i="1" s="1"/>
  <c r="P40" i="1"/>
  <c r="N40" i="1"/>
  <c r="M40" i="1"/>
  <c r="O40" i="1" s="1"/>
  <c r="K40" i="1"/>
  <c r="L40" i="1" s="1"/>
  <c r="J40" i="1"/>
  <c r="H40" i="1"/>
  <c r="G40" i="1"/>
  <c r="I40" i="1" s="1"/>
  <c r="E40" i="1"/>
  <c r="F40" i="1" s="1"/>
  <c r="D40" i="1"/>
  <c r="BV39" i="1"/>
  <c r="BU39" i="1"/>
  <c r="BW39" i="1" s="1"/>
  <c r="BS39" i="1"/>
  <c r="BT39" i="1" s="1"/>
  <c r="BR39" i="1"/>
  <c r="BP39" i="1"/>
  <c r="BO39" i="1"/>
  <c r="BQ39" i="1" s="1"/>
  <c r="BM39" i="1"/>
  <c r="BN39" i="1" s="1"/>
  <c r="BL39" i="1"/>
  <c r="BJ39" i="1"/>
  <c r="BI39" i="1"/>
  <c r="BK39" i="1" s="1"/>
  <c r="BG39" i="1"/>
  <c r="BH39" i="1" s="1"/>
  <c r="BF39" i="1"/>
  <c r="BD39" i="1"/>
  <c r="BC39" i="1"/>
  <c r="BE39" i="1" s="1"/>
  <c r="BA39" i="1"/>
  <c r="BB39" i="1" s="1"/>
  <c r="AZ39" i="1"/>
  <c r="AX39" i="1"/>
  <c r="AW39" i="1"/>
  <c r="AY39" i="1" s="1"/>
  <c r="AU39" i="1"/>
  <c r="AV39" i="1" s="1"/>
  <c r="AT39" i="1"/>
  <c r="AR39" i="1"/>
  <c r="AQ39" i="1"/>
  <c r="AS39" i="1" s="1"/>
  <c r="AO39" i="1"/>
  <c r="AP39" i="1" s="1"/>
  <c r="AN39" i="1"/>
  <c r="AL39" i="1"/>
  <c r="AK39" i="1"/>
  <c r="AM39" i="1" s="1"/>
  <c r="AI39" i="1"/>
  <c r="AJ39" i="1" s="1"/>
  <c r="AH39" i="1"/>
  <c r="AF39" i="1"/>
  <c r="AE39" i="1"/>
  <c r="AG39" i="1" s="1"/>
  <c r="AC39" i="1"/>
  <c r="AD39" i="1" s="1"/>
  <c r="AB39" i="1"/>
  <c r="Z39" i="1"/>
  <c r="Y39" i="1"/>
  <c r="AA39" i="1" s="1"/>
  <c r="W39" i="1"/>
  <c r="X39" i="1" s="1"/>
  <c r="V39" i="1"/>
  <c r="T39" i="1"/>
  <c r="S39" i="1"/>
  <c r="U39" i="1" s="1"/>
  <c r="Q39" i="1"/>
  <c r="R39" i="1" s="1"/>
  <c r="P39" i="1"/>
  <c r="N39" i="1"/>
  <c r="M39" i="1"/>
  <c r="O39" i="1" s="1"/>
  <c r="K39" i="1"/>
  <c r="L39" i="1" s="1"/>
  <c r="J39" i="1"/>
  <c r="H39" i="1"/>
  <c r="G39" i="1"/>
  <c r="I39" i="1" s="1"/>
  <c r="E39" i="1"/>
  <c r="F39" i="1" s="1"/>
  <c r="D39" i="1"/>
  <c r="BV38" i="1"/>
  <c r="BU38" i="1"/>
  <c r="BW38" i="1" s="1"/>
  <c r="BS38" i="1"/>
  <c r="BT38" i="1" s="1"/>
  <c r="BR38" i="1"/>
  <c r="BP38" i="1"/>
  <c r="BO38" i="1"/>
  <c r="BQ38" i="1" s="1"/>
  <c r="BM38" i="1"/>
  <c r="BN38" i="1" s="1"/>
  <c r="BL38" i="1"/>
  <c r="BJ38" i="1"/>
  <c r="BI38" i="1"/>
  <c r="BK38" i="1" s="1"/>
  <c r="BG38" i="1"/>
  <c r="BH38" i="1" s="1"/>
  <c r="BF38" i="1"/>
  <c r="BD38" i="1"/>
  <c r="BC38" i="1"/>
  <c r="BE38" i="1" s="1"/>
  <c r="BA38" i="1"/>
  <c r="BB38" i="1" s="1"/>
  <c r="AZ38" i="1"/>
  <c r="AX38" i="1"/>
  <c r="AW38" i="1"/>
  <c r="AY38" i="1" s="1"/>
  <c r="AU38" i="1"/>
  <c r="AV38" i="1" s="1"/>
  <c r="AT38" i="1"/>
  <c r="AR38" i="1"/>
  <c r="AQ38" i="1"/>
  <c r="AS38" i="1" s="1"/>
  <c r="AO38" i="1"/>
  <c r="AP38" i="1" s="1"/>
  <c r="AN38" i="1"/>
  <c r="AL38" i="1"/>
  <c r="AK38" i="1"/>
  <c r="AM38" i="1" s="1"/>
  <c r="AI38" i="1"/>
  <c r="AJ38" i="1" s="1"/>
  <c r="AH38" i="1"/>
  <c r="AF38" i="1"/>
  <c r="AE38" i="1"/>
  <c r="AG38" i="1" s="1"/>
  <c r="AC38" i="1"/>
  <c r="AD38" i="1" s="1"/>
  <c r="AB38" i="1"/>
  <c r="Z38" i="1"/>
  <c r="Y38" i="1"/>
  <c r="AA38" i="1" s="1"/>
  <c r="W38" i="1"/>
  <c r="X38" i="1" s="1"/>
  <c r="V38" i="1"/>
  <c r="T38" i="1"/>
  <c r="S38" i="1"/>
  <c r="U38" i="1" s="1"/>
  <c r="Q38" i="1"/>
  <c r="R38" i="1" s="1"/>
  <c r="P38" i="1"/>
  <c r="N38" i="1"/>
  <c r="M38" i="1"/>
  <c r="O38" i="1" s="1"/>
  <c r="K38" i="1"/>
  <c r="L38" i="1" s="1"/>
  <c r="J38" i="1"/>
  <c r="H38" i="1"/>
  <c r="G38" i="1"/>
  <c r="I38" i="1" s="1"/>
  <c r="E38" i="1"/>
  <c r="F38" i="1" s="1"/>
  <c r="D38" i="1"/>
  <c r="BV37" i="1"/>
  <c r="BU37" i="1"/>
  <c r="BW37" i="1" s="1"/>
  <c r="BS37" i="1"/>
  <c r="BT37" i="1" s="1"/>
  <c r="BR37" i="1"/>
  <c r="BP37" i="1"/>
  <c r="BO37" i="1"/>
  <c r="BQ37" i="1" s="1"/>
  <c r="BM37" i="1"/>
  <c r="BN37" i="1" s="1"/>
  <c r="BL37" i="1"/>
  <c r="BJ37" i="1"/>
  <c r="BI37" i="1"/>
  <c r="BK37" i="1" s="1"/>
  <c r="BG37" i="1"/>
  <c r="BH37" i="1" s="1"/>
  <c r="BF37" i="1"/>
  <c r="BD37" i="1"/>
  <c r="BC37" i="1"/>
  <c r="BE37" i="1" s="1"/>
  <c r="BA37" i="1"/>
  <c r="BB37" i="1" s="1"/>
  <c r="AZ37" i="1"/>
  <c r="AX37" i="1"/>
  <c r="AW37" i="1"/>
  <c r="AY37" i="1" s="1"/>
  <c r="AU37" i="1"/>
  <c r="AV37" i="1" s="1"/>
  <c r="AT37" i="1"/>
  <c r="AR37" i="1"/>
  <c r="AQ37" i="1"/>
  <c r="AS37" i="1" s="1"/>
  <c r="AO37" i="1"/>
  <c r="AP37" i="1" s="1"/>
  <c r="AN37" i="1"/>
  <c r="AL37" i="1"/>
  <c r="AK37" i="1"/>
  <c r="AM37" i="1" s="1"/>
  <c r="AI37" i="1"/>
  <c r="AJ37" i="1" s="1"/>
  <c r="AH37" i="1"/>
  <c r="AF37" i="1"/>
  <c r="AE37" i="1"/>
  <c r="AG37" i="1" s="1"/>
  <c r="AC37" i="1"/>
  <c r="AD37" i="1" s="1"/>
  <c r="AB37" i="1"/>
  <c r="Z37" i="1"/>
  <c r="Y37" i="1"/>
  <c r="AA37" i="1" s="1"/>
  <c r="W37" i="1"/>
  <c r="X37" i="1" s="1"/>
  <c r="V37" i="1"/>
  <c r="T37" i="1"/>
  <c r="S37" i="1"/>
  <c r="U37" i="1" s="1"/>
  <c r="Q37" i="1"/>
  <c r="R37" i="1" s="1"/>
  <c r="P37" i="1"/>
  <c r="N37" i="1"/>
  <c r="M37" i="1"/>
  <c r="O37" i="1" s="1"/>
  <c r="K37" i="1"/>
  <c r="L37" i="1" s="1"/>
  <c r="J37" i="1"/>
  <c r="H37" i="1"/>
  <c r="G37" i="1"/>
  <c r="I37" i="1" s="1"/>
  <c r="E37" i="1"/>
  <c r="F37" i="1" s="1"/>
  <c r="D37" i="1"/>
  <c r="BV36" i="1"/>
  <c r="BU36" i="1"/>
  <c r="BW36" i="1" s="1"/>
  <c r="BS36" i="1"/>
  <c r="BT36" i="1" s="1"/>
  <c r="BR36" i="1"/>
  <c r="BP36" i="1"/>
  <c r="BO36" i="1"/>
  <c r="BQ36" i="1" s="1"/>
  <c r="BM36" i="1"/>
  <c r="BN36" i="1" s="1"/>
  <c r="BL36" i="1"/>
  <c r="BJ36" i="1"/>
  <c r="BI36" i="1"/>
  <c r="BK36" i="1" s="1"/>
  <c r="BG36" i="1"/>
  <c r="BH36" i="1" s="1"/>
  <c r="BF36" i="1"/>
  <c r="BD36" i="1"/>
  <c r="BC36" i="1"/>
  <c r="BE36" i="1" s="1"/>
  <c r="BA36" i="1"/>
  <c r="BB36" i="1" s="1"/>
  <c r="AZ36" i="1"/>
  <c r="AX36" i="1"/>
  <c r="AW36" i="1"/>
  <c r="AY36" i="1" s="1"/>
  <c r="AU36" i="1"/>
  <c r="AV36" i="1" s="1"/>
  <c r="AT36" i="1"/>
  <c r="AR36" i="1"/>
  <c r="AQ36" i="1"/>
  <c r="AS36" i="1" s="1"/>
  <c r="AO36" i="1"/>
  <c r="AP36" i="1" s="1"/>
  <c r="AN36" i="1"/>
  <c r="AL36" i="1"/>
  <c r="AK36" i="1"/>
  <c r="AM36" i="1" s="1"/>
  <c r="AI36" i="1"/>
  <c r="AJ36" i="1" s="1"/>
  <c r="AH36" i="1"/>
  <c r="AF36" i="1"/>
  <c r="AE36" i="1"/>
  <c r="AG36" i="1" s="1"/>
  <c r="AC36" i="1"/>
  <c r="AD36" i="1" s="1"/>
  <c r="AB36" i="1"/>
  <c r="Z36" i="1"/>
  <c r="Y36" i="1"/>
  <c r="AA36" i="1" s="1"/>
  <c r="W36" i="1"/>
  <c r="X36" i="1" s="1"/>
  <c r="V36" i="1"/>
  <c r="T36" i="1"/>
  <c r="S36" i="1"/>
  <c r="U36" i="1" s="1"/>
  <c r="Q36" i="1"/>
  <c r="R36" i="1" s="1"/>
  <c r="P36" i="1"/>
  <c r="N36" i="1"/>
  <c r="M36" i="1"/>
  <c r="O36" i="1" s="1"/>
  <c r="K36" i="1"/>
  <c r="L36" i="1" s="1"/>
  <c r="J36" i="1"/>
  <c r="H36" i="1"/>
  <c r="G36" i="1"/>
  <c r="I36" i="1" s="1"/>
  <c r="E36" i="1"/>
  <c r="F36" i="1" s="1"/>
  <c r="D36" i="1"/>
  <c r="BV35" i="1"/>
  <c r="BU35" i="1"/>
  <c r="BW35" i="1" s="1"/>
  <c r="BS35" i="1"/>
  <c r="BT35" i="1" s="1"/>
  <c r="BR35" i="1"/>
  <c r="BP35" i="1"/>
  <c r="BO35" i="1"/>
  <c r="BQ35" i="1" s="1"/>
  <c r="BM35" i="1"/>
  <c r="BN35" i="1" s="1"/>
  <c r="BL35" i="1"/>
  <c r="BJ35" i="1"/>
  <c r="BI35" i="1"/>
  <c r="BK35" i="1" s="1"/>
  <c r="BG35" i="1"/>
  <c r="BH35" i="1" s="1"/>
  <c r="BF35" i="1"/>
  <c r="BD35" i="1"/>
  <c r="BC35" i="1"/>
  <c r="BE35" i="1" s="1"/>
  <c r="BA35" i="1"/>
  <c r="BB35" i="1" s="1"/>
  <c r="AZ35" i="1"/>
  <c r="AX35" i="1"/>
  <c r="AW35" i="1"/>
  <c r="AY35" i="1" s="1"/>
  <c r="AU35" i="1"/>
  <c r="AV35" i="1" s="1"/>
  <c r="AT35" i="1"/>
  <c r="AR35" i="1"/>
  <c r="AQ35" i="1"/>
  <c r="AS35" i="1" s="1"/>
  <c r="AO35" i="1"/>
  <c r="AP35" i="1" s="1"/>
  <c r="AN35" i="1"/>
  <c r="AL35" i="1"/>
  <c r="AK35" i="1"/>
  <c r="AM35" i="1" s="1"/>
  <c r="AI35" i="1"/>
  <c r="AJ35" i="1" s="1"/>
  <c r="AH35" i="1"/>
  <c r="AF35" i="1"/>
  <c r="AE35" i="1"/>
  <c r="AG35" i="1" s="1"/>
  <c r="AC35" i="1"/>
  <c r="AD35" i="1" s="1"/>
  <c r="AB35" i="1"/>
  <c r="Z35" i="1"/>
  <c r="Y35" i="1"/>
  <c r="AA35" i="1" s="1"/>
  <c r="W35" i="1"/>
  <c r="X35" i="1" s="1"/>
  <c r="V35" i="1"/>
  <c r="T35" i="1"/>
  <c r="S35" i="1"/>
  <c r="U35" i="1" s="1"/>
  <c r="Q35" i="1"/>
  <c r="R35" i="1" s="1"/>
  <c r="P35" i="1"/>
  <c r="N35" i="1"/>
  <c r="M35" i="1"/>
  <c r="O35" i="1" s="1"/>
  <c r="K35" i="1"/>
  <c r="L35" i="1" s="1"/>
  <c r="J35" i="1"/>
  <c r="H35" i="1"/>
  <c r="G35" i="1"/>
  <c r="I35" i="1" s="1"/>
  <c r="E35" i="1"/>
  <c r="F35" i="1" s="1"/>
  <c r="D35" i="1"/>
  <c r="BV34" i="1"/>
  <c r="BV51" i="1" s="1"/>
  <c r="BU34" i="1"/>
  <c r="BU51" i="1" s="1"/>
  <c r="BS34" i="1"/>
  <c r="BS51" i="1" s="1"/>
  <c r="BR34" i="1"/>
  <c r="BR51" i="1" s="1"/>
  <c r="BR57" i="1" s="1"/>
  <c r="BP34" i="1"/>
  <c r="BP51" i="1" s="1"/>
  <c r="BO34" i="1"/>
  <c r="BO51" i="1" s="1"/>
  <c r="BO57" i="1" s="1"/>
  <c r="BM34" i="1"/>
  <c r="BM51" i="1" s="1"/>
  <c r="BL34" i="1"/>
  <c r="BL51" i="1" s="1"/>
  <c r="BL57" i="1" s="1"/>
  <c r="BJ34" i="1"/>
  <c r="BJ51" i="1" s="1"/>
  <c r="BI34" i="1"/>
  <c r="BI51" i="1" s="1"/>
  <c r="BG34" i="1"/>
  <c r="BG51" i="1" s="1"/>
  <c r="BF34" i="1"/>
  <c r="BF51" i="1" s="1"/>
  <c r="BF57" i="1" s="1"/>
  <c r="BD34" i="1"/>
  <c r="BD51" i="1" s="1"/>
  <c r="BC34" i="1"/>
  <c r="BC51" i="1" s="1"/>
  <c r="BC57" i="1" s="1"/>
  <c r="BA34" i="1"/>
  <c r="BA51" i="1" s="1"/>
  <c r="AZ34" i="1"/>
  <c r="AZ51" i="1" s="1"/>
  <c r="AZ57" i="1" s="1"/>
  <c r="AX34" i="1"/>
  <c r="AX51" i="1" s="1"/>
  <c r="AW34" i="1"/>
  <c r="AW51" i="1" s="1"/>
  <c r="AU34" i="1"/>
  <c r="AU51" i="1" s="1"/>
  <c r="AT34" i="1"/>
  <c r="AT51" i="1" s="1"/>
  <c r="AT57" i="1" s="1"/>
  <c r="AR34" i="1"/>
  <c r="AR51" i="1" s="1"/>
  <c r="AR57" i="1" s="1"/>
  <c r="AQ34" i="1"/>
  <c r="AQ51" i="1" s="1"/>
  <c r="AQ57" i="1" s="1"/>
  <c r="AO34" i="1"/>
  <c r="AO51" i="1" s="1"/>
  <c r="AN34" i="1"/>
  <c r="AN51" i="1" s="1"/>
  <c r="AN57" i="1" s="1"/>
  <c r="AL34" i="1"/>
  <c r="AL51" i="1" s="1"/>
  <c r="AL57" i="1" s="1"/>
  <c r="AK34" i="1"/>
  <c r="AM34" i="1" s="1"/>
  <c r="AI34" i="1"/>
  <c r="AI51" i="1" s="1"/>
  <c r="AH34" i="1"/>
  <c r="AH51" i="1" s="1"/>
  <c r="AH57" i="1" s="1"/>
  <c r="AF34" i="1"/>
  <c r="AF51" i="1" s="1"/>
  <c r="AF57" i="1" s="1"/>
  <c r="AE34" i="1"/>
  <c r="AE51" i="1" s="1"/>
  <c r="AE57" i="1" s="1"/>
  <c r="AC34" i="1"/>
  <c r="AC51" i="1" s="1"/>
  <c r="AB34" i="1"/>
  <c r="AB51" i="1" s="1"/>
  <c r="AB57" i="1" s="1"/>
  <c r="Z34" i="1"/>
  <c r="Z51" i="1" s="1"/>
  <c r="Z57" i="1" s="1"/>
  <c r="Y34" i="1"/>
  <c r="AA34" i="1" s="1"/>
  <c r="W34" i="1"/>
  <c r="W51" i="1" s="1"/>
  <c r="V34" i="1"/>
  <c r="V51" i="1" s="1"/>
  <c r="V57" i="1" s="1"/>
  <c r="T34" i="1"/>
  <c r="T51" i="1" s="1"/>
  <c r="T57" i="1" s="1"/>
  <c r="S34" i="1"/>
  <c r="S51" i="1" s="1"/>
  <c r="S57" i="1" s="1"/>
  <c r="Q34" i="1"/>
  <c r="Q51" i="1" s="1"/>
  <c r="P34" i="1"/>
  <c r="P51" i="1" s="1"/>
  <c r="P57" i="1" s="1"/>
  <c r="N34" i="1"/>
  <c r="N51" i="1" s="1"/>
  <c r="N57" i="1" s="1"/>
  <c r="M34" i="1"/>
  <c r="M51" i="1" s="1"/>
  <c r="K34" i="1"/>
  <c r="K51" i="1" s="1"/>
  <c r="J34" i="1"/>
  <c r="J51" i="1" s="1"/>
  <c r="J57" i="1" s="1"/>
  <c r="H34" i="1"/>
  <c r="H51" i="1" s="1"/>
  <c r="H57" i="1" s="1"/>
  <c r="G34" i="1"/>
  <c r="G51" i="1" s="1"/>
  <c r="G57" i="1" s="1"/>
  <c r="E34" i="1"/>
  <c r="E51" i="1" s="1"/>
  <c r="D34" i="1"/>
  <c r="D51" i="1" s="1"/>
  <c r="D57" i="1" s="1"/>
  <c r="BV32" i="1"/>
  <c r="BW32" i="1" s="1"/>
  <c r="BU32" i="1"/>
  <c r="BS32" i="1"/>
  <c r="BT32" i="1" s="1"/>
  <c r="BR32" i="1"/>
  <c r="BP32" i="1"/>
  <c r="BQ32" i="1" s="1"/>
  <c r="BO32" i="1"/>
  <c r="BM32" i="1"/>
  <c r="BN32" i="1" s="1"/>
  <c r="BL32" i="1"/>
  <c r="BJ32" i="1"/>
  <c r="BK32" i="1" s="1"/>
  <c r="BI32" i="1"/>
  <c r="BG32" i="1"/>
  <c r="BH32" i="1" s="1"/>
  <c r="BF32" i="1"/>
  <c r="BD32" i="1"/>
  <c r="BE32" i="1" s="1"/>
  <c r="BC32" i="1"/>
  <c r="BA32" i="1"/>
  <c r="BB32" i="1" s="1"/>
  <c r="AZ32" i="1"/>
  <c r="AX32" i="1"/>
  <c r="AY32" i="1" s="1"/>
  <c r="AW32" i="1"/>
  <c r="AU32" i="1"/>
  <c r="AV32" i="1" s="1"/>
  <c r="AT32" i="1"/>
  <c r="AR32" i="1"/>
  <c r="AS32" i="1" s="1"/>
  <c r="AQ32" i="1"/>
  <c r="AO32" i="1"/>
  <c r="AP32" i="1" s="1"/>
  <c r="AN32" i="1"/>
  <c r="AL32" i="1"/>
  <c r="AM32" i="1" s="1"/>
  <c r="AK32" i="1"/>
  <c r="AI32" i="1"/>
  <c r="AJ32" i="1" s="1"/>
  <c r="AH32" i="1"/>
  <c r="AF32" i="1"/>
  <c r="AG32" i="1" s="1"/>
  <c r="AE32" i="1"/>
  <c r="AC32" i="1"/>
  <c r="AD32" i="1" s="1"/>
  <c r="AB32" i="1"/>
  <c r="Z32" i="1"/>
  <c r="AA32" i="1" s="1"/>
  <c r="Y32" i="1"/>
  <c r="W32" i="1"/>
  <c r="X32" i="1" s="1"/>
  <c r="V32" i="1"/>
  <c r="T32" i="1"/>
  <c r="U32" i="1" s="1"/>
  <c r="S32" i="1"/>
  <c r="Q32" i="1"/>
  <c r="R32" i="1" s="1"/>
  <c r="P32" i="1"/>
  <c r="N32" i="1"/>
  <c r="O32" i="1" s="1"/>
  <c r="M32" i="1"/>
  <c r="K32" i="1"/>
  <c r="L32" i="1" s="1"/>
  <c r="J32" i="1"/>
  <c r="H32" i="1"/>
  <c r="I32" i="1" s="1"/>
  <c r="G32" i="1"/>
  <c r="E32" i="1"/>
  <c r="F32" i="1" s="1"/>
  <c r="D32" i="1"/>
  <c r="BV31" i="1"/>
  <c r="BW31" i="1" s="1"/>
  <c r="BU31" i="1"/>
  <c r="BS31" i="1"/>
  <c r="BT31" i="1" s="1"/>
  <c r="BR31" i="1"/>
  <c r="BP31" i="1"/>
  <c r="BQ31" i="1" s="1"/>
  <c r="BO31" i="1"/>
  <c r="BM31" i="1"/>
  <c r="BN31" i="1" s="1"/>
  <c r="BL31" i="1"/>
  <c r="BJ31" i="1"/>
  <c r="BK31" i="1" s="1"/>
  <c r="BI31" i="1"/>
  <c r="BG31" i="1"/>
  <c r="BH31" i="1" s="1"/>
  <c r="BF31" i="1"/>
  <c r="BD31" i="1"/>
  <c r="BE31" i="1" s="1"/>
  <c r="BC31" i="1"/>
  <c r="BA31" i="1"/>
  <c r="BB31" i="1" s="1"/>
  <c r="AZ31" i="1"/>
  <c r="AX31" i="1"/>
  <c r="AY31" i="1" s="1"/>
  <c r="AW31" i="1"/>
  <c r="AU31" i="1"/>
  <c r="AV31" i="1" s="1"/>
  <c r="AT31" i="1"/>
  <c r="AR31" i="1"/>
  <c r="AS31" i="1" s="1"/>
  <c r="AQ31" i="1"/>
  <c r="AO31" i="1"/>
  <c r="AP31" i="1" s="1"/>
  <c r="AN31" i="1"/>
  <c r="AL31" i="1"/>
  <c r="AM31" i="1" s="1"/>
  <c r="AK31" i="1"/>
  <c r="AI31" i="1"/>
  <c r="AJ31" i="1" s="1"/>
  <c r="AH31" i="1"/>
  <c r="AF31" i="1"/>
  <c r="AG31" i="1" s="1"/>
  <c r="AE31" i="1"/>
  <c r="AC31" i="1"/>
  <c r="AD31" i="1" s="1"/>
  <c r="AB31" i="1"/>
  <c r="Z31" i="1"/>
  <c r="AA31" i="1" s="1"/>
  <c r="Y31" i="1"/>
  <c r="W31" i="1"/>
  <c r="X31" i="1" s="1"/>
  <c r="V31" i="1"/>
  <c r="T31" i="1"/>
  <c r="U31" i="1" s="1"/>
  <c r="S31" i="1"/>
  <c r="Q31" i="1"/>
  <c r="R31" i="1" s="1"/>
  <c r="P31" i="1"/>
  <c r="N31" i="1"/>
  <c r="O31" i="1" s="1"/>
  <c r="M31" i="1"/>
  <c r="K31" i="1"/>
  <c r="L31" i="1" s="1"/>
  <c r="J31" i="1"/>
  <c r="H31" i="1"/>
  <c r="I31" i="1" s="1"/>
  <c r="G31" i="1"/>
  <c r="E31" i="1"/>
  <c r="F31" i="1" s="1"/>
  <c r="D31" i="1"/>
  <c r="BV30" i="1"/>
  <c r="BW30" i="1" s="1"/>
  <c r="BU30" i="1"/>
  <c r="BS30" i="1"/>
  <c r="BT30" i="1" s="1"/>
  <c r="BR30" i="1"/>
  <c r="BP30" i="1"/>
  <c r="BQ30" i="1" s="1"/>
  <c r="BO30" i="1"/>
  <c r="BM30" i="1"/>
  <c r="BN30" i="1" s="1"/>
  <c r="BL30" i="1"/>
  <c r="BJ30" i="1"/>
  <c r="BK30" i="1" s="1"/>
  <c r="BI30" i="1"/>
  <c r="BG30" i="1"/>
  <c r="BH30" i="1" s="1"/>
  <c r="BF30" i="1"/>
  <c r="BD30" i="1"/>
  <c r="BE30" i="1" s="1"/>
  <c r="BC30" i="1"/>
  <c r="BA30" i="1"/>
  <c r="BB30" i="1" s="1"/>
  <c r="AZ30" i="1"/>
  <c r="AX30" i="1"/>
  <c r="AY30" i="1" s="1"/>
  <c r="AW30" i="1"/>
  <c r="AU30" i="1"/>
  <c r="AV30" i="1" s="1"/>
  <c r="AT30" i="1"/>
  <c r="AR30" i="1"/>
  <c r="AS30" i="1" s="1"/>
  <c r="AQ30" i="1"/>
  <c r="AO30" i="1"/>
  <c r="AP30" i="1" s="1"/>
  <c r="AN30" i="1"/>
  <c r="AL30" i="1"/>
  <c r="AM30" i="1" s="1"/>
  <c r="AK30" i="1"/>
  <c r="AI30" i="1"/>
  <c r="AJ30" i="1" s="1"/>
  <c r="AH30" i="1"/>
  <c r="AF30" i="1"/>
  <c r="AG30" i="1" s="1"/>
  <c r="AE30" i="1"/>
  <c r="AC30" i="1"/>
  <c r="AD30" i="1" s="1"/>
  <c r="AB30" i="1"/>
  <c r="Z30" i="1"/>
  <c r="AA30" i="1" s="1"/>
  <c r="Y30" i="1"/>
  <c r="W30" i="1"/>
  <c r="X30" i="1" s="1"/>
  <c r="V30" i="1"/>
  <c r="T30" i="1"/>
  <c r="U30" i="1" s="1"/>
  <c r="S30" i="1"/>
  <c r="Q30" i="1"/>
  <c r="R30" i="1" s="1"/>
  <c r="P30" i="1"/>
  <c r="N30" i="1"/>
  <c r="O30" i="1" s="1"/>
  <c r="M30" i="1"/>
  <c r="K30" i="1"/>
  <c r="L30" i="1" s="1"/>
  <c r="J30" i="1"/>
  <c r="H30" i="1"/>
  <c r="I30" i="1" s="1"/>
  <c r="G30" i="1"/>
  <c r="E30" i="1"/>
  <c r="F30" i="1" s="1"/>
  <c r="D30" i="1"/>
  <c r="BV29" i="1"/>
  <c r="BW29" i="1" s="1"/>
  <c r="BU29" i="1"/>
  <c r="BS29" i="1"/>
  <c r="BT29" i="1" s="1"/>
  <c r="BR29" i="1"/>
  <c r="BP29" i="1"/>
  <c r="BQ29" i="1" s="1"/>
  <c r="BO29" i="1"/>
  <c r="BM29" i="1"/>
  <c r="BN29" i="1" s="1"/>
  <c r="BL29" i="1"/>
  <c r="BJ29" i="1"/>
  <c r="BK29" i="1" s="1"/>
  <c r="BI29" i="1"/>
  <c r="BG29" i="1"/>
  <c r="BH29" i="1" s="1"/>
  <c r="BF29" i="1"/>
  <c r="BD29" i="1"/>
  <c r="BE29" i="1" s="1"/>
  <c r="BC29" i="1"/>
  <c r="BA29" i="1"/>
  <c r="BB29" i="1" s="1"/>
  <c r="AZ29" i="1"/>
  <c r="AX29" i="1"/>
  <c r="AY29" i="1" s="1"/>
  <c r="AW29" i="1"/>
  <c r="AU29" i="1"/>
  <c r="AV29" i="1" s="1"/>
  <c r="AT29" i="1"/>
  <c r="AR29" i="1"/>
  <c r="AS29" i="1" s="1"/>
  <c r="AQ29" i="1"/>
  <c r="AO29" i="1"/>
  <c r="AP29" i="1" s="1"/>
  <c r="AN29" i="1"/>
  <c r="AL29" i="1"/>
  <c r="AM29" i="1" s="1"/>
  <c r="AK29" i="1"/>
  <c r="AI29" i="1"/>
  <c r="AJ29" i="1" s="1"/>
  <c r="AH29" i="1"/>
  <c r="AF29" i="1"/>
  <c r="AG29" i="1" s="1"/>
  <c r="AE29" i="1"/>
  <c r="AC29" i="1"/>
  <c r="AD29" i="1" s="1"/>
  <c r="AB29" i="1"/>
  <c r="Z29" i="1"/>
  <c r="AA29" i="1" s="1"/>
  <c r="Y29" i="1"/>
  <c r="W29" i="1"/>
  <c r="X29" i="1" s="1"/>
  <c r="V29" i="1"/>
  <c r="T29" i="1"/>
  <c r="U29" i="1" s="1"/>
  <c r="S29" i="1"/>
  <c r="Q29" i="1"/>
  <c r="R29" i="1" s="1"/>
  <c r="P29" i="1"/>
  <c r="N29" i="1"/>
  <c r="O29" i="1" s="1"/>
  <c r="M29" i="1"/>
  <c r="K29" i="1"/>
  <c r="L29" i="1" s="1"/>
  <c r="J29" i="1"/>
  <c r="H29" i="1"/>
  <c r="I29" i="1" s="1"/>
  <c r="G29" i="1"/>
  <c r="E29" i="1"/>
  <c r="F29" i="1" s="1"/>
  <c r="D29" i="1"/>
  <c r="BV28" i="1"/>
  <c r="BW28" i="1" s="1"/>
  <c r="BU28" i="1"/>
  <c r="BS28" i="1"/>
  <c r="BT28" i="1" s="1"/>
  <c r="BR28" i="1"/>
  <c r="BP28" i="1"/>
  <c r="BQ28" i="1" s="1"/>
  <c r="BO28" i="1"/>
  <c r="BM28" i="1"/>
  <c r="BN28" i="1" s="1"/>
  <c r="BL28" i="1"/>
  <c r="BJ28" i="1"/>
  <c r="BK28" i="1" s="1"/>
  <c r="BI28" i="1"/>
  <c r="BG28" i="1"/>
  <c r="BH28" i="1" s="1"/>
  <c r="BF28" i="1"/>
  <c r="BD28" i="1"/>
  <c r="BE28" i="1" s="1"/>
  <c r="BC28" i="1"/>
  <c r="BA28" i="1"/>
  <c r="BB28" i="1" s="1"/>
  <c r="AZ28" i="1"/>
  <c r="AX28" i="1"/>
  <c r="AY28" i="1" s="1"/>
  <c r="AW28" i="1"/>
  <c r="AU28" i="1"/>
  <c r="AV28" i="1" s="1"/>
  <c r="AT28" i="1"/>
  <c r="AR28" i="1"/>
  <c r="AS28" i="1" s="1"/>
  <c r="AQ28" i="1"/>
  <c r="AO28" i="1"/>
  <c r="AP28" i="1" s="1"/>
  <c r="AN28" i="1"/>
  <c r="AL28" i="1"/>
  <c r="AM28" i="1" s="1"/>
  <c r="AK28" i="1"/>
  <c r="AI28" i="1"/>
  <c r="AJ28" i="1" s="1"/>
  <c r="AH28" i="1"/>
  <c r="AF28" i="1"/>
  <c r="AG28" i="1" s="1"/>
  <c r="AE28" i="1"/>
  <c r="AC28" i="1"/>
  <c r="AD28" i="1" s="1"/>
  <c r="AB28" i="1"/>
  <c r="Z28" i="1"/>
  <c r="AA28" i="1" s="1"/>
  <c r="Y28" i="1"/>
  <c r="W28" i="1"/>
  <c r="X28" i="1" s="1"/>
  <c r="V28" i="1"/>
  <c r="T28" i="1"/>
  <c r="U28" i="1" s="1"/>
  <c r="S28" i="1"/>
  <c r="Q28" i="1"/>
  <c r="R28" i="1" s="1"/>
  <c r="P28" i="1"/>
  <c r="N28" i="1"/>
  <c r="O28" i="1" s="1"/>
  <c r="M28" i="1"/>
  <c r="K28" i="1"/>
  <c r="L28" i="1" s="1"/>
  <c r="J28" i="1"/>
  <c r="H28" i="1"/>
  <c r="I28" i="1" s="1"/>
  <c r="G28" i="1"/>
  <c r="E28" i="1"/>
  <c r="F28" i="1" s="1"/>
  <c r="D28" i="1"/>
  <c r="BV27" i="1"/>
  <c r="BW27" i="1" s="1"/>
  <c r="BU27" i="1"/>
  <c r="BS27" i="1"/>
  <c r="BT27" i="1" s="1"/>
  <c r="BR27" i="1"/>
  <c r="BP27" i="1"/>
  <c r="BQ27" i="1" s="1"/>
  <c r="BO27" i="1"/>
  <c r="BM27" i="1"/>
  <c r="BN27" i="1" s="1"/>
  <c r="BL27" i="1"/>
  <c r="BJ27" i="1"/>
  <c r="BK27" i="1" s="1"/>
  <c r="BI27" i="1"/>
  <c r="BG27" i="1"/>
  <c r="BH27" i="1" s="1"/>
  <c r="BF27" i="1"/>
  <c r="BD27" i="1"/>
  <c r="BE27" i="1" s="1"/>
  <c r="BC27" i="1"/>
  <c r="BA27" i="1"/>
  <c r="BB27" i="1" s="1"/>
  <c r="AZ27" i="1"/>
  <c r="AX27" i="1"/>
  <c r="AY27" i="1" s="1"/>
  <c r="AW27" i="1"/>
  <c r="AU27" i="1"/>
  <c r="AV27" i="1" s="1"/>
  <c r="AT27" i="1"/>
  <c r="AR27" i="1"/>
  <c r="AS27" i="1" s="1"/>
  <c r="AQ27" i="1"/>
  <c r="AO27" i="1"/>
  <c r="AP27" i="1" s="1"/>
  <c r="AN27" i="1"/>
  <c r="AL27" i="1"/>
  <c r="AM27" i="1" s="1"/>
  <c r="AK27" i="1"/>
  <c r="AI27" i="1"/>
  <c r="AJ27" i="1" s="1"/>
  <c r="AH27" i="1"/>
  <c r="AF27" i="1"/>
  <c r="AG27" i="1" s="1"/>
  <c r="AE27" i="1"/>
  <c r="AC27" i="1"/>
  <c r="AD27" i="1" s="1"/>
  <c r="AB27" i="1"/>
  <c r="Z27" i="1"/>
  <c r="AA27" i="1" s="1"/>
  <c r="Y27" i="1"/>
  <c r="W27" i="1"/>
  <c r="X27" i="1" s="1"/>
  <c r="V27" i="1"/>
  <c r="T27" i="1"/>
  <c r="U27" i="1" s="1"/>
  <c r="S27" i="1"/>
  <c r="Q27" i="1"/>
  <c r="R27" i="1" s="1"/>
  <c r="P27" i="1"/>
  <c r="N27" i="1"/>
  <c r="O27" i="1" s="1"/>
  <c r="M27" i="1"/>
  <c r="K27" i="1"/>
  <c r="L27" i="1" s="1"/>
  <c r="J27" i="1"/>
  <c r="H27" i="1"/>
  <c r="I27" i="1" s="1"/>
  <c r="G27" i="1"/>
  <c r="E27" i="1"/>
  <c r="F27" i="1" s="1"/>
  <c r="D27" i="1"/>
  <c r="BV26" i="1"/>
  <c r="BW26" i="1" s="1"/>
  <c r="BU26" i="1"/>
  <c r="BS26" i="1"/>
  <c r="BT26" i="1" s="1"/>
  <c r="BR26" i="1"/>
  <c r="BP26" i="1"/>
  <c r="BQ26" i="1" s="1"/>
  <c r="BO26" i="1"/>
  <c r="BM26" i="1"/>
  <c r="BL26" i="1"/>
  <c r="BN26" i="1" s="1"/>
  <c r="BJ26" i="1"/>
  <c r="BK26" i="1" s="1"/>
  <c r="BI26" i="1"/>
  <c r="BG26" i="1"/>
  <c r="BF26" i="1"/>
  <c r="BH26" i="1" s="1"/>
  <c r="BD26" i="1"/>
  <c r="BE26" i="1" s="1"/>
  <c r="BC26" i="1"/>
  <c r="BA26" i="1"/>
  <c r="AZ26" i="1"/>
  <c r="BB26" i="1" s="1"/>
  <c r="AX26" i="1"/>
  <c r="AY26" i="1" s="1"/>
  <c r="AW26" i="1"/>
  <c r="AU26" i="1"/>
  <c r="AT26" i="1"/>
  <c r="AV26" i="1" s="1"/>
  <c r="AR26" i="1"/>
  <c r="AS26" i="1" s="1"/>
  <c r="AQ26" i="1"/>
  <c r="AO26" i="1"/>
  <c r="AN26" i="1"/>
  <c r="AP26" i="1" s="1"/>
  <c r="AL26" i="1"/>
  <c r="AM26" i="1" s="1"/>
  <c r="AK26" i="1"/>
  <c r="AI26" i="1"/>
  <c r="AH26" i="1"/>
  <c r="AJ26" i="1" s="1"/>
  <c r="AF26" i="1"/>
  <c r="AG26" i="1" s="1"/>
  <c r="AE26" i="1"/>
  <c r="AC26" i="1"/>
  <c r="AB26" i="1"/>
  <c r="AD26" i="1" s="1"/>
  <c r="Z26" i="1"/>
  <c r="AA26" i="1" s="1"/>
  <c r="Y26" i="1"/>
  <c r="W26" i="1"/>
  <c r="V26" i="1"/>
  <c r="X26" i="1" s="1"/>
  <c r="T26" i="1"/>
  <c r="U26" i="1" s="1"/>
  <c r="S26" i="1"/>
  <c r="Q26" i="1"/>
  <c r="P26" i="1"/>
  <c r="R26" i="1" s="1"/>
  <c r="N26" i="1"/>
  <c r="O26" i="1" s="1"/>
  <c r="M26" i="1"/>
  <c r="K26" i="1"/>
  <c r="J26" i="1"/>
  <c r="L26" i="1" s="1"/>
  <c r="H26" i="1"/>
  <c r="I26" i="1" s="1"/>
  <c r="G26" i="1"/>
  <c r="E26" i="1"/>
  <c r="D26" i="1"/>
  <c r="F26" i="1" s="1"/>
  <c r="BV25" i="1"/>
  <c r="BW25" i="1" s="1"/>
  <c r="BU25" i="1"/>
  <c r="BS25" i="1"/>
  <c r="BR25" i="1"/>
  <c r="BT25" i="1" s="1"/>
  <c r="BP25" i="1"/>
  <c r="BQ25" i="1" s="1"/>
  <c r="BO25" i="1"/>
  <c r="BM25" i="1"/>
  <c r="BL25" i="1"/>
  <c r="BN25" i="1" s="1"/>
  <c r="BJ25" i="1"/>
  <c r="BK25" i="1" s="1"/>
  <c r="BI25" i="1"/>
  <c r="BG25" i="1"/>
  <c r="BF25" i="1"/>
  <c r="BH25" i="1" s="1"/>
  <c r="BD25" i="1"/>
  <c r="BE25" i="1" s="1"/>
  <c r="BC25" i="1"/>
  <c r="BA25" i="1"/>
  <c r="AZ25" i="1"/>
  <c r="BB25" i="1" s="1"/>
  <c r="AX25" i="1"/>
  <c r="AY25" i="1" s="1"/>
  <c r="AW25" i="1"/>
  <c r="AU25" i="1"/>
  <c r="AT25" i="1"/>
  <c r="AV25" i="1" s="1"/>
  <c r="AR25" i="1"/>
  <c r="AS25" i="1" s="1"/>
  <c r="AQ25" i="1"/>
  <c r="AO25" i="1"/>
  <c r="AN25" i="1"/>
  <c r="AP25" i="1" s="1"/>
  <c r="AL25" i="1"/>
  <c r="AM25" i="1" s="1"/>
  <c r="AK25" i="1"/>
  <c r="AI25" i="1"/>
  <c r="AH25" i="1"/>
  <c r="AJ25" i="1" s="1"/>
  <c r="AF25" i="1"/>
  <c r="AG25" i="1" s="1"/>
  <c r="AE25" i="1"/>
  <c r="AC25" i="1"/>
  <c r="AB25" i="1"/>
  <c r="AD25" i="1" s="1"/>
  <c r="Z25" i="1"/>
  <c r="AA25" i="1" s="1"/>
  <c r="Y25" i="1"/>
  <c r="W25" i="1"/>
  <c r="V25" i="1"/>
  <c r="X25" i="1" s="1"/>
  <c r="T25" i="1"/>
  <c r="U25" i="1" s="1"/>
  <c r="S25" i="1"/>
  <c r="Q25" i="1"/>
  <c r="P25" i="1"/>
  <c r="R25" i="1" s="1"/>
  <c r="N25" i="1"/>
  <c r="O25" i="1" s="1"/>
  <c r="M25" i="1"/>
  <c r="K25" i="1"/>
  <c r="J25" i="1"/>
  <c r="L25" i="1" s="1"/>
  <c r="H25" i="1"/>
  <c r="I25" i="1" s="1"/>
  <c r="G25" i="1"/>
  <c r="E25" i="1"/>
  <c r="D25" i="1"/>
  <c r="F25" i="1" s="1"/>
  <c r="BV24" i="1"/>
  <c r="BW24" i="1" s="1"/>
  <c r="BU24" i="1"/>
  <c r="BS24" i="1"/>
  <c r="BR24" i="1"/>
  <c r="BT24" i="1" s="1"/>
  <c r="BP24" i="1"/>
  <c r="BQ24" i="1" s="1"/>
  <c r="BO24" i="1"/>
  <c r="BM24" i="1"/>
  <c r="BL24" i="1"/>
  <c r="BN24" i="1" s="1"/>
  <c r="BJ24" i="1"/>
  <c r="BK24" i="1" s="1"/>
  <c r="BI24" i="1"/>
  <c r="BG24" i="1"/>
  <c r="BF24" i="1"/>
  <c r="BH24" i="1" s="1"/>
  <c r="BD24" i="1"/>
  <c r="BE24" i="1" s="1"/>
  <c r="BC24" i="1"/>
  <c r="BA24" i="1"/>
  <c r="AZ24" i="1"/>
  <c r="BB24" i="1" s="1"/>
  <c r="AX24" i="1"/>
  <c r="AY24" i="1" s="1"/>
  <c r="AW24" i="1"/>
  <c r="AU24" i="1"/>
  <c r="AT24" i="1"/>
  <c r="AV24" i="1" s="1"/>
  <c r="AR24" i="1"/>
  <c r="AS24" i="1" s="1"/>
  <c r="AQ24" i="1"/>
  <c r="AO24" i="1"/>
  <c r="AN24" i="1"/>
  <c r="AP24" i="1" s="1"/>
  <c r="AL24" i="1"/>
  <c r="AM24" i="1" s="1"/>
  <c r="AK24" i="1"/>
  <c r="AI24" i="1"/>
  <c r="AH24" i="1"/>
  <c r="AJ24" i="1" s="1"/>
  <c r="AF24" i="1"/>
  <c r="AG24" i="1" s="1"/>
  <c r="AE24" i="1"/>
  <c r="AC24" i="1"/>
  <c r="AB24" i="1"/>
  <c r="AD24" i="1" s="1"/>
  <c r="Z24" i="1"/>
  <c r="AA24" i="1" s="1"/>
  <c r="Y24" i="1"/>
  <c r="W24" i="1"/>
  <c r="V24" i="1"/>
  <c r="X24" i="1" s="1"/>
  <c r="T24" i="1"/>
  <c r="U24" i="1" s="1"/>
  <c r="S24" i="1"/>
  <c r="Q24" i="1"/>
  <c r="P24" i="1"/>
  <c r="R24" i="1" s="1"/>
  <c r="N24" i="1"/>
  <c r="O24" i="1" s="1"/>
  <c r="M24" i="1"/>
  <c r="K24" i="1"/>
  <c r="J24" i="1"/>
  <c r="L24" i="1" s="1"/>
  <c r="H24" i="1"/>
  <c r="I24" i="1" s="1"/>
  <c r="G24" i="1"/>
  <c r="E24" i="1"/>
  <c r="D24" i="1"/>
  <c r="F24" i="1" s="1"/>
  <c r="BV23" i="1"/>
  <c r="BW23" i="1" s="1"/>
  <c r="BU23" i="1"/>
  <c r="BS23" i="1"/>
  <c r="BR23" i="1"/>
  <c r="BT23" i="1" s="1"/>
  <c r="BP23" i="1"/>
  <c r="BQ23" i="1" s="1"/>
  <c r="BO23" i="1"/>
  <c r="BM23" i="1"/>
  <c r="BL23" i="1"/>
  <c r="BN23" i="1" s="1"/>
  <c r="BJ23" i="1"/>
  <c r="BK23" i="1" s="1"/>
  <c r="BI23" i="1"/>
  <c r="BG23" i="1"/>
  <c r="BF23" i="1"/>
  <c r="BH23" i="1" s="1"/>
  <c r="BD23" i="1"/>
  <c r="BE23" i="1" s="1"/>
  <c r="BC23" i="1"/>
  <c r="BA23" i="1"/>
  <c r="AZ23" i="1"/>
  <c r="BB23" i="1" s="1"/>
  <c r="AX23" i="1"/>
  <c r="AY23" i="1" s="1"/>
  <c r="AW23" i="1"/>
  <c r="AU23" i="1"/>
  <c r="AT23" i="1"/>
  <c r="AV23" i="1" s="1"/>
  <c r="AR23" i="1"/>
  <c r="AS23" i="1" s="1"/>
  <c r="AQ23" i="1"/>
  <c r="AO23" i="1"/>
  <c r="AN23" i="1"/>
  <c r="AP23" i="1" s="1"/>
  <c r="AL23" i="1"/>
  <c r="AM23" i="1" s="1"/>
  <c r="AK23" i="1"/>
  <c r="AI23" i="1"/>
  <c r="AH23" i="1"/>
  <c r="AJ23" i="1" s="1"/>
  <c r="AF23" i="1"/>
  <c r="AG23" i="1" s="1"/>
  <c r="AE23" i="1"/>
  <c r="AC23" i="1"/>
  <c r="AB23" i="1"/>
  <c r="AD23" i="1" s="1"/>
  <c r="Z23" i="1"/>
  <c r="AA23" i="1" s="1"/>
  <c r="Y23" i="1"/>
  <c r="W23" i="1"/>
  <c r="V23" i="1"/>
  <c r="X23" i="1" s="1"/>
  <c r="T23" i="1"/>
  <c r="U23" i="1" s="1"/>
  <c r="S23" i="1"/>
  <c r="Q23" i="1"/>
  <c r="P23" i="1"/>
  <c r="R23" i="1" s="1"/>
  <c r="N23" i="1"/>
  <c r="O23" i="1" s="1"/>
  <c r="M23" i="1"/>
  <c r="K23" i="1"/>
  <c r="J23" i="1"/>
  <c r="L23" i="1" s="1"/>
  <c r="H23" i="1"/>
  <c r="I23" i="1" s="1"/>
  <c r="G23" i="1"/>
  <c r="E23" i="1"/>
  <c r="D23" i="1"/>
  <c r="F23" i="1" s="1"/>
  <c r="BV22" i="1"/>
  <c r="BW22" i="1" s="1"/>
  <c r="BU22" i="1"/>
  <c r="BS22" i="1"/>
  <c r="BR22" i="1"/>
  <c r="BT22" i="1" s="1"/>
  <c r="BP22" i="1"/>
  <c r="BQ22" i="1" s="1"/>
  <c r="BO22" i="1"/>
  <c r="BM22" i="1"/>
  <c r="BL22" i="1"/>
  <c r="BN22" i="1" s="1"/>
  <c r="BJ22" i="1"/>
  <c r="BK22" i="1" s="1"/>
  <c r="BI22" i="1"/>
  <c r="BG22" i="1"/>
  <c r="BF22" i="1"/>
  <c r="BH22" i="1" s="1"/>
  <c r="BD22" i="1"/>
  <c r="BE22" i="1" s="1"/>
  <c r="BC22" i="1"/>
  <c r="BA22" i="1"/>
  <c r="AZ22" i="1"/>
  <c r="BB22" i="1" s="1"/>
  <c r="AX22" i="1"/>
  <c r="AY22" i="1" s="1"/>
  <c r="AW22" i="1"/>
  <c r="AU22" i="1"/>
  <c r="AT22" i="1"/>
  <c r="AV22" i="1" s="1"/>
  <c r="AR22" i="1"/>
  <c r="AS22" i="1" s="1"/>
  <c r="AQ22" i="1"/>
  <c r="AO22" i="1"/>
  <c r="AN22" i="1"/>
  <c r="AP22" i="1" s="1"/>
  <c r="AL22" i="1"/>
  <c r="AM22" i="1" s="1"/>
  <c r="AK22" i="1"/>
  <c r="AI22" i="1"/>
  <c r="AH22" i="1"/>
  <c r="AJ22" i="1" s="1"/>
  <c r="AF22" i="1"/>
  <c r="AG22" i="1" s="1"/>
  <c r="AE22" i="1"/>
  <c r="AC22" i="1"/>
  <c r="AB22" i="1"/>
  <c r="AD22" i="1" s="1"/>
  <c r="Z22" i="1"/>
  <c r="AA22" i="1" s="1"/>
  <c r="Y22" i="1"/>
  <c r="W22" i="1"/>
  <c r="V22" i="1"/>
  <c r="X22" i="1" s="1"/>
  <c r="T22" i="1"/>
  <c r="U22" i="1" s="1"/>
  <c r="S22" i="1"/>
  <c r="Q22" i="1"/>
  <c r="P22" i="1"/>
  <c r="R22" i="1" s="1"/>
  <c r="N22" i="1"/>
  <c r="O22" i="1" s="1"/>
  <c r="M22" i="1"/>
  <c r="K22" i="1"/>
  <c r="J22" i="1"/>
  <c r="L22" i="1" s="1"/>
  <c r="H22" i="1"/>
  <c r="I22" i="1" s="1"/>
  <c r="G22" i="1"/>
  <c r="E22" i="1"/>
  <c r="D22" i="1"/>
  <c r="F22" i="1" s="1"/>
  <c r="BV21" i="1"/>
  <c r="BW21" i="1" s="1"/>
  <c r="BU21" i="1"/>
  <c r="BS21" i="1"/>
  <c r="BR21" i="1"/>
  <c r="BT21" i="1" s="1"/>
  <c r="BP21" i="1"/>
  <c r="BQ21" i="1" s="1"/>
  <c r="BO21" i="1"/>
  <c r="BM21" i="1"/>
  <c r="BL21" i="1"/>
  <c r="BN21" i="1" s="1"/>
  <c r="BJ21" i="1"/>
  <c r="BK21" i="1" s="1"/>
  <c r="BI21" i="1"/>
  <c r="BG21" i="1"/>
  <c r="BF21" i="1"/>
  <c r="BH21" i="1" s="1"/>
  <c r="BD21" i="1"/>
  <c r="BE21" i="1" s="1"/>
  <c r="BC21" i="1"/>
  <c r="BA21" i="1"/>
  <c r="AZ21" i="1"/>
  <c r="BB21" i="1" s="1"/>
  <c r="AX21" i="1"/>
  <c r="AY21" i="1" s="1"/>
  <c r="AW21" i="1"/>
  <c r="AU21" i="1"/>
  <c r="AT21" i="1"/>
  <c r="AV21" i="1" s="1"/>
  <c r="AR21" i="1"/>
  <c r="AS21" i="1" s="1"/>
  <c r="AQ21" i="1"/>
  <c r="AO21" i="1"/>
  <c r="AN21" i="1"/>
  <c r="AP21" i="1" s="1"/>
  <c r="AL21" i="1"/>
  <c r="AM21" i="1" s="1"/>
  <c r="AK21" i="1"/>
  <c r="AI21" i="1"/>
  <c r="AH21" i="1"/>
  <c r="AJ21" i="1" s="1"/>
  <c r="AF21" i="1"/>
  <c r="AG21" i="1" s="1"/>
  <c r="AE21" i="1"/>
  <c r="AC21" i="1"/>
  <c r="AB21" i="1"/>
  <c r="AD21" i="1" s="1"/>
  <c r="Z21" i="1"/>
  <c r="AA21" i="1" s="1"/>
  <c r="Y21" i="1"/>
  <c r="W21" i="1"/>
  <c r="V21" i="1"/>
  <c r="X21" i="1" s="1"/>
  <c r="T21" i="1"/>
  <c r="U21" i="1" s="1"/>
  <c r="S21" i="1"/>
  <c r="Q21" i="1"/>
  <c r="P21" i="1"/>
  <c r="R21" i="1" s="1"/>
  <c r="N21" i="1"/>
  <c r="O21" i="1" s="1"/>
  <c r="M21" i="1"/>
  <c r="K21" i="1"/>
  <c r="J21" i="1"/>
  <c r="L21" i="1" s="1"/>
  <c r="H21" i="1"/>
  <c r="I21" i="1" s="1"/>
  <c r="G21" i="1"/>
  <c r="E21" i="1"/>
  <c r="D21" i="1"/>
  <c r="F21" i="1" s="1"/>
  <c r="BV20" i="1"/>
  <c r="BW20" i="1" s="1"/>
  <c r="BU20" i="1"/>
  <c r="BS20" i="1"/>
  <c r="BR20" i="1"/>
  <c r="BT20" i="1" s="1"/>
  <c r="BP20" i="1"/>
  <c r="BQ20" i="1" s="1"/>
  <c r="BO20" i="1"/>
  <c r="BM20" i="1"/>
  <c r="BL20" i="1"/>
  <c r="BN20" i="1" s="1"/>
  <c r="BJ20" i="1"/>
  <c r="BK20" i="1" s="1"/>
  <c r="BI20" i="1"/>
  <c r="BG20" i="1"/>
  <c r="BF20" i="1"/>
  <c r="BH20" i="1" s="1"/>
  <c r="BD20" i="1"/>
  <c r="BE20" i="1" s="1"/>
  <c r="BC20" i="1"/>
  <c r="BA20" i="1"/>
  <c r="AZ20" i="1"/>
  <c r="BB20" i="1" s="1"/>
  <c r="AX20" i="1"/>
  <c r="AY20" i="1" s="1"/>
  <c r="AW20" i="1"/>
  <c r="AU20" i="1"/>
  <c r="AT20" i="1"/>
  <c r="AV20" i="1" s="1"/>
  <c r="AR20" i="1"/>
  <c r="AS20" i="1" s="1"/>
  <c r="AQ20" i="1"/>
  <c r="AO20" i="1"/>
  <c r="AN20" i="1"/>
  <c r="AP20" i="1" s="1"/>
  <c r="AL20" i="1"/>
  <c r="AM20" i="1" s="1"/>
  <c r="AK20" i="1"/>
  <c r="AI20" i="1"/>
  <c r="AH20" i="1"/>
  <c r="AJ20" i="1" s="1"/>
  <c r="AF20" i="1"/>
  <c r="AG20" i="1" s="1"/>
  <c r="AE20" i="1"/>
  <c r="AC20" i="1"/>
  <c r="AB20" i="1"/>
  <c r="AD20" i="1" s="1"/>
  <c r="Z20" i="1"/>
  <c r="AA20" i="1" s="1"/>
  <c r="Y20" i="1"/>
  <c r="W20" i="1"/>
  <c r="V20" i="1"/>
  <c r="X20" i="1" s="1"/>
  <c r="T20" i="1"/>
  <c r="U20" i="1" s="1"/>
  <c r="S20" i="1"/>
  <c r="Q20" i="1"/>
  <c r="P20" i="1"/>
  <c r="R20" i="1" s="1"/>
  <c r="N20" i="1"/>
  <c r="O20" i="1" s="1"/>
  <c r="M20" i="1"/>
  <c r="K20" i="1"/>
  <c r="J20" i="1"/>
  <c r="L20" i="1" s="1"/>
  <c r="H20" i="1"/>
  <c r="I20" i="1" s="1"/>
  <c r="G20" i="1"/>
  <c r="E20" i="1"/>
  <c r="D20" i="1"/>
  <c r="F20" i="1" s="1"/>
  <c r="BV19" i="1"/>
  <c r="BW19" i="1" s="1"/>
  <c r="BU19" i="1"/>
  <c r="BS19" i="1"/>
  <c r="BR19" i="1"/>
  <c r="BT19" i="1" s="1"/>
  <c r="BP19" i="1"/>
  <c r="BQ19" i="1" s="1"/>
  <c r="BO19" i="1"/>
  <c r="BM19" i="1"/>
  <c r="BL19" i="1"/>
  <c r="BN19" i="1" s="1"/>
  <c r="BJ19" i="1"/>
  <c r="BK19" i="1" s="1"/>
  <c r="BI19" i="1"/>
  <c r="BG19" i="1"/>
  <c r="BF19" i="1"/>
  <c r="BH19" i="1" s="1"/>
  <c r="BD19" i="1"/>
  <c r="BE19" i="1" s="1"/>
  <c r="BC19" i="1"/>
  <c r="BA19" i="1"/>
  <c r="AZ19" i="1"/>
  <c r="BB19" i="1" s="1"/>
  <c r="AX19" i="1"/>
  <c r="AY19" i="1" s="1"/>
  <c r="AW19" i="1"/>
  <c r="AU19" i="1"/>
  <c r="AT19" i="1"/>
  <c r="AV19" i="1" s="1"/>
  <c r="AR19" i="1"/>
  <c r="AS19" i="1" s="1"/>
  <c r="AQ19" i="1"/>
  <c r="AO19" i="1"/>
  <c r="AN19" i="1"/>
  <c r="AP19" i="1" s="1"/>
  <c r="AL19" i="1"/>
  <c r="AM19" i="1" s="1"/>
  <c r="AK19" i="1"/>
  <c r="AI19" i="1"/>
  <c r="AH19" i="1"/>
  <c r="AJ19" i="1" s="1"/>
  <c r="AF19" i="1"/>
  <c r="AG19" i="1" s="1"/>
  <c r="AE19" i="1"/>
  <c r="AC19" i="1"/>
  <c r="AB19" i="1"/>
  <c r="AD19" i="1" s="1"/>
  <c r="Z19" i="1"/>
  <c r="AA19" i="1" s="1"/>
  <c r="Y19" i="1"/>
  <c r="W19" i="1"/>
  <c r="V19" i="1"/>
  <c r="X19" i="1" s="1"/>
  <c r="T19" i="1"/>
  <c r="U19" i="1" s="1"/>
  <c r="S19" i="1"/>
  <c r="Q19" i="1"/>
  <c r="P19" i="1"/>
  <c r="R19" i="1" s="1"/>
  <c r="N19" i="1"/>
  <c r="O19" i="1" s="1"/>
  <c r="M19" i="1"/>
  <c r="K19" i="1"/>
  <c r="J19" i="1"/>
  <c r="L19" i="1" s="1"/>
  <c r="H19" i="1"/>
  <c r="I19" i="1" s="1"/>
  <c r="G19" i="1"/>
  <c r="E19" i="1"/>
  <c r="D19" i="1"/>
  <c r="F19" i="1" s="1"/>
  <c r="BV18" i="1"/>
  <c r="BW18" i="1" s="1"/>
  <c r="BU18" i="1"/>
  <c r="BS18" i="1"/>
  <c r="BR18" i="1"/>
  <c r="BT18" i="1" s="1"/>
  <c r="BP18" i="1"/>
  <c r="BQ18" i="1" s="1"/>
  <c r="BO18" i="1"/>
  <c r="BM18" i="1"/>
  <c r="BL18" i="1"/>
  <c r="BN18" i="1" s="1"/>
  <c r="BJ18" i="1"/>
  <c r="BK18" i="1" s="1"/>
  <c r="BI18" i="1"/>
  <c r="BG18" i="1"/>
  <c r="BF18" i="1"/>
  <c r="BH18" i="1" s="1"/>
  <c r="BD18" i="1"/>
  <c r="BE18" i="1" s="1"/>
  <c r="BC18" i="1"/>
  <c r="BA18" i="1"/>
  <c r="AZ18" i="1"/>
  <c r="BB18" i="1" s="1"/>
  <c r="AX18" i="1"/>
  <c r="AY18" i="1" s="1"/>
  <c r="AW18" i="1"/>
  <c r="AU18" i="1"/>
  <c r="AT18" i="1"/>
  <c r="AV18" i="1" s="1"/>
  <c r="AR18" i="1"/>
  <c r="AS18" i="1" s="1"/>
  <c r="AQ18" i="1"/>
  <c r="AO18" i="1"/>
  <c r="AN18" i="1"/>
  <c r="AP18" i="1" s="1"/>
  <c r="AL18" i="1"/>
  <c r="AM18" i="1" s="1"/>
  <c r="AK18" i="1"/>
  <c r="AI18" i="1"/>
  <c r="AH18" i="1"/>
  <c r="AJ18" i="1" s="1"/>
  <c r="AF18" i="1"/>
  <c r="AG18" i="1" s="1"/>
  <c r="AE18" i="1"/>
  <c r="AC18" i="1"/>
  <c r="AB18" i="1"/>
  <c r="AD18" i="1" s="1"/>
  <c r="Z18" i="1"/>
  <c r="AA18" i="1" s="1"/>
  <c r="Y18" i="1"/>
  <c r="W18" i="1"/>
  <c r="V18" i="1"/>
  <c r="X18" i="1" s="1"/>
  <c r="T18" i="1"/>
  <c r="U18" i="1" s="1"/>
  <c r="S18" i="1"/>
  <c r="Q18" i="1"/>
  <c r="P18" i="1"/>
  <c r="R18" i="1" s="1"/>
  <c r="N18" i="1"/>
  <c r="O18" i="1" s="1"/>
  <c r="M18" i="1"/>
  <c r="K18" i="1"/>
  <c r="J18" i="1"/>
  <c r="L18" i="1" s="1"/>
  <c r="H18" i="1"/>
  <c r="I18" i="1" s="1"/>
  <c r="G18" i="1"/>
  <c r="E18" i="1"/>
  <c r="D18" i="1"/>
  <c r="F18" i="1" s="1"/>
  <c r="BV17" i="1"/>
  <c r="BW17" i="1" s="1"/>
  <c r="BU17" i="1"/>
  <c r="BS17" i="1"/>
  <c r="BR17" i="1"/>
  <c r="BT17" i="1" s="1"/>
  <c r="BP17" i="1"/>
  <c r="BQ17" i="1" s="1"/>
  <c r="BO17" i="1"/>
  <c r="BM17" i="1"/>
  <c r="BL17" i="1"/>
  <c r="BN17" i="1" s="1"/>
  <c r="BJ17" i="1"/>
  <c r="BK17" i="1" s="1"/>
  <c r="BI17" i="1"/>
  <c r="BG17" i="1"/>
  <c r="BF17" i="1"/>
  <c r="BH17" i="1" s="1"/>
  <c r="BD17" i="1"/>
  <c r="BE17" i="1" s="1"/>
  <c r="BC17" i="1"/>
  <c r="BA17" i="1"/>
  <c r="AZ17" i="1"/>
  <c r="BB17" i="1" s="1"/>
  <c r="AX17" i="1"/>
  <c r="AY17" i="1" s="1"/>
  <c r="AW17" i="1"/>
  <c r="AU17" i="1"/>
  <c r="AT17" i="1"/>
  <c r="AV17" i="1" s="1"/>
  <c r="AR17" i="1"/>
  <c r="AS17" i="1" s="1"/>
  <c r="AQ17" i="1"/>
  <c r="AO17" i="1"/>
  <c r="AN17" i="1"/>
  <c r="AP17" i="1" s="1"/>
  <c r="AL17" i="1"/>
  <c r="AM17" i="1" s="1"/>
  <c r="AK17" i="1"/>
  <c r="AI17" i="1"/>
  <c r="AH17" i="1"/>
  <c r="AJ17" i="1" s="1"/>
  <c r="AF17" i="1"/>
  <c r="AG17" i="1" s="1"/>
  <c r="AE17" i="1"/>
  <c r="AC17" i="1"/>
  <c r="AB17" i="1"/>
  <c r="AD17" i="1" s="1"/>
  <c r="Z17" i="1"/>
  <c r="AA17" i="1" s="1"/>
  <c r="Y17" i="1"/>
  <c r="W17" i="1"/>
  <c r="V17" i="1"/>
  <c r="X17" i="1" s="1"/>
  <c r="T17" i="1"/>
  <c r="U17" i="1" s="1"/>
  <c r="S17" i="1"/>
  <c r="Q17" i="1"/>
  <c r="P17" i="1"/>
  <c r="R17" i="1" s="1"/>
  <c r="N17" i="1"/>
  <c r="O17" i="1" s="1"/>
  <c r="M17" i="1"/>
  <c r="K17" i="1"/>
  <c r="J17" i="1"/>
  <c r="L17" i="1" s="1"/>
  <c r="H17" i="1"/>
  <c r="I17" i="1" s="1"/>
  <c r="G17" i="1"/>
  <c r="E17" i="1"/>
  <c r="D17" i="1"/>
  <c r="F17" i="1" s="1"/>
  <c r="BV16" i="1"/>
  <c r="BW16" i="1" s="1"/>
  <c r="BU16" i="1"/>
  <c r="BS16" i="1"/>
  <c r="BR16" i="1"/>
  <c r="BT16" i="1" s="1"/>
  <c r="BP16" i="1"/>
  <c r="BQ16" i="1" s="1"/>
  <c r="BO16" i="1"/>
  <c r="BM16" i="1"/>
  <c r="BL16" i="1"/>
  <c r="BN16" i="1" s="1"/>
  <c r="BJ16" i="1"/>
  <c r="BK16" i="1" s="1"/>
  <c r="BI16" i="1"/>
  <c r="BG16" i="1"/>
  <c r="BF16" i="1"/>
  <c r="BH16" i="1" s="1"/>
  <c r="BD16" i="1"/>
  <c r="BE16" i="1" s="1"/>
  <c r="BC16" i="1"/>
  <c r="BA16" i="1"/>
  <c r="AZ16" i="1"/>
  <c r="BB16" i="1" s="1"/>
  <c r="AX16" i="1"/>
  <c r="AY16" i="1" s="1"/>
  <c r="AW16" i="1"/>
  <c r="AU16" i="1"/>
  <c r="AT16" i="1"/>
  <c r="AV16" i="1" s="1"/>
  <c r="AR16" i="1"/>
  <c r="AS16" i="1" s="1"/>
  <c r="AQ16" i="1"/>
  <c r="AO16" i="1"/>
  <c r="AN16" i="1"/>
  <c r="AP16" i="1" s="1"/>
  <c r="AL16" i="1"/>
  <c r="AM16" i="1" s="1"/>
  <c r="AK16" i="1"/>
  <c r="AI16" i="1"/>
  <c r="AH16" i="1"/>
  <c r="AJ16" i="1" s="1"/>
  <c r="AF16" i="1"/>
  <c r="AG16" i="1" s="1"/>
  <c r="AE16" i="1"/>
  <c r="AC16" i="1"/>
  <c r="AB16" i="1"/>
  <c r="AD16" i="1" s="1"/>
  <c r="Z16" i="1"/>
  <c r="AA16" i="1" s="1"/>
  <c r="Y16" i="1"/>
  <c r="W16" i="1"/>
  <c r="V16" i="1"/>
  <c r="X16" i="1" s="1"/>
  <c r="T16" i="1"/>
  <c r="U16" i="1" s="1"/>
  <c r="S16" i="1"/>
  <c r="Q16" i="1"/>
  <c r="P16" i="1"/>
  <c r="R16" i="1" s="1"/>
  <c r="N16" i="1"/>
  <c r="O16" i="1" s="1"/>
  <c r="M16" i="1"/>
  <c r="K16" i="1"/>
  <c r="J16" i="1"/>
  <c r="L16" i="1" s="1"/>
  <c r="H16" i="1"/>
  <c r="I16" i="1" s="1"/>
  <c r="G16" i="1"/>
  <c r="E16" i="1"/>
  <c r="D16" i="1"/>
  <c r="F16" i="1" s="1"/>
  <c r="BV15" i="1"/>
  <c r="BW15" i="1" s="1"/>
  <c r="BU15" i="1"/>
  <c r="BS15" i="1"/>
  <c r="BR15" i="1"/>
  <c r="BT15" i="1" s="1"/>
  <c r="BP15" i="1"/>
  <c r="BQ15" i="1" s="1"/>
  <c r="BO15" i="1"/>
  <c r="BM15" i="1"/>
  <c r="BL15" i="1"/>
  <c r="BN15" i="1" s="1"/>
  <c r="BJ15" i="1"/>
  <c r="BK15" i="1" s="1"/>
  <c r="BI15" i="1"/>
  <c r="BG15" i="1"/>
  <c r="BF15" i="1"/>
  <c r="BH15" i="1" s="1"/>
  <c r="BD15" i="1"/>
  <c r="BE15" i="1" s="1"/>
  <c r="BC15" i="1"/>
  <c r="BA15" i="1"/>
  <c r="AZ15" i="1"/>
  <c r="BB15" i="1" s="1"/>
  <c r="AX15" i="1"/>
  <c r="AY15" i="1" s="1"/>
  <c r="AW15" i="1"/>
  <c r="AU15" i="1"/>
  <c r="AT15" i="1"/>
  <c r="AV15" i="1" s="1"/>
  <c r="AR15" i="1"/>
  <c r="AS15" i="1" s="1"/>
  <c r="AQ15" i="1"/>
  <c r="AO15" i="1"/>
  <c r="AN15" i="1"/>
  <c r="AP15" i="1" s="1"/>
  <c r="AL15" i="1"/>
  <c r="AM15" i="1" s="1"/>
  <c r="AK15" i="1"/>
  <c r="AI15" i="1"/>
  <c r="AH15" i="1"/>
  <c r="AJ15" i="1" s="1"/>
  <c r="AF15" i="1"/>
  <c r="AG15" i="1" s="1"/>
  <c r="AE15" i="1"/>
  <c r="AC15" i="1"/>
  <c r="AB15" i="1"/>
  <c r="AD15" i="1" s="1"/>
  <c r="Z15" i="1"/>
  <c r="AA15" i="1" s="1"/>
  <c r="Y15" i="1"/>
  <c r="W15" i="1"/>
  <c r="V15" i="1"/>
  <c r="X15" i="1" s="1"/>
  <c r="T15" i="1"/>
  <c r="U15" i="1" s="1"/>
  <c r="S15" i="1"/>
  <c r="Q15" i="1"/>
  <c r="P15" i="1"/>
  <c r="R15" i="1" s="1"/>
  <c r="N15" i="1"/>
  <c r="O15" i="1" s="1"/>
  <c r="M15" i="1"/>
  <c r="K15" i="1"/>
  <c r="J15" i="1"/>
  <c r="L15" i="1" s="1"/>
  <c r="H15" i="1"/>
  <c r="I15" i="1" s="1"/>
  <c r="G15" i="1"/>
  <c r="E15" i="1"/>
  <c r="D15" i="1"/>
  <c r="F15" i="1" s="1"/>
  <c r="BV14" i="1"/>
  <c r="BW14" i="1" s="1"/>
  <c r="BU14" i="1"/>
  <c r="BS14" i="1"/>
  <c r="BR14" i="1"/>
  <c r="BT14" i="1" s="1"/>
  <c r="BP14" i="1"/>
  <c r="BQ14" i="1" s="1"/>
  <c r="BO14" i="1"/>
  <c r="BM14" i="1"/>
  <c r="BL14" i="1"/>
  <c r="BN14" i="1" s="1"/>
  <c r="BJ14" i="1"/>
  <c r="BK14" i="1" s="1"/>
  <c r="BI14" i="1"/>
  <c r="BG14" i="1"/>
  <c r="BF14" i="1"/>
  <c r="BH14" i="1" s="1"/>
  <c r="BD14" i="1"/>
  <c r="BE14" i="1" s="1"/>
  <c r="BC14" i="1"/>
  <c r="BA14" i="1"/>
  <c r="AZ14" i="1"/>
  <c r="BB14" i="1" s="1"/>
  <c r="AX14" i="1"/>
  <c r="AY14" i="1" s="1"/>
  <c r="AW14" i="1"/>
  <c r="AU14" i="1"/>
  <c r="AT14" i="1"/>
  <c r="AV14" i="1" s="1"/>
  <c r="AR14" i="1"/>
  <c r="AS14" i="1" s="1"/>
  <c r="AQ14" i="1"/>
  <c r="AO14" i="1"/>
  <c r="AN14" i="1"/>
  <c r="AP14" i="1" s="1"/>
  <c r="AL14" i="1"/>
  <c r="AM14" i="1" s="1"/>
  <c r="AK14" i="1"/>
  <c r="AI14" i="1"/>
  <c r="AH14" i="1"/>
  <c r="AJ14" i="1" s="1"/>
  <c r="AF14" i="1"/>
  <c r="AG14" i="1" s="1"/>
  <c r="AE14" i="1"/>
  <c r="AC14" i="1"/>
  <c r="AB14" i="1"/>
  <c r="AD14" i="1" s="1"/>
  <c r="Z14" i="1"/>
  <c r="AA14" i="1" s="1"/>
  <c r="Y14" i="1"/>
  <c r="W14" i="1"/>
  <c r="V14" i="1"/>
  <c r="X14" i="1" s="1"/>
  <c r="T14" i="1"/>
  <c r="U14" i="1" s="1"/>
  <c r="S14" i="1"/>
  <c r="Q14" i="1"/>
  <c r="P14" i="1"/>
  <c r="R14" i="1" s="1"/>
  <c r="N14" i="1"/>
  <c r="O14" i="1" s="1"/>
  <c r="M14" i="1"/>
  <c r="K14" i="1"/>
  <c r="J14" i="1"/>
  <c r="L14" i="1" s="1"/>
  <c r="H14" i="1"/>
  <c r="I14" i="1" s="1"/>
  <c r="G14" i="1"/>
  <c r="E14" i="1"/>
  <c r="D14" i="1"/>
  <c r="F14" i="1" s="1"/>
  <c r="BV13" i="1"/>
  <c r="BW13" i="1" s="1"/>
  <c r="BU13" i="1"/>
  <c r="BS13" i="1"/>
  <c r="BR13" i="1"/>
  <c r="BT13" i="1" s="1"/>
  <c r="BP13" i="1"/>
  <c r="BQ13" i="1" s="1"/>
  <c r="BO13" i="1"/>
  <c r="BM13" i="1"/>
  <c r="BL13" i="1"/>
  <c r="BN13" i="1" s="1"/>
  <c r="BJ13" i="1"/>
  <c r="BK13" i="1" s="1"/>
  <c r="BI13" i="1"/>
  <c r="BG13" i="1"/>
  <c r="BF13" i="1"/>
  <c r="BH13" i="1" s="1"/>
  <c r="BD13" i="1"/>
  <c r="BE13" i="1" s="1"/>
  <c r="BC13" i="1"/>
  <c r="BA13" i="1"/>
  <c r="AZ13" i="1"/>
  <c r="BB13" i="1" s="1"/>
  <c r="AX13" i="1"/>
  <c r="AY13" i="1" s="1"/>
  <c r="AW13" i="1"/>
  <c r="AU13" i="1"/>
  <c r="AT13" i="1"/>
  <c r="AV13" i="1" s="1"/>
  <c r="AR13" i="1"/>
  <c r="AS13" i="1" s="1"/>
  <c r="AQ13" i="1"/>
  <c r="AO13" i="1"/>
  <c r="AN13" i="1"/>
  <c r="AP13" i="1" s="1"/>
  <c r="AL13" i="1"/>
  <c r="AM13" i="1" s="1"/>
  <c r="AK13" i="1"/>
  <c r="AI13" i="1"/>
  <c r="AH13" i="1"/>
  <c r="AJ13" i="1" s="1"/>
  <c r="AF13" i="1"/>
  <c r="AG13" i="1" s="1"/>
  <c r="AE13" i="1"/>
  <c r="AC13" i="1"/>
  <c r="AB13" i="1"/>
  <c r="AD13" i="1" s="1"/>
  <c r="Z13" i="1"/>
  <c r="AA13" i="1" s="1"/>
  <c r="Y13" i="1"/>
  <c r="W13" i="1"/>
  <c r="V13" i="1"/>
  <c r="X13" i="1" s="1"/>
  <c r="T13" i="1"/>
  <c r="U13" i="1" s="1"/>
  <c r="S13" i="1"/>
  <c r="Q13" i="1"/>
  <c r="P13" i="1"/>
  <c r="R13" i="1" s="1"/>
  <c r="N13" i="1"/>
  <c r="O13" i="1" s="1"/>
  <c r="M13" i="1"/>
  <c r="K13" i="1"/>
  <c r="J13" i="1"/>
  <c r="L13" i="1" s="1"/>
  <c r="H13" i="1"/>
  <c r="I13" i="1" s="1"/>
  <c r="G13" i="1"/>
  <c r="E13" i="1"/>
  <c r="D13" i="1"/>
  <c r="F13" i="1" s="1"/>
  <c r="BV12" i="1"/>
  <c r="BW12" i="1" s="1"/>
  <c r="BU12" i="1"/>
  <c r="BS12" i="1"/>
  <c r="BR12" i="1"/>
  <c r="BT12" i="1" s="1"/>
  <c r="BP12" i="1"/>
  <c r="BQ12" i="1" s="1"/>
  <c r="BO12" i="1"/>
  <c r="BM12" i="1"/>
  <c r="BL12" i="1"/>
  <c r="BN12" i="1" s="1"/>
  <c r="BJ12" i="1"/>
  <c r="BK12" i="1" s="1"/>
  <c r="BI12" i="1"/>
  <c r="BG12" i="1"/>
  <c r="BF12" i="1"/>
  <c r="BH12" i="1" s="1"/>
  <c r="BD12" i="1"/>
  <c r="BE12" i="1" s="1"/>
  <c r="BC12" i="1"/>
  <c r="BA12" i="1"/>
  <c r="AZ12" i="1"/>
  <c r="BB12" i="1" s="1"/>
  <c r="AX12" i="1"/>
  <c r="AY12" i="1" s="1"/>
  <c r="AW12" i="1"/>
  <c r="AU12" i="1"/>
  <c r="AT12" i="1"/>
  <c r="AV12" i="1" s="1"/>
  <c r="AR12" i="1"/>
  <c r="AS12" i="1" s="1"/>
  <c r="AQ12" i="1"/>
  <c r="AO12" i="1"/>
  <c r="AN12" i="1"/>
  <c r="AP12" i="1" s="1"/>
  <c r="AL12" i="1"/>
  <c r="AM12" i="1" s="1"/>
  <c r="AK12" i="1"/>
  <c r="AI12" i="1"/>
  <c r="AH12" i="1"/>
  <c r="AJ12" i="1" s="1"/>
  <c r="AF12" i="1"/>
  <c r="AG12" i="1" s="1"/>
  <c r="AE12" i="1"/>
  <c r="AC12" i="1"/>
  <c r="AB12" i="1"/>
  <c r="AD12" i="1" s="1"/>
  <c r="Z12" i="1"/>
  <c r="AA12" i="1" s="1"/>
  <c r="Y12" i="1"/>
  <c r="W12" i="1"/>
  <c r="V12" i="1"/>
  <c r="X12" i="1" s="1"/>
  <c r="T12" i="1"/>
  <c r="U12" i="1" s="1"/>
  <c r="S12" i="1"/>
  <c r="Q12" i="1"/>
  <c r="P12" i="1"/>
  <c r="R12" i="1" s="1"/>
  <c r="N12" i="1"/>
  <c r="O12" i="1" s="1"/>
  <c r="M12" i="1"/>
  <c r="K12" i="1"/>
  <c r="J12" i="1"/>
  <c r="L12" i="1" s="1"/>
  <c r="H12" i="1"/>
  <c r="I12" i="1" s="1"/>
  <c r="G12" i="1"/>
  <c r="E12" i="1"/>
  <c r="D12" i="1"/>
  <c r="F12" i="1" s="1"/>
  <c r="BV11" i="1"/>
  <c r="BW11" i="1" s="1"/>
  <c r="BU11" i="1"/>
  <c r="BS11" i="1"/>
  <c r="BR11" i="1"/>
  <c r="BT11" i="1" s="1"/>
  <c r="BP11" i="1"/>
  <c r="BQ11" i="1" s="1"/>
  <c r="BO11" i="1"/>
  <c r="BM11" i="1"/>
  <c r="BL11" i="1"/>
  <c r="BN11" i="1" s="1"/>
  <c r="BJ11" i="1"/>
  <c r="BK11" i="1" s="1"/>
  <c r="BI11" i="1"/>
  <c r="BG11" i="1"/>
  <c r="BF11" i="1"/>
  <c r="BH11" i="1" s="1"/>
  <c r="BD11" i="1"/>
  <c r="BE11" i="1" s="1"/>
  <c r="BC11" i="1"/>
  <c r="BA11" i="1"/>
  <c r="AZ11" i="1"/>
  <c r="BB11" i="1" s="1"/>
  <c r="AX11" i="1"/>
  <c r="AY11" i="1" s="1"/>
  <c r="AW11" i="1"/>
  <c r="AU11" i="1"/>
  <c r="AT11" i="1"/>
  <c r="AV11" i="1" s="1"/>
  <c r="AR11" i="1"/>
  <c r="AS11" i="1" s="1"/>
  <c r="AQ11" i="1"/>
  <c r="AO11" i="1"/>
  <c r="AN11" i="1"/>
  <c r="AP11" i="1" s="1"/>
  <c r="AL11" i="1"/>
  <c r="AM11" i="1" s="1"/>
  <c r="AK11" i="1"/>
  <c r="AI11" i="1"/>
  <c r="AH11" i="1"/>
  <c r="AJ11" i="1" s="1"/>
  <c r="AF11" i="1"/>
  <c r="AG11" i="1" s="1"/>
  <c r="AE11" i="1"/>
  <c r="AC11" i="1"/>
  <c r="AD11" i="1" s="1"/>
  <c r="AB11" i="1"/>
  <c r="Z11" i="1"/>
  <c r="AA11" i="1" s="1"/>
  <c r="Y11" i="1"/>
  <c r="W11" i="1"/>
  <c r="X11" i="1" s="1"/>
  <c r="V11" i="1"/>
  <c r="T11" i="1"/>
  <c r="U11" i="1" s="1"/>
  <c r="S11" i="1"/>
  <c r="Q11" i="1"/>
  <c r="R11" i="1" s="1"/>
  <c r="P11" i="1"/>
  <c r="N11" i="1"/>
  <c r="O11" i="1" s="1"/>
  <c r="M11" i="1"/>
  <c r="K11" i="1"/>
  <c r="L11" i="1" s="1"/>
  <c r="J11" i="1"/>
  <c r="H11" i="1"/>
  <c r="I11" i="1" s="1"/>
  <c r="G11" i="1"/>
  <c r="E11" i="1"/>
  <c r="F11" i="1" s="1"/>
  <c r="D11" i="1"/>
  <c r="BV10" i="1"/>
  <c r="BW10" i="1" s="1"/>
  <c r="BU10" i="1"/>
  <c r="BS10" i="1"/>
  <c r="BT10" i="1" s="1"/>
  <c r="BR10" i="1"/>
  <c r="BP10" i="1"/>
  <c r="BQ10" i="1" s="1"/>
  <c r="BO10" i="1"/>
  <c r="BM10" i="1"/>
  <c r="BN10" i="1" s="1"/>
  <c r="BL10" i="1"/>
  <c r="BJ10" i="1"/>
  <c r="BK10" i="1" s="1"/>
  <c r="BI10" i="1"/>
  <c r="BG10" i="1"/>
  <c r="BH10" i="1" s="1"/>
  <c r="BF10" i="1"/>
  <c r="BD10" i="1"/>
  <c r="BE10" i="1" s="1"/>
  <c r="BC10" i="1"/>
  <c r="BA10" i="1"/>
  <c r="BB10" i="1" s="1"/>
  <c r="AZ10" i="1"/>
  <c r="AX10" i="1"/>
  <c r="AY10" i="1" s="1"/>
  <c r="AW10" i="1"/>
  <c r="AU10" i="1"/>
  <c r="AV10" i="1" s="1"/>
  <c r="AT10" i="1"/>
  <c r="AR10" i="1"/>
  <c r="AS10" i="1" s="1"/>
  <c r="AQ10" i="1"/>
  <c r="AO10" i="1"/>
  <c r="AP10" i="1" s="1"/>
  <c r="AN10" i="1"/>
  <c r="AL10" i="1"/>
  <c r="AM10" i="1" s="1"/>
  <c r="AK10" i="1"/>
  <c r="AI10" i="1"/>
  <c r="AJ10" i="1" s="1"/>
  <c r="AH10" i="1"/>
  <c r="AF10" i="1"/>
  <c r="AG10" i="1" s="1"/>
  <c r="AE10" i="1"/>
  <c r="AC10" i="1"/>
  <c r="AD10" i="1" s="1"/>
  <c r="AB10" i="1"/>
  <c r="Z10" i="1"/>
  <c r="AA10" i="1" s="1"/>
  <c r="Y10" i="1"/>
  <c r="W10" i="1"/>
  <c r="X10" i="1" s="1"/>
  <c r="V10" i="1"/>
  <c r="T10" i="1"/>
  <c r="U10" i="1" s="1"/>
  <c r="S10" i="1"/>
  <c r="Q10" i="1"/>
  <c r="R10" i="1" s="1"/>
  <c r="P10" i="1"/>
  <c r="N10" i="1"/>
  <c r="O10" i="1" s="1"/>
  <c r="M10" i="1"/>
  <c r="K10" i="1"/>
  <c r="L10" i="1" s="1"/>
  <c r="J10" i="1"/>
  <c r="H10" i="1"/>
  <c r="I10" i="1" s="1"/>
  <c r="G10" i="1"/>
  <c r="E10" i="1"/>
  <c r="F10" i="1" s="1"/>
  <c r="D10" i="1"/>
  <c r="BV9" i="1"/>
  <c r="BW9" i="1" s="1"/>
  <c r="BU9" i="1"/>
  <c r="BS9" i="1"/>
  <c r="BT9" i="1" s="1"/>
  <c r="BR9" i="1"/>
  <c r="BP9" i="1"/>
  <c r="BQ9" i="1" s="1"/>
  <c r="BO9" i="1"/>
  <c r="BM9" i="1"/>
  <c r="BN9" i="1" s="1"/>
  <c r="BL9" i="1"/>
  <c r="BJ9" i="1"/>
  <c r="BK9" i="1" s="1"/>
  <c r="BI9" i="1"/>
  <c r="BG9" i="1"/>
  <c r="BH9" i="1" s="1"/>
  <c r="BF9" i="1"/>
  <c r="BD9" i="1"/>
  <c r="BE9" i="1" s="1"/>
  <c r="BC9" i="1"/>
  <c r="BA9" i="1"/>
  <c r="BB9" i="1" s="1"/>
  <c r="AZ9" i="1"/>
  <c r="AX9" i="1"/>
  <c r="AY9" i="1" s="1"/>
  <c r="AW9" i="1"/>
  <c r="AU9" i="1"/>
  <c r="AV9" i="1" s="1"/>
  <c r="AT9" i="1"/>
  <c r="AR9" i="1"/>
  <c r="AS9" i="1" s="1"/>
  <c r="AQ9" i="1"/>
  <c r="AO9" i="1"/>
  <c r="AP9" i="1" s="1"/>
  <c r="AN9" i="1"/>
  <c r="AL9" i="1"/>
  <c r="AM9" i="1" s="1"/>
  <c r="AK9" i="1"/>
  <c r="AI9" i="1"/>
  <c r="AJ9" i="1" s="1"/>
  <c r="AH9" i="1"/>
  <c r="AF9" i="1"/>
  <c r="AG9" i="1" s="1"/>
  <c r="AE9" i="1"/>
  <c r="AC9" i="1"/>
  <c r="AD9" i="1" s="1"/>
  <c r="AB9" i="1"/>
  <c r="Z9" i="1"/>
  <c r="AA9" i="1" s="1"/>
  <c r="Y9" i="1"/>
  <c r="W9" i="1"/>
  <c r="X9" i="1" s="1"/>
  <c r="V9" i="1"/>
  <c r="T9" i="1"/>
  <c r="U9" i="1" s="1"/>
  <c r="S9" i="1"/>
  <c r="Q9" i="1"/>
  <c r="R9" i="1" s="1"/>
  <c r="P9" i="1"/>
  <c r="N9" i="1"/>
  <c r="O9" i="1" s="1"/>
  <c r="M9" i="1"/>
  <c r="K9" i="1"/>
  <c r="L9" i="1" s="1"/>
  <c r="J9" i="1"/>
  <c r="H9" i="1"/>
  <c r="I9" i="1" s="1"/>
  <c r="G9" i="1"/>
  <c r="E9" i="1"/>
  <c r="F9" i="1" s="1"/>
  <c r="D9" i="1"/>
  <c r="BV8" i="1"/>
  <c r="BW8" i="1" s="1"/>
  <c r="BU8" i="1"/>
  <c r="BS8" i="1"/>
  <c r="BT8" i="1" s="1"/>
  <c r="BR8" i="1"/>
  <c r="BP8" i="1"/>
  <c r="BQ8" i="1" s="1"/>
  <c r="BO8" i="1"/>
  <c r="BM8" i="1"/>
  <c r="BN8" i="1" s="1"/>
  <c r="BL8" i="1"/>
  <c r="BJ8" i="1"/>
  <c r="BK8" i="1" s="1"/>
  <c r="BI8" i="1"/>
  <c r="BG8" i="1"/>
  <c r="BH8" i="1" s="1"/>
  <c r="BF8" i="1"/>
  <c r="BD8" i="1"/>
  <c r="BE8" i="1" s="1"/>
  <c r="BC8" i="1"/>
  <c r="BA8" i="1"/>
  <c r="BB8" i="1" s="1"/>
  <c r="AZ8" i="1"/>
  <c r="AX8" i="1"/>
  <c r="AY8" i="1" s="1"/>
  <c r="AW8" i="1"/>
  <c r="AU8" i="1"/>
  <c r="AV8" i="1" s="1"/>
  <c r="AT8" i="1"/>
  <c r="AR8" i="1"/>
  <c r="AS8" i="1" s="1"/>
  <c r="AQ8" i="1"/>
  <c r="AO8" i="1"/>
  <c r="AP8" i="1" s="1"/>
  <c r="AN8" i="1"/>
  <c r="AL8" i="1"/>
  <c r="AM8" i="1" s="1"/>
  <c r="AK8" i="1"/>
  <c r="AI8" i="1"/>
  <c r="AJ8" i="1" s="1"/>
  <c r="AH8" i="1"/>
  <c r="AF8" i="1"/>
  <c r="AG8" i="1" s="1"/>
  <c r="AE8" i="1"/>
  <c r="AC8" i="1"/>
  <c r="AD8" i="1" s="1"/>
  <c r="AB8" i="1"/>
  <c r="Z8" i="1"/>
  <c r="AA8" i="1" s="1"/>
  <c r="Y8" i="1"/>
  <c r="W8" i="1"/>
  <c r="X8" i="1" s="1"/>
  <c r="V8" i="1"/>
  <c r="T8" i="1"/>
  <c r="U8" i="1" s="1"/>
  <c r="S8" i="1"/>
  <c r="Q8" i="1"/>
  <c r="R8" i="1" s="1"/>
  <c r="P8" i="1"/>
  <c r="N8" i="1"/>
  <c r="O8" i="1" s="1"/>
  <c r="M8" i="1"/>
  <c r="K8" i="1"/>
  <c r="L8" i="1" s="1"/>
  <c r="J8" i="1"/>
  <c r="H8" i="1"/>
  <c r="I8" i="1" s="1"/>
  <c r="G8" i="1"/>
  <c r="E8" i="1"/>
  <c r="F8" i="1" s="1"/>
  <c r="D8" i="1"/>
  <c r="BV7" i="1"/>
  <c r="BW7" i="1" s="1"/>
  <c r="BU7" i="1"/>
  <c r="BS7" i="1"/>
  <c r="BT7" i="1" s="1"/>
  <c r="BR7" i="1"/>
  <c r="BP7" i="1"/>
  <c r="BQ7" i="1" s="1"/>
  <c r="BO7" i="1"/>
  <c r="BM7" i="1"/>
  <c r="BN7" i="1" s="1"/>
  <c r="BL7" i="1"/>
  <c r="BJ7" i="1"/>
  <c r="BK7" i="1" s="1"/>
  <c r="BI7" i="1"/>
  <c r="BG7" i="1"/>
  <c r="BH7" i="1" s="1"/>
  <c r="BF7" i="1"/>
  <c r="BD7" i="1"/>
  <c r="BE7" i="1" s="1"/>
  <c r="BC7" i="1"/>
  <c r="BA7" i="1"/>
  <c r="BB7" i="1" s="1"/>
  <c r="AZ7" i="1"/>
  <c r="AX7" i="1"/>
  <c r="AY7" i="1" s="1"/>
  <c r="AW7" i="1"/>
  <c r="AU7" i="1"/>
  <c r="AV7" i="1" s="1"/>
  <c r="AT7" i="1"/>
  <c r="AR7" i="1"/>
  <c r="AS7" i="1" s="1"/>
  <c r="AQ7" i="1"/>
  <c r="AO7" i="1"/>
  <c r="AP7" i="1" s="1"/>
  <c r="AN7" i="1"/>
  <c r="AL7" i="1"/>
  <c r="AM7" i="1" s="1"/>
  <c r="AK7" i="1"/>
  <c r="AI7" i="1"/>
  <c r="AJ7" i="1" s="1"/>
  <c r="AH7" i="1"/>
  <c r="AF7" i="1"/>
  <c r="AG7" i="1" s="1"/>
  <c r="AE7" i="1"/>
  <c r="AC7" i="1"/>
  <c r="AD7" i="1" s="1"/>
  <c r="AB7" i="1"/>
  <c r="Z7" i="1"/>
  <c r="AA7" i="1" s="1"/>
  <c r="Y7" i="1"/>
  <c r="W7" i="1"/>
  <c r="X7" i="1" s="1"/>
  <c r="V7" i="1"/>
  <c r="T7" i="1"/>
  <c r="U7" i="1" s="1"/>
  <c r="S7" i="1"/>
  <c r="Q7" i="1"/>
  <c r="R7" i="1" s="1"/>
  <c r="P7" i="1"/>
  <c r="N7" i="1"/>
  <c r="O7" i="1" s="1"/>
  <c r="M7" i="1"/>
  <c r="K7" i="1"/>
  <c r="L7" i="1" s="1"/>
  <c r="J7" i="1"/>
  <c r="H7" i="1"/>
  <c r="I7" i="1" s="1"/>
  <c r="G7" i="1"/>
  <c r="E7" i="1"/>
  <c r="F7" i="1" s="1"/>
  <c r="D7" i="1"/>
  <c r="BV6" i="1"/>
  <c r="BW6" i="1" s="1"/>
  <c r="BU6" i="1"/>
  <c r="BS6" i="1"/>
  <c r="BT6" i="1" s="1"/>
  <c r="BR6" i="1"/>
  <c r="BP6" i="1"/>
  <c r="BQ6" i="1" s="1"/>
  <c r="BO6" i="1"/>
  <c r="BM6" i="1"/>
  <c r="BN6" i="1" s="1"/>
  <c r="BL6" i="1"/>
  <c r="BJ6" i="1"/>
  <c r="BK6" i="1" s="1"/>
  <c r="BI6" i="1"/>
  <c r="BG6" i="1"/>
  <c r="BH6" i="1" s="1"/>
  <c r="BF6" i="1"/>
  <c r="BD6" i="1"/>
  <c r="BE6" i="1" s="1"/>
  <c r="BC6" i="1"/>
  <c r="BA6" i="1"/>
  <c r="BB6" i="1" s="1"/>
  <c r="AZ6" i="1"/>
  <c r="AX6" i="1"/>
  <c r="AY6" i="1" s="1"/>
  <c r="AW6" i="1"/>
  <c r="AU6" i="1"/>
  <c r="AV6" i="1" s="1"/>
  <c r="AT6" i="1"/>
  <c r="AR6" i="1"/>
  <c r="AS6" i="1" s="1"/>
  <c r="AQ6" i="1"/>
  <c r="AO6" i="1"/>
  <c r="AP6" i="1" s="1"/>
  <c r="AN6" i="1"/>
  <c r="AL6" i="1"/>
  <c r="AM6" i="1" s="1"/>
  <c r="AK6" i="1"/>
  <c r="AI6" i="1"/>
  <c r="AJ6" i="1" s="1"/>
  <c r="AH6" i="1"/>
  <c r="AF6" i="1"/>
  <c r="AG6" i="1" s="1"/>
  <c r="AE6" i="1"/>
  <c r="AC6" i="1"/>
  <c r="AD6" i="1" s="1"/>
  <c r="AB6" i="1"/>
  <c r="Z6" i="1"/>
  <c r="AA6" i="1" s="1"/>
  <c r="Y6" i="1"/>
  <c r="W6" i="1"/>
  <c r="X6" i="1" s="1"/>
  <c r="V6" i="1"/>
  <c r="T6" i="1"/>
  <c r="U6" i="1" s="1"/>
  <c r="S6" i="1"/>
  <c r="Q6" i="1"/>
  <c r="R6" i="1" s="1"/>
  <c r="P6" i="1"/>
  <c r="N6" i="1"/>
  <c r="O6" i="1" s="1"/>
  <c r="M6" i="1"/>
  <c r="K6" i="1"/>
  <c r="L6" i="1" s="1"/>
  <c r="J6" i="1"/>
  <c r="H6" i="1"/>
  <c r="I6" i="1" s="1"/>
  <c r="G6" i="1"/>
  <c r="E6" i="1"/>
  <c r="F6" i="1" s="1"/>
  <c r="D6" i="1"/>
  <c r="BV5" i="1"/>
  <c r="BV33" i="1" s="1"/>
  <c r="BU5" i="1"/>
  <c r="BU33" i="1" s="1"/>
  <c r="BS5" i="1"/>
  <c r="BS33" i="1" s="1"/>
  <c r="BR5" i="1"/>
  <c r="BR33" i="1" s="1"/>
  <c r="BR85" i="1" s="1"/>
  <c r="BP5" i="1"/>
  <c r="BP33" i="1" s="1"/>
  <c r="BO5" i="1"/>
  <c r="BO33" i="1" s="1"/>
  <c r="BO85" i="1" s="1"/>
  <c r="BM5" i="1"/>
  <c r="BM33" i="1" s="1"/>
  <c r="BL5" i="1"/>
  <c r="BL33" i="1" s="1"/>
  <c r="BL85" i="1" s="1"/>
  <c r="BJ5" i="1"/>
  <c r="BJ33" i="1" s="1"/>
  <c r="BI5" i="1"/>
  <c r="BI33" i="1" s="1"/>
  <c r="BG5" i="1"/>
  <c r="BG33" i="1" s="1"/>
  <c r="BF5" i="1"/>
  <c r="BF33" i="1" s="1"/>
  <c r="BF85" i="1" s="1"/>
  <c r="BD5" i="1"/>
  <c r="BD33" i="1" s="1"/>
  <c r="BC5" i="1"/>
  <c r="BC33" i="1" s="1"/>
  <c r="BC85" i="1" s="1"/>
  <c r="BA5" i="1"/>
  <c r="BA33" i="1" s="1"/>
  <c r="AZ5" i="1"/>
  <c r="AZ33" i="1" s="1"/>
  <c r="AZ85" i="1" s="1"/>
  <c r="AX5" i="1"/>
  <c r="AX33" i="1" s="1"/>
  <c r="AW5" i="1"/>
  <c r="AW33" i="1" s="1"/>
  <c r="AU5" i="1"/>
  <c r="AU33" i="1" s="1"/>
  <c r="AT5" i="1"/>
  <c r="AT33" i="1" s="1"/>
  <c r="AT85" i="1" s="1"/>
  <c r="AR5" i="1"/>
  <c r="AR33" i="1" s="1"/>
  <c r="AQ5" i="1"/>
  <c r="AQ33" i="1" s="1"/>
  <c r="AQ85" i="1" s="1"/>
  <c r="AO5" i="1"/>
  <c r="AO33" i="1" s="1"/>
  <c r="AN5" i="1"/>
  <c r="AN33" i="1" s="1"/>
  <c r="AN85" i="1" s="1"/>
  <c r="AL5" i="1"/>
  <c r="AL33" i="1" s="1"/>
  <c r="AK5" i="1"/>
  <c r="AK33" i="1" s="1"/>
  <c r="AI5" i="1"/>
  <c r="AI33" i="1" s="1"/>
  <c r="AH5" i="1"/>
  <c r="AH33" i="1" s="1"/>
  <c r="AH85" i="1" s="1"/>
  <c r="AF5" i="1"/>
  <c r="AF33" i="1" s="1"/>
  <c r="AE5" i="1"/>
  <c r="AE33" i="1" s="1"/>
  <c r="AE85" i="1" s="1"/>
  <c r="AC5" i="1"/>
  <c r="AC33" i="1" s="1"/>
  <c r="AB5" i="1"/>
  <c r="AB33" i="1" s="1"/>
  <c r="AB85" i="1" s="1"/>
  <c r="Z5" i="1"/>
  <c r="Z33" i="1" s="1"/>
  <c r="Y5" i="1"/>
  <c r="Y33" i="1" s="1"/>
  <c r="W5" i="1"/>
  <c r="W33" i="1" s="1"/>
  <c r="V5" i="1"/>
  <c r="V33" i="1" s="1"/>
  <c r="V85" i="1" s="1"/>
  <c r="T5" i="1"/>
  <c r="T33" i="1" s="1"/>
  <c r="S5" i="1"/>
  <c r="S33" i="1" s="1"/>
  <c r="S85" i="1" s="1"/>
  <c r="Q5" i="1"/>
  <c r="Q33" i="1" s="1"/>
  <c r="P5" i="1"/>
  <c r="P33" i="1" s="1"/>
  <c r="P85" i="1" s="1"/>
  <c r="N5" i="1"/>
  <c r="N33" i="1" s="1"/>
  <c r="M5" i="1"/>
  <c r="M33" i="1" s="1"/>
  <c r="K5" i="1"/>
  <c r="K33" i="1" s="1"/>
  <c r="J5" i="1"/>
  <c r="J33" i="1" s="1"/>
  <c r="J85" i="1" s="1"/>
  <c r="H5" i="1"/>
  <c r="H33" i="1" s="1"/>
  <c r="G5" i="1"/>
  <c r="G33" i="1" s="1"/>
  <c r="G85" i="1" s="1"/>
  <c r="E5" i="1"/>
  <c r="E33" i="1" s="1"/>
  <c r="D5" i="1"/>
  <c r="D33" i="1" s="1"/>
  <c r="D85" i="1" s="1"/>
  <c r="AN2" i="1"/>
  <c r="F33" i="1" l="1"/>
  <c r="I5" i="1"/>
  <c r="L33" i="1"/>
  <c r="O5" i="1"/>
  <c r="R33" i="1"/>
  <c r="U5" i="1"/>
  <c r="X33" i="1"/>
  <c r="AA5" i="1"/>
  <c r="AD33" i="1"/>
  <c r="AG5" i="1"/>
  <c r="AJ33" i="1"/>
  <c r="AM5" i="1"/>
  <c r="AP33" i="1"/>
  <c r="AS5" i="1"/>
  <c r="AV33" i="1"/>
  <c r="AY5" i="1"/>
  <c r="BB33" i="1"/>
  <c r="BE5" i="1"/>
  <c r="BH33" i="1"/>
  <c r="BK5" i="1"/>
  <c r="BN33" i="1"/>
  <c r="BQ5" i="1"/>
  <c r="BT33" i="1"/>
  <c r="BW5" i="1"/>
  <c r="F5" i="1"/>
  <c r="H85" i="1"/>
  <c r="I85" i="1" s="1"/>
  <c r="I33" i="1"/>
  <c r="L5" i="1"/>
  <c r="N85" i="1"/>
  <c r="O33" i="1"/>
  <c r="R5" i="1"/>
  <c r="T85" i="1"/>
  <c r="U85" i="1" s="1"/>
  <c r="U33" i="1"/>
  <c r="X5" i="1"/>
  <c r="Z85" i="1"/>
  <c r="AA33" i="1"/>
  <c r="AD5" i="1"/>
  <c r="AF85" i="1"/>
  <c r="AG85" i="1" s="1"/>
  <c r="AG33" i="1"/>
  <c r="AJ5" i="1"/>
  <c r="AL85" i="1"/>
  <c r="AM33" i="1"/>
  <c r="AP5" i="1"/>
  <c r="AR85" i="1"/>
  <c r="AS85" i="1" s="1"/>
  <c r="AS33" i="1"/>
  <c r="AV5" i="1"/>
  <c r="AY33" i="1"/>
  <c r="BB5" i="1"/>
  <c r="BE33" i="1"/>
  <c r="BH5" i="1"/>
  <c r="BK33" i="1"/>
  <c r="BN5" i="1"/>
  <c r="BQ33" i="1"/>
  <c r="BT5" i="1"/>
  <c r="BW33" i="1"/>
  <c r="E57" i="1"/>
  <c r="F57" i="1" s="1"/>
  <c r="F51" i="1"/>
  <c r="K57" i="1"/>
  <c r="L57" i="1" s="1"/>
  <c r="L51" i="1"/>
  <c r="Q57" i="1"/>
  <c r="R57" i="1" s="1"/>
  <c r="R51" i="1"/>
  <c r="W57" i="1"/>
  <c r="X57" i="1" s="1"/>
  <c r="X51" i="1"/>
  <c r="AC57" i="1"/>
  <c r="AD57" i="1" s="1"/>
  <c r="AD51" i="1"/>
  <c r="AI57" i="1"/>
  <c r="AJ57" i="1" s="1"/>
  <c r="AJ51" i="1"/>
  <c r="AO57" i="1"/>
  <c r="AP57" i="1" s="1"/>
  <c r="AP51" i="1"/>
  <c r="AU57" i="1"/>
  <c r="AV57" i="1" s="1"/>
  <c r="AV51" i="1"/>
  <c r="F34" i="1"/>
  <c r="I57" i="1"/>
  <c r="L34" i="1"/>
  <c r="R34" i="1"/>
  <c r="U57" i="1"/>
  <c r="X34" i="1"/>
  <c r="AD34" i="1"/>
  <c r="AG57" i="1"/>
  <c r="AJ34" i="1"/>
  <c r="AP34" i="1"/>
  <c r="AS57" i="1"/>
  <c r="AV34" i="1"/>
  <c r="AX57" i="1"/>
  <c r="AX85" i="1" s="1"/>
  <c r="AY51" i="1"/>
  <c r="BB34" i="1"/>
  <c r="BD57" i="1"/>
  <c r="BE57" i="1" s="1"/>
  <c r="BE51" i="1"/>
  <c r="BH34" i="1"/>
  <c r="BJ57" i="1"/>
  <c r="BJ85" i="1" s="1"/>
  <c r="BK51" i="1"/>
  <c r="BN34" i="1"/>
  <c r="BP57" i="1"/>
  <c r="BQ57" i="1" s="1"/>
  <c r="BQ51" i="1"/>
  <c r="BT34" i="1"/>
  <c r="BV57" i="1"/>
  <c r="BV85" i="1" s="1"/>
  <c r="BW51" i="1"/>
  <c r="I51" i="1"/>
  <c r="U51" i="1"/>
  <c r="Y51" i="1"/>
  <c r="AG51" i="1"/>
  <c r="AK51" i="1"/>
  <c r="AS51" i="1"/>
  <c r="I34" i="1"/>
  <c r="O34" i="1"/>
  <c r="U34" i="1"/>
  <c r="AG34" i="1"/>
  <c r="AS34" i="1"/>
  <c r="AY34" i="1"/>
  <c r="BA57" i="1"/>
  <c r="BB57" i="1" s="1"/>
  <c r="BB51" i="1"/>
  <c r="BE34" i="1"/>
  <c r="BG57" i="1"/>
  <c r="BH57" i="1" s="1"/>
  <c r="BH51" i="1"/>
  <c r="BK34" i="1"/>
  <c r="BM57" i="1"/>
  <c r="BN57" i="1" s="1"/>
  <c r="BN51" i="1"/>
  <c r="BQ34" i="1"/>
  <c r="BS57" i="1"/>
  <c r="BT57" i="1" s="1"/>
  <c r="BT51" i="1"/>
  <c r="BW34" i="1"/>
  <c r="O51" i="1"/>
  <c r="AA51" i="1"/>
  <c r="AM51" i="1"/>
  <c r="I56" i="1"/>
  <c r="U56" i="1"/>
  <c r="AG56" i="1"/>
  <c r="AS56" i="1"/>
  <c r="BE56" i="1"/>
  <c r="BQ56" i="1"/>
  <c r="F52" i="1"/>
  <c r="L52" i="1"/>
  <c r="R52" i="1"/>
  <c r="X52" i="1"/>
  <c r="AD52" i="1"/>
  <c r="AJ52" i="1"/>
  <c r="AP52" i="1"/>
  <c r="AV52" i="1"/>
  <c r="BB52" i="1"/>
  <c r="BH52" i="1"/>
  <c r="BN52" i="1"/>
  <c r="BT52" i="1"/>
  <c r="M56" i="1"/>
  <c r="M57" i="1" s="1"/>
  <c r="Y56" i="1"/>
  <c r="AA56" i="1" s="1"/>
  <c r="AK56" i="1"/>
  <c r="AM56" i="1" s="1"/>
  <c r="AW56" i="1"/>
  <c r="AW57" i="1" s="1"/>
  <c r="AW85" i="1" s="1"/>
  <c r="BI56" i="1"/>
  <c r="BI57" i="1" s="1"/>
  <c r="BI85" i="1" s="1"/>
  <c r="BU56" i="1"/>
  <c r="BU57" i="1" s="1"/>
  <c r="BU85" i="1" s="1"/>
  <c r="I58" i="1"/>
  <c r="U58" i="1"/>
  <c r="AG58" i="1"/>
  <c r="AS58" i="1"/>
  <c r="BE58" i="1"/>
  <c r="BQ58" i="1"/>
  <c r="E67" i="1"/>
  <c r="I67" i="1"/>
  <c r="M67" i="1"/>
  <c r="M77" i="1" s="1"/>
  <c r="O77" i="1" s="1"/>
  <c r="Q67" i="1"/>
  <c r="U67" i="1"/>
  <c r="Y67" i="1"/>
  <c r="Y77" i="1" s="1"/>
  <c r="AA77" i="1" s="1"/>
  <c r="AC67" i="1"/>
  <c r="AG67" i="1"/>
  <c r="AK67" i="1"/>
  <c r="AK77" i="1" s="1"/>
  <c r="AM77" i="1" s="1"/>
  <c r="AO67" i="1"/>
  <c r="AS67" i="1"/>
  <c r="AW67" i="1"/>
  <c r="AW77" i="1" s="1"/>
  <c r="AY77" i="1" s="1"/>
  <c r="BA67" i="1"/>
  <c r="BE67" i="1"/>
  <c r="BI67" i="1"/>
  <c r="BI77" i="1" s="1"/>
  <c r="BK77" i="1" s="1"/>
  <c r="BM67" i="1"/>
  <c r="BQ67" i="1"/>
  <c r="BU67" i="1"/>
  <c r="BU77" i="1" s="1"/>
  <c r="BW77" i="1" s="1"/>
  <c r="I68" i="1"/>
  <c r="K76" i="1"/>
  <c r="L76" i="1" s="1"/>
  <c r="L68" i="1"/>
  <c r="U68" i="1"/>
  <c r="W76" i="1"/>
  <c r="X76" i="1" s="1"/>
  <c r="X68" i="1"/>
  <c r="AG68" i="1"/>
  <c r="AI76" i="1"/>
  <c r="AJ76" i="1" s="1"/>
  <c r="AJ68" i="1"/>
  <c r="AY68" i="1"/>
  <c r="BB68" i="1"/>
  <c r="BA76" i="1"/>
  <c r="BB76" i="1" s="1"/>
  <c r="BW68" i="1"/>
  <c r="I52" i="1"/>
  <c r="U52" i="1"/>
  <c r="AG52" i="1"/>
  <c r="AS52" i="1"/>
  <c r="BE52" i="1"/>
  <c r="BQ52" i="1"/>
  <c r="I77" i="1"/>
  <c r="U77" i="1"/>
  <c r="AG77" i="1"/>
  <c r="AS77" i="1"/>
  <c r="BE77" i="1"/>
  <c r="BQ77" i="1"/>
  <c r="K67" i="1"/>
  <c r="O67" i="1"/>
  <c r="W67" i="1"/>
  <c r="AA67" i="1"/>
  <c r="AI67" i="1"/>
  <c r="AM67" i="1"/>
  <c r="AU67" i="1"/>
  <c r="AY67" i="1"/>
  <c r="BG67" i="1"/>
  <c r="BK67" i="1"/>
  <c r="BS67" i="1"/>
  <c r="BW67" i="1"/>
  <c r="E76" i="1"/>
  <c r="F76" i="1" s="1"/>
  <c r="F68" i="1"/>
  <c r="O68" i="1"/>
  <c r="Q76" i="1"/>
  <c r="R76" i="1" s="1"/>
  <c r="R68" i="1"/>
  <c r="AA68" i="1"/>
  <c r="AC76" i="1"/>
  <c r="AD76" i="1" s="1"/>
  <c r="AD68" i="1"/>
  <c r="AM68" i="1"/>
  <c r="AP68" i="1"/>
  <c r="AO76" i="1"/>
  <c r="AP76" i="1" s="1"/>
  <c r="BK68" i="1"/>
  <c r="BN68" i="1"/>
  <c r="BM76" i="1"/>
  <c r="BN76" i="1" s="1"/>
  <c r="O78" i="1"/>
  <c r="Q84" i="1"/>
  <c r="R84" i="1" s="1"/>
  <c r="R78" i="1"/>
  <c r="AM78" i="1"/>
  <c r="AO84" i="1"/>
  <c r="AP84" i="1" s="1"/>
  <c r="AP78" i="1"/>
  <c r="BK78" i="1"/>
  <c r="BM84" i="1"/>
  <c r="BN84" i="1" s="1"/>
  <c r="BN78" i="1"/>
  <c r="AV76" i="1"/>
  <c r="BH76" i="1"/>
  <c r="BT76" i="1"/>
  <c r="E84" i="1"/>
  <c r="F84" i="1" s="1"/>
  <c r="F78" i="1"/>
  <c r="AA78" i="1"/>
  <c r="AC84" i="1"/>
  <c r="AD84" i="1" s="1"/>
  <c r="AD78" i="1"/>
  <c r="AY78" i="1"/>
  <c r="BA84" i="1"/>
  <c r="BB84" i="1" s="1"/>
  <c r="BB78" i="1"/>
  <c r="BW78" i="1"/>
  <c r="I78" i="1"/>
  <c r="K84" i="1"/>
  <c r="L84" i="1" s="1"/>
  <c r="L78" i="1"/>
  <c r="U78" i="1"/>
  <c r="W84" i="1"/>
  <c r="X84" i="1" s="1"/>
  <c r="X78" i="1"/>
  <c r="AG78" i="1"/>
  <c r="AI84" i="1"/>
  <c r="AJ84" i="1" s="1"/>
  <c r="AJ78" i="1"/>
  <c r="AS78" i="1"/>
  <c r="AU84" i="1"/>
  <c r="AV84" i="1" s="1"/>
  <c r="AV78" i="1"/>
  <c r="BE78" i="1"/>
  <c r="BG84" i="1"/>
  <c r="BH84" i="1" s="1"/>
  <c r="BH78" i="1"/>
  <c r="BQ78" i="1"/>
  <c r="BS84" i="1"/>
  <c r="BT84" i="1" s="1"/>
  <c r="BT78" i="1"/>
  <c r="I84" i="1"/>
  <c r="O84" i="1"/>
  <c r="U84" i="1"/>
  <c r="AA84" i="1"/>
  <c r="AG84" i="1"/>
  <c r="AM84" i="1"/>
  <c r="AS84" i="1"/>
  <c r="AY84" i="1"/>
  <c r="BE84" i="1"/>
  <c r="BK84" i="1"/>
  <c r="BQ84" i="1"/>
  <c r="BW84" i="1"/>
  <c r="BW85" i="1" l="1"/>
  <c r="BK85" i="1"/>
  <c r="AY85" i="1"/>
  <c r="O57" i="1"/>
  <c r="M85" i="1"/>
  <c r="BS77" i="1"/>
  <c r="BT77" i="1" s="1"/>
  <c r="BT67" i="1"/>
  <c r="BG77" i="1"/>
  <c r="BH77" i="1" s="1"/>
  <c r="BH67" i="1"/>
  <c r="AU77" i="1"/>
  <c r="AV77" i="1" s="1"/>
  <c r="AV67" i="1"/>
  <c r="AI77" i="1"/>
  <c r="AJ77" i="1" s="1"/>
  <c r="AJ67" i="1"/>
  <c r="W77" i="1"/>
  <c r="X77" i="1" s="1"/>
  <c r="X67" i="1"/>
  <c r="K77" i="1"/>
  <c r="L77" i="1" s="1"/>
  <c r="L67" i="1"/>
  <c r="BM77" i="1"/>
  <c r="BN77" i="1" s="1"/>
  <c r="BN67" i="1"/>
  <c r="AO77" i="1"/>
  <c r="AP77" i="1" s="1"/>
  <c r="AP67" i="1"/>
  <c r="Q77" i="1"/>
  <c r="R77" i="1" s="1"/>
  <c r="R67" i="1"/>
  <c r="BW56" i="1"/>
  <c r="BK56" i="1"/>
  <c r="AY56" i="1"/>
  <c r="O56" i="1"/>
  <c r="O85" i="1"/>
  <c r="BM85" i="1"/>
  <c r="BN85" i="1" s="1"/>
  <c r="BG85" i="1"/>
  <c r="BH85" i="1" s="1"/>
  <c r="AO85" i="1"/>
  <c r="AP85" i="1" s="1"/>
  <c r="AI85" i="1"/>
  <c r="AJ85" i="1" s="1"/>
  <c r="Q85" i="1"/>
  <c r="R85" i="1" s="1"/>
  <c r="K85" i="1"/>
  <c r="L85" i="1" s="1"/>
  <c r="BA77" i="1"/>
  <c r="BB77" i="1" s="1"/>
  <c r="BB67" i="1"/>
  <c r="AC77" i="1"/>
  <c r="AD77" i="1" s="1"/>
  <c r="AD67" i="1"/>
  <c r="E77" i="1"/>
  <c r="F77" i="1" s="1"/>
  <c r="F67" i="1"/>
  <c r="AK57" i="1"/>
  <c r="Y57" i="1"/>
  <c r="BW57" i="1"/>
  <c r="BK57" i="1"/>
  <c r="AY57" i="1"/>
  <c r="BP85" i="1"/>
  <c r="BQ85" i="1" s="1"/>
  <c r="BD85" i="1"/>
  <c r="BE85" i="1" s="1"/>
  <c r="BS85" i="1"/>
  <c r="BT85" i="1" s="1"/>
  <c r="BA85" i="1"/>
  <c r="BB85" i="1" s="1"/>
  <c r="AU85" i="1"/>
  <c r="AV85" i="1" s="1"/>
  <c r="AC85" i="1"/>
  <c r="AD85" i="1" s="1"/>
  <c r="W85" i="1"/>
  <c r="X85" i="1" s="1"/>
  <c r="E85" i="1"/>
  <c r="F85" i="1" s="1"/>
  <c r="Y85" i="1" l="1"/>
  <c r="AA85" i="1" s="1"/>
  <c r="AA57" i="1"/>
  <c r="BY85" i="1"/>
  <c r="AM57" i="1"/>
  <c r="AK85" i="1"/>
  <c r="BX85" i="1" l="1"/>
  <c r="AM85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<sst xmlns="http://schemas.openxmlformats.org/spreadsheetml/2006/main" count="170" uniqueCount="98">
  <si>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</si>
  <si>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07.03.2024 (THURSDAY)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</si>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</sst>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ily%20Reports\ALLOCATION%20VS%20ACTUAL\2024\03%20MAR_2024\ALLOCATION%20VS%20ACTUAL%2007.03.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07.03.2024"/>
      <sheetName val="Allocation "/>
      <sheetName val="Actuals"/>
    </sheetNames>
    <sheetDataSet>
      <sheetData sheetId="0"/>
      <sheetData sheetId="1">
        <row r="5">
          <cell r="C5" t="str">
            <v>A Station</v>
          </cell>
        </row>
        <row r="6">
          <cell r="C6" t="str">
            <v>EDC</v>
          </cell>
        </row>
        <row r="7">
          <cell r="C7" t="str">
            <v>EPIP</v>
          </cell>
        </row>
        <row r="8">
          <cell r="C8" t="str">
            <v>Hebbal</v>
          </cell>
        </row>
        <row r="9">
          <cell r="C9" t="str">
            <v>Hoody</v>
          </cell>
        </row>
        <row r="10">
          <cell r="C10" t="str">
            <v>HSR Layout</v>
          </cell>
        </row>
        <row r="11">
          <cell r="C11" t="str">
            <v>HAL</v>
          </cell>
        </row>
        <row r="12">
          <cell r="C12" t="str">
            <v>JIGANI</v>
          </cell>
        </row>
        <row r="13">
          <cell r="C13" t="str">
            <v>Khoday's</v>
          </cell>
        </row>
        <row r="14">
          <cell r="C14" t="str">
            <v>Nagnathapura</v>
          </cell>
        </row>
        <row r="15">
          <cell r="C15" t="str">
            <v xml:space="preserve">NRS </v>
          </cell>
        </row>
        <row r="16">
          <cell r="C16" t="str">
            <v>Nimhans</v>
          </cell>
        </row>
        <row r="17">
          <cell r="C17" t="str">
            <v>SRS Peenya</v>
          </cell>
        </row>
        <row r="18">
          <cell r="C18" t="str">
            <v>Subramanyapura</v>
          </cell>
        </row>
        <row r="19">
          <cell r="C19" t="str">
            <v>Somanahalli</v>
          </cell>
        </row>
        <row r="20">
          <cell r="C20" t="str">
            <v>Vikas Tech Park</v>
          </cell>
        </row>
        <row r="21">
          <cell r="C21" t="str">
            <v>Yarandanahalli</v>
          </cell>
        </row>
        <row r="22">
          <cell r="C22" t="str">
            <v>Yelahanka</v>
          </cell>
        </row>
        <row r="23">
          <cell r="C23" t="str">
            <v>Vrishabavathi</v>
          </cell>
        </row>
        <row r="24">
          <cell r="C24" t="str">
            <v>Koramangala</v>
          </cell>
        </row>
        <row r="25">
          <cell r="C25" t="str">
            <v>Manyatha tech park</v>
          </cell>
        </row>
        <row r="26">
          <cell r="C26" t="str">
            <v>ITI</v>
          </cell>
        </row>
        <row r="27">
          <cell r="C27" t="str">
            <v>Brindavan</v>
          </cell>
        </row>
        <row r="28">
          <cell r="C28" t="str">
            <v>HBR Layout</v>
          </cell>
        </row>
        <row r="29">
          <cell r="C29" t="str">
            <v>Kumbalgodu</v>
          </cell>
        </row>
        <row r="30">
          <cell r="C30" t="str">
            <v>Sahakari Nagar</v>
          </cell>
        </row>
        <row r="31">
          <cell r="C31" t="str">
            <v>Exora</v>
          </cell>
        </row>
        <row r="32">
          <cell r="C32" t="str">
            <v>Shobha Dreams</v>
          </cell>
        </row>
        <row r="34">
          <cell r="C34" t="str">
            <v>Begur (BIAL)</v>
          </cell>
        </row>
        <row r="35">
          <cell r="C35" t="str">
            <v>Bidadi</v>
          </cell>
        </row>
        <row r="36">
          <cell r="C36" t="str">
            <v>DB Pura</v>
          </cell>
        </row>
        <row r="37">
          <cell r="C37" t="str">
            <v>Hoskote</v>
          </cell>
        </row>
        <row r="38">
          <cell r="C38" t="str">
            <v>DB Pura KIADB</v>
          </cell>
        </row>
        <row r="39">
          <cell r="C39" t="str">
            <v>Kanakapura</v>
          </cell>
        </row>
        <row r="40">
          <cell r="C40" t="str">
            <v>TK Halli</v>
          </cell>
        </row>
        <row r="41">
          <cell r="C41" t="str">
            <v xml:space="preserve">Dobbaspet </v>
          </cell>
        </row>
        <row r="42">
          <cell r="C42" t="str">
            <v>Sarjapura</v>
          </cell>
        </row>
        <row r="43">
          <cell r="C43" t="str">
            <v>Magadi</v>
          </cell>
        </row>
        <row r="44">
          <cell r="C44" t="str">
            <v>Mittemari</v>
          </cell>
        </row>
        <row r="45">
          <cell r="C45" t="str">
            <v>T-Gollahalli</v>
          </cell>
        </row>
        <row r="46">
          <cell r="C46" t="str">
            <v>Kotipura</v>
          </cell>
        </row>
        <row r="47">
          <cell r="C47" t="str">
            <v>KIADB Harohalli</v>
          </cell>
        </row>
        <row r="48">
          <cell r="C48" t="str">
            <v>Channapatana</v>
          </cell>
        </row>
        <row r="49">
          <cell r="C49" t="str">
            <v>Srinivasapura</v>
          </cell>
        </row>
        <row r="50">
          <cell r="C50" t="str">
            <v>KIADB H/W Park</v>
          </cell>
        </row>
        <row r="52">
          <cell r="C52" t="str">
            <v>Chinthamani</v>
          </cell>
        </row>
        <row r="53">
          <cell r="C53" t="str">
            <v>Gouribidanoor</v>
          </cell>
        </row>
        <row r="54">
          <cell r="C54" t="str">
            <v>Kolar</v>
          </cell>
        </row>
        <row r="55">
          <cell r="C55" t="str">
            <v>Malur</v>
          </cell>
        </row>
        <row r="58">
          <cell r="C58" t="str">
            <v>Anthrasanahalli</v>
          </cell>
        </row>
        <row r="59">
          <cell r="C59" t="str">
            <v>Anchepalya</v>
          </cell>
        </row>
        <row r="60">
          <cell r="C60" t="str">
            <v>KB Cross</v>
          </cell>
        </row>
        <row r="61">
          <cell r="C61" t="str">
            <v>Madhugiri</v>
          </cell>
        </row>
        <row r="62">
          <cell r="C62" t="str">
            <v>Nittur</v>
          </cell>
        </row>
        <row r="63">
          <cell r="C63" t="str">
            <v>Pavagada</v>
          </cell>
        </row>
        <row r="64">
          <cell r="C64" t="str">
            <v>KIADB VN Pura</v>
          </cell>
        </row>
        <row r="65">
          <cell r="C65" t="str">
            <v>Sira</v>
          </cell>
        </row>
        <row r="66">
          <cell r="C66" t="str">
            <v>Hosdurga</v>
          </cell>
        </row>
        <row r="68">
          <cell r="C68" t="str">
            <v>Benkikere</v>
          </cell>
        </row>
        <row r="69">
          <cell r="C69" t="str">
            <v xml:space="preserve">Chithradurga </v>
          </cell>
        </row>
        <row r="70">
          <cell r="C70" t="str">
            <v>Davangere</v>
          </cell>
        </row>
        <row r="71">
          <cell r="C71" t="str">
            <v>Hiriyur</v>
          </cell>
        </row>
        <row r="72">
          <cell r="C72" t="str">
            <v>Honnali</v>
          </cell>
        </row>
        <row r="73">
          <cell r="C73" t="str">
            <v>Tallak</v>
          </cell>
        </row>
        <row r="74">
          <cell r="C74" t="str">
            <v>Neelagunda</v>
          </cell>
        </row>
        <row r="75">
          <cell r="C75" t="str">
            <v>Guttur</v>
          </cell>
        </row>
        <row r="78">
          <cell r="C78" t="str">
            <v>Harohalli</v>
          </cell>
        </row>
        <row r="79">
          <cell r="C79" t="str">
            <v>Tataguni</v>
          </cell>
        </row>
        <row r="80">
          <cell r="C80" t="str">
            <v>CPRI</v>
          </cell>
        </row>
        <row r="81">
          <cell r="C81" t="str">
            <v>ITPL</v>
          </cell>
        </row>
        <row r="82">
          <cell r="C82" t="str">
            <v>Railway</v>
          </cell>
        </row>
        <row r="83">
          <cell r="C83" t="str">
            <v>Toyota</v>
          </cell>
        </row>
      </sheetData>
      <sheetData sheetId="2">
        <row r="4">
          <cell r="C4" t="str">
            <v xml:space="preserve">220 kV Station </v>
          </cell>
          <cell r="D4" t="str">
            <v>00-01 Hrs</v>
          </cell>
          <cell r="E4" t="str">
            <v>01-02 Hrs</v>
          </cell>
          <cell r="F4" t="str">
            <v>02-03 Hrs</v>
          </cell>
          <cell r="G4" t="str">
            <v>03-04 Hrs</v>
          </cell>
          <cell r="H4" t="str">
            <v>04-05 hrs</v>
          </cell>
          <cell r="I4" t="str">
            <v>05-06 hrs</v>
          </cell>
          <cell r="J4" t="str">
            <v>06-07 hrs</v>
          </cell>
          <cell r="K4" t="str">
            <v>07-8 hrs</v>
          </cell>
          <cell r="L4" t="str">
            <v>08-09 Hrs</v>
          </cell>
          <cell r="M4" t="str">
            <v>09-10 Hrs</v>
          </cell>
          <cell r="N4" t="str">
            <v>10-11 hrs</v>
          </cell>
          <cell r="O4" t="str">
            <v>11-12 Hrs</v>
          </cell>
          <cell r="P4" t="str">
            <v>12-13 hrs</v>
          </cell>
          <cell r="Q4" t="str">
            <v>13-14 Hrs</v>
          </cell>
          <cell r="R4" t="str">
            <v>14-15 hrs</v>
          </cell>
          <cell r="S4" t="str">
            <v>15-16 Hrs</v>
          </cell>
          <cell r="T4" t="str">
            <v>16-17 Hrs</v>
          </cell>
          <cell r="U4" t="str">
            <v>17-18 Hrs</v>
          </cell>
          <cell r="V4" t="str">
            <v>18-19 hrs</v>
          </cell>
          <cell r="W4" t="str">
            <v>19-20 Hrs</v>
          </cell>
          <cell r="X4" t="str">
            <v>20-21 hrs</v>
          </cell>
          <cell r="Y4" t="str">
            <v>21-22 Hrs</v>
          </cell>
          <cell r="Z4" t="str">
            <v>22-23 hrs</v>
          </cell>
          <cell r="AA4" t="str">
            <v>23-24 Hrs</v>
          </cell>
        </row>
        <row r="5">
          <cell r="C5" t="str">
            <v>A Station</v>
          </cell>
          <cell r="D5">
            <v>50.5</v>
          </cell>
          <cell r="E5">
            <v>45</v>
          </cell>
          <cell r="F5">
            <v>43</v>
          </cell>
          <cell r="G5">
            <v>42</v>
          </cell>
          <cell r="H5">
            <v>41.5</v>
          </cell>
          <cell r="I5">
            <v>43.5</v>
          </cell>
          <cell r="J5">
            <v>49.5</v>
          </cell>
          <cell r="K5">
            <v>59</v>
          </cell>
          <cell r="L5">
            <v>69</v>
          </cell>
          <cell r="M5">
            <v>75</v>
          </cell>
          <cell r="N5">
            <v>86.5</v>
          </cell>
          <cell r="O5">
            <v>96</v>
          </cell>
          <cell r="P5">
            <v>99.5</v>
          </cell>
          <cell r="Q5">
            <v>98.5</v>
          </cell>
          <cell r="R5">
            <v>96</v>
          </cell>
          <cell r="S5">
            <v>97.5</v>
          </cell>
          <cell r="T5">
            <v>97</v>
          </cell>
          <cell r="U5">
            <v>96.5</v>
          </cell>
          <cell r="V5">
            <v>95.5</v>
          </cell>
          <cell r="W5">
            <v>95.5</v>
          </cell>
          <cell r="X5">
            <v>86.5</v>
          </cell>
          <cell r="Y5">
            <v>76.5</v>
          </cell>
          <cell r="Z5">
            <v>64</v>
          </cell>
          <cell r="AA5">
            <v>58</v>
          </cell>
        </row>
        <row r="6">
          <cell r="C6" t="str">
            <v>EDC</v>
          </cell>
          <cell r="D6">
            <v>67.5</v>
          </cell>
          <cell r="E6">
            <v>61</v>
          </cell>
          <cell r="F6">
            <v>58.5</v>
          </cell>
          <cell r="G6">
            <v>56.5</v>
          </cell>
          <cell r="H6">
            <v>57</v>
          </cell>
          <cell r="I6">
            <v>57.5</v>
          </cell>
          <cell r="J6">
            <v>67</v>
          </cell>
          <cell r="K6">
            <v>80.5</v>
          </cell>
          <cell r="L6">
            <v>90.5</v>
          </cell>
          <cell r="M6">
            <v>103</v>
          </cell>
          <cell r="N6">
            <v>115.5</v>
          </cell>
          <cell r="O6">
            <v>122.5</v>
          </cell>
          <cell r="P6">
            <v>125.5</v>
          </cell>
          <cell r="Q6">
            <v>127.5</v>
          </cell>
          <cell r="R6">
            <v>125.5</v>
          </cell>
          <cell r="S6">
            <v>126</v>
          </cell>
          <cell r="T6">
            <v>125</v>
          </cell>
          <cell r="U6">
            <v>122.5</v>
          </cell>
          <cell r="V6">
            <v>120</v>
          </cell>
          <cell r="W6">
            <v>118.5</v>
          </cell>
          <cell r="X6">
            <v>108</v>
          </cell>
          <cell r="Y6">
            <v>98</v>
          </cell>
          <cell r="Z6">
            <v>85.5</v>
          </cell>
          <cell r="AA6">
            <v>77.5</v>
          </cell>
        </row>
        <row r="7">
          <cell r="C7" t="str">
            <v>EPIP</v>
          </cell>
          <cell r="D7">
            <v>116</v>
          </cell>
          <cell r="E7">
            <v>106.5</v>
          </cell>
          <cell r="F7">
            <v>102.5</v>
          </cell>
          <cell r="G7">
            <v>99.5</v>
          </cell>
          <cell r="H7">
            <v>102</v>
          </cell>
          <cell r="I7">
            <v>105</v>
          </cell>
          <cell r="J7">
            <v>126.5</v>
          </cell>
          <cell r="K7">
            <v>148.5</v>
          </cell>
          <cell r="L7">
            <v>162</v>
          </cell>
          <cell r="M7">
            <v>169</v>
          </cell>
          <cell r="N7">
            <v>167.5</v>
          </cell>
          <cell r="O7">
            <v>167</v>
          </cell>
          <cell r="P7">
            <v>166.5</v>
          </cell>
          <cell r="Q7">
            <v>165.5</v>
          </cell>
          <cell r="R7">
            <v>158.5</v>
          </cell>
          <cell r="S7">
            <v>159.5</v>
          </cell>
          <cell r="T7">
            <v>161.5</v>
          </cell>
          <cell r="U7">
            <v>165.5</v>
          </cell>
          <cell r="V7">
            <v>166.5</v>
          </cell>
          <cell r="W7">
            <v>169.5</v>
          </cell>
          <cell r="X7">
            <v>165.5</v>
          </cell>
          <cell r="Y7">
            <v>155</v>
          </cell>
          <cell r="Z7">
            <v>145</v>
          </cell>
          <cell r="AA7">
            <v>134.5</v>
          </cell>
        </row>
        <row r="8">
          <cell r="C8" t="str">
            <v>Hebbal</v>
          </cell>
          <cell r="D8">
            <v>50.5</v>
          </cell>
          <cell r="E8">
            <v>46</v>
          </cell>
          <cell r="F8">
            <v>44.5</v>
          </cell>
          <cell r="G8">
            <v>42.5</v>
          </cell>
          <cell r="H8">
            <v>41</v>
          </cell>
          <cell r="I8">
            <v>45</v>
          </cell>
          <cell r="J8">
            <v>53.5</v>
          </cell>
          <cell r="K8">
            <v>65.5</v>
          </cell>
          <cell r="L8">
            <v>74</v>
          </cell>
          <cell r="M8">
            <v>75</v>
          </cell>
          <cell r="N8">
            <v>76.5</v>
          </cell>
          <cell r="O8">
            <v>76.5</v>
          </cell>
          <cell r="P8">
            <v>76.5</v>
          </cell>
          <cell r="Q8">
            <v>75</v>
          </cell>
          <cell r="R8">
            <v>73.5</v>
          </cell>
          <cell r="S8">
            <v>74</v>
          </cell>
          <cell r="T8">
            <v>75</v>
          </cell>
          <cell r="U8">
            <v>74.5</v>
          </cell>
          <cell r="V8">
            <v>76.5</v>
          </cell>
          <cell r="W8">
            <v>77</v>
          </cell>
          <cell r="X8">
            <v>74</v>
          </cell>
          <cell r="Y8">
            <v>70.5</v>
          </cell>
          <cell r="Z8">
            <v>64.5</v>
          </cell>
          <cell r="AA8">
            <v>57.5</v>
          </cell>
        </row>
        <row r="9">
          <cell r="C9" t="str">
            <v>Hoody</v>
          </cell>
          <cell r="D9">
            <v>109.95</v>
          </cell>
          <cell r="E9">
            <v>100.2</v>
          </cell>
          <cell r="F9">
            <v>97</v>
          </cell>
          <cell r="G9">
            <v>97.25</v>
          </cell>
          <cell r="H9">
            <v>96.85</v>
          </cell>
          <cell r="I9">
            <v>104.8</v>
          </cell>
          <cell r="J9">
            <v>123.75</v>
          </cell>
          <cell r="K9">
            <v>152.1</v>
          </cell>
          <cell r="L9">
            <v>164.4</v>
          </cell>
          <cell r="M9">
            <v>167.25</v>
          </cell>
          <cell r="N9">
            <v>171.2</v>
          </cell>
          <cell r="O9">
            <v>171.75</v>
          </cell>
          <cell r="P9">
            <v>172.5</v>
          </cell>
          <cell r="Q9">
            <v>161.5</v>
          </cell>
          <cell r="R9">
            <v>133</v>
          </cell>
          <cell r="S9">
            <v>146</v>
          </cell>
          <cell r="T9">
            <v>144</v>
          </cell>
          <cell r="U9">
            <v>146</v>
          </cell>
          <cell r="V9">
            <v>143.5</v>
          </cell>
          <cell r="W9">
            <v>147.5</v>
          </cell>
          <cell r="X9">
            <v>136.5</v>
          </cell>
          <cell r="Y9">
            <v>128</v>
          </cell>
          <cell r="Z9">
            <v>115.1</v>
          </cell>
          <cell r="AA9">
            <v>106.75</v>
          </cell>
        </row>
        <row r="10">
          <cell r="C10" t="str">
            <v>HSR Layout</v>
          </cell>
          <cell r="D10">
            <v>145</v>
          </cell>
          <cell r="E10">
            <v>98</v>
          </cell>
          <cell r="F10">
            <v>92.5</v>
          </cell>
          <cell r="G10">
            <v>90</v>
          </cell>
          <cell r="H10">
            <v>88.5</v>
          </cell>
          <cell r="I10">
            <v>91.5</v>
          </cell>
          <cell r="J10">
            <v>110.5</v>
          </cell>
          <cell r="K10">
            <v>141.5</v>
          </cell>
          <cell r="L10">
            <v>164.5</v>
          </cell>
          <cell r="M10">
            <v>179.5</v>
          </cell>
          <cell r="N10">
            <v>185</v>
          </cell>
          <cell r="O10">
            <v>185</v>
          </cell>
          <cell r="P10">
            <v>207.5</v>
          </cell>
          <cell r="Q10">
            <v>206.5</v>
          </cell>
          <cell r="R10">
            <v>191.5</v>
          </cell>
          <cell r="S10">
            <v>193</v>
          </cell>
          <cell r="T10">
            <v>193</v>
          </cell>
          <cell r="U10">
            <v>195</v>
          </cell>
          <cell r="V10">
            <v>193.5</v>
          </cell>
          <cell r="W10">
            <v>197</v>
          </cell>
          <cell r="X10">
            <v>186.5</v>
          </cell>
          <cell r="Y10">
            <v>177.5</v>
          </cell>
          <cell r="Z10">
            <v>158.5</v>
          </cell>
          <cell r="AA10">
            <v>143</v>
          </cell>
        </row>
        <row r="11">
          <cell r="C11" t="str">
            <v>HAL</v>
          </cell>
          <cell r="D11">
            <v>112.5</v>
          </cell>
          <cell r="E11">
            <v>102.5</v>
          </cell>
          <cell r="F11">
            <v>98.5</v>
          </cell>
          <cell r="G11">
            <v>97</v>
          </cell>
          <cell r="H11">
            <v>96.5</v>
          </cell>
          <cell r="I11">
            <v>101.5</v>
          </cell>
          <cell r="J11">
            <v>121</v>
          </cell>
          <cell r="K11">
            <v>147</v>
          </cell>
          <cell r="L11">
            <v>160.5</v>
          </cell>
          <cell r="M11">
            <v>171.5</v>
          </cell>
          <cell r="N11">
            <v>172.5</v>
          </cell>
          <cell r="O11">
            <v>170.5</v>
          </cell>
          <cell r="P11">
            <v>169</v>
          </cell>
          <cell r="Q11">
            <v>168</v>
          </cell>
          <cell r="R11">
            <v>157</v>
          </cell>
          <cell r="S11">
            <v>155.5</v>
          </cell>
          <cell r="T11">
            <v>156.5</v>
          </cell>
          <cell r="U11">
            <v>159</v>
          </cell>
          <cell r="V11">
            <v>156</v>
          </cell>
          <cell r="W11">
            <v>156.5</v>
          </cell>
          <cell r="X11">
            <v>149.5</v>
          </cell>
          <cell r="Y11">
            <v>139</v>
          </cell>
          <cell r="Z11">
            <v>132.5</v>
          </cell>
          <cell r="AA11">
            <v>122</v>
          </cell>
        </row>
        <row r="12">
          <cell r="C12" t="str">
            <v>Jigani</v>
          </cell>
          <cell r="D12">
            <v>79</v>
          </cell>
          <cell r="E12">
            <v>78</v>
          </cell>
          <cell r="F12">
            <v>77.5</v>
          </cell>
          <cell r="G12">
            <v>78</v>
          </cell>
          <cell r="H12">
            <v>74.5</v>
          </cell>
          <cell r="I12">
            <v>76.5</v>
          </cell>
          <cell r="J12">
            <v>85.5</v>
          </cell>
          <cell r="K12">
            <v>100.5</v>
          </cell>
          <cell r="L12">
            <v>102.5</v>
          </cell>
          <cell r="M12">
            <v>107</v>
          </cell>
          <cell r="N12">
            <v>111</v>
          </cell>
          <cell r="O12">
            <v>113.5</v>
          </cell>
          <cell r="P12">
            <v>113.5</v>
          </cell>
          <cell r="Q12">
            <v>107</v>
          </cell>
          <cell r="R12">
            <v>100</v>
          </cell>
          <cell r="S12">
            <v>115</v>
          </cell>
          <cell r="T12">
            <v>119</v>
          </cell>
          <cell r="U12">
            <v>118</v>
          </cell>
          <cell r="V12">
            <v>117.5</v>
          </cell>
          <cell r="W12">
            <v>113.5</v>
          </cell>
          <cell r="X12">
            <v>106</v>
          </cell>
          <cell r="Y12">
            <v>106.5</v>
          </cell>
          <cell r="Z12">
            <v>94.5</v>
          </cell>
          <cell r="AA12">
            <v>96</v>
          </cell>
        </row>
        <row r="13">
          <cell r="C13" t="str">
            <v>Khoday's</v>
          </cell>
          <cell r="D13">
            <v>34</v>
          </cell>
          <cell r="E13">
            <v>30</v>
          </cell>
          <cell r="F13">
            <v>29</v>
          </cell>
          <cell r="G13">
            <v>28</v>
          </cell>
          <cell r="H13">
            <v>28.5</v>
          </cell>
          <cell r="I13">
            <v>30.5</v>
          </cell>
          <cell r="J13">
            <v>43.5</v>
          </cell>
          <cell r="K13">
            <v>59.5</v>
          </cell>
          <cell r="L13">
            <v>59.5</v>
          </cell>
          <cell r="M13">
            <v>53.5</v>
          </cell>
          <cell r="N13">
            <v>52.5</v>
          </cell>
          <cell r="O13">
            <v>49</v>
          </cell>
          <cell r="P13">
            <v>48</v>
          </cell>
          <cell r="Q13">
            <v>46</v>
          </cell>
          <cell r="R13">
            <v>43.5</v>
          </cell>
          <cell r="S13">
            <v>44.5</v>
          </cell>
          <cell r="T13">
            <v>46.5</v>
          </cell>
          <cell r="U13">
            <v>48</v>
          </cell>
          <cell r="V13">
            <v>48.5</v>
          </cell>
          <cell r="W13">
            <v>56.5</v>
          </cell>
          <cell r="X13">
            <v>55</v>
          </cell>
          <cell r="Y13">
            <v>53</v>
          </cell>
          <cell r="Z13">
            <v>47</v>
          </cell>
          <cell r="AA13">
            <v>40.5</v>
          </cell>
        </row>
        <row r="14">
          <cell r="C14" t="str">
            <v>Nagnathapura</v>
          </cell>
          <cell r="D14">
            <v>143.05000000000001</v>
          </cell>
          <cell r="E14">
            <v>135.85</v>
          </cell>
          <cell r="F14">
            <v>133.30000000000001</v>
          </cell>
          <cell r="G14">
            <v>130.44999999999999</v>
          </cell>
          <cell r="H14">
            <v>131.1</v>
          </cell>
          <cell r="I14">
            <v>138.44999999999999</v>
          </cell>
          <cell r="J14">
            <v>167.25</v>
          </cell>
          <cell r="K14">
            <v>210.3</v>
          </cell>
          <cell r="L14">
            <v>216.4</v>
          </cell>
          <cell r="M14">
            <v>214.15</v>
          </cell>
          <cell r="N14">
            <v>216</v>
          </cell>
          <cell r="O14">
            <v>211</v>
          </cell>
          <cell r="P14">
            <v>211.5</v>
          </cell>
          <cell r="Q14">
            <v>198.55</v>
          </cell>
          <cell r="R14">
            <v>203</v>
          </cell>
          <cell r="S14">
            <v>204.5</v>
          </cell>
          <cell r="T14">
            <v>207.5</v>
          </cell>
          <cell r="U14">
            <v>212.5</v>
          </cell>
          <cell r="V14">
            <v>211</v>
          </cell>
          <cell r="W14">
            <v>217</v>
          </cell>
          <cell r="X14">
            <v>205</v>
          </cell>
          <cell r="Y14">
            <v>193</v>
          </cell>
          <cell r="Z14">
            <v>179.5</v>
          </cell>
          <cell r="AA14">
            <v>165</v>
          </cell>
        </row>
        <row r="15">
          <cell r="C15" t="str">
            <v xml:space="preserve">NRS </v>
          </cell>
          <cell r="D15">
            <v>69</v>
          </cell>
          <cell r="E15">
            <v>61.5</v>
          </cell>
          <cell r="F15">
            <v>59</v>
          </cell>
          <cell r="G15">
            <v>57.5</v>
          </cell>
          <cell r="H15">
            <v>57.5</v>
          </cell>
          <cell r="I15">
            <v>62</v>
          </cell>
          <cell r="J15">
            <v>79.5</v>
          </cell>
          <cell r="K15">
            <v>104.5</v>
          </cell>
          <cell r="L15">
            <v>119.5</v>
          </cell>
          <cell r="M15">
            <v>114.5</v>
          </cell>
          <cell r="N15">
            <v>122.5</v>
          </cell>
          <cell r="O15">
            <v>122</v>
          </cell>
          <cell r="P15">
            <v>125.5</v>
          </cell>
          <cell r="Q15">
            <v>116.5</v>
          </cell>
          <cell r="R15">
            <v>110.5</v>
          </cell>
          <cell r="S15">
            <v>113</v>
          </cell>
          <cell r="T15">
            <v>115</v>
          </cell>
          <cell r="U15">
            <v>116.5</v>
          </cell>
          <cell r="V15">
            <v>120</v>
          </cell>
          <cell r="W15">
            <v>125.5</v>
          </cell>
          <cell r="X15">
            <v>117</v>
          </cell>
          <cell r="Y15">
            <v>108</v>
          </cell>
          <cell r="Z15">
            <v>92.5</v>
          </cell>
          <cell r="AA15">
            <v>82</v>
          </cell>
        </row>
        <row r="16">
          <cell r="C16" t="str">
            <v>Nimhans</v>
          </cell>
          <cell r="D16">
            <v>81</v>
          </cell>
          <cell r="E16">
            <v>73</v>
          </cell>
          <cell r="F16">
            <v>70</v>
          </cell>
          <cell r="G16">
            <v>67.5</v>
          </cell>
          <cell r="H16">
            <v>67</v>
          </cell>
          <cell r="I16">
            <v>71.5</v>
          </cell>
          <cell r="J16">
            <v>86.5</v>
          </cell>
          <cell r="K16">
            <v>110</v>
          </cell>
          <cell r="L16">
            <v>123.5</v>
          </cell>
          <cell r="M16">
            <v>124.5</v>
          </cell>
          <cell r="N16">
            <v>129</v>
          </cell>
          <cell r="O16">
            <v>131</v>
          </cell>
          <cell r="P16">
            <v>111</v>
          </cell>
          <cell r="Q16">
            <v>108</v>
          </cell>
          <cell r="R16">
            <v>106</v>
          </cell>
          <cell r="S16">
            <v>102</v>
          </cell>
          <cell r="T16">
            <v>102</v>
          </cell>
          <cell r="U16">
            <v>104</v>
          </cell>
          <cell r="V16">
            <v>105</v>
          </cell>
          <cell r="W16">
            <v>109.5</v>
          </cell>
          <cell r="X16">
            <v>105.5</v>
          </cell>
          <cell r="Y16">
            <v>101</v>
          </cell>
          <cell r="Z16">
            <v>88</v>
          </cell>
          <cell r="AA16">
            <v>78</v>
          </cell>
        </row>
        <row r="17">
          <cell r="C17" t="str">
            <v>SRS Peenya</v>
          </cell>
          <cell r="D17">
            <v>80</v>
          </cell>
          <cell r="E17">
            <v>75</v>
          </cell>
          <cell r="F17">
            <v>74.5</v>
          </cell>
          <cell r="G17">
            <v>70.5</v>
          </cell>
          <cell r="H17">
            <v>70.5</v>
          </cell>
          <cell r="I17">
            <v>77.5</v>
          </cell>
          <cell r="J17">
            <v>88.5</v>
          </cell>
          <cell r="K17">
            <v>169.5</v>
          </cell>
          <cell r="L17">
            <v>176.5</v>
          </cell>
          <cell r="M17">
            <v>176.5</v>
          </cell>
          <cell r="N17">
            <v>203.5</v>
          </cell>
          <cell r="O17">
            <v>195</v>
          </cell>
          <cell r="P17">
            <v>204.5</v>
          </cell>
          <cell r="Q17">
            <v>191</v>
          </cell>
          <cell r="R17">
            <v>174.5</v>
          </cell>
          <cell r="S17">
            <v>187.5</v>
          </cell>
          <cell r="T17">
            <v>194</v>
          </cell>
          <cell r="U17">
            <v>204.5</v>
          </cell>
          <cell r="V17">
            <v>195</v>
          </cell>
          <cell r="W17">
            <v>191.5</v>
          </cell>
          <cell r="X17">
            <v>193</v>
          </cell>
          <cell r="Y17">
            <v>182.5</v>
          </cell>
          <cell r="Z17">
            <v>163.5</v>
          </cell>
          <cell r="AA17">
            <v>117</v>
          </cell>
        </row>
        <row r="18">
          <cell r="C18" t="str">
            <v>Subramanyapura</v>
          </cell>
          <cell r="D18">
            <v>60.5</v>
          </cell>
          <cell r="E18">
            <v>53</v>
          </cell>
          <cell r="F18">
            <v>51</v>
          </cell>
          <cell r="G18">
            <v>50</v>
          </cell>
          <cell r="H18">
            <v>50.5</v>
          </cell>
          <cell r="I18">
            <v>56.5</v>
          </cell>
          <cell r="J18">
            <v>77</v>
          </cell>
          <cell r="K18">
            <v>97</v>
          </cell>
          <cell r="L18">
            <v>106.5</v>
          </cell>
          <cell r="M18">
            <v>94</v>
          </cell>
          <cell r="N18">
            <v>94.5</v>
          </cell>
          <cell r="O18">
            <v>89.5</v>
          </cell>
          <cell r="P18">
            <v>84.5</v>
          </cell>
          <cell r="Q18">
            <v>79.5</v>
          </cell>
          <cell r="R18">
            <v>78.5</v>
          </cell>
          <cell r="S18">
            <v>82</v>
          </cell>
          <cell r="T18">
            <v>78</v>
          </cell>
          <cell r="U18">
            <v>82.5</v>
          </cell>
          <cell r="V18">
            <v>87.5</v>
          </cell>
          <cell r="W18">
            <v>93</v>
          </cell>
          <cell r="X18">
            <v>92</v>
          </cell>
          <cell r="Y18">
            <v>87</v>
          </cell>
          <cell r="Z18">
            <v>82</v>
          </cell>
          <cell r="AA18">
            <v>72</v>
          </cell>
        </row>
        <row r="19">
          <cell r="C19" t="str">
            <v>Somanahalli</v>
          </cell>
          <cell r="D19">
            <v>93.5</v>
          </cell>
          <cell r="E19">
            <v>85</v>
          </cell>
          <cell r="F19">
            <v>82</v>
          </cell>
          <cell r="G19">
            <v>80.5</v>
          </cell>
          <cell r="H19">
            <v>81</v>
          </cell>
          <cell r="I19">
            <v>87</v>
          </cell>
          <cell r="J19">
            <v>118</v>
          </cell>
          <cell r="K19">
            <v>154</v>
          </cell>
          <cell r="L19">
            <v>158.5</v>
          </cell>
          <cell r="M19">
            <v>151</v>
          </cell>
          <cell r="N19">
            <v>152.5</v>
          </cell>
          <cell r="O19">
            <v>98.5</v>
          </cell>
          <cell r="P19">
            <v>148.5</v>
          </cell>
          <cell r="Q19">
            <v>139</v>
          </cell>
          <cell r="R19">
            <v>133</v>
          </cell>
          <cell r="S19">
            <v>135</v>
          </cell>
          <cell r="T19">
            <v>140.5</v>
          </cell>
          <cell r="U19">
            <v>140.5</v>
          </cell>
          <cell r="V19">
            <v>142.5</v>
          </cell>
          <cell r="W19">
            <v>151.5</v>
          </cell>
          <cell r="X19">
            <v>145</v>
          </cell>
          <cell r="Y19">
            <v>137.5</v>
          </cell>
          <cell r="Z19">
            <v>124.5</v>
          </cell>
          <cell r="AA19">
            <v>112</v>
          </cell>
        </row>
        <row r="20">
          <cell r="C20" t="str">
            <v>Vikas Tech Park</v>
          </cell>
          <cell r="D20">
            <v>26</v>
          </cell>
          <cell r="E20">
            <v>28.5</v>
          </cell>
          <cell r="F20">
            <v>25.5</v>
          </cell>
          <cell r="G20">
            <v>25.5</v>
          </cell>
          <cell r="H20">
            <v>25</v>
          </cell>
          <cell r="I20">
            <v>25</v>
          </cell>
          <cell r="J20">
            <v>30.5</v>
          </cell>
          <cell r="K20">
            <v>35</v>
          </cell>
          <cell r="L20">
            <v>42</v>
          </cell>
          <cell r="M20">
            <v>46.5</v>
          </cell>
          <cell r="N20">
            <v>49</v>
          </cell>
          <cell r="O20">
            <v>49</v>
          </cell>
          <cell r="P20">
            <v>49</v>
          </cell>
          <cell r="Q20">
            <v>50</v>
          </cell>
          <cell r="R20">
            <v>49.5</v>
          </cell>
          <cell r="S20">
            <v>44.5</v>
          </cell>
          <cell r="T20">
            <v>48.5</v>
          </cell>
          <cell r="U20">
            <v>41.5</v>
          </cell>
          <cell r="V20">
            <v>45.5</v>
          </cell>
          <cell r="W20">
            <v>45</v>
          </cell>
          <cell r="X20">
            <v>40.5</v>
          </cell>
          <cell r="Y20">
            <v>41.5</v>
          </cell>
          <cell r="Z20">
            <v>39</v>
          </cell>
          <cell r="AA20">
            <v>36.5</v>
          </cell>
        </row>
        <row r="21">
          <cell r="C21" t="str">
            <v>Yarandanahalli</v>
          </cell>
          <cell r="D21">
            <v>105</v>
          </cell>
          <cell r="E21">
            <v>102.5</v>
          </cell>
          <cell r="F21">
            <v>98.5</v>
          </cell>
          <cell r="G21">
            <v>99.5</v>
          </cell>
          <cell r="H21">
            <v>96</v>
          </cell>
          <cell r="I21">
            <v>99</v>
          </cell>
          <cell r="J21">
            <v>112</v>
          </cell>
          <cell r="K21">
            <v>140</v>
          </cell>
          <cell r="L21">
            <v>140.5</v>
          </cell>
          <cell r="M21">
            <v>151.5</v>
          </cell>
          <cell r="N21">
            <v>166.5</v>
          </cell>
          <cell r="O21">
            <v>168</v>
          </cell>
          <cell r="P21">
            <v>174</v>
          </cell>
          <cell r="Q21">
            <v>163.5</v>
          </cell>
          <cell r="R21">
            <v>159</v>
          </cell>
          <cell r="S21">
            <v>166</v>
          </cell>
          <cell r="T21">
            <v>163.5</v>
          </cell>
          <cell r="U21">
            <v>164.5</v>
          </cell>
          <cell r="V21">
            <v>151</v>
          </cell>
          <cell r="W21">
            <v>156.5</v>
          </cell>
          <cell r="X21">
            <v>147.5</v>
          </cell>
          <cell r="Y21">
            <v>142</v>
          </cell>
          <cell r="Z21">
            <v>129.5</v>
          </cell>
          <cell r="AA21">
            <v>129.5</v>
          </cell>
        </row>
        <row r="22">
          <cell r="C22" t="str">
            <v>Yelahanka</v>
          </cell>
          <cell r="D22">
            <v>136</v>
          </cell>
          <cell r="E22">
            <v>128.5</v>
          </cell>
          <cell r="F22">
            <v>116.5</v>
          </cell>
          <cell r="G22">
            <v>129.5</v>
          </cell>
          <cell r="H22">
            <v>130</v>
          </cell>
          <cell r="I22">
            <v>121.5</v>
          </cell>
          <cell r="J22">
            <v>151.5</v>
          </cell>
          <cell r="K22">
            <v>192</v>
          </cell>
          <cell r="L22">
            <v>203.5</v>
          </cell>
          <cell r="M22">
            <v>202.5</v>
          </cell>
          <cell r="N22">
            <v>202</v>
          </cell>
          <cell r="O22">
            <v>194</v>
          </cell>
          <cell r="P22">
            <v>191</v>
          </cell>
          <cell r="Q22">
            <v>173.5</v>
          </cell>
          <cell r="R22">
            <v>167.5</v>
          </cell>
          <cell r="S22">
            <v>175</v>
          </cell>
          <cell r="T22">
            <v>187</v>
          </cell>
          <cell r="U22">
            <v>195.5</v>
          </cell>
          <cell r="V22">
            <v>194.5</v>
          </cell>
          <cell r="W22">
            <v>206</v>
          </cell>
          <cell r="X22">
            <v>202.5</v>
          </cell>
          <cell r="Y22">
            <v>191</v>
          </cell>
          <cell r="Z22">
            <v>152</v>
          </cell>
          <cell r="AA22">
            <v>153</v>
          </cell>
        </row>
        <row r="23">
          <cell r="C23" t="str">
            <v>Vrishabavathi</v>
          </cell>
          <cell r="D23">
            <v>106.5</v>
          </cell>
          <cell r="E23">
            <v>95.5</v>
          </cell>
          <cell r="F23">
            <v>92</v>
          </cell>
          <cell r="G23">
            <v>90</v>
          </cell>
          <cell r="H23">
            <v>90.5</v>
          </cell>
          <cell r="I23">
            <v>99.5</v>
          </cell>
          <cell r="J23">
            <v>129.5</v>
          </cell>
          <cell r="K23">
            <v>169</v>
          </cell>
          <cell r="L23">
            <v>182.5</v>
          </cell>
          <cell r="M23">
            <v>158</v>
          </cell>
          <cell r="N23">
            <v>154</v>
          </cell>
          <cell r="O23">
            <v>146</v>
          </cell>
          <cell r="P23">
            <v>140</v>
          </cell>
          <cell r="Q23">
            <v>135.5</v>
          </cell>
          <cell r="R23">
            <v>130</v>
          </cell>
          <cell r="S23">
            <v>129.5</v>
          </cell>
          <cell r="T23">
            <v>132</v>
          </cell>
          <cell r="U23">
            <v>137</v>
          </cell>
          <cell r="V23">
            <v>143.5</v>
          </cell>
          <cell r="W23">
            <v>167</v>
          </cell>
          <cell r="X23">
            <v>166</v>
          </cell>
          <cell r="Y23">
            <v>157</v>
          </cell>
          <cell r="Z23">
            <v>144.5</v>
          </cell>
          <cell r="AA23">
            <v>128.5</v>
          </cell>
        </row>
        <row r="24">
          <cell r="C24" t="str">
            <v>Koramangala</v>
          </cell>
          <cell r="D24">
            <v>24.5</v>
          </cell>
          <cell r="E24">
            <v>23</v>
          </cell>
          <cell r="F24">
            <v>22</v>
          </cell>
          <cell r="G24">
            <v>22</v>
          </cell>
          <cell r="H24">
            <v>20.5</v>
          </cell>
          <cell r="I24">
            <v>20.5</v>
          </cell>
          <cell r="J24">
            <v>24.5</v>
          </cell>
          <cell r="K24">
            <v>28.5</v>
          </cell>
          <cell r="L24">
            <v>33</v>
          </cell>
          <cell r="M24">
            <v>40.5</v>
          </cell>
          <cell r="N24">
            <v>40</v>
          </cell>
          <cell r="O24">
            <v>42.5</v>
          </cell>
          <cell r="P24">
            <v>42</v>
          </cell>
          <cell r="Q24">
            <v>42</v>
          </cell>
          <cell r="R24">
            <v>44</v>
          </cell>
          <cell r="S24">
            <v>47.5</v>
          </cell>
          <cell r="T24">
            <v>47.5</v>
          </cell>
          <cell r="U24">
            <v>48.5</v>
          </cell>
          <cell r="V24">
            <v>47</v>
          </cell>
          <cell r="W24">
            <v>47.5</v>
          </cell>
          <cell r="X24">
            <v>40.5</v>
          </cell>
          <cell r="Y24">
            <v>38</v>
          </cell>
          <cell r="Z24">
            <v>36</v>
          </cell>
          <cell r="AA24">
            <v>33.5</v>
          </cell>
        </row>
        <row r="25">
          <cell r="C25" t="str">
            <v>Manyatha tech park</v>
          </cell>
          <cell r="D25">
            <v>52.5</v>
          </cell>
          <cell r="E25">
            <v>48</v>
          </cell>
          <cell r="F25">
            <v>46</v>
          </cell>
          <cell r="G25">
            <v>45.5</v>
          </cell>
          <cell r="H25">
            <v>45.5</v>
          </cell>
          <cell r="I25">
            <v>46</v>
          </cell>
          <cell r="J25">
            <v>53.5</v>
          </cell>
          <cell r="K25">
            <v>64</v>
          </cell>
          <cell r="L25">
            <v>71</v>
          </cell>
          <cell r="M25">
            <v>75</v>
          </cell>
          <cell r="N25">
            <v>79</v>
          </cell>
          <cell r="O25">
            <v>80.5</v>
          </cell>
          <cell r="P25">
            <v>79.5</v>
          </cell>
          <cell r="Q25">
            <v>80</v>
          </cell>
          <cell r="R25">
            <v>79.5</v>
          </cell>
          <cell r="S25">
            <v>77.5</v>
          </cell>
          <cell r="T25">
            <v>78</v>
          </cell>
          <cell r="U25">
            <v>79.5</v>
          </cell>
          <cell r="V25">
            <v>77</v>
          </cell>
          <cell r="W25">
            <v>77.5</v>
          </cell>
          <cell r="X25">
            <v>74.5</v>
          </cell>
          <cell r="Y25">
            <v>71</v>
          </cell>
          <cell r="Z25">
            <v>65</v>
          </cell>
          <cell r="AA25">
            <v>59.5</v>
          </cell>
        </row>
        <row r="26">
          <cell r="C26" t="str">
            <v>ITI</v>
          </cell>
          <cell r="D26">
            <v>80</v>
          </cell>
          <cell r="E26">
            <v>74</v>
          </cell>
          <cell r="F26">
            <v>71</v>
          </cell>
          <cell r="G26">
            <v>70.5</v>
          </cell>
          <cell r="H26">
            <v>69</v>
          </cell>
          <cell r="I26">
            <v>74</v>
          </cell>
          <cell r="J26">
            <v>94</v>
          </cell>
          <cell r="K26">
            <v>119.5</v>
          </cell>
          <cell r="L26">
            <v>126</v>
          </cell>
          <cell r="M26">
            <v>121</v>
          </cell>
          <cell r="N26">
            <v>122</v>
          </cell>
          <cell r="O26">
            <v>116</v>
          </cell>
          <cell r="P26">
            <v>110</v>
          </cell>
          <cell r="Q26">
            <v>134</v>
          </cell>
          <cell r="R26">
            <v>122.5</v>
          </cell>
          <cell r="S26">
            <v>121.5</v>
          </cell>
          <cell r="T26">
            <v>125.5</v>
          </cell>
          <cell r="U26">
            <v>122.5</v>
          </cell>
          <cell r="V26">
            <v>134</v>
          </cell>
          <cell r="W26">
            <v>141.5</v>
          </cell>
          <cell r="X26">
            <v>143.5</v>
          </cell>
          <cell r="Y26">
            <v>139.5</v>
          </cell>
          <cell r="Z26">
            <v>127.5</v>
          </cell>
          <cell r="AA26">
            <v>110</v>
          </cell>
        </row>
        <row r="27">
          <cell r="C27" t="str">
            <v>Brindavan</v>
          </cell>
          <cell r="D27">
            <v>81.5</v>
          </cell>
          <cell r="E27">
            <v>75</v>
          </cell>
          <cell r="F27">
            <v>74</v>
          </cell>
          <cell r="G27">
            <v>72</v>
          </cell>
          <cell r="H27">
            <v>71</v>
          </cell>
          <cell r="I27">
            <v>74</v>
          </cell>
          <cell r="J27">
            <v>93.5</v>
          </cell>
          <cell r="K27">
            <v>124</v>
          </cell>
          <cell r="L27">
            <v>140</v>
          </cell>
          <cell r="M27">
            <v>136.5</v>
          </cell>
          <cell r="N27">
            <v>149</v>
          </cell>
          <cell r="O27">
            <v>148</v>
          </cell>
          <cell r="P27">
            <v>145</v>
          </cell>
          <cell r="Q27">
            <v>132.5</v>
          </cell>
          <cell r="R27">
            <v>134</v>
          </cell>
          <cell r="S27">
            <v>143</v>
          </cell>
          <cell r="T27">
            <v>141.5</v>
          </cell>
          <cell r="U27">
            <v>146</v>
          </cell>
          <cell r="V27">
            <v>139.5</v>
          </cell>
          <cell r="W27">
            <v>142.5</v>
          </cell>
          <cell r="X27">
            <v>132.5</v>
          </cell>
          <cell r="Y27">
            <v>125.5</v>
          </cell>
          <cell r="Z27">
            <v>108</v>
          </cell>
          <cell r="AA27">
            <v>98.5</v>
          </cell>
        </row>
        <row r="28">
          <cell r="C28" t="str">
            <v>HBR Layout</v>
          </cell>
          <cell r="D28">
            <v>100.5</v>
          </cell>
          <cell r="E28">
            <v>91.5</v>
          </cell>
          <cell r="F28">
            <v>87.5</v>
          </cell>
          <cell r="G28">
            <v>85</v>
          </cell>
          <cell r="H28">
            <v>84</v>
          </cell>
          <cell r="I28">
            <v>88.5</v>
          </cell>
          <cell r="J28">
            <v>107</v>
          </cell>
          <cell r="K28">
            <v>129</v>
          </cell>
          <cell r="L28">
            <v>134</v>
          </cell>
          <cell r="M28">
            <v>127</v>
          </cell>
          <cell r="N28">
            <v>128.5</v>
          </cell>
          <cell r="O28">
            <v>126</v>
          </cell>
          <cell r="P28">
            <v>128.5</v>
          </cell>
          <cell r="Q28">
            <v>97.5</v>
          </cell>
          <cell r="R28">
            <v>121.5</v>
          </cell>
          <cell r="S28">
            <v>121.5</v>
          </cell>
          <cell r="T28">
            <v>124.5</v>
          </cell>
          <cell r="U28">
            <v>125.5</v>
          </cell>
          <cell r="V28">
            <v>133.5</v>
          </cell>
          <cell r="W28">
            <v>144.5</v>
          </cell>
          <cell r="X28">
            <v>142.5</v>
          </cell>
          <cell r="Y28">
            <v>136</v>
          </cell>
          <cell r="Z28">
            <v>129.5</v>
          </cell>
          <cell r="AA28">
            <v>118</v>
          </cell>
        </row>
        <row r="29">
          <cell r="C29" t="str">
            <v>Kumbalgodu</v>
          </cell>
          <cell r="D29">
            <v>54.5</v>
          </cell>
          <cell r="E29">
            <v>54</v>
          </cell>
          <cell r="F29">
            <v>52</v>
          </cell>
          <cell r="G29">
            <v>50.5</v>
          </cell>
          <cell r="H29">
            <v>49.5</v>
          </cell>
          <cell r="I29">
            <v>52</v>
          </cell>
          <cell r="J29">
            <v>60</v>
          </cell>
          <cell r="K29">
            <v>65.5</v>
          </cell>
          <cell r="L29">
            <v>75.5</v>
          </cell>
          <cell r="M29">
            <v>74.5</v>
          </cell>
          <cell r="N29">
            <v>84</v>
          </cell>
          <cell r="O29">
            <v>85.5</v>
          </cell>
          <cell r="P29">
            <v>83.5</v>
          </cell>
          <cell r="Q29">
            <v>66</v>
          </cell>
          <cell r="R29">
            <v>67.5</v>
          </cell>
          <cell r="S29">
            <v>76.5</v>
          </cell>
          <cell r="T29">
            <v>75</v>
          </cell>
          <cell r="U29">
            <v>78.5</v>
          </cell>
          <cell r="V29">
            <v>73.5</v>
          </cell>
          <cell r="W29">
            <v>74</v>
          </cell>
          <cell r="X29">
            <v>67.5</v>
          </cell>
          <cell r="Y29">
            <v>64</v>
          </cell>
          <cell r="Z29">
            <v>66.5</v>
          </cell>
          <cell r="AA29">
            <v>66</v>
          </cell>
        </row>
        <row r="30">
          <cell r="C30" t="str">
            <v>Sahakari Nagar</v>
          </cell>
          <cell r="D30">
            <v>40.5</v>
          </cell>
          <cell r="E30">
            <v>37.5</v>
          </cell>
          <cell r="F30">
            <v>37</v>
          </cell>
          <cell r="G30">
            <v>35.5</v>
          </cell>
          <cell r="H30">
            <v>35</v>
          </cell>
          <cell r="I30">
            <v>38</v>
          </cell>
          <cell r="J30">
            <v>46</v>
          </cell>
          <cell r="K30">
            <v>62</v>
          </cell>
          <cell r="L30">
            <v>63</v>
          </cell>
          <cell r="M30">
            <v>63.5</v>
          </cell>
          <cell r="N30">
            <v>61.5</v>
          </cell>
          <cell r="O30">
            <v>59</v>
          </cell>
          <cell r="P30">
            <v>58</v>
          </cell>
          <cell r="Q30">
            <v>56.5</v>
          </cell>
          <cell r="R30">
            <v>54.5</v>
          </cell>
          <cell r="S30">
            <v>55</v>
          </cell>
          <cell r="T30">
            <v>56</v>
          </cell>
          <cell r="U30">
            <v>57</v>
          </cell>
          <cell r="V30">
            <v>58</v>
          </cell>
          <cell r="W30">
            <v>62</v>
          </cell>
          <cell r="X30">
            <v>60</v>
          </cell>
          <cell r="Y30">
            <v>58</v>
          </cell>
          <cell r="Z30">
            <v>53.5</v>
          </cell>
          <cell r="AA30">
            <v>48</v>
          </cell>
        </row>
        <row r="31">
          <cell r="C31" t="str">
            <v>Exora</v>
          </cell>
          <cell r="D31">
            <v>30.414999999999999</v>
          </cell>
          <cell r="E31">
            <v>45.935000000000002</v>
          </cell>
          <cell r="F31">
            <v>45.56</v>
          </cell>
          <cell r="G31">
            <v>44.784999999999997</v>
          </cell>
          <cell r="H31">
            <v>44.41</v>
          </cell>
          <cell r="I31">
            <v>44.59</v>
          </cell>
          <cell r="J31">
            <v>48.870000000000005</v>
          </cell>
          <cell r="K31">
            <v>54.11</v>
          </cell>
          <cell r="L31">
            <v>60.945</v>
          </cell>
          <cell r="M31">
            <v>63.125</v>
          </cell>
          <cell r="N31">
            <v>65.194999999999993</v>
          </cell>
          <cell r="O31">
            <v>64.754999999999995</v>
          </cell>
          <cell r="P31">
            <v>66.515000000000001</v>
          </cell>
          <cell r="Q31">
            <v>66.72999999999999</v>
          </cell>
          <cell r="R31">
            <v>66.87</v>
          </cell>
          <cell r="S31">
            <v>65.784999999999997</v>
          </cell>
          <cell r="T31">
            <v>67.08</v>
          </cell>
          <cell r="U31">
            <v>67.44</v>
          </cell>
          <cell r="V31">
            <v>65.16</v>
          </cell>
          <cell r="W31">
            <v>58.57</v>
          </cell>
          <cell r="X31">
            <v>56.620000000000005</v>
          </cell>
          <cell r="Y31">
            <v>53.475000000000001</v>
          </cell>
          <cell r="Z31">
            <v>51</v>
          </cell>
          <cell r="AA31">
            <v>49.984999999999999</v>
          </cell>
        </row>
        <row r="32">
          <cell r="C32" t="str">
            <v>Shobha Dreams</v>
          </cell>
          <cell r="D32">
            <v>49</v>
          </cell>
          <cell r="E32">
            <v>44</v>
          </cell>
          <cell r="F32">
            <v>42.5</v>
          </cell>
          <cell r="G32">
            <v>41</v>
          </cell>
          <cell r="H32">
            <v>41.5</v>
          </cell>
          <cell r="I32">
            <v>44</v>
          </cell>
          <cell r="J32">
            <v>57.5</v>
          </cell>
          <cell r="K32">
            <v>66.5</v>
          </cell>
          <cell r="L32">
            <v>69</v>
          </cell>
          <cell r="M32">
            <v>69.5</v>
          </cell>
          <cell r="N32">
            <v>68.5</v>
          </cell>
          <cell r="O32">
            <v>66.5</v>
          </cell>
          <cell r="P32">
            <v>66.5</v>
          </cell>
          <cell r="Q32">
            <v>61.5</v>
          </cell>
          <cell r="R32">
            <v>59.5</v>
          </cell>
          <cell r="S32">
            <v>60</v>
          </cell>
          <cell r="T32">
            <v>61</v>
          </cell>
          <cell r="U32">
            <v>63.5</v>
          </cell>
          <cell r="V32">
            <v>68.5</v>
          </cell>
          <cell r="W32">
            <v>73.5</v>
          </cell>
          <cell r="X32">
            <v>72</v>
          </cell>
          <cell r="Y32">
            <v>68.5</v>
          </cell>
          <cell r="Z32">
            <v>63</v>
          </cell>
          <cell r="AA32">
            <v>56.5</v>
          </cell>
        </row>
        <row r="33">
          <cell r="D33">
            <v>2178.915</v>
          </cell>
          <cell r="E33">
            <v>1998.4850000000001</v>
          </cell>
          <cell r="F33">
            <v>1922.86</v>
          </cell>
          <cell r="G33">
            <v>1898.4850000000001</v>
          </cell>
          <cell r="H33">
            <v>1885.8600000000001</v>
          </cell>
          <cell r="I33">
            <v>1975.34</v>
          </cell>
          <cell r="J33">
            <v>2405.87</v>
          </cell>
          <cell r="K33">
            <v>3048.51</v>
          </cell>
          <cell r="L33">
            <v>3288.7450000000003</v>
          </cell>
          <cell r="M33">
            <v>3304.5250000000001</v>
          </cell>
          <cell r="N33">
            <v>3425.395</v>
          </cell>
          <cell r="O33">
            <v>3344.5050000000001</v>
          </cell>
          <cell r="P33">
            <v>3397.5149999999999</v>
          </cell>
          <cell r="Q33">
            <v>3247.28</v>
          </cell>
          <cell r="R33">
            <v>3139.87</v>
          </cell>
          <cell r="S33">
            <v>3218.2849999999999</v>
          </cell>
          <cell r="T33">
            <v>3261.58</v>
          </cell>
          <cell r="U33">
            <v>3312.44</v>
          </cell>
          <cell r="V33">
            <v>3309.16</v>
          </cell>
          <cell r="W33">
            <v>3415.57</v>
          </cell>
          <cell r="X33">
            <v>3271.12</v>
          </cell>
          <cell r="Y33">
            <v>3098.4749999999999</v>
          </cell>
          <cell r="Z33">
            <v>2801.6</v>
          </cell>
          <cell r="AA33">
            <v>2549.2350000000001</v>
          </cell>
        </row>
        <row r="34">
          <cell r="C34" t="str">
            <v>Begur (BIAL)</v>
          </cell>
          <cell r="D34">
            <v>74.833333333333329</v>
          </cell>
          <cell r="E34">
            <v>76.666666666666671</v>
          </cell>
          <cell r="F34">
            <v>76.166666666666671</v>
          </cell>
          <cell r="G34">
            <v>79.666666666666671</v>
          </cell>
          <cell r="H34">
            <v>79.5</v>
          </cell>
          <cell r="I34">
            <v>77.333333333333329</v>
          </cell>
          <cell r="J34">
            <v>67</v>
          </cell>
          <cell r="K34">
            <v>70</v>
          </cell>
          <cell r="L34">
            <v>93.166666666666671</v>
          </cell>
          <cell r="M34">
            <v>101.33333333333333</v>
          </cell>
          <cell r="N34">
            <v>109.83333333333333</v>
          </cell>
          <cell r="O34">
            <v>112.33333333333333</v>
          </cell>
          <cell r="P34">
            <v>110.83333333333333</v>
          </cell>
          <cell r="Q34">
            <v>101.33333333333333</v>
          </cell>
          <cell r="R34">
            <v>100.5</v>
          </cell>
          <cell r="S34">
            <v>102.33333333333333</v>
          </cell>
          <cell r="T34">
            <v>110.16666666666667</v>
          </cell>
          <cell r="U34">
            <v>111.66666666666667</v>
          </cell>
          <cell r="V34">
            <v>106.5</v>
          </cell>
          <cell r="W34">
            <v>111</v>
          </cell>
          <cell r="X34">
            <v>108.16666666666667</v>
          </cell>
          <cell r="Y34">
            <v>96.666666666666671</v>
          </cell>
          <cell r="Z34">
            <v>88.166666666666671</v>
          </cell>
          <cell r="AA34">
            <v>84.666666666666671</v>
          </cell>
        </row>
        <row r="35">
          <cell r="C35" t="str">
            <v>Bidadi</v>
          </cell>
          <cell r="D35">
            <v>50.5</v>
          </cell>
          <cell r="E35">
            <v>50</v>
          </cell>
          <cell r="F35">
            <v>48</v>
          </cell>
          <cell r="G35">
            <v>47.5</v>
          </cell>
          <cell r="H35">
            <v>49.5</v>
          </cell>
          <cell r="I35">
            <v>47.5</v>
          </cell>
          <cell r="J35">
            <v>57</v>
          </cell>
          <cell r="K35">
            <v>59</v>
          </cell>
          <cell r="L35">
            <v>68</v>
          </cell>
          <cell r="M35">
            <v>81</v>
          </cell>
          <cell r="N35">
            <v>104</v>
          </cell>
          <cell r="O35">
            <v>109.5</v>
          </cell>
          <cell r="P35">
            <v>109</v>
          </cell>
          <cell r="Q35">
            <v>108</v>
          </cell>
          <cell r="R35">
            <v>104.5</v>
          </cell>
          <cell r="S35">
            <v>101.5</v>
          </cell>
          <cell r="T35">
            <v>95.5</v>
          </cell>
          <cell r="U35">
            <v>73</v>
          </cell>
          <cell r="V35">
            <v>60</v>
          </cell>
          <cell r="W35">
            <v>59</v>
          </cell>
          <cell r="X35">
            <v>56</v>
          </cell>
          <cell r="Y35">
            <v>57</v>
          </cell>
          <cell r="Z35">
            <v>51.5</v>
          </cell>
          <cell r="AA35">
            <v>53.5</v>
          </cell>
        </row>
        <row r="36">
          <cell r="C36" t="str">
            <v>DB Pura</v>
          </cell>
          <cell r="D36">
            <v>176.91120575897307</v>
          </cell>
          <cell r="E36">
            <v>163.80342774427905</v>
          </cell>
          <cell r="F36">
            <v>147.15703046031868</v>
          </cell>
          <cell r="G36">
            <v>143.23383936169404</v>
          </cell>
          <cell r="H36">
            <v>147.10979002196558</v>
          </cell>
          <cell r="I36">
            <v>139.49029891092411</v>
          </cell>
          <cell r="J36">
            <v>106.04954888076402</v>
          </cell>
          <cell r="K36">
            <v>113.68676474241788</v>
          </cell>
          <cell r="L36">
            <v>136.71505137590225</v>
          </cell>
          <cell r="M36">
            <v>175.48175805291663</v>
          </cell>
          <cell r="N36">
            <v>187.30130858519186</v>
          </cell>
          <cell r="O36">
            <v>201.37265783290636</v>
          </cell>
          <cell r="P36">
            <v>184.49101221873906</v>
          </cell>
          <cell r="Q36">
            <v>203.14253061331343</v>
          </cell>
          <cell r="R36">
            <v>197.36796422140793</v>
          </cell>
          <cell r="S36">
            <v>167.07959602486429</v>
          </cell>
          <cell r="T36">
            <v>143.50710679706418</v>
          </cell>
          <cell r="U36">
            <v>125.96586620530277</v>
          </cell>
          <cell r="V36">
            <v>89.099837019879743</v>
          </cell>
          <cell r="W36">
            <v>67.591247023904472</v>
          </cell>
          <cell r="X36">
            <v>78.327423805400997</v>
          </cell>
          <cell r="Y36">
            <v>82.106650944595813</v>
          </cell>
          <cell r="Z36">
            <v>94.156008613142959</v>
          </cell>
          <cell r="AA36">
            <v>108.62390519240151</v>
          </cell>
        </row>
        <row r="37">
          <cell r="C37" t="str">
            <v>Hoskote</v>
          </cell>
          <cell r="D37">
            <v>67.933903011445665</v>
          </cell>
          <cell r="E37">
            <v>65.877465505851362</v>
          </cell>
          <cell r="F37">
            <v>61.084050379754927</v>
          </cell>
          <cell r="G37">
            <v>72.523462967946344</v>
          </cell>
          <cell r="H37">
            <v>67.05859374220654</v>
          </cell>
          <cell r="I37">
            <v>68.86229946235494</v>
          </cell>
          <cell r="J37">
            <v>75.458332857466715</v>
          </cell>
          <cell r="K37">
            <v>83.058823556104386</v>
          </cell>
          <cell r="L37">
            <v>94.731689142357467</v>
          </cell>
          <cell r="M37">
            <v>98.459225043894989</v>
          </cell>
          <cell r="N37">
            <v>108.36018114483612</v>
          </cell>
          <cell r="O37">
            <v>111.12014538447941</v>
          </cell>
          <cell r="P37">
            <v>109.89247249550978</v>
          </cell>
          <cell r="Q37">
            <v>95.308157794449997</v>
          </cell>
          <cell r="R37">
            <v>95.35179570177111</v>
          </cell>
          <cell r="S37">
            <v>82.155160476314492</v>
          </cell>
          <cell r="T37">
            <v>77.615111281792466</v>
          </cell>
          <cell r="U37">
            <v>57.35031306908094</v>
          </cell>
          <cell r="V37">
            <v>48.659689590192627</v>
          </cell>
          <cell r="W37">
            <v>37.250287248729578</v>
          </cell>
          <cell r="X37">
            <v>38.804411793501416</v>
          </cell>
          <cell r="Y37">
            <v>60.456638506468558</v>
          </cell>
          <cell r="Z37">
            <v>51.42657498549174</v>
          </cell>
          <cell r="AA37">
            <v>52.409977602559479</v>
          </cell>
        </row>
        <row r="38">
          <cell r="C38" t="str">
            <v>DB Pura KIADB</v>
          </cell>
          <cell r="D38">
            <v>32.677465383746316</v>
          </cell>
          <cell r="E38">
            <v>30.357048293912587</v>
          </cell>
          <cell r="F38">
            <v>32.393057019567003</v>
          </cell>
          <cell r="G38">
            <v>36.291949593543151</v>
          </cell>
          <cell r="H38">
            <v>32.914593095133043</v>
          </cell>
          <cell r="I38">
            <v>35.873138053252418</v>
          </cell>
          <cell r="J38">
            <v>37.661185948681585</v>
          </cell>
          <cell r="K38">
            <v>43.052156876580781</v>
          </cell>
          <cell r="L38">
            <v>47.617027080268308</v>
          </cell>
          <cell r="M38">
            <v>53.209525500515063</v>
          </cell>
          <cell r="N38">
            <v>55.667387176366802</v>
          </cell>
          <cell r="O38">
            <v>58.255475279813155</v>
          </cell>
          <cell r="P38">
            <v>59.00147347285278</v>
          </cell>
          <cell r="Q38">
            <v>56.785508110674208</v>
          </cell>
          <cell r="R38">
            <v>54.54532829391637</v>
          </cell>
          <cell r="S38">
            <v>48.554622933192604</v>
          </cell>
          <cell r="T38">
            <v>47.081110906003964</v>
          </cell>
          <cell r="U38">
            <v>35.525332817791806</v>
          </cell>
          <cell r="V38">
            <v>31.519204338151805</v>
          </cell>
          <cell r="W38">
            <v>28.618634665825034</v>
          </cell>
          <cell r="X38">
            <v>32.720263277730197</v>
          </cell>
          <cell r="Y38">
            <v>35.892725023209714</v>
          </cell>
          <cell r="Z38">
            <v>29.671117038197927</v>
          </cell>
          <cell r="AA38">
            <v>30.459777305573546</v>
          </cell>
        </row>
        <row r="39">
          <cell r="C39" t="str">
            <v xml:space="preserve">Dobbaspet </v>
          </cell>
          <cell r="D39">
            <v>139.17014853039214</v>
          </cell>
          <cell r="E39">
            <v>127.30375090995599</v>
          </cell>
          <cell r="F39">
            <v>116.61500527044122</v>
          </cell>
          <cell r="G39">
            <v>131.90204827295241</v>
          </cell>
          <cell r="H39">
            <v>127.41132811019241</v>
          </cell>
          <cell r="I39">
            <v>131.98607396951363</v>
          </cell>
          <cell r="J39">
            <v>137.15061850444962</v>
          </cell>
          <cell r="K39">
            <v>150.54411769543921</v>
          </cell>
          <cell r="L39">
            <v>155.55373955762107</v>
          </cell>
          <cell r="M39">
            <v>165.51120361809183</v>
          </cell>
          <cell r="N39">
            <v>182.39813296777845</v>
          </cell>
          <cell r="O39">
            <v>194.06898630528798</v>
          </cell>
          <cell r="P39">
            <v>195.18614336185436</v>
          </cell>
          <cell r="Q39">
            <v>203.68714865785313</v>
          </cell>
          <cell r="R39">
            <v>185.57715077441472</v>
          </cell>
          <cell r="S39">
            <v>176.7720587776879</v>
          </cell>
          <cell r="T39">
            <v>168.50710679706418</v>
          </cell>
          <cell r="U39">
            <v>134.13844798279314</v>
          </cell>
          <cell r="V39">
            <v>114.2920692989066</v>
          </cell>
          <cell r="W39">
            <v>103.92004052922545</v>
          </cell>
          <cell r="X39">
            <v>116.68193090334165</v>
          </cell>
          <cell r="Y39">
            <v>126.92647939711071</v>
          </cell>
          <cell r="Z39">
            <v>120.5001060364132</v>
          </cell>
          <cell r="AA39">
            <v>124.68502736092779</v>
          </cell>
        </row>
        <row r="40">
          <cell r="C40" t="str">
            <v>Sarjapura</v>
          </cell>
          <cell r="D40">
            <v>40.713165485331672</v>
          </cell>
          <cell r="E40">
            <v>38.146613471969331</v>
          </cell>
          <cell r="F40">
            <v>37.807325121408923</v>
          </cell>
          <cell r="G40">
            <v>34.811262224614246</v>
          </cell>
          <cell r="H40">
            <v>33.822678218725414</v>
          </cell>
          <cell r="I40">
            <v>38.977827195679104</v>
          </cell>
          <cell r="J40">
            <v>55.676013162401105</v>
          </cell>
          <cell r="K40">
            <v>63.903382373477811</v>
          </cell>
          <cell r="L40">
            <v>69.86462074248864</v>
          </cell>
          <cell r="M40">
            <v>67.002125802022704</v>
          </cell>
          <cell r="N40">
            <v>67.075442446215305</v>
          </cell>
          <cell r="O40">
            <v>71.73248821768037</v>
          </cell>
          <cell r="P40">
            <v>69.46487677453392</v>
          </cell>
          <cell r="Q40">
            <v>69.329877069905635</v>
          </cell>
          <cell r="R40">
            <v>64.080507864093477</v>
          </cell>
          <cell r="S40">
            <v>47.769994996059268</v>
          </cell>
          <cell r="T40">
            <v>45.315906118171533</v>
          </cell>
          <cell r="U40">
            <v>40.725549697269983</v>
          </cell>
          <cell r="V40">
            <v>41.130588971169587</v>
          </cell>
          <cell r="W40">
            <v>38.812396068837586</v>
          </cell>
          <cell r="X40">
            <v>42.074042787213102</v>
          </cell>
          <cell r="Y40">
            <v>46.036913241074366</v>
          </cell>
          <cell r="Z40">
            <v>37.322080522559069</v>
          </cell>
          <cell r="AA40">
            <v>38.842555981251749</v>
          </cell>
        </row>
        <row r="41">
          <cell r="C41" t="str">
            <v>Kanakapura</v>
          </cell>
          <cell r="D41">
            <v>61.329217996444001</v>
          </cell>
          <cell r="E41">
            <v>66.767701526200696</v>
          </cell>
          <cell r="F41">
            <v>68.950935655935481</v>
          </cell>
          <cell r="G41">
            <v>66.630931601800711</v>
          </cell>
          <cell r="H41">
            <v>74.602685538204767</v>
          </cell>
          <cell r="I41">
            <v>78.573649386533191</v>
          </cell>
          <cell r="J41">
            <v>74.438625656690135</v>
          </cell>
          <cell r="K41">
            <v>66.447058844883514</v>
          </cell>
          <cell r="L41">
            <v>67.28102922042433</v>
          </cell>
          <cell r="M41">
            <v>107.68198789610794</v>
          </cell>
          <cell r="N41">
            <v>133.36637679364446</v>
          </cell>
          <cell r="O41">
            <v>148.16019384597254</v>
          </cell>
          <cell r="P41">
            <v>159.35745403241808</v>
          </cell>
          <cell r="Q41">
            <v>139.42221940216686</v>
          </cell>
          <cell r="R41">
            <v>130.21159197983795</v>
          </cell>
          <cell r="S41">
            <v>119.07882810611875</v>
          </cell>
          <cell r="T41">
            <v>106.72077801246463</v>
          </cell>
          <cell r="U41">
            <v>58.374425802457381</v>
          </cell>
          <cell r="V41">
            <v>36.165985506224253</v>
          </cell>
          <cell r="W41">
            <v>35.748259537087257</v>
          </cell>
          <cell r="X41">
            <v>39.523012011899581</v>
          </cell>
          <cell r="Y41">
            <v>42.891534075535127</v>
          </cell>
          <cell r="Z41">
            <v>37.813658077567453</v>
          </cell>
          <cell r="AA41">
            <v>39.730144311617671</v>
          </cell>
        </row>
        <row r="42">
          <cell r="C42" t="str">
            <v>TK Halli</v>
          </cell>
          <cell r="D42">
            <v>32.787543467329677</v>
          </cell>
          <cell r="E42">
            <v>32.493614742751006</v>
          </cell>
          <cell r="F42">
            <v>34.706846806678932</v>
          </cell>
          <cell r="G42">
            <v>32.635558335575851</v>
          </cell>
          <cell r="H42">
            <v>29.757250973104149</v>
          </cell>
          <cell r="I42">
            <v>30.458324762195453</v>
          </cell>
          <cell r="J42">
            <v>31.101069623685603</v>
          </cell>
          <cell r="K42">
            <v>26.475000008508275</v>
          </cell>
          <cell r="L42">
            <v>39.561245181609507</v>
          </cell>
          <cell r="M42">
            <v>45.864550400194126</v>
          </cell>
          <cell r="N42">
            <v>50.747867640228684</v>
          </cell>
          <cell r="O42">
            <v>56.342608927341672</v>
          </cell>
          <cell r="P42">
            <v>58.021086451400542</v>
          </cell>
          <cell r="Q42">
            <v>56.367967609860429</v>
          </cell>
          <cell r="R42">
            <v>45.881643630690931</v>
          </cell>
          <cell r="S42">
            <v>45.231492846510221</v>
          </cell>
          <cell r="T42">
            <v>29.307789416301841</v>
          </cell>
          <cell r="U42">
            <v>19.287456478589721</v>
          </cell>
          <cell r="V42">
            <v>12.000531554338048</v>
          </cell>
          <cell r="W42">
            <v>12.016221693138574</v>
          </cell>
          <cell r="X42">
            <v>13.11445398576668</v>
          </cell>
          <cell r="Y42">
            <v>15.31840502697683</v>
          </cell>
          <cell r="Z42">
            <v>9.075277938616189</v>
          </cell>
          <cell r="AA42">
            <v>11.834511071545689</v>
          </cell>
        </row>
        <row r="43">
          <cell r="C43" t="str">
            <v>Magadi</v>
          </cell>
          <cell r="D43">
            <v>30.192845782864737</v>
          </cell>
          <cell r="E43">
            <v>36.944794844497721</v>
          </cell>
          <cell r="F43">
            <v>35.632362721523705</v>
          </cell>
          <cell r="G43">
            <v>28.102841900079209</v>
          </cell>
          <cell r="H43">
            <v>25.56608886421624</v>
          </cell>
          <cell r="I43">
            <v>29.13404977253478</v>
          </cell>
          <cell r="J43">
            <v>30.081362422909027</v>
          </cell>
          <cell r="K43">
            <v>35.819117658570022</v>
          </cell>
          <cell r="L43">
            <v>45.212851636125151</v>
          </cell>
          <cell r="M43">
            <v>63.313020661137543</v>
          </cell>
          <cell r="N43">
            <v>65.212235711598211</v>
          </cell>
          <cell r="O43">
            <v>65.211352925163979</v>
          </cell>
          <cell r="P43">
            <v>65.775056530159134</v>
          </cell>
          <cell r="Q43">
            <v>63.720311211146566</v>
          </cell>
          <cell r="R43">
            <v>54.852914731664022</v>
          </cell>
          <cell r="S43">
            <v>48.000767918745545</v>
          </cell>
          <cell r="T43">
            <v>45.275481581045604</v>
          </cell>
          <cell r="U43">
            <v>29.699269267916918</v>
          </cell>
          <cell r="V43">
            <v>25.316189854356978</v>
          </cell>
          <cell r="W43">
            <v>21.328793505320967</v>
          </cell>
          <cell r="X43">
            <v>23.713807207139752</v>
          </cell>
          <cell r="Y43">
            <v>25.326429644601692</v>
          </cell>
          <cell r="Z43">
            <v>24.20074116964317</v>
          </cell>
          <cell r="AA43">
            <v>26.20498880127974</v>
          </cell>
        </row>
        <row r="44">
          <cell r="C44" t="str">
            <v>Mittemari</v>
          </cell>
          <cell r="D44">
            <v>59.607282260389994</v>
          </cell>
          <cell r="E44">
            <v>56.151636983534793</v>
          </cell>
          <cell r="F44">
            <v>54.188956814161372</v>
          </cell>
          <cell r="G44">
            <v>56.976245594192839</v>
          </cell>
          <cell r="H44">
            <v>52.557172845454375</v>
          </cell>
          <cell r="I44">
            <v>51.492225847972463</v>
          </cell>
          <cell r="J44">
            <v>50.985360038828858</v>
          </cell>
          <cell r="K44">
            <v>52.950000017016549</v>
          </cell>
          <cell r="L44">
            <v>58.130809246446624</v>
          </cell>
          <cell r="M44">
            <v>65.134221468063672</v>
          </cell>
          <cell r="N44">
            <v>95.222343232214641</v>
          </cell>
          <cell r="O44">
            <v>113.88510674850637</v>
          </cell>
          <cell r="P44">
            <v>125.56083962017371</v>
          </cell>
          <cell r="Q44">
            <v>124.30906866618976</v>
          </cell>
          <cell r="R44">
            <v>97.222946531402627</v>
          </cell>
          <cell r="S44">
            <v>66.554910902722185</v>
          </cell>
          <cell r="T44">
            <v>40.02029175467424</v>
          </cell>
          <cell r="U44">
            <v>29.813059571625409</v>
          </cell>
          <cell r="V44">
            <v>26.631316600037859</v>
          </cell>
          <cell r="W44">
            <v>23.631902663172529</v>
          </cell>
          <cell r="X44">
            <v>27.187041596064262</v>
          </cell>
          <cell r="Y44">
            <v>29.547501252035307</v>
          </cell>
          <cell r="Z44">
            <v>25.864542125056133</v>
          </cell>
          <cell r="AA44">
            <v>27.191198057241877</v>
          </cell>
        </row>
        <row r="45">
          <cell r="C45" t="str">
            <v>T-Gollahalli</v>
          </cell>
          <cell r="D45">
            <v>105.20319702466932</v>
          </cell>
          <cell r="E45">
            <v>107.71855846227047</v>
          </cell>
          <cell r="F45">
            <v>116.61500527044122</v>
          </cell>
          <cell r="G45">
            <v>111.50482431321751</v>
          </cell>
          <cell r="H45">
            <v>106.45551756575287</v>
          </cell>
          <cell r="I45">
            <v>119.18474906946047</v>
          </cell>
          <cell r="J45">
            <v>86.165258465620767</v>
          </cell>
          <cell r="K45">
            <v>95.517647089520054</v>
          </cell>
          <cell r="L45">
            <v>100.11417147999141</v>
          </cell>
          <cell r="M45">
            <v>131.61131853968749</v>
          </cell>
          <cell r="N45">
            <v>129.44383629971375</v>
          </cell>
          <cell r="O45">
            <v>136.68299573114371</v>
          </cell>
          <cell r="P45">
            <v>136.89767863187595</v>
          </cell>
          <cell r="Q45">
            <v>135.06527504584915</v>
          </cell>
          <cell r="R45">
            <v>126.11043947653597</v>
          </cell>
          <cell r="S45">
            <v>109.84791119866769</v>
          </cell>
          <cell r="T45">
            <v>73.168412197939773</v>
          </cell>
          <cell r="U45">
            <v>58.715796713582868</v>
          </cell>
          <cell r="V45">
            <v>38.467457311165802</v>
          </cell>
          <cell r="W45">
            <v>34.246231825444937</v>
          </cell>
          <cell r="X45">
            <v>44.193913431487715</v>
          </cell>
          <cell r="Y45">
            <v>49.427386887045238</v>
          </cell>
          <cell r="Z45">
            <v>42.729433627651218</v>
          </cell>
          <cell r="AA45">
            <v>51.141994273465301</v>
          </cell>
        </row>
        <row r="46">
          <cell r="C46" t="str">
            <v>Kotipura</v>
          </cell>
          <cell r="D46">
            <v>36.467296547116312</v>
          </cell>
          <cell r="E46">
            <v>33.873480574292493</v>
          </cell>
          <cell r="F46">
            <v>27.256443692178522</v>
          </cell>
          <cell r="G46">
            <v>28.936861724210594</v>
          </cell>
          <cell r="H46">
            <v>28.709460445882172</v>
          </cell>
          <cell r="I46">
            <v>24.719799806999205</v>
          </cell>
          <cell r="J46">
            <v>25.594650739492089</v>
          </cell>
          <cell r="K46">
            <v>32.159338245629172</v>
          </cell>
          <cell r="L46">
            <v>33.26374084657779</v>
          </cell>
          <cell r="M46">
            <v>49.503802768905175</v>
          </cell>
          <cell r="N46">
            <v>41.676992748013895</v>
          </cell>
          <cell r="O46">
            <v>39.257234460948716</v>
          </cell>
          <cell r="P46">
            <v>32.299296052208234</v>
          </cell>
          <cell r="Q46">
            <v>37.170181539835497</v>
          </cell>
          <cell r="R46">
            <v>32.34784036979439</v>
          </cell>
          <cell r="S46">
            <v>25.708103587251216</v>
          </cell>
          <cell r="T46">
            <v>15.846418553365963</v>
          </cell>
          <cell r="U46">
            <v>17.870767197418971</v>
          </cell>
          <cell r="V46">
            <v>18.822751547557623</v>
          </cell>
          <cell r="W46">
            <v>17.513643117749471</v>
          </cell>
          <cell r="X46">
            <v>20.300456169748422</v>
          </cell>
          <cell r="Y46">
            <v>21.650012438127252</v>
          </cell>
          <cell r="Z46">
            <v>18.490878799930485</v>
          </cell>
          <cell r="AA46">
            <v>25.127202971549686</v>
          </cell>
        </row>
        <row r="47">
          <cell r="C47" t="str">
            <v>KIADB Harohalli</v>
          </cell>
          <cell r="D47">
            <v>22.233333333333334</v>
          </cell>
          <cell r="E47">
            <v>23.666666666666668</v>
          </cell>
          <cell r="F47">
            <v>24.3</v>
          </cell>
          <cell r="G47">
            <v>24.666666666666668</v>
          </cell>
          <cell r="H47">
            <v>27.066666666666663</v>
          </cell>
          <cell r="I47">
            <v>27.966666666666669</v>
          </cell>
          <cell r="J47">
            <v>29.599999999999998</v>
          </cell>
          <cell r="K47">
            <v>32.833333333333336</v>
          </cell>
          <cell r="L47">
            <v>36</v>
          </cell>
          <cell r="M47">
            <v>38</v>
          </cell>
          <cell r="N47">
            <v>41.5</v>
          </cell>
          <cell r="O47">
            <v>38</v>
          </cell>
          <cell r="P47">
            <v>44</v>
          </cell>
          <cell r="Q47">
            <v>39.5</v>
          </cell>
          <cell r="R47">
            <v>39</v>
          </cell>
          <cell r="S47">
            <v>40</v>
          </cell>
          <cell r="T47">
            <v>43.5</v>
          </cell>
          <cell r="U47">
            <v>44</v>
          </cell>
          <cell r="V47">
            <v>41</v>
          </cell>
          <cell r="W47">
            <v>38.5</v>
          </cell>
          <cell r="X47">
            <v>34</v>
          </cell>
          <cell r="Y47">
            <v>34</v>
          </cell>
          <cell r="Z47">
            <v>32.5</v>
          </cell>
          <cell r="AA47">
            <v>31.5</v>
          </cell>
        </row>
        <row r="48">
          <cell r="C48" t="str">
            <v>Channapatana</v>
          </cell>
          <cell r="D48">
            <v>31.844017036615153</v>
          </cell>
          <cell r="E48">
            <v>36.499676834323047</v>
          </cell>
          <cell r="F48">
            <v>32.855814976989393</v>
          </cell>
          <cell r="G48">
            <v>34.901916553324178</v>
          </cell>
          <cell r="H48">
            <v>38.139575190879967</v>
          </cell>
          <cell r="I48">
            <v>39.728249689820153</v>
          </cell>
          <cell r="J48">
            <v>20.006655279236444</v>
          </cell>
          <cell r="K48">
            <v>22.578156870001042</v>
          </cell>
          <cell r="L48">
            <v>21.716522071573763</v>
          </cell>
          <cell r="M48">
            <v>45.532198585699959</v>
          </cell>
          <cell r="N48">
            <v>41.186675186272552</v>
          </cell>
          <cell r="O48">
            <v>39.648502578499695</v>
          </cell>
          <cell r="P48">
            <v>42.780524572461232</v>
          </cell>
          <cell r="Q48">
            <v>39.212499206859427</v>
          </cell>
          <cell r="R48">
            <v>41.353287741628328</v>
          </cell>
          <cell r="S48">
            <v>42.462217774274905</v>
          </cell>
          <cell r="T48">
            <v>32.339629700746862</v>
          </cell>
          <cell r="U48">
            <v>25.944189245536617</v>
          </cell>
          <cell r="V48">
            <v>23.89146921320269</v>
          </cell>
          <cell r="W48">
            <v>21.028387962992504</v>
          </cell>
          <cell r="X48">
            <v>23.953340613272477</v>
          </cell>
          <cell r="Y48">
            <v>24.781775243642517</v>
          </cell>
          <cell r="Z48">
            <v>25.209105385044971</v>
          </cell>
          <cell r="AA48">
            <v>28.740955459468104</v>
          </cell>
        </row>
        <row r="49">
          <cell r="C49" t="str">
            <v>Srinivasapura</v>
          </cell>
          <cell r="D49">
            <v>48.119847966440673</v>
          </cell>
          <cell r="E49">
            <v>44.511801017467135</v>
          </cell>
          <cell r="F49">
            <v>33.318572934411776</v>
          </cell>
          <cell r="G49">
            <v>46.233707642065795</v>
          </cell>
          <cell r="H49">
            <v>37.720458979991179</v>
          </cell>
          <cell r="I49">
            <v>21.188399834570749</v>
          </cell>
          <cell r="J49">
            <v>25.492680019414429</v>
          </cell>
          <cell r="K49">
            <v>29.070588244636536</v>
          </cell>
          <cell r="L49">
            <v>32.294894025803679</v>
          </cell>
          <cell r="M49">
            <v>43.538087698734998</v>
          </cell>
          <cell r="N49">
            <v>47.070485927168633</v>
          </cell>
          <cell r="O49">
            <v>60.516135514552168</v>
          </cell>
          <cell r="P49">
            <v>67.022821830189258</v>
          </cell>
          <cell r="Q49">
            <v>58.818748810289136</v>
          </cell>
          <cell r="R49">
            <v>57.416135046227758</v>
          </cell>
          <cell r="S49">
            <v>50.462345760732489</v>
          </cell>
          <cell r="T49">
            <v>36.651580327513109</v>
          </cell>
          <cell r="U49">
            <v>26.399350460370592</v>
          </cell>
          <cell r="V49">
            <v>13.80883082964926</v>
          </cell>
          <cell r="W49">
            <v>10.814599523824716</v>
          </cell>
          <cell r="X49">
            <v>14.372004367963486</v>
          </cell>
          <cell r="Y49">
            <v>15.522650427336522</v>
          </cell>
          <cell r="Z49">
            <v>13.612916907924284</v>
          </cell>
          <cell r="AA49">
            <v>18.597088826714653</v>
          </cell>
        </row>
        <row r="50">
          <cell r="C50" t="str">
            <v>KIADB H/W Park</v>
          </cell>
          <cell r="D50">
            <v>7.1899999999999995</v>
          </cell>
          <cell r="E50">
            <v>7.2666666666666657</v>
          </cell>
          <cell r="F50">
            <v>7.2333333333333325</v>
          </cell>
          <cell r="G50">
            <v>7.3666666666666671</v>
          </cell>
          <cell r="H50">
            <v>7.2333333333333325</v>
          </cell>
          <cell r="I50">
            <v>7.2999999999999989</v>
          </cell>
          <cell r="J50">
            <v>7.5333333333333332</v>
          </cell>
          <cell r="K50">
            <v>8.2333333333333325</v>
          </cell>
          <cell r="L50">
            <v>8.9</v>
          </cell>
          <cell r="M50">
            <v>8.6666666666666661</v>
          </cell>
          <cell r="N50">
            <v>8.8333333333333339</v>
          </cell>
          <cell r="O50">
            <v>9.0666666666666682</v>
          </cell>
          <cell r="P50">
            <v>9.4</v>
          </cell>
          <cell r="Q50">
            <v>9.0666666666666682</v>
          </cell>
          <cell r="R50">
            <v>8.9333333333333318</v>
          </cell>
          <cell r="S50">
            <v>9.6666666666666661</v>
          </cell>
          <cell r="T50">
            <v>9.8666666666666671</v>
          </cell>
          <cell r="U50">
            <v>9.7666666666666657</v>
          </cell>
          <cell r="V50">
            <v>9.2666666666666657</v>
          </cell>
          <cell r="W50">
            <v>8.4</v>
          </cell>
          <cell r="X50">
            <v>8.6333333333333329</v>
          </cell>
          <cell r="Y50">
            <v>8.1333333333333329</v>
          </cell>
          <cell r="Z50">
            <v>8</v>
          </cell>
          <cell r="AA50">
            <v>7.3333333333333339</v>
          </cell>
        </row>
        <row r="51">
          <cell r="D51">
            <v>1017.7138029184256</v>
          </cell>
          <cell r="E51">
            <v>998.04957091130564</v>
          </cell>
          <cell r="F51">
            <v>954.28140712381128</v>
          </cell>
          <cell r="G51">
            <v>983.88545008521692</v>
          </cell>
          <cell r="H51">
            <v>965.12519359170892</v>
          </cell>
          <cell r="I51">
            <v>969.76908576181063</v>
          </cell>
          <cell r="J51">
            <v>916.99469493297386</v>
          </cell>
          <cell r="K51">
            <v>985.32881888945201</v>
          </cell>
          <cell r="L51">
            <v>1108.1240582738567</v>
          </cell>
          <cell r="M51">
            <v>1340.8430260359721</v>
          </cell>
          <cell r="N51">
            <v>1468.89593252591</v>
          </cell>
          <cell r="O51">
            <v>1565.153883752296</v>
          </cell>
          <cell r="P51">
            <v>1578.9840693777096</v>
          </cell>
          <cell r="Q51">
            <v>1540.2394937383931</v>
          </cell>
          <cell r="R51">
            <v>1435.2528796967188</v>
          </cell>
          <cell r="S51">
            <v>1283.1780113031414</v>
          </cell>
          <cell r="T51">
            <v>1120.3900567774815</v>
          </cell>
          <cell r="U51">
            <v>898.24315784307055</v>
          </cell>
          <cell r="V51">
            <v>736.57258830149942</v>
          </cell>
          <cell r="W51">
            <v>669.42064536525322</v>
          </cell>
          <cell r="X51">
            <v>721.76610195052979</v>
          </cell>
          <cell r="Y51">
            <v>771.6851021077598</v>
          </cell>
          <cell r="Z51">
            <v>710.23910789390538</v>
          </cell>
          <cell r="AA51">
            <v>760.58932721559688</v>
          </cell>
        </row>
        <row r="52">
          <cell r="C52" t="str">
            <v>Chinthamani</v>
          </cell>
          <cell r="D52">
            <v>133.508989946105</v>
          </cell>
          <cell r="E52">
            <v>136.65122912362409</v>
          </cell>
          <cell r="F52">
            <v>138.36462926929335</v>
          </cell>
          <cell r="G52">
            <v>132.35531991650208</v>
          </cell>
          <cell r="H52">
            <v>123.63928221219331</v>
          </cell>
          <cell r="I52">
            <v>131.98607396951363</v>
          </cell>
          <cell r="J52">
            <v>79.53716166057302</v>
          </cell>
          <cell r="K52">
            <v>93.025882382836912</v>
          </cell>
          <cell r="L52">
            <v>143.0663805343103</v>
          </cell>
          <cell r="M52">
            <v>181.96261843555277</v>
          </cell>
          <cell r="N52">
            <v>205.93337593136278</v>
          </cell>
          <cell r="O52">
            <v>230.58734394337981</v>
          </cell>
          <cell r="P52">
            <v>238.50142449147137</v>
          </cell>
          <cell r="Q52">
            <v>237.99808546385512</v>
          </cell>
          <cell r="R52">
            <v>214.79786236044134</v>
          </cell>
          <cell r="S52">
            <v>184.61833814902133</v>
          </cell>
          <cell r="T52">
            <v>140.2731438269895</v>
          </cell>
          <cell r="U52">
            <v>50.522894846571305</v>
          </cell>
          <cell r="V52">
            <v>48.002126217352192</v>
          </cell>
          <cell r="W52">
            <v>46.262453518583513</v>
          </cell>
          <cell r="X52">
            <v>53.1764161614649</v>
          </cell>
          <cell r="Y52">
            <v>59.639656905029796</v>
          </cell>
          <cell r="Z52">
            <v>54.451667631697134</v>
          </cell>
          <cell r="AA52">
            <v>56.636588699540084</v>
          </cell>
        </row>
        <row r="53">
          <cell r="C53" t="str">
            <v>Gouribidanoor</v>
          </cell>
          <cell r="D53">
            <v>133.03722673074776</v>
          </cell>
          <cell r="E53">
            <v>125.96839687943199</v>
          </cell>
          <cell r="F53">
            <v>129.10947012084563</v>
          </cell>
          <cell r="G53">
            <v>114.22445417451549</v>
          </cell>
          <cell r="H53">
            <v>108.13198240930804</v>
          </cell>
          <cell r="I53">
            <v>105.05914917974664</v>
          </cell>
          <cell r="J53">
            <v>63.221846448147787</v>
          </cell>
          <cell r="K53">
            <v>76.829411789396559</v>
          </cell>
          <cell r="L53">
            <v>76.072417038559792</v>
          </cell>
          <cell r="M53">
            <v>136.59659575709989</v>
          </cell>
          <cell r="N53">
            <v>135.32764704060983</v>
          </cell>
          <cell r="O53">
            <v>161.72415525440667</v>
          </cell>
          <cell r="P53">
            <v>176.46966386140258</v>
          </cell>
          <cell r="Q53">
            <v>142.68992766940514</v>
          </cell>
          <cell r="R53">
            <v>186.60243890024023</v>
          </cell>
          <cell r="S53">
            <v>145.84848713772683</v>
          </cell>
          <cell r="T53">
            <v>119.65662989276338</v>
          </cell>
          <cell r="U53">
            <v>60.308860965501779</v>
          </cell>
          <cell r="V53">
            <v>44.495121562203174</v>
          </cell>
          <cell r="W53">
            <v>44.059479541508097</v>
          </cell>
          <cell r="X53">
            <v>48.385748038810398</v>
          </cell>
          <cell r="Y53">
            <v>55.010094496876789</v>
          </cell>
          <cell r="Z53">
            <v>53.443303416295336</v>
          </cell>
          <cell r="AA53">
            <v>60.299651650256607</v>
          </cell>
        </row>
        <row r="54">
          <cell r="C54" t="str">
            <v>Kolar</v>
          </cell>
          <cell r="D54">
            <v>138.6983853150349</v>
          </cell>
          <cell r="E54">
            <v>127.00700556983955</v>
          </cell>
          <cell r="F54">
            <v>128.95521746837153</v>
          </cell>
          <cell r="G54">
            <v>128.42696567240498</v>
          </cell>
          <cell r="H54">
            <v>118.47018227789822</v>
          </cell>
          <cell r="I54">
            <v>117.12476575221052</v>
          </cell>
          <cell r="J54">
            <v>92.793355270668528</v>
          </cell>
          <cell r="K54">
            <v>110.05294121183832</v>
          </cell>
          <cell r="L54">
            <v>124.87359023310756</v>
          </cell>
          <cell r="M54">
            <v>167.23185382091302</v>
          </cell>
          <cell r="N54">
            <v>184.09294399610178</v>
          </cell>
          <cell r="O54">
            <v>190.59104748261257</v>
          </cell>
          <cell r="P54">
            <v>196.0774042904473</v>
          </cell>
          <cell r="Q54">
            <v>199.69328299789524</v>
          </cell>
          <cell r="R54">
            <v>183.86833723137224</v>
          </cell>
          <cell r="S54">
            <v>157.23328465691651</v>
          </cell>
          <cell r="T54">
            <v>152.20254348960432</v>
          </cell>
          <cell r="U54">
            <v>120.3562745077179</v>
          </cell>
          <cell r="V54">
            <v>97.770346594342129</v>
          </cell>
          <cell r="W54">
            <v>93.692734012442173</v>
          </cell>
          <cell r="X54">
            <v>103.08789039926828</v>
          </cell>
          <cell r="Y54">
            <v>109.6937593491519</v>
          </cell>
          <cell r="Z54">
            <v>98.61058772433131</v>
          </cell>
          <cell r="AA54">
            <v>103.33319233070719</v>
          </cell>
        </row>
        <row r="55">
          <cell r="C55" t="str">
            <v>Malur</v>
          </cell>
          <cell r="D55">
            <v>122.75278863595945</v>
          </cell>
          <cell r="E55">
            <v>110.47829012535342</v>
          </cell>
          <cell r="F55">
            <v>107.76090301842625</v>
          </cell>
          <cell r="G55">
            <v>126.40235233121649</v>
          </cell>
          <cell r="H55">
            <v>115.75989744748404</v>
          </cell>
          <cell r="I55">
            <v>123.39300070327106</v>
          </cell>
          <cell r="J55">
            <v>108.19093400239484</v>
          </cell>
          <cell r="K55">
            <v>102.09313728771164</v>
          </cell>
          <cell r="L55">
            <v>110.16147184357477</v>
          </cell>
          <cell r="M55">
            <v>143.57598386147725</v>
          </cell>
          <cell r="N55">
            <v>168.01548449003249</v>
          </cell>
          <cell r="O55">
            <v>167.28885737068734</v>
          </cell>
          <cell r="P55">
            <v>165.77453271828728</v>
          </cell>
          <cell r="Q55">
            <v>173.55161685998894</v>
          </cell>
          <cell r="R55">
            <v>169.17254076120679</v>
          </cell>
          <cell r="S55">
            <v>156.61789019641975</v>
          </cell>
          <cell r="T55">
            <v>128.28053114629586</v>
          </cell>
          <cell r="U55">
            <v>97.176919367053813</v>
          </cell>
          <cell r="V55">
            <v>69.701717521086749</v>
          </cell>
          <cell r="W55">
            <v>60.081108465692864</v>
          </cell>
          <cell r="X55">
            <v>68.506554153959286</v>
          </cell>
          <cell r="Y55">
            <v>74.617652931407136</v>
          </cell>
          <cell r="Z55">
            <v>69.325039808873669</v>
          </cell>
          <cell r="AA55">
            <v>95.521410791761639</v>
          </cell>
        </row>
        <row r="56">
          <cell r="D56">
            <v>527.99739062784704</v>
          </cell>
          <cell r="E56">
            <v>500.10492169824897</v>
          </cell>
          <cell r="F56">
            <v>504.19021987693674</v>
          </cell>
          <cell r="G56">
            <v>501.40909209463899</v>
          </cell>
          <cell r="H56">
            <v>466.00134434688363</v>
          </cell>
          <cell r="I56">
            <v>477.56298960474186</v>
          </cell>
          <cell r="J56">
            <v>343.7432973817842</v>
          </cell>
          <cell r="K56">
            <v>382.00137267178343</v>
          </cell>
          <cell r="L56">
            <v>454.17385964955241</v>
          </cell>
          <cell r="M56">
            <v>629.36705187504299</v>
          </cell>
          <cell r="N56">
            <v>693.36945145810682</v>
          </cell>
          <cell r="O56">
            <v>750.19140405108635</v>
          </cell>
          <cell r="P56">
            <v>776.82302536160842</v>
          </cell>
          <cell r="Q56">
            <v>753.93291299114446</v>
          </cell>
          <cell r="R56">
            <v>754.44117925326054</v>
          </cell>
          <cell r="S56">
            <v>644.31800014008445</v>
          </cell>
          <cell r="T56">
            <v>540.41284835565307</v>
          </cell>
          <cell r="U56">
            <v>328.3649496868448</v>
          </cell>
          <cell r="V56">
            <v>259.96931189498423</v>
          </cell>
          <cell r="W56">
            <v>244.09577553822663</v>
          </cell>
          <cell r="X56">
            <v>273.15660875350284</v>
          </cell>
          <cell r="Y56">
            <v>298.96116368246561</v>
          </cell>
          <cell r="Z56">
            <v>275.83059858119748</v>
          </cell>
          <cell r="AA56">
            <v>315.79084347226552</v>
          </cell>
        </row>
        <row r="57">
          <cell r="D57">
            <v>1545.7111935462726</v>
          </cell>
          <cell r="E57">
            <v>1498.1544926095546</v>
          </cell>
          <cell r="F57">
            <v>1458.471627000748</v>
          </cell>
          <cell r="G57">
            <v>1485.2945421798559</v>
          </cell>
          <cell r="H57">
            <v>1431.1265379385925</v>
          </cell>
          <cell r="I57">
            <v>1447.3320753665525</v>
          </cell>
          <cell r="J57">
            <v>1260.737992314758</v>
          </cell>
          <cell r="K57">
            <v>1367.3301915612356</v>
          </cell>
          <cell r="L57">
            <v>1562.2979179234092</v>
          </cell>
          <cell r="M57">
            <v>1970.2100779110151</v>
          </cell>
          <cell r="N57">
            <v>2162.2653839840168</v>
          </cell>
          <cell r="O57">
            <v>2315.3452878033822</v>
          </cell>
          <cell r="P57">
            <v>2355.807094739318</v>
          </cell>
          <cell r="Q57">
            <v>2294.1724067295377</v>
          </cell>
          <cell r="R57">
            <v>2189.6940589499791</v>
          </cell>
          <cell r="S57">
            <v>1927.4960114432258</v>
          </cell>
          <cell r="T57">
            <v>1660.8029051331346</v>
          </cell>
          <cell r="U57">
            <v>1226.6081075299153</v>
          </cell>
          <cell r="V57">
            <v>996.54190019648365</v>
          </cell>
          <cell r="W57">
            <v>913.51642090347991</v>
          </cell>
          <cell r="X57">
            <v>994.92271070403262</v>
          </cell>
          <cell r="Y57">
            <v>1070.6462657902255</v>
          </cell>
          <cell r="Z57">
            <v>986.06970647510286</v>
          </cell>
          <cell r="AA57">
            <v>1076.3801706878623</v>
          </cell>
        </row>
        <row r="58">
          <cell r="C58" t="str">
            <v>Anthrasanahalli</v>
          </cell>
          <cell r="D58">
            <v>177.38296897433034</v>
          </cell>
          <cell r="E58">
            <v>184.27885621231394</v>
          </cell>
          <cell r="F58">
            <v>149.47082024743062</v>
          </cell>
          <cell r="G58">
            <v>176.77594098436921</v>
          </cell>
          <cell r="H58">
            <v>166.38913572284997</v>
          </cell>
          <cell r="I58">
            <v>171.27289866278022</v>
          </cell>
          <cell r="J58">
            <v>156.01520171881631</v>
          </cell>
          <cell r="K58">
            <v>168.1941177011114</v>
          </cell>
          <cell r="L58">
            <v>190.5398747522417</v>
          </cell>
          <cell r="M58">
            <v>236.80066782708923</v>
          </cell>
          <cell r="N58">
            <v>239.76528769151523</v>
          </cell>
          <cell r="O58">
            <v>242.58623288160999</v>
          </cell>
          <cell r="P58">
            <v>191.97760401891978</v>
          </cell>
          <cell r="Q58">
            <v>248.89044635464941</v>
          </cell>
          <cell r="R58">
            <v>247.09443832394447</v>
          </cell>
          <cell r="S58">
            <v>201.23398858243323</v>
          </cell>
          <cell r="T58">
            <v>169.78305592892102</v>
          </cell>
          <cell r="U58">
            <v>131.76917169443595</v>
          </cell>
          <cell r="V58">
            <v>68.057809088985636</v>
          </cell>
          <cell r="W58">
            <v>70.895707989517575</v>
          </cell>
          <cell r="X58">
            <v>82.279725006590951</v>
          </cell>
          <cell r="Y58">
            <v>91.501939361141595</v>
          </cell>
          <cell r="Z58">
            <v>120.2474326866645</v>
          </cell>
          <cell r="AA58">
            <v>159.7658994658668</v>
          </cell>
        </row>
        <row r="59">
          <cell r="C59" t="str">
            <v>Anchepalya</v>
          </cell>
          <cell r="D59">
            <v>120.45687432122077</v>
          </cell>
          <cell r="E59">
            <v>145.99870733729219</v>
          </cell>
          <cell r="F59">
            <v>148.69955698505996</v>
          </cell>
          <cell r="G59">
            <v>122.68552485410925</v>
          </cell>
          <cell r="H59">
            <v>124.33780923034129</v>
          </cell>
          <cell r="I59">
            <v>126.24754901431739</v>
          </cell>
          <cell r="J59">
            <v>137.32056970457904</v>
          </cell>
          <cell r="K59">
            <v>115.24411768409485</v>
          </cell>
          <cell r="L59">
            <v>127.02658316816114</v>
          </cell>
          <cell r="M59">
            <v>150.88772378034878</v>
          </cell>
          <cell r="N59">
            <v>162.13167374913641</v>
          </cell>
          <cell r="O59">
            <v>171.81017784016535</v>
          </cell>
          <cell r="P59">
            <v>151.51435786080017</v>
          </cell>
          <cell r="Q59">
            <v>166.65312162915257</v>
          </cell>
          <cell r="R59">
            <v>157.89437137712633</v>
          </cell>
          <cell r="S59">
            <v>133.54059792779208</v>
          </cell>
          <cell r="T59">
            <v>113.99719469513268</v>
          </cell>
          <cell r="U59">
            <v>89.666759322293217</v>
          </cell>
          <cell r="V59">
            <v>44.056745980309543</v>
          </cell>
          <cell r="W59">
            <v>31.842987486817218</v>
          </cell>
          <cell r="X59">
            <v>34.492810483112365</v>
          </cell>
          <cell r="Y59">
            <v>38.398135267621925</v>
          </cell>
          <cell r="Z59">
            <v>119.99534163281405</v>
          </cell>
          <cell r="AA59">
            <v>127.92542920194626</v>
          </cell>
        </row>
        <row r="60">
          <cell r="C60" t="str">
            <v>KB Cross</v>
          </cell>
          <cell r="D60">
            <v>177.85473218968761</v>
          </cell>
          <cell r="E60">
            <v>180.27279412074188</v>
          </cell>
          <cell r="F60">
            <v>173.99699199081707</v>
          </cell>
          <cell r="G60">
            <v>158.19180359883296</v>
          </cell>
          <cell r="H60">
            <v>166.80825193373875</v>
          </cell>
          <cell r="I60">
            <v>169.06577368001246</v>
          </cell>
          <cell r="J60">
            <v>158.56446972075776</v>
          </cell>
          <cell r="K60">
            <v>158.85000005104965</v>
          </cell>
          <cell r="L60">
            <v>169.00994540170592</v>
          </cell>
          <cell r="M60">
            <v>162.02150956590316</v>
          </cell>
          <cell r="N60">
            <v>155.92098463374609</v>
          </cell>
          <cell r="O60">
            <v>175.80980748624208</v>
          </cell>
          <cell r="P60">
            <v>170.58734173268914</v>
          </cell>
          <cell r="Q60">
            <v>198.24096821245598</v>
          </cell>
          <cell r="R60">
            <v>196.85532015849518</v>
          </cell>
          <cell r="S60">
            <v>162.46413757113876</v>
          </cell>
          <cell r="T60">
            <v>155.23022256358493</v>
          </cell>
          <cell r="U60">
            <v>126.98997893867923</v>
          </cell>
          <cell r="V60">
            <v>60.167048614900352</v>
          </cell>
          <cell r="W60">
            <v>44.460020264612723</v>
          </cell>
          <cell r="X60">
            <v>54.254316489062163</v>
          </cell>
          <cell r="Y60">
            <v>57.188712100713502</v>
          </cell>
          <cell r="Z60">
            <v>158.06109076423195</v>
          </cell>
          <cell r="AA60">
            <v>177.94032718288338</v>
          </cell>
        </row>
        <row r="61">
          <cell r="C61" t="str">
            <v>Madhugiri</v>
          </cell>
          <cell r="D61">
            <v>74.066824811090058</v>
          </cell>
          <cell r="E61">
            <v>68.993291577074061</v>
          </cell>
          <cell r="F61">
            <v>75.892305017271269</v>
          </cell>
          <cell r="G61">
            <v>75.243092829244333</v>
          </cell>
          <cell r="H61">
            <v>73.764453116427191</v>
          </cell>
          <cell r="I61">
            <v>71.952274438229836</v>
          </cell>
          <cell r="J61">
            <v>95.852476872998253</v>
          </cell>
          <cell r="K61">
            <v>122.51176474525397</v>
          </cell>
          <cell r="L61">
            <v>155.55373955762107</v>
          </cell>
          <cell r="M61">
            <v>166.50825906157431</v>
          </cell>
          <cell r="N61">
            <v>186.8109910234505</v>
          </cell>
          <cell r="O61">
            <v>206.58956606691947</v>
          </cell>
          <cell r="P61">
            <v>194.11663024754284</v>
          </cell>
          <cell r="Q61">
            <v>205.32100279147227</v>
          </cell>
          <cell r="R61">
            <v>207.62084547966288</v>
          </cell>
          <cell r="S61">
            <v>193.84925505647237</v>
          </cell>
          <cell r="T61">
            <v>148.35805125217621</v>
          </cell>
          <cell r="U61">
            <v>104.45949880439743</v>
          </cell>
          <cell r="V61">
            <v>44.385527666729764</v>
          </cell>
          <cell r="W61">
            <v>23.732037843948682</v>
          </cell>
          <cell r="X61">
            <v>31.618409609519667</v>
          </cell>
          <cell r="Y61">
            <v>35.947190463305631</v>
          </cell>
          <cell r="Z61">
            <v>52.560984727818763</v>
          </cell>
          <cell r="AA61">
            <v>70.161744209878009</v>
          </cell>
        </row>
        <row r="62">
          <cell r="C62" t="str">
            <v>Nittur</v>
          </cell>
          <cell r="D62">
            <v>128.79135779253241</v>
          </cell>
          <cell r="E62">
            <v>129.52934096082936</v>
          </cell>
          <cell r="F62">
            <v>128.64671216342325</v>
          </cell>
          <cell r="G62">
            <v>111.05155266966784</v>
          </cell>
          <cell r="H62">
            <v>124.89663084485967</v>
          </cell>
          <cell r="I62">
            <v>128.0132490005316</v>
          </cell>
          <cell r="J62">
            <v>107.0692560815406</v>
          </cell>
          <cell r="K62">
            <v>78.386764731073512</v>
          </cell>
          <cell r="L62">
            <v>103.34366088257178</v>
          </cell>
          <cell r="M62">
            <v>147.56420563540718</v>
          </cell>
          <cell r="N62">
            <v>123.06970799707632</v>
          </cell>
          <cell r="O62">
            <v>146.59512137576863</v>
          </cell>
          <cell r="P62">
            <v>151.87086223223736</v>
          </cell>
          <cell r="Q62">
            <v>161.75155922829512</v>
          </cell>
          <cell r="R62">
            <v>167.1219645095558</v>
          </cell>
          <cell r="S62">
            <v>126.4635616320796</v>
          </cell>
          <cell r="T62">
            <v>129.76276417424677</v>
          </cell>
          <cell r="U62">
            <v>82.611760492366585</v>
          </cell>
          <cell r="V62">
            <v>30.247915150660283</v>
          </cell>
          <cell r="W62">
            <v>28.838932063532575</v>
          </cell>
          <cell r="X62">
            <v>36.64861113830689</v>
          </cell>
          <cell r="Y62">
            <v>43.300024876254504</v>
          </cell>
          <cell r="Z62">
            <v>93.39973545159161</v>
          </cell>
          <cell r="AA62">
            <v>115.80914405726853</v>
          </cell>
        </row>
        <row r="63">
          <cell r="C63" t="str">
            <v>Pavagada</v>
          </cell>
          <cell r="D63">
            <v>41.98692616679628</v>
          </cell>
          <cell r="E63">
            <v>49.853217139563192</v>
          </cell>
          <cell r="F63">
            <v>49.052343486772898</v>
          </cell>
          <cell r="G63">
            <v>43.514077780767806</v>
          </cell>
          <cell r="H63">
            <v>44.42631835421183</v>
          </cell>
          <cell r="I63">
            <v>41.93537467258794</v>
          </cell>
          <cell r="J63">
            <v>48.945945637275706</v>
          </cell>
          <cell r="K63">
            <v>38.933823541923935</v>
          </cell>
          <cell r="L63">
            <v>28.796280506341613</v>
          </cell>
          <cell r="M63">
            <v>37.888106852334275</v>
          </cell>
          <cell r="N63">
            <v>31.380323951445757</v>
          </cell>
          <cell r="O63">
            <v>29.214686110473462</v>
          </cell>
          <cell r="P63">
            <v>51.336629486953477</v>
          </cell>
          <cell r="Q63">
            <v>34.855554850541715</v>
          </cell>
          <cell r="R63">
            <v>39.986236907194332</v>
          </cell>
          <cell r="S63">
            <v>29.53893410384341</v>
          </cell>
          <cell r="T63">
            <v>33.148120443265533</v>
          </cell>
          <cell r="U63">
            <v>20.140883756403426</v>
          </cell>
          <cell r="V63">
            <v>20.71324624447389</v>
          </cell>
          <cell r="W63">
            <v>12.016221693138574</v>
          </cell>
          <cell r="X63">
            <v>16.16850491395892</v>
          </cell>
          <cell r="Y63">
            <v>19.199067633810962</v>
          </cell>
          <cell r="Z63">
            <v>28.738380138951264</v>
          </cell>
          <cell r="AA63">
            <v>35.080872104939004</v>
          </cell>
        </row>
        <row r="64">
          <cell r="C64" t="str">
            <v>KIADB VN Pura</v>
          </cell>
          <cell r="D64">
            <v>44.817505458939848</v>
          </cell>
          <cell r="E64">
            <v>39.170384895371079</v>
          </cell>
          <cell r="F64">
            <v>41.185458210592337</v>
          </cell>
          <cell r="G64">
            <v>45.327164354966463</v>
          </cell>
          <cell r="H64">
            <v>45.264550775989413</v>
          </cell>
          <cell r="I64">
            <v>40.611099682927268</v>
          </cell>
          <cell r="J64">
            <v>44.867116834169394</v>
          </cell>
          <cell r="K64">
            <v>42.048529425277849</v>
          </cell>
          <cell r="L64">
            <v>55.977816311393042</v>
          </cell>
          <cell r="M64">
            <v>42.873384069746677</v>
          </cell>
          <cell r="N64">
            <v>26.967465895773696</v>
          </cell>
          <cell r="O64">
            <v>45.908792459315436</v>
          </cell>
          <cell r="P64">
            <v>42.245768015305465</v>
          </cell>
          <cell r="Q64">
            <v>29.953992449684286</v>
          </cell>
          <cell r="R64">
            <v>41.524169095932578</v>
          </cell>
          <cell r="S64">
            <v>38.308305165921922</v>
          </cell>
          <cell r="T64">
            <v>38.807555640896233</v>
          </cell>
          <cell r="U64">
            <v>32.771607468046255</v>
          </cell>
          <cell r="V64">
            <v>23.672281422255875</v>
          </cell>
          <cell r="W64">
            <v>20.127171336007109</v>
          </cell>
          <cell r="X64">
            <v>15.809204804759833</v>
          </cell>
          <cell r="Y64">
            <v>15.114159626617139</v>
          </cell>
          <cell r="Z64">
            <v>35.544838592913408</v>
          </cell>
          <cell r="AA64">
            <v>44.379416518296338</v>
          </cell>
        </row>
        <row r="65">
          <cell r="C65" t="str">
            <v>Sira</v>
          </cell>
          <cell r="D65">
            <v>50.950427258584249</v>
          </cell>
          <cell r="E65">
            <v>66.767701526200696</v>
          </cell>
          <cell r="F65">
            <v>63.86059812428924</v>
          </cell>
          <cell r="G65">
            <v>67.084203245350366</v>
          </cell>
          <cell r="H65">
            <v>62.867431633318631</v>
          </cell>
          <cell r="I65">
            <v>60.916649524390905</v>
          </cell>
          <cell r="J65">
            <v>36.199605627568488</v>
          </cell>
          <cell r="K65">
            <v>33.223529422441757</v>
          </cell>
          <cell r="L65">
            <v>35.25525931150235</v>
          </cell>
          <cell r="M65">
            <v>51.597619200218389</v>
          </cell>
          <cell r="N65">
            <v>46.089850803685955</v>
          </cell>
          <cell r="O65">
            <v>50.082319046525932</v>
          </cell>
          <cell r="P65">
            <v>42.513146293883345</v>
          </cell>
          <cell r="Q65">
            <v>49.560242053113996</v>
          </cell>
          <cell r="R65">
            <v>41.011525033019829</v>
          </cell>
          <cell r="S65">
            <v>35.539030093686605</v>
          </cell>
          <cell r="T65">
            <v>31.329016272598519</v>
          </cell>
          <cell r="U65">
            <v>27.138987434475801</v>
          </cell>
          <cell r="V65">
            <v>19.726901185213229</v>
          </cell>
          <cell r="W65">
            <v>19.225954709021718</v>
          </cell>
          <cell r="X65">
            <v>21.558006551945226</v>
          </cell>
          <cell r="Y65">
            <v>23.692466441724164</v>
          </cell>
          <cell r="Z65">
            <v>21.175648523437772</v>
          </cell>
          <cell r="AA65">
            <v>26.838980465826829</v>
          </cell>
        </row>
        <row r="66">
          <cell r="C66" t="str">
            <v>Hosdurga</v>
          </cell>
          <cell r="D66">
            <v>50.950427258584249</v>
          </cell>
          <cell r="E66">
            <v>55.150121460641785</v>
          </cell>
          <cell r="F66">
            <v>53.587371469512277</v>
          </cell>
          <cell r="G66">
            <v>53.259418117085595</v>
          </cell>
          <cell r="H66">
            <v>44.76161132292286</v>
          </cell>
          <cell r="I66">
            <v>41.493949676034383</v>
          </cell>
          <cell r="J66">
            <v>42.827702432616242</v>
          </cell>
          <cell r="K66">
            <v>43.605882366954802</v>
          </cell>
          <cell r="L66">
            <v>43.059858701071576</v>
          </cell>
          <cell r="M66">
            <v>44.867494956711646</v>
          </cell>
          <cell r="N66">
            <v>67.810918788827323</v>
          </cell>
          <cell r="O66">
            <v>61.403009914334405</v>
          </cell>
          <cell r="P66">
            <v>60.748344892894941</v>
          </cell>
          <cell r="Q66">
            <v>60.779373770632105</v>
          </cell>
          <cell r="R66">
            <v>62.029931612442489</v>
          </cell>
          <cell r="S66">
            <v>62.077916202608421</v>
          </cell>
          <cell r="T66">
            <v>44.062745467267597</v>
          </cell>
          <cell r="U66">
            <v>31.747494734669807</v>
          </cell>
          <cell r="V66">
            <v>16.439084321011023</v>
          </cell>
          <cell r="W66">
            <v>13.81865494710936</v>
          </cell>
          <cell r="X66">
            <v>17.246405241556182</v>
          </cell>
          <cell r="Y66">
            <v>21.241521637407871</v>
          </cell>
          <cell r="Z66">
            <v>16.146431999121305</v>
          </cell>
          <cell r="AA66">
            <v>27.599770463283338</v>
          </cell>
        </row>
        <row r="67">
          <cell r="D67">
            <v>867.25804423176578</v>
          </cell>
          <cell r="E67">
            <v>920.01441523002813</v>
          </cell>
          <cell r="F67">
            <v>884.39215769516886</v>
          </cell>
          <cell r="G67">
            <v>853.13277843439403</v>
          </cell>
          <cell r="H67">
            <v>853.51619293465956</v>
          </cell>
          <cell r="I67">
            <v>851.50881835181201</v>
          </cell>
          <cell r="J67">
            <v>827.66234463032185</v>
          </cell>
          <cell r="K67">
            <v>800.99852966918172</v>
          </cell>
          <cell r="L67">
            <v>908.56301859261032</v>
          </cell>
          <cell r="M67">
            <v>1041.0089709493338</v>
          </cell>
          <cell r="N67">
            <v>1039.9472045346572</v>
          </cell>
          <cell r="O67">
            <v>1129.9997131813548</v>
          </cell>
          <cell r="P67">
            <v>1056.9106847812266</v>
          </cell>
          <cell r="Q67">
            <v>1156.0062613399973</v>
          </cell>
          <cell r="R67">
            <v>1161.1388024973737</v>
          </cell>
          <cell r="S67">
            <v>983.0157263359763</v>
          </cell>
          <cell r="T67">
            <v>864.47872643808944</v>
          </cell>
          <cell r="U67">
            <v>647.29614264576765</v>
          </cell>
          <cell r="V67">
            <v>327.46655967453961</v>
          </cell>
          <cell r="W67">
            <v>264.95768833370556</v>
          </cell>
          <cell r="X67">
            <v>310.0759942388122</v>
          </cell>
          <cell r="Y67">
            <v>345.58321740859725</v>
          </cell>
          <cell r="Z67">
            <v>645.86988451754462</v>
          </cell>
          <cell r="AA67">
            <v>785.50158367018844</v>
          </cell>
        </row>
        <row r="68">
          <cell r="C68" t="str">
            <v>Benkikere</v>
          </cell>
          <cell r="D68">
            <v>53.781006550727817</v>
          </cell>
          <cell r="E68">
            <v>71.218881627947411</v>
          </cell>
          <cell r="F68">
            <v>74.041273187581723</v>
          </cell>
          <cell r="G68">
            <v>69.803833106648355</v>
          </cell>
          <cell r="H68">
            <v>58.676269524430722</v>
          </cell>
          <cell r="I68">
            <v>66.213749483033595</v>
          </cell>
          <cell r="J68">
            <v>84.635697664455904</v>
          </cell>
          <cell r="K68">
            <v>91.364705911714836</v>
          </cell>
          <cell r="L68">
            <v>100.11417147999141</v>
          </cell>
          <cell r="M68">
            <v>85.746768139493355</v>
          </cell>
          <cell r="N68">
            <v>102.96668796568139</v>
          </cell>
          <cell r="O68">
            <v>111.64183620788073</v>
          </cell>
          <cell r="P68">
            <v>99.464719630972354</v>
          </cell>
          <cell r="Q68">
            <v>106.74513672978399</v>
          </cell>
          <cell r="R68">
            <v>95.35179570177111</v>
          </cell>
          <cell r="S68">
            <v>101.54008598196172</v>
          </cell>
          <cell r="T68">
            <v>80.849074251867151</v>
          </cell>
          <cell r="U68">
            <v>64.177731291590575</v>
          </cell>
          <cell r="V68">
            <v>56.550450064277925</v>
          </cell>
          <cell r="W68">
            <v>51.068942195838936</v>
          </cell>
          <cell r="X68">
            <v>57.488017471853944</v>
          </cell>
          <cell r="Y68">
            <v>80.064196940998897</v>
          </cell>
          <cell r="Z68">
            <v>72.602223508929512</v>
          </cell>
          <cell r="AA68">
            <v>76.078999745650862</v>
          </cell>
        </row>
        <row r="69">
          <cell r="C69" t="str">
            <v xml:space="preserve">Chithradurga </v>
          </cell>
          <cell r="D69">
            <v>120.77138313145895</v>
          </cell>
          <cell r="E69">
            <v>137.09634713379876</v>
          </cell>
          <cell r="F69">
            <v>137.59336600692271</v>
          </cell>
          <cell r="G69">
            <v>126.91606019390611</v>
          </cell>
          <cell r="H69">
            <v>123.77898761582289</v>
          </cell>
          <cell r="I69">
            <v>125.07041569017456</v>
          </cell>
          <cell r="J69">
            <v>147.85754411260368</v>
          </cell>
          <cell r="K69">
            <v>133.93235298421834</v>
          </cell>
          <cell r="L69">
            <v>139.9445407784826</v>
          </cell>
          <cell r="M69">
            <v>174.48470260943415</v>
          </cell>
          <cell r="N69">
            <v>202.5011529991734</v>
          </cell>
          <cell r="O69">
            <v>232.67410723698507</v>
          </cell>
          <cell r="P69">
            <v>242.77947694871747</v>
          </cell>
          <cell r="Q69">
            <v>258.69357115636427</v>
          </cell>
          <cell r="R69">
            <v>231.2024723736493</v>
          </cell>
          <cell r="S69">
            <v>184.15679230364876</v>
          </cell>
          <cell r="T69">
            <v>142.69861605454551</v>
          </cell>
          <cell r="U69">
            <v>111.62828793803254</v>
          </cell>
          <cell r="V69">
            <v>92.387653884081956</v>
          </cell>
          <cell r="W69">
            <v>81.109496428685361</v>
          </cell>
          <cell r="X69">
            <v>84.076225552586394</v>
          </cell>
          <cell r="Y69">
            <v>80.064196940998897</v>
          </cell>
          <cell r="Z69">
            <v>104.36569629408618</v>
          </cell>
          <cell r="AA69">
            <v>121.72639959304138</v>
          </cell>
        </row>
        <row r="70">
          <cell r="C70" t="str">
            <v>Davangere</v>
          </cell>
          <cell r="D70">
            <v>131.15017386931871</v>
          </cell>
          <cell r="E70">
            <v>127.30375090995599</v>
          </cell>
          <cell r="F70">
            <v>134.19980765249187</v>
          </cell>
          <cell r="G70">
            <v>117.54844622721302</v>
          </cell>
          <cell r="H70">
            <v>116.23489581982466</v>
          </cell>
          <cell r="I70">
            <v>116.53619909013912</v>
          </cell>
          <cell r="J70">
            <v>134.60135050250818</v>
          </cell>
          <cell r="K70">
            <v>123.03088239247963</v>
          </cell>
          <cell r="L70">
            <v>133.48556197332186</v>
          </cell>
          <cell r="M70">
            <v>144.07451158321851</v>
          </cell>
          <cell r="N70">
            <v>136.3082821640925</v>
          </cell>
          <cell r="O70">
            <v>151.81202960978175</v>
          </cell>
          <cell r="P70">
            <v>143.84951387490088</v>
          </cell>
          <cell r="Q70">
            <v>132.88680286769028</v>
          </cell>
          <cell r="R70">
            <v>142.00240542683116</v>
          </cell>
          <cell r="S70">
            <v>119.69422256661548</v>
          </cell>
          <cell r="T70">
            <v>121.67785674906006</v>
          </cell>
          <cell r="U70">
            <v>98.314822404138752</v>
          </cell>
          <cell r="V70">
            <v>91.401308824821285</v>
          </cell>
          <cell r="W70">
            <v>69.0932747355468</v>
          </cell>
          <cell r="X70">
            <v>47.06831430508042</v>
          </cell>
          <cell r="Y70">
            <v>104.16515418344244</v>
          </cell>
          <cell r="Z70">
            <v>119.49115952511315</v>
          </cell>
          <cell r="AA70">
            <v>131.0249440063987</v>
          </cell>
        </row>
        <row r="71">
          <cell r="C71" t="str">
            <v>Hiriyur</v>
          </cell>
          <cell r="D71">
            <v>82.086799472163506</v>
          </cell>
          <cell r="E71">
            <v>135.31587509310009</v>
          </cell>
          <cell r="F71">
            <v>137.90187131187096</v>
          </cell>
          <cell r="G71">
            <v>122.38334375840945</v>
          </cell>
          <cell r="H71">
            <v>125.73486326663726</v>
          </cell>
          <cell r="I71">
            <v>122.71614904188893</v>
          </cell>
          <cell r="J71">
            <v>129.5028144986253</v>
          </cell>
          <cell r="K71">
            <v>84.097058850555698</v>
          </cell>
          <cell r="L71">
            <v>101.19066794751819</v>
          </cell>
          <cell r="M71">
            <v>178.97145210510533</v>
          </cell>
          <cell r="N71">
            <v>199.06893006698402</v>
          </cell>
          <cell r="O71">
            <v>234.23917970718901</v>
          </cell>
          <cell r="P71">
            <v>192.51236057607554</v>
          </cell>
          <cell r="Q71">
            <v>210.22256519232971</v>
          </cell>
          <cell r="R71">
            <v>207.10820141675015</v>
          </cell>
          <cell r="S71">
            <v>179.07978800455066</v>
          </cell>
          <cell r="T71">
            <v>140.67738919824885</v>
          </cell>
          <cell r="U71">
            <v>114.70062613816188</v>
          </cell>
          <cell r="V71">
            <v>48.002126217352192</v>
          </cell>
          <cell r="W71">
            <v>46.262453518583513</v>
          </cell>
          <cell r="X71">
            <v>54.613616598261245</v>
          </cell>
          <cell r="Y71">
            <v>50.652859289203384</v>
          </cell>
          <cell r="Z71">
            <v>77.896135639788952</v>
          </cell>
          <cell r="AA71">
            <v>76.078999745650862</v>
          </cell>
        </row>
        <row r="72">
          <cell r="C72" t="str">
            <v>Honnali</v>
          </cell>
          <cell r="D72">
            <v>123.60196242360252</v>
          </cell>
          <cell r="E72">
            <v>130.41957698117869</v>
          </cell>
          <cell r="F72">
            <v>124.01913258919939</v>
          </cell>
          <cell r="G72">
            <v>115.58426910516448</v>
          </cell>
          <cell r="H72">
            <v>105.19816893308651</v>
          </cell>
          <cell r="I72">
            <v>97.99634923488972</v>
          </cell>
          <cell r="J72">
            <v>100.95101287688114</v>
          </cell>
          <cell r="K72">
            <v>103.82352944513049</v>
          </cell>
          <cell r="L72">
            <v>115.72337025912985</v>
          </cell>
          <cell r="M72">
            <v>137.09512347884112</v>
          </cell>
          <cell r="N72">
            <v>170.63051148598629</v>
          </cell>
          <cell r="O72">
            <v>173.72304419263682</v>
          </cell>
          <cell r="P72">
            <v>181.28247287580447</v>
          </cell>
          <cell r="Q72">
            <v>179.179336653566</v>
          </cell>
          <cell r="R72">
            <v>163.53345606916656</v>
          </cell>
          <cell r="S72">
            <v>136.61757023027579</v>
          </cell>
          <cell r="T72">
            <v>101.86983355735261</v>
          </cell>
          <cell r="U72">
            <v>83.29450231461756</v>
          </cell>
          <cell r="V72">
            <v>75.948569563070933</v>
          </cell>
          <cell r="W72">
            <v>52.270564365152794</v>
          </cell>
          <cell r="X72">
            <v>42.397412885492287</v>
          </cell>
          <cell r="Y72">
            <v>34.721718061147484</v>
          </cell>
          <cell r="Z72">
            <v>82.433774609097043</v>
          </cell>
          <cell r="AA72">
            <v>100.1706829984403</v>
          </cell>
        </row>
        <row r="73">
          <cell r="C73" t="str">
            <v>Tallak</v>
          </cell>
          <cell r="D73">
            <v>17.927002183575937</v>
          </cell>
          <cell r="E73">
            <v>40.505738925895088</v>
          </cell>
          <cell r="F73">
            <v>43.499247997704266</v>
          </cell>
          <cell r="G73">
            <v>22.210310533933569</v>
          </cell>
          <cell r="H73">
            <v>38.97780761265755</v>
          </cell>
          <cell r="I73">
            <v>52.970999586426871</v>
          </cell>
          <cell r="J73">
            <v>61.182432046594627</v>
          </cell>
          <cell r="K73">
            <v>59.179411783724376</v>
          </cell>
          <cell r="L73">
            <v>69.434022155477919</v>
          </cell>
          <cell r="M73">
            <v>100.20407206998934</v>
          </cell>
          <cell r="N73">
            <v>119.63748506488695</v>
          </cell>
          <cell r="O73">
            <v>115.2936719716899</v>
          </cell>
          <cell r="P73">
            <v>140.64097453196629</v>
          </cell>
          <cell r="Q73">
            <v>140.51145549124627</v>
          </cell>
          <cell r="R73">
            <v>125.08515135071048</v>
          </cell>
          <cell r="S73">
            <v>101.07854013658917</v>
          </cell>
          <cell r="T73">
            <v>72.764166826680437</v>
          </cell>
          <cell r="U73">
            <v>47.109185735316487</v>
          </cell>
          <cell r="V73">
            <v>26.960098286458081</v>
          </cell>
          <cell r="W73">
            <v>21.929604589977899</v>
          </cell>
          <cell r="X73">
            <v>20.839406333547053</v>
          </cell>
          <cell r="Y73">
            <v>18.790576833091578</v>
          </cell>
          <cell r="Z73">
            <v>15.503599811802655</v>
          </cell>
          <cell r="AA73">
            <v>19.442411046110774</v>
          </cell>
        </row>
        <row r="74">
          <cell r="C74" t="str">
            <v>Neelagunda</v>
          </cell>
          <cell r="D74">
            <v>81.143273041448978</v>
          </cell>
          <cell r="E74">
            <v>77.450533770392809</v>
          </cell>
          <cell r="F74">
            <v>82.370916421184674</v>
          </cell>
          <cell r="G74">
            <v>76.149636116343657</v>
          </cell>
          <cell r="H74">
            <v>70.411523429316858</v>
          </cell>
          <cell r="I74">
            <v>76.807949400318961</v>
          </cell>
          <cell r="J74">
            <v>89.734233668338788</v>
          </cell>
          <cell r="K74">
            <v>81.674509830169328</v>
          </cell>
          <cell r="L74">
            <v>96.167017765726513</v>
          </cell>
          <cell r="M74">
            <v>88.405582655446651</v>
          </cell>
          <cell r="N74">
            <v>87.603404364452729</v>
          </cell>
          <cell r="O74">
            <v>80.340386803802019</v>
          </cell>
          <cell r="P74">
            <v>78.074457344741745</v>
          </cell>
          <cell r="Q74">
            <v>88.228123215433712</v>
          </cell>
          <cell r="R74">
            <v>88.516541529601128</v>
          </cell>
          <cell r="S74">
            <v>73.539638029360162</v>
          </cell>
          <cell r="T74">
            <v>67.374228543222614</v>
          </cell>
          <cell r="U74">
            <v>54.619345780077083</v>
          </cell>
          <cell r="V74">
            <v>44.495121562203174</v>
          </cell>
          <cell r="W74">
            <v>22.230010132306361</v>
          </cell>
          <cell r="X74">
            <v>22.635906879542489</v>
          </cell>
          <cell r="Y74">
            <v>23.28397564100478</v>
          </cell>
          <cell r="Z74">
            <v>25.335150911970192</v>
          </cell>
          <cell r="AA74">
            <v>27.472972130373922</v>
          </cell>
        </row>
        <row r="75">
          <cell r="C75" t="str">
            <v>Guttur</v>
          </cell>
          <cell r="D75">
            <v>18.87052861429046</v>
          </cell>
          <cell r="E75">
            <v>17.211229726753956</v>
          </cell>
          <cell r="F75">
            <v>16.659286467205888</v>
          </cell>
          <cell r="G75">
            <v>14.806873689289045</v>
          </cell>
          <cell r="H75">
            <v>16.485237628292442</v>
          </cell>
          <cell r="I75">
            <v>21.188399834570749</v>
          </cell>
          <cell r="J75">
            <v>24.472972818637853</v>
          </cell>
          <cell r="K75">
            <v>23.879411772380013</v>
          </cell>
          <cell r="L75">
            <v>26.912411688169733</v>
          </cell>
          <cell r="M75">
            <v>23.929330643579544</v>
          </cell>
          <cell r="N75">
            <v>19.024321395563987</v>
          </cell>
          <cell r="O75">
            <v>25.041159523262966</v>
          </cell>
          <cell r="P75">
            <v>19.46513868046986</v>
          </cell>
          <cell r="Q75">
            <v>19.824096821245597</v>
          </cell>
          <cell r="R75">
            <v>20.095647266179718</v>
          </cell>
          <cell r="S75">
            <v>17.538742124157025</v>
          </cell>
          <cell r="T75">
            <v>14.391135216832353</v>
          </cell>
          <cell r="U75">
            <v>8.8756436892625263</v>
          </cell>
          <cell r="V75">
            <v>6.794821519351224</v>
          </cell>
          <cell r="W75">
            <v>6.6089219312262157</v>
          </cell>
          <cell r="X75">
            <v>7.6650689962471921</v>
          </cell>
          <cell r="Y75">
            <v>8.1698160143876422</v>
          </cell>
          <cell r="Z75">
            <v>7.5627316155134903</v>
          </cell>
          <cell r="AA75">
            <v>9.0167703402252855</v>
          </cell>
        </row>
        <row r="76">
          <cell r="D76">
            <v>629.33212928658691</v>
          </cell>
          <cell r="E76">
            <v>736.52193416902276</v>
          </cell>
          <cell r="F76">
            <v>750.28490163416143</v>
          </cell>
          <cell r="G76">
            <v>665.40277273090783</v>
          </cell>
          <cell r="H76">
            <v>655.49775383006886</v>
          </cell>
          <cell r="I76">
            <v>679.50021136144255</v>
          </cell>
          <cell r="J76">
            <v>772.93805818864541</v>
          </cell>
          <cell r="K76">
            <v>700.98186297037262</v>
          </cell>
          <cell r="L76">
            <v>782.97176404781817</v>
          </cell>
          <cell r="M76">
            <v>932.91154328510811</v>
          </cell>
          <cell r="N76">
            <v>1037.7407755068211</v>
          </cell>
          <cell r="O76">
            <v>1124.7654152532282</v>
          </cell>
          <cell r="P76">
            <v>1098.0691144636487</v>
          </cell>
          <cell r="Q76">
            <v>1136.2910881276598</v>
          </cell>
          <cell r="R76">
            <v>1072.8956711346596</v>
          </cell>
          <cell r="S76">
            <v>913.24537937715866</v>
          </cell>
          <cell r="T76">
            <v>742.30230039780974</v>
          </cell>
          <cell r="U76">
            <v>582.72014529119735</v>
          </cell>
          <cell r="V76">
            <v>442.54014992161677</v>
          </cell>
          <cell r="W76">
            <v>350.57326789731786</v>
          </cell>
          <cell r="X76">
            <v>336.78396902261102</v>
          </cell>
          <cell r="Y76">
            <v>399.9124939042751</v>
          </cell>
          <cell r="Z76">
            <v>505.19047191630114</v>
          </cell>
          <cell r="AA76">
            <v>561.01217960589213</v>
          </cell>
        </row>
        <row r="77">
          <cell r="D77">
            <v>1496.5901735183527</v>
          </cell>
          <cell r="E77">
            <v>1656.5363493990508</v>
          </cell>
          <cell r="F77">
            <v>1634.6770593293304</v>
          </cell>
          <cell r="G77">
            <v>1518.535551165302</v>
          </cell>
          <cell r="H77">
            <v>1509.0139467647284</v>
          </cell>
          <cell r="I77">
            <v>1531.0090297132547</v>
          </cell>
          <cell r="J77">
            <v>1600.6004028189673</v>
          </cell>
          <cell r="K77">
            <v>1501.9803926395543</v>
          </cell>
          <cell r="L77">
            <v>1691.5347826404286</v>
          </cell>
          <cell r="M77">
            <v>1973.920514234442</v>
          </cell>
          <cell r="N77">
            <v>2077.6879800414781</v>
          </cell>
          <cell r="O77">
            <v>2254.7651284345829</v>
          </cell>
          <cell r="P77">
            <v>2154.9797992448753</v>
          </cell>
          <cell r="Q77">
            <v>2292.2973494676571</v>
          </cell>
          <cell r="R77">
            <v>2234.034473632033</v>
          </cell>
          <cell r="S77">
            <v>1896.2611057131348</v>
          </cell>
          <cell r="T77">
            <v>1606.7810268358992</v>
          </cell>
          <cell r="U77">
            <v>1230.016287936965</v>
          </cell>
          <cell r="V77">
            <v>770.00670959615638</v>
          </cell>
          <cell r="W77">
            <v>615.53095623102342</v>
          </cell>
          <cell r="X77">
            <v>646.85996326142322</v>
          </cell>
          <cell r="Y77">
            <v>745.49571131287234</v>
          </cell>
          <cell r="Z77">
            <v>1151.0603564338458</v>
          </cell>
          <cell r="AA77">
            <v>1346.5137632760807</v>
          </cell>
        </row>
        <row r="78">
          <cell r="C78" t="str">
            <v>Harohalli</v>
          </cell>
          <cell r="D78">
            <v>35</v>
          </cell>
          <cell r="E78">
            <v>35</v>
          </cell>
          <cell r="F78">
            <v>35</v>
          </cell>
          <cell r="G78">
            <v>35</v>
          </cell>
          <cell r="H78">
            <v>35</v>
          </cell>
          <cell r="I78">
            <v>35</v>
          </cell>
          <cell r="J78">
            <v>35</v>
          </cell>
          <cell r="K78">
            <v>34.5</v>
          </cell>
          <cell r="L78">
            <v>35.5</v>
          </cell>
          <cell r="M78">
            <v>34.5</v>
          </cell>
          <cell r="N78">
            <v>35</v>
          </cell>
          <cell r="O78">
            <v>35</v>
          </cell>
          <cell r="P78">
            <v>35</v>
          </cell>
          <cell r="Q78">
            <v>35</v>
          </cell>
          <cell r="R78">
            <v>35.5</v>
          </cell>
          <cell r="S78">
            <v>35</v>
          </cell>
          <cell r="T78">
            <v>35</v>
          </cell>
          <cell r="U78">
            <v>35</v>
          </cell>
          <cell r="V78">
            <v>35</v>
          </cell>
          <cell r="W78">
            <v>35</v>
          </cell>
          <cell r="X78">
            <v>34.5</v>
          </cell>
          <cell r="Y78">
            <v>34.5</v>
          </cell>
          <cell r="Z78">
            <v>35</v>
          </cell>
          <cell r="AA78">
            <v>35</v>
          </cell>
        </row>
        <row r="79">
          <cell r="C79" t="str">
            <v>Tataguni</v>
          </cell>
          <cell r="D79">
            <v>35</v>
          </cell>
          <cell r="E79">
            <v>35</v>
          </cell>
          <cell r="F79">
            <v>35</v>
          </cell>
          <cell r="G79">
            <v>35</v>
          </cell>
          <cell r="H79">
            <v>35</v>
          </cell>
          <cell r="I79">
            <v>35</v>
          </cell>
          <cell r="J79">
            <v>34.5</v>
          </cell>
          <cell r="K79">
            <v>35</v>
          </cell>
          <cell r="L79">
            <v>35</v>
          </cell>
          <cell r="M79">
            <v>35</v>
          </cell>
          <cell r="N79">
            <v>35</v>
          </cell>
          <cell r="O79">
            <v>35</v>
          </cell>
          <cell r="P79">
            <v>35</v>
          </cell>
          <cell r="Q79">
            <v>35</v>
          </cell>
          <cell r="R79">
            <v>34.5</v>
          </cell>
          <cell r="S79">
            <v>35</v>
          </cell>
          <cell r="T79">
            <v>34.200000000000003</v>
          </cell>
          <cell r="U79">
            <v>35</v>
          </cell>
          <cell r="V79">
            <v>35</v>
          </cell>
          <cell r="W79">
            <v>35</v>
          </cell>
          <cell r="X79">
            <v>35</v>
          </cell>
          <cell r="Y79">
            <v>35</v>
          </cell>
          <cell r="Z79">
            <v>35</v>
          </cell>
          <cell r="AA79">
            <v>35</v>
          </cell>
        </row>
        <row r="80">
          <cell r="C80" t="str">
            <v>CPRI</v>
          </cell>
          <cell r="D80">
            <v>5</v>
          </cell>
          <cell r="E80">
            <v>5</v>
          </cell>
          <cell r="F80">
            <v>5</v>
          </cell>
          <cell r="G80">
            <v>5</v>
          </cell>
          <cell r="H80">
            <v>5</v>
          </cell>
          <cell r="I80">
            <v>5</v>
          </cell>
          <cell r="J80">
            <v>5</v>
          </cell>
          <cell r="K80">
            <v>5</v>
          </cell>
          <cell r="L80">
            <v>5</v>
          </cell>
          <cell r="M80">
            <v>5</v>
          </cell>
          <cell r="N80">
            <v>5</v>
          </cell>
          <cell r="O80">
            <v>5</v>
          </cell>
          <cell r="P80">
            <v>5</v>
          </cell>
          <cell r="Q80">
            <v>5</v>
          </cell>
          <cell r="R80">
            <v>5</v>
          </cell>
          <cell r="S80">
            <v>5</v>
          </cell>
          <cell r="T80">
            <v>5</v>
          </cell>
          <cell r="U80">
            <v>5</v>
          </cell>
          <cell r="V80">
            <v>5</v>
          </cell>
          <cell r="W80">
            <v>5</v>
          </cell>
          <cell r="X80">
            <v>5</v>
          </cell>
          <cell r="Y80">
            <v>5</v>
          </cell>
          <cell r="Z80">
            <v>5</v>
          </cell>
          <cell r="AA80">
            <v>5</v>
          </cell>
        </row>
        <row r="81">
          <cell r="C81" t="str">
            <v>ITPL</v>
          </cell>
          <cell r="D81">
            <v>8</v>
          </cell>
          <cell r="E81">
            <v>8</v>
          </cell>
          <cell r="F81">
            <v>8</v>
          </cell>
          <cell r="G81">
            <v>8</v>
          </cell>
          <cell r="H81">
            <v>8</v>
          </cell>
          <cell r="I81">
            <v>8</v>
          </cell>
          <cell r="J81">
            <v>8</v>
          </cell>
          <cell r="K81">
            <v>8</v>
          </cell>
          <cell r="L81">
            <v>8</v>
          </cell>
          <cell r="M81">
            <v>8</v>
          </cell>
          <cell r="N81">
            <v>8</v>
          </cell>
          <cell r="O81">
            <v>8</v>
          </cell>
          <cell r="P81">
            <v>8</v>
          </cell>
          <cell r="Q81">
            <v>8</v>
          </cell>
          <cell r="R81">
            <v>8</v>
          </cell>
          <cell r="S81">
            <v>8</v>
          </cell>
          <cell r="T81">
            <v>8</v>
          </cell>
          <cell r="U81">
            <v>8</v>
          </cell>
          <cell r="V81">
            <v>8</v>
          </cell>
          <cell r="W81">
            <v>8</v>
          </cell>
          <cell r="X81">
            <v>8</v>
          </cell>
          <cell r="Y81">
            <v>8</v>
          </cell>
          <cell r="Z81">
            <v>8</v>
          </cell>
          <cell r="AA81">
            <v>8</v>
          </cell>
        </row>
        <row r="82">
          <cell r="C82" t="str">
            <v>Railway</v>
          </cell>
          <cell r="D82">
            <v>17.666666666666668</v>
          </cell>
          <cell r="E82">
            <v>5.666666666666667</v>
          </cell>
          <cell r="F82">
            <v>22.333333333333332</v>
          </cell>
          <cell r="G82">
            <v>14.666666666666668</v>
          </cell>
          <cell r="H82">
            <v>15.333333333333332</v>
          </cell>
          <cell r="I82">
            <v>13</v>
          </cell>
          <cell r="J82">
            <v>10.666666666666666</v>
          </cell>
          <cell r="K82">
            <v>29</v>
          </cell>
          <cell r="L82">
            <v>22.666666666666668</v>
          </cell>
          <cell r="M82">
            <v>37</v>
          </cell>
          <cell r="N82">
            <v>31.333333333333336</v>
          </cell>
          <cell r="O82">
            <v>13</v>
          </cell>
          <cell r="P82">
            <v>32.333333333333336</v>
          </cell>
          <cell r="Q82">
            <v>21</v>
          </cell>
          <cell r="R82">
            <v>13.5</v>
          </cell>
          <cell r="S82">
            <v>29</v>
          </cell>
          <cell r="T82">
            <v>28</v>
          </cell>
          <cell r="U82">
            <v>28.666666666666668</v>
          </cell>
          <cell r="V82">
            <v>13.333333333333334</v>
          </cell>
          <cell r="W82">
            <v>28</v>
          </cell>
          <cell r="X82">
            <v>31</v>
          </cell>
          <cell r="Y82">
            <v>28</v>
          </cell>
          <cell r="Z82">
            <v>35</v>
          </cell>
          <cell r="AA82">
            <v>7.3333333333333339</v>
          </cell>
        </row>
        <row r="83">
          <cell r="C83" t="str">
            <v>Toyota</v>
          </cell>
          <cell r="D83">
            <v>3</v>
          </cell>
          <cell r="E83">
            <v>2</v>
          </cell>
          <cell r="F83">
            <v>2</v>
          </cell>
          <cell r="G83">
            <v>2</v>
          </cell>
          <cell r="H83">
            <v>2</v>
          </cell>
          <cell r="I83">
            <v>3</v>
          </cell>
          <cell r="J83">
            <v>7</v>
          </cell>
          <cell r="K83">
            <v>8</v>
          </cell>
          <cell r="L83">
            <v>8</v>
          </cell>
          <cell r="M83">
            <v>9</v>
          </cell>
          <cell r="N83">
            <v>9</v>
          </cell>
          <cell r="O83">
            <v>9</v>
          </cell>
          <cell r="P83">
            <v>7</v>
          </cell>
          <cell r="Q83">
            <v>7</v>
          </cell>
          <cell r="R83">
            <v>8.5</v>
          </cell>
          <cell r="S83">
            <v>5</v>
          </cell>
          <cell r="T83">
            <v>4</v>
          </cell>
          <cell r="U83">
            <v>4</v>
          </cell>
          <cell r="V83">
            <v>3</v>
          </cell>
          <cell r="W83">
            <v>3</v>
          </cell>
          <cell r="X83">
            <v>3</v>
          </cell>
          <cell r="Y83">
            <v>3</v>
          </cell>
          <cell r="Z83">
            <v>3</v>
          </cell>
          <cell r="AA83">
            <v>3</v>
          </cell>
        </row>
        <row r="84">
          <cell r="D84">
            <v>103.66666666666667</v>
          </cell>
          <cell r="E84">
            <v>90.666666666666671</v>
          </cell>
          <cell r="F84">
            <v>107.33333333333333</v>
          </cell>
          <cell r="G84">
            <v>99.666666666666671</v>
          </cell>
          <cell r="H84">
            <v>100.33333333333333</v>
          </cell>
          <cell r="I84">
            <v>99</v>
          </cell>
          <cell r="J84">
            <v>100.16666666666667</v>
          </cell>
          <cell r="K84">
            <v>119.5</v>
          </cell>
          <cell r="L84">
            <v>114.16666666666667</v>
          </cell>
          <cell r="M84">
            <v>128.5</v>
          </cell>
          <cell r="N84">
            <v>123.33333333333334</v>
          </cell>
          <cell r="O84">
            <v>105</v>
          </cell>
          <cell r="P84">
            <v>122.33333333333334</v>
          </cell>
          <cell r="Q84">
            <v>111</v>
          </cell>
          <cell r="R84">
            <v>105</v>
          </cell>
          <cell r="S84">
            <v>117</v>
          </cell>
          <cell r="T84">
            <v>114.2</v>
          </cell>
          <cell r="U84">
            <v>115.66666666666667</v>
          </cell>
          <cell r="V84">
            <v>99.333333333333329</v>
          </cell>
          <cell r="W84">
            <v>114</v>
          </cell>
          <cell r="X84">
            <v>116.5</v>
          </cell>
          <cell r="Y84">
            <v>113.5</v>
          </cell>
          <cell r="Z84">
            <v>121</v>
          </cell>
          <cell r="AA84">
            <v>93.333333333333329</v>
          </cell>
        </row>
        <row r="85">
          <cell r="D85">
            <v>5324.883033731292</v>
          </cell>
          <cell r="E85">
            <v>5243.8425086752723</v>
          </cell>
          <cell r="F85">
            <v>5123.3420196634115</v>
          </cell>
          <cell r="G85">
            <v>5001.981760011824</v>
          </cell>
          <cell r="H85">
            <v>4926.3338180366536</v>
          </cell>
          <cell r="I85">
            <v>5052.6811050798069</v>
          </cell>
          <cell r="J85">
            <v>5367.3750618003924</v>
          </cell>
          <cell r="K85">
            <v>6037.3205842007901</v>
          </cell>
          <cell r="L85">
            <v>6656.7443672305053</v>
          </cell>
          <cell r="M85">
            <v>7377.1555921454565</v>
          </cell>
          <cell r="N85">
            <v>7788.6816973588284</v>
          </cell>
          <cell r="O85">
            <v>8019.6154162379653</v>
          </cell>
          <cell r="P85">
            <v>8030.6352273175271</v>
          </cell>
          <cell r="Q85">
            <v>7944.7497561971959</v>
          </cell>
          <cell r="R85">
            <v>7668.598532582012</v>
          </cell>
          <cell r="S85">
            <v>7159.0421171563603</v>
          </cell>
          <cell r="T85">
            <v>6643.3639319690337</v>
          </cell>
          <cell r="U85">
            <v>5884.7310621335473</v>
          </cell>
          <cell r="V85">
            <v>5175.0419431259734</v>
          </cell>
          <cell r="W85">
            <v>5058.6173771345038</v>
          </cell>
          <cell r="X85">
            <v>5029.4026739654555</v>
          </cell>
          <cell r="Y85">
            <v>5028.1169771030982</v>
          </cell>
          <cell r="Z85">
            <v>5059.7300629089486</v>
          </cell>
          <cell r="AA85">
            <v>5065.4622672972764</v>
          </cell>
        </row>
        <row r="86">
          <cell r="D86">
            <v>3437.8513354478869</v>
          </cell>
          <cell r="E86">
            <v>3437.8513354478869</v>
          </cell>
          <cell r="F86">
            <v>3437.8513354478869</v>
          </cell>
          <cell r="G86">
            <v>3437.8513354478869</v>
          </cell>
          <cell r="H86">
            <v>3437.8513354478869</v>
          </cell>
          <cell r="I86">
            <v>3761.356335447887</v>
          </cell>
          <cell r="J86">
            <v>3858.407835447887</v>
          </cell>
          <cell r="K86">
            <v>3858.407835447887</v>
          </cell>
          <cell r="L86">
            <v>3858.407835447887</v>
          </cell>
          <cell r="M86">
            <v>3867.6508354478874</v>
          </cell>
          <cell r="N86">
            <v>3877.8181354478875</v>
          </cell>
          <cell r="O86">
            <v>3877.8181354478875</v>
          </cell>
          <cell r="P86">
            <v>3745.1810854478872</v>
          </cell>
          <cell r="Q86">
            <v>3745.1810854478872</v>
          </cell>
          <cell r="R86">
            <v>3746.5675354478876</v>
          </cell>
          <cell r="S86">
            <v>3747.4918354478868</v>
          </cell>
          <cell r="T86">
            <v>3747.4918354478868</v>
          </cell>
          <cell r="U86">
            <v>3747.4918354478868</v>
          </cell>
          <cell r="V86">
            <v>3947.1406354478868</v>
          </cell>
          <cell r="W86">
            <v>3956.3836354478872</v>
          </cell>
          <cell r="X86">
            <v>3956.3836354478872</v>
          </cell>
          <cell r="Y86">
            <v>3956.3836354478872</v>
          </cell>
          <cell r="Z86">
            <v>3816.8143354478871</v>
          </cell>
          <cell r="AA86">
            <v>3484.0663354478875</v>
          </cell>
        </row>
        <row r="87">
          <cell r="D87">
            <v>3532.7054303422988</v>
          </cell>
          <cell r="E87">
            <v>3532.7054303422988</v>
          </cell>
          <cell r="F87">
            <v>3532.7054303422988</v>
          </cell>
          <cell r="G87">
            <v>3532.7054303422988</v>
          </cell>
          <cell r="H87">
            <v>3532.7054303422988</v>
          </cell>
          <cell r="I87">
            <v>3579.3884303422988</v>
          </cell>
          <cell r="J87">
            <v>3714.7691303422989</v>
          </cell>
          <cell r="K87">
            <v>3714.7691303422989</v>
          </cell>
          <cell r="L87">
            <v>3714.7691303422989</v>
          </cell>
          <cell r="M87">
            <v>3714.7691303422989</v>
          </cell>
          <cell r="N87">
            <v>3672.7544303422983</v>
          </cell>
          <cell r="O87">
            <v>3668.0861303422989</v>
          </cell>
          <cell r="P87">
            <v>3539.7078803422987</v>
          </cell>
          <cell r="Q87">
            <v>3539.7078803422987</v>
          </cell>
          <cell r="R87">
            <v>3541.1083703422987</v>
          </cell>
          <cell r="S87">
            <v>3542.0420303422989</v>
          </cell>
          <cell r="T87">
            <v>3542.0420303422989</v>
          </cell>
          <cell r="U87">
            <v>3542.0420303422989</v>
          </cell>
          <cell r="V87">
            <v>3719.4374303422983</v>
          </cell>
          <cell r="W87">
            <v>3728.7740303422984</v>
          </cell>
          <cell r="X87">
            <v>3728.7740303422984</v>
          </cell>
          <cell r="Y87">
            <v>3728.7740303422984</v>
          </cell>
          <cell r="Z87">
            <v>3668.0861303422989</v>
          </cell>
          <cell r="AA87">
            <v>3532.7054303422988</v>
          </cell>
        </row>
        <row r="88">
          <cell r="D88">
            <v>3532.7054303422988</v>
          </cell>
          <cell r="E88">
            <v>3532.7054303422988</v>
          </cell>
          <cell r="F88">
            <v>3532.7054303422988</v>
          </cell>
          <cell r="G88">
            <v>3532.7054303422988</v>
          </cell>
          <cell r="H88">
            <v>3532.7054303422988</v>
          </cell>
          <cell r="I88">
            <v>3579.3884303422988</v>
          </cell>
          <cell r="J88">
            <v>3714.7691303422989</v>
          </cell>
          <cell r="K88">
            <v>3714.7691303422989</v>
          </cell>
          <cell r="L88">
            <v>3714.7691303422989</v>
          </cell>
          <cell r="M88">
            <v>3714.7691303422989</v>
          </cell>
          <cell r="N88">
            <v>3672.7544303422983</v>
          </cell>
          <cell r="O88">
            <v>3668.0861303422989</v>
          </cell>
          <cell r="P88">
            <v>3539.7078803422987</v>
          </cell>
          <cell r="Q88">
            <v>3539.7078803422987</v>
          </cell>
          <cell r="R88">
            <v>3541.1083703422987</v>
          </cell>
          <cell r="S88">
            <v>3542.0420303422989</v>
          </cell>
          <cell r="T88">
            <v>3542.0420303422989</v>
          </cell>
          <cell r="U88">
            <v>3542.0420303422989</v>
          </cell>
          <cell r="V88">
            <v>3719.4374303422983</v>
          </cell>
          <cell r="W88">
            <v>3728.7740303422984</v>
          </cell>
          <cell r="X88">
            <v>3728.7740303422984</v>
          </cell>
          <cell r="Y88">
            <v>3728.7740303422984</v>
          </cell>
          <cell r="Z88">
            <v>3668.0861303422989</v>
          </cell>
          <cell r="AA88">
            <v>3532.7054303422988</v>
          </cell>
        </row>
        <row r="89">
          <cell r="D89">
            <v>1944.2486747828891</v>
          </cell>
          <cell r="E89">
            <v>2004.9393695818799</v>
          </cell>
          <cell r="F89">
            <v>2088.9198704171567</v>
          </cell>
          <cell r="G89">
            <v>2139.4854521087245</v>
          </cell>
          <cell r="H89">
            <v>2104.8463934723022</v>
          </cell>
          <cell r="I89">
            <v>2031.8561993480598</v>
          </cell>
          <cell r="J89">
            <v>1891.328822979342</v>
          </cell>
          <cell r="K89">
            <v>1189.0515264797418</v>
          </cell>
          <cell r="L89">
            <v>943.504889600963</v>
          </cell>
          <cell r="M89">
            <v>962.39324856968233</v>
          </cell>
          <cell r="N89">
            <v>1016.9793540596256</v>
          </cell>
          <cell r="O89">
            <v>1079.8750786082237</v>
          </cell>
          <cell r="P89">
            <v>1055.5238161444208</v>
          </cell>
          <cell r="Q89">
            <v>1133.6110998940881</v>
          </cell>
          <cell r="R89">
            <v>1236.950884221359</v>
          </cell>
          <cell r="S89">
            <v>1261.3843296643345</v>
          </cell>
          <cell r="T89">
            <v>1284.546193653312</v>
          </cell>
          <cell r="U89">
            <v>1199.949960450409</v>
          </cell>
          <cell r="V89">
            <v>1281.1484649286704</v>
          </cell>
          <cell r="W89">
            <v>1123.3473970469313</v>
          </cell>
          <cell r="X89">
            <v>1271.6929520598892</v>
          </cell>
          <cell r="Y89">
            <v>1418.2114764741018</v>
          </cell>
          <cell r="Z89">
            <v>1625.8581832875821</v>
          </cell>
          <cell r="AA89">
            <v>1759.3731278261962</v>
          </cell>
        </row>
        <row r="91">
          <cell r="D91">
            <v>-743.31595997985914</v>
          </cell>
          <cell r="E91">
            <v>-793.57944493500872</v>
          </cell>
          <cell r="F91">
            <v>-904.93741635840752</v>
          </cell>
          <cell r="G91">
            <v>-975.68569171911486</v>
          </cell>
          <cell r="H91">
            <v>-932.1470516601089</v>
          </cell>
          <cell r="I91">
            <v>-848.27381011898115</v>
          </cell>
          <cell r="J91">
            <v>-666.07280067886768</v>
          </cell>
          <cell r="K91">
            <v>232.6426737448669</v>
          </cell>
          <cell r="L91">
            <v>607.61323065678607</v>
          </cell>
          <cell r="M91">
            <v>729.954019343254</v>
          </cell>
          <cell r="N91">
            <v>862.37039207125235</v>
          </cell>
          <cell r="O91">
            <v>729.32011708934533</v>
          </cell>
          <cell r="P91">
            <v>649.97640888694013</v>
          </cell>
          <cell r="Q91">
            <v>505.01036777347872</v>
          </cell>
          <cell r="R91">
            <v>417.1669891582028</v>
          </cell>
          <cell r="S91">
            <v>344.24551989046722</v>
          </cell>
          <cell r="T91">
            <v>282.02065845290417</v>
          </cell>
          <cell r="U91">
            <v>176.4265509799352</v>
          </cell>
          <cell r="V91">
            <v>85.963556883426008</v>
          </cell>
          <cell r="W91">
            <v>367.75122713144037</v>
          </cell>
          <cell r="X91">
            <v>186.03453260601009</v>
          </cell>
          <cell r="Y91">
            <v>-23.726632537100159</v>
          </cell>
          <cell r="Z91">
            <v>-312.7934141243104</v>
          </cell>
          <cell r="AA91">
            <v>-509.70032717748063</v>
          </cell>
        </row>
        <row r="94">
          <cell r="D94">
            <v>3532.7054303422988</v>
          </cell>
        </row>
        <row r="96">
          <cell r="D96">
            <v>3193.8817387408312</v>
          </cell>
          <cell r="E96">
            <v>3193.8817387408312</v>
          </cell>
          <cell r="F96">
            <v>3193.8817387408312</v>
          </cell>
          <cell r="G96">
            <v>3193.8817387408312</v>
          </cell>
          <cell r="H96">
            <v>3193.8817387408312</v>
          </cell>
          <cell r="I96">
            <v>3333.9307387408317</v>
          </cell>
          <cell r="J96">
            <v>3679.3849387408313</v>
          </cell>
          <cell r="K96">
            <v>3679.3849387408313</v>
          </cell>
          <cell r="L96">
            <v>3679.3849387408313</v>
          </cell>
          <cell r="M96">
            <v>3679.3849387408313</v>
          </cell>
          <cell r="N96">
            <v>3637.3702387408316</v>
          </cell>
          <cell r="O96">
            <v>3632.7019387408313</v>
          </cell>
          <cell r="P96">
            <v>3457.640688740832</v>
          </cell>
          <cell r="Q96">
            <v>3457.640688740832</v>
          </cell>
          <cell r="R96">
            <v>3459.0411787408316</v>
          </cell>
          <cell r="S96">
            <v>3459.9748387408313</v>
          </cell>
          <cell r="T96">
            <v>3459.9748387408313</v>
          </cell>
          <cell r="U96">
            <v>3459.9748387408313</v>
          </cell>
          <cell r="V96">
            <v>3707.3947387408316</v>
          </cell>
          <cell r="W96">
            <v>3716.7313387408317</v>
          </cell>
          <cell r="X96">
            <v>3716.7313387408317</v>
          </cell>
          <cell r="Y96">
            <v>3716.7313387408317</v>
          </cell>
          <cell r="Z96">
            <v>3469.3114387408314</v>
          </cell>
          <cell r="AA96">
            <v>3193.8817387408312</v>
          </cell>
        </row>
        <row r="98">
          <cell r="D98">
            <v>404.4922683783916</v>
          </cell>
          <cell r="E98">
            <v>454.75575333354118</v>
          </cell>
          <cell r="F98">
            <v>566.11372475693997</v>
          </cell>
          <cell r="G98">
            <v>636.86200011764731</v>
          </cell>
          <cell r="H98">
            <v>593.32336005864136</v>
          </cell>
          <cell r="I98">
            <v>602.81611851751404</v>
          </cell>
          <cell r="J98">
            <v>630.68860907740009</v>
          </cell>
          <cell r="K98">
            <v>-268.02686534633449</v>
          </cell>
          <cell r="L98">
            <v>-642.99742225825366</v>
          </cell>
          <cell r="M98">
            <v>-765.3382109447216</v>
          </cell>
          <cell r="N98">
            <v>-897.75458367271904</v>
          </cell>
          <cell r="O98">
            <v>-764.70430869081292</v>
          </cell>
          <cell r="P98">
            <v>-732.04360048840681</v>
          </cell>
          <cell r="Q98">
            <v>-587.07755937494539</v>
          </cell>
          <cell r="R98">
            <v>-499.23418075966993</v>
          </cell>
          <cell r="S98">
            <v>-426.31271149193481</v>
          </cell>
          <cell r="T98">
            <v>-364.08785005437176</v>
          </cell>
          <cell r="U98">
            <v>-258.49374258140278</v>
          </cell>
          <cell r="V98">
            <v>-98.006248484892694</v>
          </cell>
          <cell r="W98">
            <v>-379.79391873290706</v>
          </cell>
          <cell r="X98">
            <v>-198.07722420747677</v>
          </cell>
          <cell r="Y98">
            <v>11.683940935633473</v>
          </cell>
          <cell r="Z98">
            <v>114.01872252284284</v>
          </cell>
          <cell r="AA98">
            <v>170.87663557601309</v>
          </cell>
        </row>
        <row r="100">
          <cell r="D100">
            <v>-648.46186508544724</v>
          </cell>
          <cell r="E100">
            <v>-698.72535004059682</v>
          </cell>
          <cell r="F100">
            <v>-810.08332146399562</v>
          </cell>
          <cell r="G100">
            <v>-880.83159682470296</v>
          </cell>
          <cell r="H100">
            <v>-837.292956765697</v>
          </cell>
          <cell r="I100">
            <v>-1030.2417152245694</v>
          </cell>
          <cell r="J100">
            <v>-809.71150578445577</v>
          </cell>
          <cell r="K100">
            <v>89.00396863927881</v>
          </cell>
          <cell r="L100">
            <v>463.97452555119798</v>
          </cell>
          <cell r="M100">
            <v>577.07231423766552</v>
          </cell>
          <cell r="N100">
            <v>657.30668696566318</v>
          </cell>
          <cell r="O100">
            <v>519.58811198375679</v>
          </cell>
          <cell r="P100">
            <v>444.50320378135166</v>
          </cell>
          <cell r="Q100">
            <v>299.53716266789024</v>
          </cell>
          <cell r="R100">
            <v>211.70782405261389</v>
          </cell>
          <cell r="S100">
            <v>138.79571478487924</v>
          </cell>
          <cell r="T100">
            <v>76.570853347316188</v>
          </cell>
          <cell r="U100">
            <v>-29.023254125652784</v>
          </cell>
          <cell r="V100">
            <v>-141.73964822216249</v>
          </cell>
          <cell r="W100">
            <v>140.14162202585158</v>
          </cell>
          <cell r="X100">
            <v>-41.57507249957871</v>
          </cell>
          <cell r="Y100">
            <v>-251.33623764268896</v>
          </cell>
          <cell r="Z100">
            <v>-461.52161922989853</v>
          </cell>
          <cell r="AA100">
            <v>-461.06123228306933</v>
          </cell>
        </row>
      </sheetData>
      <sheetData sheetId="3">
        <row r="3">
          <cell r="B3" t="str">
            <v>Stations</v>
          </cell>
          <cell r="C3">
            <v>0</v>
          </cell>
          <cell r="D3">
            <v>4.1666666666666664E-2</v>
          </cell>
          <cell r="E3">
            <v>8.3333333333333329E-2</v>
          </cell>
          <cell r="F3">
            <v>0.125</v>
          </cell>
          <cell r="G3">
            <v>0.16666666666666666</v>
          </cell>
          <cell r="H3">
            <v>0.20833333333333334</v>
          </cell>
          <cell r="I3">
            <v>0.25</v>
          </cell>
          <cell r="J3">
            <v>0.29166666666666669</v>
          </cell>
          <cell r="K3">
            <v>0.33333333333333331</v>
          </cell>
          <cell r="L3">
            <v>0.375</v>
          </cell>
          <cell r="M3">
            <v>0.41666666666666669</v>
          </cell>
          <cell r="N3">
            <v>0.45833333333333331</v>
          </cell>
          <cell r="O3">
            <v>0.5</v>
          </cell>
          <cell r="P3">
            <v>0.54166666666666663</v>
          </cell>
          <cell r="Q3">
            <v>0.58333333333333337</v>
          </cell>
          <cell r="R3">
            <v>0.625</v>
          </cell>
          <cell r="S3">
            <v>0.66666666666666663</v>
          </cell>
          <cell r="T3">
            <v>0.70833333333333337</v>
          </cell>
          <cell r="U3">
            <v>0.75</v>
          </cell>
          <cell r="V3">
            <v>0.79166666666666663</v>
          </cell>
          <cell r="W3">
            <v>0.83333333333333337</v>
          </cell>
          <cell r="X3">
            <v>0.875</v>
          </cell>
          <cell r="Y3">
            <v>0.91666666666666663</v>
          </cell>
          <cell r="Z3">
            <v>0.95833333333333337</v>
          </cell>
        </row>
        <row r="4">
          <cell r="B4" t="str">
            <v>BMAZ</v>
          </cell>
        </row>
        <row r="5">
          <cell r="B5" t="str">
            <v>A Station</v>
          </cell>
          <cell r="C5">
            <v>53</v>
          </cell>
          <cell r="D5">
            <v>49</v>
          </cell>
          <cell r="E5">
            <v>46</v>
          </cell>
          <cell r="F5">
            <v>45</v>
          </cell>
          <cell r="G5">
            <v>45</v>
          </cell>
          <cell r="H5">
            <v>47</v>
          </cell>
          <cell r="I5">
            <v>51</v>
          </cell>
          <cell r="J5">
            <v>61</v>
          </cell>
          <cell r="K5">
            <v>71</v>
          </cell>
          <cell r="L5">
            <v>78</v>
          </cell>
          <cell r="M5">
            <v>90</v>
          </cell>
          <cell r="N5">
            <v>98</v>
          </cell>
          <cell r="O5">
            <v>101</v>
          </cell>
          <cell r="P5">
            <v>101</v>
          </cell>
          <cell r="Q5">
            <v>98</v>
          </cell>
          <cell r="R5">
            <v>100</v>
          </cell>
          <cell r="S5">
            <v>100</v>
          </cell>
          <cell r="T5">
            <v>100</v>
          </cell>
          <cell r="U5">
            <v>98</v>
          </cell>
          <cell r="V5">
            <v>99</v>
          </cell>
          <cell r="W5">
            <v>88</v>
          </cell>
          <cell r="X5">
            <v>77</v>
          </cell>
          <cell r="Y5">
            <v>65</v>
          </cell>
          <cell r="Z5">
            <v>59</v>
          </cell>
        </row>
        <row r="6">
          <cell r="B6" t="str">
            <v>EDC</v>
          </cell>
          <cell r="C6">
            <v>50</v>
          </cell>
          <cell r="D6">
            <v>45</v>
          </cell>
          <cell r="E6">
            <v>43</v>
          </cell>
          <cell r="F6">
            <v>62</v>
          </cell>
          <cell r="G6">
            <v>61</v>
          </cell>
          <cell r="H6">
            <v>62</v>
          </cell>
          <cell r="I6">
            <v>70</v>
          </cell>
          <cell r="J6">
            <v>83</v>
          </cell>
          <cell r="K6">
            <v>96</v>
          </cell>
          <cell r="L6">
            <v>106</v>
          </cell>
          <cell r="M6">
            <v>119</v>
          </cell>
          <cell r="N6">
            <v>127</v>
          </cell>
          <cell r="O6">
            <v>131</v>
          </cell>
          <cell r="P6">
            <v>133</v>
          </cell>
          <cell r="Q6">
            <v>130</v>
          </cell>
          <cell r="R6">
            <v>132</v>
          </cell>
          <cell r="S6">
            <v>130</v>
          </cell>
          <cell r="T6">
            <v>128</v>
          </cell>
          <cell r="U6">
            <v>127</v>
          </cell>
          <cell r="V6">
            <v>126</v>
          </cell>
          <cell r="W6">
            <v>113</v>
          </cell>
          <cell r="X6">
            <v>106</v>
          </cell>
          <cell r="Y6">
            <v>93</v>
          </cell>
          <cell r="Z6">
            <v>83</v>
          </cell>
        </row>
        <row r="7">
          <cell r="B7" t="str">
            <v>EPIP</v>
          </cell>
          <cell r="C7">
            <v>125</v>
          </cell>
          <cell r="D7">
            <v>117</v>
          </cell>
          <cell r="E7">
            <v>114</v>
          </cell>
          <cell r="F7">
            <v>113</v>
          </cell>
          <cell r="G7">
            <v>111</v>
          </cell>
          <cell r="H7">
            <v>114</v>
          </cell>
          <cell r="I7">
            <v>132</v>
          </cell>
          <cell r="J7">
            <v>155</v>
          </cell>
          <cell r="K7">
            <v>166</v>
          </cell>
          <cell r="L7">
            <v>171</v>
          </cell>
          <cell r="M7">
            <v>180</v>
          </cell>
          <cell r="N7">
            <v>177</v>
          </cell>
          <cell r="O7">
            <v>178</v>
          </cell>
          <cell r="P7">
            <v>167</v>
          </cell>
          <cell r="Q7">
            <v>136</v>
          </cell>
          <cell r="R7">
            <v>143</v>
          </cell>
          <cell r="S7">
            <v>139</v>
          </cell>
          <cell r="T7">
            <v>140</v>
          </cell>
          <cell r="U7">
            <v>139</v>
          </cell>
          <cell r="V7">
            <v>137</v>
          </cell>
          <cell r="W7">
            <v>135</v>
          </cell>
          <cell r="X7">
            <v>141</v>
          </cell>
          <cell r="Y7">
            <v>126</v>
          </cell>
          <cell r="Z7">
            <v>120</v>
          </cell>
        </row>
        <row r="8">
          <cell r="B8" t="str">
            <v>Hebbal</v>
          </cell>
          <cell r="C8">
            <v>53</v>
          </cell>
          <cell r="D8">
            <v>49</v>
          </cell>
          <cell r="E8">
            <v>47</v>
          </cell>
          <cell r="F8">
            <v>46</v>
          </cell>
          <cell r="G8">
            <v>45</v>
          </cell>
          <cell r="H8">
            <v>46</v>
          </cell>
          <cell r="I8">
            <v>54</v>
          </cell>
          <cell r="J8">
            <v>68</v>
          </cell>
          <cell r="K8">
            <v>75</v>
          </cell>
          <cell r="L8">
            <v>73</v>
          </cell>
          <cell r="M8">
            <v>76</v>
          </cell>
          <cell r="N8">
            <v>78</v>
          </cell>
          <cell r="O8">
            <v>77</v>
          </cell>
          <cell r="P8">
            <v>79</v>
          </cell>
          <cell r="Q8">
            <v>78</v>
          </cell>
          <cell r="R8">
            <v>78</v>
          </cell>
          <cell r="S8">
            <v>77</v>
          </cell>
          <cell r="T8">
            <v>79</v>
          </cell>
          <cell r="U8">
            <v>78</v>
          </cell>
          <cell r="V8">
            <v>81</v>
          </cell>
          <cell r="W8">
            <v>77</v>
          </cell>
          <cell r="X8">
            <v>74</v>
          </cell>
          <cell r="Y8">
            <v>69</v>
          </cell>
          <cell r="Z8">
            <v>62</v>
          </cell>
        </row>
        <row r="9">
          <cell r="B9" t="str">
            <v>Hoody</v>
          </cell>
          <cell r="C9">
            <v>104</v>
          </cell>
          <cell r="D9">
            <v>98</v>
          </cell>
          <cell r="E9">
            <v>95</v>
          </cell>
          <cell r="F9">
            <v>98</v>
          </cell>
          <cell r="G9">
            <v>98</v>
          </cell>
          <cell r="H9">
            <v>99</v>
          </cell>
          <cell r="I9">
            <v>107</v>
          </cell>
          <cell r="J9">
            <v>130</v>
          </cell>
          <cell r="K9">
            <v>143</v>
          </cell>
          <cell r="L9">
            <v>150</v>
          </cell>
          <cell r="M9">
            <v>150</v>
          </cell>
          <cell r="N9">
            <v>154</v>
          </cell>
          <cell r="O9">
            <v>152</v>
          </cell>
          <cell r="P9">
            <v>154</v>
          </cell>
          <cell r="Q9">
            <v>171</v>
          </cell>
          <cell r="R9">
            <v>183</v>
          </cell>
          <cell r="S9">
            <v>184</v>
          </cell>
          <cell r="T9">
            <v>176</v>
          </cell>
          <cell r="U9">
            <v>183</v>
          </cell>
          <cell r="V9">
            <v>172</v>
          </cell>
          <cell r="W9">
            <v>158</v>
          </cell>
          <cell r="X9">
            <v>160</v>
          </cell>
          <cell r="Y9">
            <v>149</v>
          </cell>
          <cell r="Z9">
            <v>126</v>
          </cell>
        </row>
        <row r="10">
          <cell r="B10" t="str">
            <v>HSR Layout</v>
          </cell>
          <cell r="C10">
            <v>129</v>
          </cell>
          <cell r="D10">
            <v>119</v>
          </cell>
          <cell r="E10">
            <v>112</v>
          </cell>
          <cell r="F10">
            <v>108</v>
          </cell>
          <cell r="G10">
            <v>106</v>
          </cell>
          <cell r="H10">
            <v>110</v>
          </cell>
          <cell r="I10">
            <v>127</v>
          </cell>
          <cell r="J10">
            <v>169</v>
          </cell>
          <cell r="K10">
            <v>191</v>
          </cell>
          <cell r="L10">
            <v>213</v>
          </cell>
          <cell r="M10">
            <v>217</v>
          </cell>
          <cell r="N10">
            <v>218</v>
          </cell>
          <cell r="O10">
            <v>219</v>
          </cell>
          <cell r="P10">
            <v>211</v>
          </cell>
          <cell r="Q10">
            <v>195</v>
          </cell>
          <cell r="R10">
            <v>209</v>
          </cell>
          <cell r="S10">
            <v>205</v>
          </cell>
          <cell r="T10">
            <v>211</v>
          </cell>
          <cell r="U10">
            <v>210</v>
          </cell>
          <cell r="V10">
            <v>210</v>
          </cell>
          <cell r="W10">
            <v>196</v>
          </cell>
          <cell r="X10">
            <v>184</v>
          </cell>
          <cell r="Y10">
            <v>170</v>
          </cell>
          <cell r="Z10">
            <v>146</v>
          </cell>
        </row>
        <row r="11">
          <cell r="B11" t="str">
            <v>HAL</v>
          </cell>
          <cell r="C11">
            <v>97</v>
          </cell>
          <cell r="D11">
            <v>88</v>
          </cell>
          <cell r="E11">
            <v>86</v>
          </cell>
          <cell r="F11">
            <v>87</v>
          </cell>
          <cell r="G11">
            <v>86</v>
          </cell>
          <cell r="H11">
            <v>90</v>
          </cell>
          <cell r="I11">
            <v>104</v>
          </cell>
          <cell r="J11">
            <v>135</v>
          </cell>
          <cell r="K11">
            <v>163</v>
          </cell>
          <cell r="L11">
            <v>175</v>
          </cell>
          <cell r="M11">
            <v>175</v>
          </cell>
          <cell r="N11">
            <v>172</v>
          </cell>
          <cell r="O11">
            <v>172</v>
          </cell>
          <cell r="P11">
            <v>170</v>
          </cell>
          <cell r="Q11">
            <v>168</v>
          </cell>
          <cell r="R11">
            <v>168</v>
          </cell>
          <cell r="S11">
            <v>166</v>
          </cell>
          <cell r="T11">
            <v>169</v>
          </cell>
          <cell r="U11">
            <v>166</v>
          </cell>
          <cell r="V11">
            <v>166</v>
          </cell>
          <cell r="W11">
            <v>147</v>
          </cell>
          <cell r="X11">
            <v>137</v>
          </cell>
          <cell r="Y11">
            <v>126</v>
          </cell>
          <cell r="Z11">
            <v>116</v>
          </cell>
        </row>
        <row r="12">
          <cell r="B12" t="str">
            <v>Jigani</v>
          </cell>
          <cell r="C12">
            <v>95.6</v>
          </cell>
          <cell r="D12">
            <v>94</v>
          </cell>
          <cell r="E12">
            <v>91.9</v>
          </cell>
          <cell r="F12">
            <v>90.2</v>
          </cell>
          <cell r="G12">
            <v>88.3</v>
          </cell>
          <cell r="H12">
            <v>95.5</v>
          </cell>
          <cell r="I12">
            <v>104.7</v>
          </cell>
          <cell r="J12">
            <v>108.4</v>
          </cell>
          <cell r="K12">
            <v>107</v>
          </cell>
          <cell r="L12">
            <v>115</v>
          </cell>
          <cell r="M12">
            <v>117</v>
          </cell>
          <cell r="N12">
            <v>121</v>
          </cell>
          <cell r="O12">
            <v>115</v>
          </cell>
          <cell r="P12">
            <v>106</v>
          </cell>
          <cell r="Q12">
            <v>108</v>
          </cell>
          <cell r="R12">
            <v>119</v>
          </cell>
          <cell r="S12">
            <v>124</v>
          </cell>
          <cell r="T12">
            <v>124</v>
          </cell>
          <cell r="U12">
            <v>120</v>
          </cell>
          <cell r="V12">
            <v>112</v>
          </cell>
          <cell r="W12">
            <v>108</v>
          </cell>
          <cell r="X12">
            <v>107</v>
          </cell>
          <cell r="Y12">
            <v>99</v>
          </cell>
          <cell r="Z12">
            <v>97</v>
          </cell>
        </row>
        <row r="13">
          <cell r="B13" t="str">
            <v>Khoday's</v>
          </cell>
          <cell r="C13">
            <v>34</v>
          </cell>
          <cell r="D13">
            <v>31</v>
          </cell>
          <cell r="E13">
            <v>30</v>
          </cell>
          <cell r="F13">
            <v>29</v>
          </cell>
          <cell r="G13">
            <v>29</v>
          </cell>
          <cell r="H13">
            <v>31</v>
          </cell>
          <cell r="I13">
            <v>41</v>
          </cell>
          <cell r="J13">
            <v>56</v>
          </cell>
          <cell r="K13">
            <v>57</v>
          </cell>
          <cell r="L13">
            <v>50</v>
          </cell>
          <cell r="M13">
            <v>50</v>
          </cell>
          <cell r="N13">
            <v>48</v>
          </cell>
          <cell r="O13">
            <v>46</v>
          </cell>
          <cell r="P13">
            <v>45</v>
          </cell>
          <cell r="Q13">
            <v>44</v>
          </cell>
          <cell r="R13">
            <v>39</v>
          </cell>
          <cell r="S13">
            <v>44</v>
          </cell>
          <cell r="T13">
            <v>47</v>
          </cell>
          <cell r="U13">
            <v>48</v>
          </cell>
          <cell r="V13">
            <v>56</v>
          </cell>
          <cell r="W13">
            <v>55</v>
          </cell>
          <cell r="X13">
            <v>53</v>
          </cell>
          <cell r="Y13">
            <v>49</v>
          </cell>
          <cell r="Z13">
            <v>41</v>
          </cell>
        </row>
        <row r="14">
          <cell r="B14" t="str">
            <v>Nagnathapura</v>
          </cell>
          <cell r="C14">
            <v>157</v>
          </cell>
          <cell r="D14">
            <v>150</v>
          </cell>
          <cell r="E14">
            <v>146</v>
          </cell>
          <cell r="F14">
            <v>143</v>
          </cell>
          <cell r="G14">
            <v>143</v>
          </cell>
          <cell r="H14">
            <v>149</v>
          </cell>
          <cell r="I14">
            <v>171</v>
          </cell>
          <cell r="J14">
            <v>216</v>
          </cell>
          <cell r="K14">
            <v>223</v>
          </cell>
          <cell r="L14">
            <v>222</v>
          </cell>
          <cell r="M14">
            <v>220</v>
          </cell>
          <cell r="N14">
            <v>214</v>
          </cell>
          <cell r="O14">
            <v>214</v>
          </cell>
          <cell r="P14">
            <v>210</v>
          </cell>
          <cell r="Q14">
            <v>208</v>
          </cell>
          <cell r="R14">
            <v>214</v>
          </cell>
          <cell r="S14">
            <v>216</v>
          </cell>
          <cell r="T14">
            <v>219</v>
          </cell>
          <cell r="U14">
            <v>215</v>
          </cell>
          <cell r="V14">
            <v>221</v>
          </cell>
          <cell r="W14">
            <v>208</v>
          </cell>
          <cell r="X14">
            <v>201</v>
          </cell>
          <cell r="Y14">
            <v>186</v>
          </cell>
          <cell r="Z14">
            <v>172</v>
          </cell>
        </row>
        <row r="15">
          <cell r="B15" t="str">
            <v xml:space="preserve">NRS </v>
          </cell>
          <cell r="C15">
            <v>55</v>
          </cell>
          <cell r="D15">
            <v>49</v>
          </cell>
          <cell r="E15">
            <v>47</v>
          </cell>
          <cell r="F15">
            <v>45</v>
          </cell>
          <cell r="G15">
            <v>45</v>
          </cell>
          <cell r="H15">
            <v>48</v>
          </cell>
          <cell r="I15">
            <v>60</v>
          </cell>
          <cell r="J15">
            <v>76</v>
          </cell>
          <cell r="K15">
            <v>84</v>
          </cell>
          <cell r="L15">
            <v>98</v>
          </cell>
          <cell r="M15">
            <v>103</v>
          </cell>
          <cell r="N15">
            <v>103</v>
          </cell>
          <cell r="O15">
            <v>102</v>
          </cell>
          <cell r="P15">
            <v>99</v>
          </cell>
          <cell r="Q15">
            <v>95</v>
          </cell>
          <cell r="R15">
            <v>97</v>
          </cell>
          <cell r="S15">
            <v>98</v>
          </cell>
          <cell r="T15">
            <v>98</v>
          </cell>
          <cell r="U15">
            <v>98</v>
          </cell>
          <cell r="V15">
            <v>103</v>
          </cell>
          <cell r="W15">
            <v>94</v>
          </cell>
          <cell r="X15">
            <v>88</v>
          </cell>
          <cell r="Y15">
            <v>78</v>
          </cell>
          <cell r="Z15">
            <v>82</v>
          </cell>
        </row>
        <row r="16">
          <cell r="B16" t="str">
            <v>Nimhans</v>
          </cell>
          <cell r="C16">
            <v>94</v>
          </cell>
          <cell r="D16">
            <v>87</v>
          </cell>
          <cell r="E16">
            <v>84</v>
          </cell>
          <cell r="F16">
            <v>60</v>
          </cell>
          <cell r="G16">
            <v>58</v>
          </cell>
          <cell r="H16">
            <v>63</v>
          </cell>
          <cell r="I16">
            <v>74</v>
          </cell>
          <cell r="J16">
            <v>93</v>
          </cell>
          <cell r="K16">
            <v>103</v>
          </cell>
          <cell r="L16">
            <v>106</v>
          </cell>
          <cell r="M16">
            <v>108</v>
          </cell>
          <cell r="N16">
            <v>130</v>
          </cell>
          <cell r="O16">
            <v>126</v>
          </cell>
          <cell r="P16">
            <v>128</v>
          </cell>
          <cell r="Q16">
            <v>124</v>
          </cell>
          <cell r="R16">
            <v>126</v>
          </cell>
          <cell r="S16">
            <v>104</v>
          </cell>
          <cell r="T16">
            <v>108</v>
          </cell>
          <cell r="U16">
            <v>110</v>
          </cell>
          <cell r="V16">
            <v>111</v>
          </cell>
          <cell r="W16">
            <v>107</v>
          </cell>
          <cell r="X16">
            <v>102</v>
          </cell>
          <cell r="Y16">
            <v>91</v>
          </cell>
          <cell r="Z16">
            <v>81</v>
          </cell>
        </row>
        <row r="17">
          <cell r="B17" t="str">
            <v>SRS Peenya</v>
          </cell>
          <cell r="C17">
            <v>72</v>
          </cell>
          <cell r="D17">
            <v>66</v>
          </cell>
          <cell r="E17">
            <v>66</v>
          </cell>
          <cell r="F17">
            <v>66</v>
          </cell>
          <cell r="G17">
            <v>68</v>
          </cell>
          <cell r="H17">
            <v>70</v>
          </cell>
          <cell r="I17">
            <v>78</v>
          </cell>
          <cell r="J17">
            <v>96</v>
          </cell>
          <cell r="K17">
            <v>108</v>
          </cell>
          <cell r="L17">
            <v>104</v>
          </cell>
          <cell r="M17">
            <v>138</v>
          </cell>
          <cell r="N17">
            <v>186</v>
          </cell>
          <cell r="O17">
            <v>184</v>
          </cell>
          <cell r="P17">
            <v>168</v>
          </cell>
          <cell r="Q17">
            <v>160</v>
          </cell>
          <cell r="R17">
            <v>178</v>
          </cell>
          <cell r="S17">
            <v>182</v>
          </cell>
          <cell r="T17">
            <v>183</v>
          </cell>
          <cell r="U17">
            <v>176</v>
          </cell>
          <cell r="V17">
            <v>176</v>
          </cell>
          <cell r="W17">
            <v>166</v>
          </cell>
          <cell r="X17">
            <v>153</v>
          </cell>
          <cell r="Y17">
            <v>144</v>
          </cell>
          <cell r="Z17">
            <v>127</v>
          </cell>
        </row>
        <row r="18">
          <cell r="B18" t="str">
            <v>Subramanyapura</v>
          </cell>
          <cell r="C18">
            <v>62</v>
          </cell>
          <cell r="D18">
            <v>55</v>
          </cell>
          <cell r="E18">
            <v>54</v>
          </cell>
          <cell r="F18">
            <v>53</v>
          </cell>
          <cell r="G18">
            <v>53</v>
          </cell>
          <cell r="H18">
            <v>58</v>
          </cell>
          <cell r="I18">
            <v>72</v>
          </cell>
          <cell r="J18">
            <v>93</v>
          </cell>
          <cell r="K18">
            <v>103</v>
          </cell>
          <cell r="L18">
            <v>89</v>
          </cell>
          <cell r="M18">
            <v>85</v>
          </cell>
          <cell r="N18">
            <v>37</v>
          </cell>
          <cell r="O18">
            <v>33</v>
          </cell>
          <cell r="P18">
            <v>32</v>
          </cell>
          <cell r="Q18">
            <v>31</v>
          </cell>
          <cell r="R18">
            <v>30</v>
          </cell>
          <cell r="S18">
            <v>50</v>
          </cell>
          <cell r="T18">
            <v>81</v>
          </cell>
          <cell r="U18">
            <v>82</v>
          </cell>
          <cell r="V18">
            <v>91</v>
          </cell>
          <cell r="W18">
            <v>86</v>
          </cell>
          <cell r="X18">
            <v>86</v>
          </cell>
          <cell r="Y18">
            <v>78</v>
          </cell>
          <cell r="Z18">
            <v>69</v>
          </cell>
        </row>
        <row r="19">
          <cell r="B19" t="str">
            <v>Somanahalli</v>
          </cell>
          <cell r="C19">
            <v>106</v>
          </cell>
          <cell r="D19">
            <v>99</v>
          </cell>
          <cell r="E19">
            <v>96</v>
          </cell>
          <cell r="F19">
            <v>93</v>
          </cell>
          <cell r="G19">
            <v>94</v>
          </cell>
          <cell r="H19">
            <v>102</v>
          </cell>
          <cell r="I19">
            <v>127</v>
          </cell>
          <cell r="J19">
            <v>168</v>
          </cell>
          <cell r="K19">
            <v>179</v>
          </cell>
          <cell r="L19">
            <v>167</v>
          </cell>
          <cell r="M19">
            <v>167</v>
          </cell>
          <cell r="N19">
            <v>162</v>
          </cell>
          <cell r="O19">
            <v>156</v>
          </cell>
          <cell r="P19">
            <v>149</v>
          </cell>
          <cell r="Q19">
            <v>144</v>
          </cell>
          <cell r="R19">
            <v>149</v>
          </cell>
          <cell r="S19">
            <v>155</v>
          </cell>
          <cell r="T19">
            <v>152</v>
          </cell>
          <cell r="U19">
            <v>158</v>
          </cell>
          <cell r="V19">
            <v>162</v>
          </cell>
          <cell r="W19">
            <v>159</v>
          </cell>
          <cell r="X19">
            <v>149</v>
          </cell>
          <cell r="Y19">
            <v>132</v>
          </cell>
          <cell r="Z19">
            <v>119</v>
          </cell>
        </row>
        <row r="20">
          <cell r="B20" t="str">
            <v>Vikas Tech Park</v>
          </cell>
          <cell r="C20">
            <v>33</v>
          </cell>
          <cell r="D20">
            <v>32</v>
          </cell>
          <cell r="E20">
            <v>31</v>
          </cell>
          <cell r="F20">
            <v>30</v>
          </cell>
          <cell r="G20">
            <v>29</v>
          </cell>
          <cell r="H20">
            <v>29</v>
          </cell>
          <cell r="I20">
            <v>32</v>
          </cell>
          <cell r="J20">
            <v>39</v>
          </cell>
          <cell r="K20">
            <v>43</v>
          </cell>
          <cell r="L20">
            <v>47</v>
          </cell>
          <cell r="M20">
            <v>49</v>
          </cell>
          <cell r="N20">
            <v>49</v>
          </cell>
          <cell r="O20">
            <v>46</v>
          </cell>
          <cell r="P20">
            <v>49</v>
          </cell>
          <cell r="Q20">
            <v>46</v>
          </cell>
          <cell r="R20">
            <v>52</v>
          </cell>
          <cell r="S20">
            <v>52</v>
          </cell>
          <cell r="T20">
            <v>52</v>
          </cell>
          <cell r="U20">
            <v>50</v>
          </cell>
          <cell r="V20">
            <v>49</v>
          </cell>
          <cell r="W20">
            <v>46</v>
          </cell>
          <cell r="X20">
            <v>43</v>
          </cell>
          <cell r="Y20">
            <v>41</v>
          </cell>
          <cell r="Z20">
            <v>38</v>
          </cell>
        </row>
        <row r="21">
          <cell r="B21" t="str">
            <v>Yarandanahalli</v>
          </cell>
          <cell r="C21">
            <v>135</v>
          </cell>
          <cell r="D21">
            <v>132</v>
          </cell>
          <cell r="E21">
            <v>128</v>
          </cell>
          <cell r="F21">
            <v>128</v>
          </cell>
          <cell r="G21">
            <v>122</v>
          </cell>
          <cell r="H21">
            <v>127</v>
          </cell>
          <cell r="I21">
            <v>131</v>
          </cell>
          <cell r="J21">
            <v>157</v>
          </cell>
          <cell r="K21">
            <v>155</v>
          </cell>
          <cell r="L21">
            <v>177</v>
          </cell>
          <cell r="M21">
            <v>173</v>
          </cell>
          <cell r="N21">
            <v>178</v>
          </cell>
          <cell r="O21">
            <v>173</v>
          </cell>
          <cell r="P21">
            <v>169</v>
          </cell>
          <cell r="Q21">
            <v>173</v>
          </cell>
          <cell r="R21">
            <v>179</v>
          </cell>
          <cell r="S21">
            <v>165</v>
          </cell>
          <cell r="T21">
            <v>182</v>
          </cell>
          <cell r="U21">
            <v>165</v>
          </cell>
          <cell r="V21">
            <v>167</v>
          </cell>
          <cell r="W21">
            <v>157</v>
          </cell>
          <cell r="X21">
            <v>154</v>
          </cell>
          <cell r="Y21">
            <v>138</v>
          </cell>
          <cell r="Z21">
            <v>139</v>
          </cell>
        </row>
        <row r="22">
          <cell r="B22" t="str">
            <v>Yelahanka</v>
          </cell>
          <cell r="C22">
            <v>167</v>
          </cell>
          <cell r="D22">
            <v>151</v>
          </cell>
          <cell r="E22">
            <v>148</v>
          </cell>
          <cell r="F22">
            <v>138</v>
          </cell>
          <cell r="G22">
            <v>140</v>
          </cell>
          <cell r="H22">
            <v>150</v>
          </cell>
          <cell r="I22">
            <v>168</v>
          </cell>
          <cell r="J22">
            <v>174</v>
          </cell>
          <cell r="K22">
            <v>184</v>
          </cell>
          <cell r="L22">
            <v>178</v>
          </cell>
          <cell r="M22">
            <v>179</v>
          </cell>
          <cell r="N22">
            <v>170</v>
          </cell>
          <cell r="O22">
            <v>178</v>
          </cell>
          <cell r="P22">
            <v>167</v>
          </cell>
          <cell r="Q22">
            <v>153</v>
          </cell>
          <cell r="R22">
            <v>161</v>
          </cell>
          <cell r="S22">
            <v>163</v>
          </cell>
          <cell r="T22">
            <v>155</v>
          </cell>
          <cell r="U22">
            <v>160</v>
          </cell>
          <cell r="V22">
            <v>176</v>
          </cell>
          <cell r="W22">
            <v>172</v>
          </cell>
          <cell r="X22">
            <v>160</v>
          </cell>
          <cell r="Y22">
            <v>149</v>
          </cell>
          <cell r="Z22">
            <v>128</v>
          </cell>
        </row>
        <row r="23">
          <cell r="B23" t="str">
            <v>Vrishabavathi</v>
          </cell>
          <cell r="C23">
            <v>149</v>
          </cell>
          <cell r="D23">
            <v>138</v>
          </cell>
          <cell r="E23">
            <v>133</v>
          </cell>
          <cell r="F23">
            <v>130</v>
          </cell>
          <cell r="G23">
            <v>131</v>
          </cell>
          <cell r="H23">
            <v>139</v>
          </cell>
          <cell r="I23">
            <v>173</v>
          </cell>
          <cell r="J23">
            <v>224</v>
          </cell>
          <cell r="K23">
            <v>248</v>
          </cell>
          <cell r="L23">
            <v>207</v>
          </cell>
          <cell r="M23">
            <v>208</v>
          </cell>
          <cell r="N23">
            <v>217</v>
          </cell>
          <cell r="O23">
            <v>216</v>
          </cell>
          <cell r="P23">
            <v>203</v>
          </cell>
          <cell r="Q23">
            <v>199</v>
          </cell>
          <cell r="R23">
            <v>199</v>
          </cell>
          <cell r="S23">
            <v>205</v>
          </cell>
          <cell r="T23">
            <v>184</v>
          </cell>
          <cell r="U23">
            <v>189</v>
          </cell>
          <cell r="V23">
            <v>214</v>
          </cell>
          <cell r="W23">
            <v>207</v>
          </cell>
          <cell r="X23">
            <v>201</v>
          </cell>
          <cell r="Y23">
            <v>176</v>
          </cell>
          <cell r="Z23">
            <v>147</v>
          </cell>
        </row>
        <row r="24">
          <cell r="B24" t="str">
            <v>Koramangala</v>
          </cell>
          <cell r="C24">
            <v>45</v>
          </cell>
          <cell r="D24">
            <v>43</v>
          </cell>
          <cell r="E24">
            <v>41</v>
          </cell>
          <cell r="F24">
            <v>40</v>
          </cell>
          <cell r="G24">
            <v>37</v>
          </cell>
          <cell r="H24">
            <v>38</v>
          </cell>
          <cell r="I24">
            <v>43</v>
          </cell>
          <cell r="J24">
            <v>41</v>
          </cell>
          <cell r="K24">
            <v>35</v>
          </cell>
          <cell r="L24">
            <v>42</v>
          </cell>
          <cell r="M24">
            <v>43</v>
          </cell>
          <cell r="N24">
            <v>44</v>
          </cell>
          <cell r="O24">
            <v>43</v>
          </cell>
          <cell r="P24">
            <v>42</v>
          </cell>
          <cell r="Q24">
            <v>44</v>
          </cell>
          <cell r="R24">
            <v>44</v>
          </cell>
          <cell r="S24">
            <v>45</v>
          </cell>
          <cell r="T24">
            <v>46</v>
          </cell>
          <cell r="U24">
            <v>43</v>
          </cell>
          <cell r="V24">
            <v>44</v>
          </cell>
          <cell r="W24">
            <v>43</v>
          </cell>
          <cell r="X24">
            <v>35</v>
          </cell>
          <cell r="Y24">
            <v>31</v>
          </cell>
          <cell r="Z24">
            <v>29</v>
          </cell>
        </row>
        <row r="25">
          <cell r="B25" t="str">
            <v>Manyatha tech park</v>
          </cell>
          <cell r="C25">
            <v>58</v>
          </cell>
          <cell r="D25">
            <v>54</v>
          </cell>
          <cell r="E25">
            <v>51</v>
          </cell>
          <cell r="F25">
            <v>50</v>
          </cell>
          <cell r="G25">
            <v>50</v>
          </cell>
          <cell r="H25">
            <v>49</v>
          </cell>
          <cell r="I25">
            <v>54</v>
          </cell>
          <cell r="J25">
            <v>65</v>
          </cell>
          <cell r="K25">
            <v>75</v>
          </cell>
          <cell r="L25">
            <v>79</v>
          </cell>
          <cell r="M25">
            <v>84</v>
          </cell>
          <cell r="N25">
            <v>86</v>
          </cell>
          <cell r="O25">
            <v>83</v>
          </cell>
          <cell r="P25">
            <v>85</v>
          </cell>
          <cell r="Q25">
            <v>83</v>
          </cell>
          <cell r="R25">
            <v>83</v>
          </cell>
          <cell r="S25">
            <v>83</v>
          </cell>
          <cell r="T25">
            <v>86</v>
          </cell>
          <cell r="U25">
            <v>82</v>
          </cell>
          <cell r="V25">
            <v>82</v>
          </cell>
          <cell r="W25">
            <v>80</v>
          </cell>
          <cell r="X25">
            <v>73</v>
          </cell>
          <cell r="Y25">
            <v>71</v>
          </cell>
          <cell r="Z25">
            <v>63</v>
          </cell>
        </row>
        <row r="26">
          <cell r="B26" t="str">
            <v>ITI</v>
          </cell>
          <cell r="C26">
            <v>104</v>
          </cell>
          <cell r="D26">
            <v>96</v>
          </cell>
          <cell r="E26">
            <v>92</v>
          </cell>
          <cell r="F26">
            <v>89</v>
          </cell>
          <cell r="G26">
            <v>89</v>
          </cell>
          <cell r="H26">
            <v>94</v>
          </cell>
          <cell r="I26">
            <v>117</v>
          </cell>
          <cell r="J26">
            <v>140</v>
          </cell>
          <cell r="K26">
            <v>167</v>
          </cell>
          <cell r="L26">
            <v>150</v>
          </cell>
          <cell r="M26">
            <v>142</v>
          </cell>
          <cell r="N26">
            <v>143</v>
          </cell>
          <cell r="O26">
            <v>134</v>
          </cell>
          <cell r="P26">
            <v>129</v>
          </cell>
          <cell r="Q26">
            <v>127</v>
          </cell>
          <cell r="R26">
            <v>135</v>
          </cell>
          <cell r="S26">
            <v>131</v>
          </cell>
          <cell r="T26">
            <v>133</v>
          </cell>
          <cell r="U26">
            <v>134</v>
          </cell>
          <cell r="V26">
            <v>158</v>
          </cell>
          <cell r="W26">
            <v>145</v>
          </cell>
          <cell r="X26">
            <v>143</v>
          </cell>
          <cell r="Y26">
            <v>131</v>
          </cell>
          <cell r="Z26">
            <v>113</v>
          </cell>
        </row>
        <row r="27">
          <cell r="B27" t="str">
            <v>Brindavan</v>
          </cell>
          <cell r="C27">
            <v>95</v>
          </cell>
          <cell r="D27">
            <v>89</v>
          </cell>
          <cell r="E27">
            <v>87</v>
          </cell>
          <cell r="F27">
            <v>86</v>
          </cell>
          <cell r="G27">
            <v>84</v>
          </cell>
          <cell r="H27">
            <v>82</v>
          </cell>
          <cell r="I27">
            <v>100</v>
          </cell>
          <cell r="J27">
            <v>131</v>
          </cell>
          <cell r="K27">
            <v>137</v>
          </cell>
          <cell r="L27">
            <v>132</v>
          </cell>
          <cell r="M27">
            <v>138</v>
          </cell>
          <cell r="N27">
            <v>132</v>
          </cell>
          <cell r="O27">
            <v>134</v>
          </cell>
          <cell r="P27">
            <v>131</v>
          </cell>
          <cell r="Q27">
            <v>127</v>
          </cell>
          <cell r="R27">
            <v>129</v>
          </cell>
          <cell r="S27">
            <v>130</v>
          </cell>
          <cell r="T27">
            <v>137</v>
          </cell>
          <cell r="U27">
            <v>130</v>
          </cell>
          <cell r="V27">
            <v>131</v>
          </cell>
          <cell r="W27">
            <v>132</v>
          </cell>
          <cell r="X27">
            <v>115</v>
          </cell>
          <cell r="Y27">
            <v>104</v>
          </cell>
          <cell r="Z27">
            <v>92</v>
          </cell>
        </row>
        <row r="28">
          <cell r="B28" t="str">
            <v>HBR Layout</v>
          </cell>
          <cell r="C28">
            <v>105</v>
          </cell>
          <cell r="D28">
            <v>97</v>
          </cell>
          <cell r="E28">
            <v>93</v>
          </cell>
          <cell r="F28">
            <v>89</v>
          </cell>
          <cell r="G28">
            <v>88</v>
          </cell>
          <cell r="H28">
            <v>92</v>
          </cell>
          <cell r="I28">
            <v>106</v>
          </cell>
          <cell r="J28">
            <v>93</v>
          </cell>
          <cell r="K28">
            <v>102</v>
          </cell>
          <cell r="L28">
            <v>129</v>
          </cell>
          <cell r="M28">
            <v>124</v>
          </cell>
          <cell r="N28">
            <v>127</v>
          </cell>
          <cell r="O28">
            <v>126</v>
          </cell>
          <cell r="P28">
            <v>125</v>
          </cell>
          <cell r="Q28">
            <v>118</v>
          </cell>
          <cell r="R28">
            <v>117</v>
          </cell>
          <cell r="S28">
            <v>122</v>
          </cell>
          <cell r="T28">
            <v>128</v>
          </cell>
          <cell r="U28">
            <v>137</v>
          </cell>
          <cell r="V28">
            <v>145</v>
          </cell>
          <cell r="W28">
            <v>141</v>
          </cell>
          <cell r="X28">
            <v>143</v>
          </cell>
          <cell r="Y28">
            <v>131</v>
          </cell>
          <cell r="Z28">
            <v>120</v>
          </cell>
        </row>
        <row r="29">
          <cell r="B29" t="str">
            <v>Kumbalgodu</v>
          </cell>
          <cell r="C29">
            <v>60</v>
          </cell>
          <cell r="D29">
            <v>55</v>
          </cell>
          <cell r="E29">
            <v>57</v>
          </cell>
          <cell r="F29">
            <v>56</v>
          </cell>
          <cell r="G29">
            <v>52</v>
          </cell>
          <cell r="H29">
            <v>54</v>
          </cell>
          <cell r="I29">
            <v>56</v>
          </cell>
          <cell r="J29">
            <v>64</v>
          </cell>
          <cell r="K29">
            <v>67</v>
          </cell>
          <cell r="L29">
            <v>81</v>
          </cell>
          <cell r="M29">
            <v>86</v>
          </cell>
          <cell r="N29">
            <v>90</v>
          </cell>
          <cell r="O29">
            <v>85</v>
          </cell>
          <cell r="P29">
            <v>78</v>
          </cell>
          <cell r="Q29">
            <v>75</v>
          </cell>
          <cell r="R29">
            <v>80</v>
          </cell>
          <cell r="S29">
            <v>80</v>
          </cell>
          <cell r="T29">
            <v>88</v>
          </cell>
          <cell r="U29">
            <v>82</v>
          </cell>
          <cell r="V29">
            <v>78</v>
          </cell>
          <cell r="W29">
            <v>69</v>
          </cell>
          <cell r="X29">
            <v>67</v>
          </cell>
          <cell r="Y29">
            <v>70</v>
          </cell>
          <cell r="Z29">
            <v>70</v>
          </cell>
        </row>
        <row r="30">
          <cell r="B30" t="str">
            <v>Sahakari Nagar</v>
          </cell>
          <cell r="C30">
            <v>45</v>
          </cell>
          <cell r="D30">
            <v>42</v>
          </cell>
          <cell r="E30">
            <v>41</v>
          </cell>
          <cell r="F30">
            <v>40</v>
          </cell>
          <cell r="G30">
            <v>40</v>
          </cell>
          <cell r="H30">
            <v>42</v>
          </cell>
          <cell r="I30">
            <v>50</v>
          </cell>
          <cell r="J30">
            <v>103</v>
          </cell>
          <cell r="K30">
            <v>107</v>
          </cell>
          <cell r="L30">
            <v>102</v>
          </cell>
          <cell r="M30">
            <v>101</v>
          </cell>
          <cell r="N30">
            <v>99</v>
          </cell>
          <cell r="O30">
            <v>96</v>
          </cell>
          <cell r="P30">
            <v>92</v>
          </cell>
          <cell r="Q30">
            <v>91</v>
          </cell>
          <cell r="R30">
            <v>92</v>
          </cell>
          <cell r="S30">
            <v>93</v>
          </cell>
          <cell r="T30">
            <v>93</v>
          </cell>
          <cell r="U30">
            <v>96</v>
          </cell>
          <cell r="V30">
            <v>104</v>
          </cell>
          <cell r="W30">
            <v>99</v>
          </cell>
          <cell r="X30">
            <v>97</v>
          </cell>
          <cell r="Y30">
            <v>89</v>
          </cell>
          <cell r="Z30">
            <v>79</v>
          </cell>
        </row>
        <row r="31">
          <cell r="B31" t="str">
            <v>Exora</v>
          </cell>
          <cell r="C31">
            <v>49.73</v>
          </cell>
          <cell r="D31">
            <v>48.19</v>
          </cell>
          <cell r="E31">
            <v>47.47</v>
          </cell>
          <cell r="F31">
            <v>47.04</v>
          </cell>
          <cell r="G31">
            <v>46.65</v>
          </cell>
          <cell r="H31">
            <v>47.09</v>
          </cell>
          <cell r="I31">
            <v>49.76</v>
          </cell>
          <cell r="J31">
            <v>54.17</v>
          </cell>
          <cell r="K31">
            <v>59.72</v>
          </cell>
          <cell r="L31">
            <v>66.150000000000006</v>
          </cell>
          <cell r="M31">
            <v>67.52</v>
          </cell>
          <cell r="N31">
            <v>68.7</v>
          </cell>
          <cell r="O31">
            <v>68.56</v>
          </cell>
          <cell r="P31">
            <v>69.87</v>
          </cell>
          <cell r="Q31">
            <v>71.16</v>
          </cell>
          <cell r="R31">
            <v>69.8</v>
          </cell>
          <cell r="S31">
            <v>68.13</v>
          </cell>
          <cell r="T31">
            <v>66.98</v>
          </cell>
          <cell r="U31">
            <v>65.5</v>
          </cell>
          <cell r="V31">
            <v>61.77</v>
          </cell>
          <cell r="W31">
            <v>58.64</v>
          </cell>
          <cell r="X31">
            <v>71.25</v>
          </cell>
          <cell r="Y31">
            <v>67.040000000000006</v>
          </cell>
          <cell r="Z31">
            <v>63.85</v>
          </cell>
        </row>
        <row r="32">
          <cell r="B32" t="str">
            <v>Shobha Dreams</v>
          </cell>
          <cell r="C32">
            <v>51</v>
          </cell>
          <cell r="D32">
            <v>48</v>
          </cell>
          <cell r="E32">
            <v>45</v>
          </cell>
          <cell r="F32">
            <v>44</v>
          </cell>
          <cell r="G32">
            <v>44</v>
          </cell>
          <cell r="H32">
            <v>46</v>
          </cell>
          <cell r="I32">
            <v>57</v>
          </cell>
          <cell r="J32">
            <v>67</v>
          </cell>
          <cell r="K32">
            <v>72</v>
          </cell>
          <cell r="L32">
            <v>68</v>
          </cell>
          <cell r="M32">
            <v>69</v>
          </cell>
          <cell r="N32">
            <v>67</v>
          </cell>
          <cell r="O32">
            <v>67</v>
          </cell>
          <cell r="P32">
            <v>63</v>
          </cell>
          <cell r="Q32">
            <v>60</v>
          </cell>
          <cell r="R32">
            <v>63</v>
          </cell>
          <cell r="S32">
            <v>63</v>
          </cell>
          <cell r="T32">
            <v>67</v>
          </cell>
          <cell r="U32">
            <v>65</v>
          </cell>
          <cell r="V32">
            <v>73</v>
          </cell>
          <cell r="W32">
            <v>72</v>
          </cell>
          <cell r="X32">
            <v>69</v>
          </cell>
          <cell r="Y32">
            <v>65</v>
          </cell>
          <cell r="Z32">
            <v>58</v>
          </cell>
        </row>
        <row r="33">
          <cell r="B33" t="str">
            <v>BMAZ TOTAL</v>
          </cell>
          <cell r="C33">
            <v>2383.33</v>
          </cell>
          <cell r="D33">
            <v>2221.19</v>
          </cell>
          <cell r="E33">
            <v>2152.37</v>
          </cell>
          <cell r="F33">
            <v>2105.2400000000002</v>
          </cell>
          <cell r="G33">
            <v>2082.9499999999998</v>
          </cell>
          <cell r="H33">
            <v>2173.59</v>
          </cell>
          <cell r="I33">
            <v>2509.46</v>
          </cell>
          <cell r="J33">
            <v>3059.57</v>
          </cell>
          <cell r="K33">
            <v>3320.72</v>
          </cell>
          <cell r="L33">
            <v>3375.15</v>
          </cell>
          <cell r="M33">
            <v>3458.52</v>
          </cell>
          <cell r="N33">
            <v>3495.7</v>
          </cell>
          <cell r="O33">
            <v>3455.56</v>
          </cell>
          <cell r="P33">
            <v>3354.87</v>
          </cell>
          <cell r="Q33">
            <v>3257.16</v>
          </cell>
          <cell r="R33">
            <v>3368.8</v>
          </cell>
          <cell r="S33">
            <v>3374.13</v>
          </cell>
          <cell r="T33">
            <v>3432.98</v>
          </cell>
          <cell r="U33">
            <v>3406.5</v>
          </cell>
          <cell r="V33">
            <v>3505.77</v>
          </cell>
          <cell r="W33">
            <v>3318.64</v>
          </cell>
          <cell r="X33">
            <v>3189.25</v>
          </cell>
          <cell r="Y33">
            <v>2918.04</v>
          </cell>
          <cell r="Z33">
            <v>2639.85</v>
          </cell>
        </row>
        <row r="34">
          <cell r="B34" t="str">
            <v>BRC</v>
          </cell>
        </row>
        <row r="35">
          <cell r="B35" t="str">
            <v>Begur (BIAL)</v>
          </cell>
          <cell r="C35">
            <v>88</v>
          </cell>
          <cell r="D35">
            <v>86</v>
          </cell>
          <cell r="E35">
            <v>83</v>
          </cell>
          <cell r="F35">
            <v>90</v>
          </cell>
          <cell r="G35">
            <v>88</v>
          </cell>
          <cell r="H35">
            <v>87</v>
          </cell>
          <cell r="I35">
            <v>85</v>
          </cell>
          <cell r="J35">
            <v>96</v>
          </cell>
          <cell r="K35">
            <v>100</v>
          </cell>
          <cell r="L35">
            <v>96</v>
          </cell>
          <cell r="M35">
            <v>106</v>
          </cell>
          <cell r="N35">
            <v>115</v>
          </cell>
          <cell r="O35">
            <v>112</v>
          </cell>
          <cell r="P35">
            <v>106</v>
          </cell>
          <cell r="Q35">
            <v>92</v>
          </cell>
          <cell r="R35">
            <v>102</v>
          </cell>
          <cell r="S35">
            <v>107</v>
          </cell>
          <cell r="T35">
            <v>115</v>
          </cell>
          <cell r="U35">
            <v>101</v>
          </cell>
          <cell r="V35">
            <v>104</v>
          </cell>
          <cell r="W35">
            <v>107</v>
          </cell>
          <cell r="X35">
            <v>104</v>
          </cell>
          <cell r="Y35">
            <v>96</v>
          </cell>
          <cell r="Z35">
            <v>89</v>
          </cell>
        </row>
        <row r="36">
          <cell r="B36" t="str">
            <v>Bidadi</v>
          </cell>
          <cell r="C36">
            <v>49.8</v>
          </cell>
          <cell r="D36">
            <v>48.1</v>
          </cell>
          <cell r="E36">
            <v>46.2</v>
          </cell>
          <cell r="F36">
            <v>46</v>
          </cell>
          <cell r="G36">
            <v>45.9</v>
          </cell>
          <cell r="H36">
            <v>49.6</v>
          </cell>
          <cell r="I36">
            <v>49.8</v>
          </cell>
          <cell r="J36">
            <v>55.2</v>
          </cell>
          <cell r="K36">
            <v>60</v>
          </cell>
          <cell r="L36">
            <v>71</v>
          </cell>
          <cell r="M36">
            <v>103</v>
          </cell>
          <cell r="N36">
            <v>108</v>
          </cell>
          <cell r="O36">
            <v>113</v>
          </cell>
          <cell r="P36">
            <v>108</v>
          </cell>
          <cell r="Q36">
            <v>107</v>
          </cell>
          <cell r="R36">
            <v>102</v>
          </cell>
          <cell r="S36">
            <v>92</v>
          </cell>
          <cell r="T36">
            <v>66</v>
          </cell>
          <cell r="U36">
            <v>65</v>
          </cell>
          <cell r="V36">
            <v>63</v>
          </cell>
          <cell r="W36">
            <v>60</v>
          </cell>
          <cell r="X36">
            <v>61</v>
          </cell>
          <cell r="Y36">
            <v>58</v>
          </cell>
          <cell r="Z36">
            <v>59</v>
          </cell>
        </row>
        <row r="37">
          <cell r="B37" t="str">
            <v>Chinthamani</v>
          </cell>
          <cell r="C37">
            <v>169</v>
          </cell>
          <cell r="D37">
            <v>174</v>
          </cell>
          <cell r="E37">
            <v>163</v>
          </cell>
          <cell r="F37">
            <v>177</v>
          </cell>
          <cell r="G37">
            <v>176</v>
          </cell>
          <cell r="H37">
            <v>154</v>
          </cell>
          <cell r="I37">
            <v>64</v>
          </cell>
          <cell r="J37">
            <v>91</v>
          </cell>
          <cell r="K37">
            <v>93</v>
          </cell>
          <cell r="L37">
            <v>194</v>
          </cell>
          <cell r="M37">
            <v>236</v>
          </cell>
          <cell r="N37">
            <v>233</v>
          </cell>
          <cell r="O37">
            <v>233</v>
          </cell>
          <cell r="P37">
            <v>223</v>
          </cell>
          <cell r="Q37">
            <v>222</v>
          </cell>
          <cell r="R37">
            <v>211</v>
          </cell>
          <cell r="S37">
            <v>190</v>
          </cell>
          <cell r="T37">
            <v>143</v>
          </cell>
          <cell r="U37">
            <v>64</v>
          </cell>
          <cell r="V37">
            <v>69</v>
          </cell>
          <cell r="W37">
            <v>63</v>
          </cell>
          <cell r="X37">
            <v>58</v>
          </cell>
          <cell r="Y37">
            <v>64</v>
          </cell>
          <cell r="Z37">
            <v>61</v>
          </cell>
        </row>
        <row r="38">
          <cell r="B38" t="str">
            <v>DB Pura</v>
          </cell>
          <cell r="C38">
            <v>168</v>
          </cell>
          <cell r="D38">
            <v>163</v>
          </cell>
          <cell r="E38">
            <v>162</v>
          </cell>
          <cell r="F38">
            <v>158</v>
          </cell>
          <cell r="G38">
            <v>168</v>
          </cell>
          <cell r="H38">
            <v>168</v>
          </cell>
          <cell r="I38">
            <v>138</v>
          </cell>
          <cell r="J38">
            <v>112</v>
          </cell>
          <cell r="K38">
            <v>128</v>
          </cell>
          <cell r="L38">
            <v>170</v>
          </cell>
          <cell r="M38">
            <v>174</v>
          </cell>
          <cell r="N38">
            <v>174</v>
          </cell>
          <cell r="O38">
            <v>167</v>
          </cell>
          <cell r="P38">
            <v>180</v>
          </cell>
          <cell r="Q38">
            <v>172</v>
          </cell>
          <cell r="R38">
            <v>176</v>
          </cell>
          <cell r="S38">
            <v>171</v>
          </cell>
          <cell r="T38">
            <v>169</v>
          </cell>
          <cell r="U38">
            <v>110</v>
          </cell>
          <cell r="V38">
            <v>114</v>
          </cell>
          <cell r="W38">
            <v>106</v>
          </cell>
          <cell r="X38">
            <v>101</v>
          </cell>
          <cell r="Y38">
            <v>76</v>
          </cell>
          <cell r="Z38">
            <v>164</v>
          </cell>
        </row>
        <row r="39">
          <cell r="B39" t="str">
            <v>Gouribidanoor</v>
          </cell>
          <cell r="C39">
            <v>157</v>
          </cell>
          <cell r="D39">
            <v>163</v>
          </cell>
          <cell r="E39">
            <v>144</v>
          </cell>
          <cell r="F39">
            <v>148</v>
          </cell>
          <cell r="G39">
            <v>147</v>
          </cell>
          <cell r="H39">
            <v>135</v>
          </cell>
          <cell r="I39">
            <v>73</v>
          </cell>
          <cell r="J39">
            <v>74</v>
          </cell>
          <cell r="K39">
            <v>69</v>
          </cell>
          <cell r="L39">
            <v>126</v>
          </cell>
          <cell r="M39">
            <v>131</v>
          </cell>
          <cell r="N39">
            <v>144</v>
          </cell>
          <cell r="O39">
            <v>158</v>
          </cell>
          <cell r="P39">
            <v>143</v>
          </cell>
          <cell r="Q39">
            <v>140</v>
          </cell>
          <cell r="R39">
            <v>159</v>
          </cell>
          <cell r="S39">
            <v>145</v>
          </cell>
          <cell r="T39">
            <v>70</v>
          </cell>
          <cell r="U39">
            <v>57</v>
          </cell>
          <cell r="V39">
            <v>74</v>
          </cell>
          <cell r="W39">
            <v>69</v>
          </cell>
          <cell r="X39">
            <v>57</v>
          </cell>
          <cell r="Y39">
            <v>64</v>
          </cell>
          <cell r="Z39">
            <v>73</v>
          </cell>
        </row>
        <row r="40">
          <cell r="B40" t="str">
            <v>Hoskote</v>
          </cell>
          <cell r="C40">
            <v>65</v>
          </cell>
          <cell r="D40">
            <v>71</v>
          </cell>
          <cell r="E40">
            <v>69</v>
          </cell>
          <cell r="F40">
            <v>71</v>
          </cell>
          <cell r="G40">
            <v>65</v>
          </cell>
          <cell r="H40">
            <v>50</v>
          </cell>
          <cell r="I40">
            <v>48</v>
          </cell>
          <cell r="J40">
            <v>63</v>
          </cell>
          <cell r="K40">
            <v>65</v>
          </cell>
          <cell r="L40">
            <v>86</v>
          </cell>
          <cell r="M40">
            <v>87</v>
          </cell>
          <cell r="N40">
            <v>94</v>
          </cell>
          <cell r="O40">
            <v>94</v>
          </cell>
          <cell r="P40">
            <v>90</v>
          </cell>
          <cell r="Q40">
            <v>87</v>
          </cell>
          <cell r="R40">
            <v>80</v>
          </cell>
          <cell r="S40">
            <v>83</v>
          </cell>
          <cell r="T40">
            <v>68</v>
          </cell>
          <cell r="U40">
            <v>58</v>
          </cell>
          <cell r="V40">
            <v>62</v>
          </cell>
          <cell r="W40">
            <v>56</v>
          </cell>
          <cell r="X40">
            <v>56</v>
          </cell>
          <cell r="Y40">
            <v>48</v>
          </cell>
          <cell r="Z40">
            <v>55</v>
          </cell>
        </row>
        <row r="41">
          <cell r="B41" t="str">
            <v>DB Pura KIADB</v>
          </cell>
          <cell r="C41">
            <v>41</v>
          </cell>
          <cell r="D41">
            <v>41</v>
          </cell>
          <cell r="E41">
            <v>40</v>
          </cell>
          <cell r="F41">
            <v>44</v>
          </cell>
          <cell r="G41">
            <v>44</v>
          </cell>
          <cell r="H41">
            <v>43</v>
          </cell>
          <cell r="I41">
            <v>42</v>
          </cell>
          <cell r="J41">
            <v>47</v>
          </cell>
          <cell r="K41">
            <v>49</v>
          </cell>
          <cell r="L41">
            <v>55</v>
          </cell>
          <cell r="M41">
            <v>63</v>
          </cell>
          <cell r="N41">
            <v>63</v>
          </cell>
          <cell r="O41">
            <v>52</v>
          </cell>
          <cell r="P41">
            <v>56</v>
          </cell>
          <cell r="Q41">
            <v>58</v>
          </cell>
          <cell r="R41">
            <v>61</v>
          </cell>
          <cell r="S41">
            <v>59</v>
          </cell>
          <cell r="T41">
            <v>56</v>
          </cell>
          <cell r="U41">
            <v>51</v>
          </cell>
          <cell r="V41">
            <v>54</v>
          </cell>
          <cell r="W41">
            <v>50</v>
          </cell>
          <cell r="X41">
            <v>50</v>
          </cell>
          <cell r="Y41">
            <v>47</v>
          </cell>
          <cell r="Z41">
            <v>43</v>
          </cell>
        </row>
        <row r="42">
          <cell r="B42" t="str">
            <v>Kanakapura</v>
          </cell>
          <cell r="C42">
            <v>37</v>
          </cell>
          <cell r="D42">
            <v>66</v>
          </cell>
          <cell r="E42">
            <v>63</v>
          </cell>
          <cell r="F42">
            <v>45</v>
          </cell>
          <cell r="G42">
            <v>83</v>
          </cell>
          <cell r="H42">
            <v>87</v>
          </cell>
          <cell r="I42">
            <v>65</v>
          </cell>
          <cell r="J42">
            <v>43</v>
          </cell>
          <cell r="K42">
            <v>43</v>
          </cell>
          <cell r="L42">
            <v>75</v>
          </cell>
          <cell r="M42">
            <v>107</v>
          </cell>
          <cell r="N42">
            <v>109</v>
          </cell>
          <cell r="O42">
            <v>107</v>
          </cell>
          <cell r="P42">
            <v>99</v>
          </cell>
          <cell r="Q42">
            <v>102</v>
          </cell>
          <cell r="R42">
            <v>101</v>
          </cell>
          <cell r="S42">
            <v>99</v>
          </cell>
          <cell r="T42">
            <v>85</v>
          </cell>
          <cell r="U42">
            <v>29</v>
          </cell>
          <cell r="V42">
            <v>37</v>
          </cell>
          <cell r="W42">
            <v>34</v>
          </cell>
          <cell r="X42">
            <v>32</v>
          </cell>
          <cell r="Y42">
            <v>46</v>
          </cell>
          <cell r="Z42">
            <v>40</v>
          </cell>
        </row>
        <row r="43">
          <cell r="B43" t="str">
            <v>Kolar</v>
          </cell>
          <cell r="C43">
            <v>147</v>
          </cell>
          <cell r="D43">
            <v>138</v>
          </cell>
          <cell r="E43">
            <v>128</v>
          </cell>
          <cell r="F43">
            <v>134</v>
          </cell>
          <cell r="G43">
            <v>136</v>
          </cell>
          <cell r="H43">
            <v>112</v>
          </cell>
          <cell r="I43">
            <v>85</v>
          </cell>
          <cell r="J43">
            <v>103</v>
          </cell>
          <cell r="K43">
            <v>104</v>
          </cell>
          <cell r="L43">
            <v>161</v>
          </cell>
          <cell r="M43">
            <v>178</v>
          </cell>
          <cell r="N43">
            <v>184</v>
          </cell>
          <cell r="O43">
            <v>195</v>
          </cell>
          <cell r="P43">
            <v>177</v>
          </cell>
          <cell r="Q43">
            <v>171</v>
          </cell>
          <cell r="R43">
            <v>164</v>
          </cell>
          <cell r="S43">
            <v>164</v>
          </cell>
          <cell r="T43">
            <v>136</v>
          </cell>
          <cell r="U43">
            <v>109</v>
          </cell>
          <cell r="V43">
            <v>120</v>
          </cell>
          <cell r="W43">
            <v>113</v>
          </cell>
          <cell r="X43">
            <v>109</v>
          </cell>
          <cell r="Y43">
            <v>109</v>
          </cell>
          <cell r="Z43">
            <v>103</v>
          </cell>
        </row>
        <row r="44">
          <cell r="B44" t="str">
            <v>Malur</v>
          </cell>
          <cell r="C44">
            <v>147</v>
          </cell>
          <cell r="D44">
            <v>141</v>
          </cell>
          <cell r="E44">
            <v>134</v>
          </cell>
          <cell r="F44">
            <v>143</v>
          </cell>
          <cell r="G44">
            <v>137</v>
          </cell>
          <cell r="H44">
            <v>128</v>
          </cell>
          <cell r="I44">
            <v>122</v>
          </cell>
          <cell r="J44">
            <v>112</v>
          </cell>
          <cell r="K44">
            <v>110</v>
          </cell>
          <cell r="L44">
            <v>143</v>
          </cell>
          <cell r="M44">
            <v>143</v>
          </cell>
          <cell r="N44">
            <v>176</v>
          </cell>
          <cell r="O44">
            <v>170</v>
          </cell>
          <cell r="P44">
            <v>172</v>
          </cell>
          <cell r="Q44">
            <v>146</v>
          </cell>
          <cell r="R44">
            <v>153</v>
          </cell>
          <cell r="S44">
            <v>152</v>
          </cell>
          <cell r="T44">
            <v>130</v>
          </cell>
          <cell r="U44">
            <v>94</v>
          </cell>
          <cell r="V44">
            <v>108</v>
          </cell>
          <cell r="W44">
            <v>101</v>
          </cell>
          <cell r="X44">
            <v>100</v>
          </cell>
          <cell r="Y44">
            <v>97</v>
          </cell>
          <cell r="Z44">
            <v>121</v>
          </cell>
        </row>
        <row r="45">
          <cell r="B45" t="str">
            <v>TK Halli</v>
          </cell>
          <cell r="C45">
            <v>14</v>
          </cell>
          <cell r="D45">
            <v>25</v>
          </cell>
          <cell r="E45">
            <v>24</v>
          </cell>
          <cell r="F45">
            <v>27</v>
          </cell>
          <cell r="G45">
            <v>27</v>
          </cell>
          <cell r="H45">
            <v>27</v>
          </cell>
          <cell r="I45">
            <v>28</v>
          </cell>
          <cell r="J45">
            <v>12</v>
          </cell>
          <cell r="K45">
            <v>22</v>
          </cell>
          <cell r="L45">
            <v>26</v>
          </cell>
          <cell r="M45">
            <v>28</v>
          </cell>
          <cell r="N45">
            <v>13</v>
          </cell>
          <cell r="O45">
            <v>30</v>
          </cell>
          <cell r="P45">
            <v>26</v>
          </cell>
          <cell r="Q45">
            <v>18</v>
          </cell>
          <cell r="R45">
            <v>30</v>
          </cell>
          <cell r="S45">
            <v>16</v>
          </cell>
          <cell r="T45">
            <v>23</v>
          </cell>
          <cell r="U45">
            <v>6</v>
          </cell>
          <cell r="V45">
            <v>8</v>
          </cell>
          <cell r="W45">
            <v>8</v>
          </cell>
          <cell r="X45">
            <v>10</v>
          </cell>
          <cell r="Y45">
            <v>10</v>
          </cell>
          <cell r="Z45">
            <v>12</v>
          </cell>
        </row>
        <row r="46">
          <cell r="B46" t="str">
            <v xml:space="preserve">Dobbaspet </v>
          </cell>
          <cell r="C46">
            <v>150</v>
          </cell>
          <cell r="D46">
            <v>150</v>
          </cell>
          <cell r="E46">
            <v>150</v>
          </cell>
          <cell r="F46">
            <v>154</v>
          </cell>
          <cell r="G46">
            <v>166</v>
          </cell>
          <cell r="H46">
            <v>171</v>
          </cell>
          <cell r="I46">
            <v>160</v>
          </cell>
          <cell r="J46">
            <v>161</v>
          </cell>
          <cell r="K46">
            <v>154</v>
          </cell>
          <cell r="L46">
            <v>190</v>
          </cell>
          <cell r="M46">
            <v>181</v>
          </cell>
          <cell r="N46">
            <v>180</v>
          </cell>
          <cell r="O46">
            <v>176</v>
          </cell>
          <cell r="P46">
            <v>175</v>
          </cell>
          <cell r="Q46">
            <v>164</v>
          </cell>
          <cell r="R46">
            <v>162</v>
          </cell>
          <cell r="S46">
            <v>173</v>
          </cell>
          <cell r="T46">
            <v>145</v>
          </cell>
          <cell r="U46">
            <v>138</v>
          </cell>
          <cell r="V46">
            <v>160</v>
          </cell>
          <cell r="W46">
            <v>143</v>
          </cell>
          <cell r="X46">
            <v>142</v>
          </cell>
          <cell r="Y46">
            <v>153</v>
          </cell>
          <cell r="Z46">
            <v>155</v>
          </cell>
        </row>
        <row r="47">
          <cell r="B47" t="str">
            <v>Sarjapura</v>
          </cell>
          <cell r="C47">
            <v>49.7</v>
          </cell>
          <cell r="D47">
            <v>47.9</v>
          </cell>
          <cell r="E47">
            <v>44.8</v>
          </cell>
          <cell r="F47">
            <v>46.2</v>
          </cell>
          <cell r="G47">
            <v>47.8</v>
          </cell>
          <cell r="H47">
            <v>52.7</v>
          </cell>
          <cell r="I47">
            <v>59.4</v>
          </cell>
          <cell r="J47">
            <v>67.7</v>
          </cell>
          <cell r="K47">
            <v>66.400000000000006</v>
          </cell>
          <cell r="L47">
            <v>69.2</v>
          </cell>
          <cell r="M47">
            <v>76.099999999999994</v>
          </cell>
          <cell r="N47">
            <v>81.2</v>
          </cell>
          <cell r="O47">
            <v>65.8</v>
          </cell>
          <cell r="P47">
            <v>64</v>
          </cell>
          <cell r="Q47">
            <v>67.5</v>
          </cell>
          <cell r="R47">
            <v>67.599999999999994</v>
          </cell>
          <cell r="S47">
            <v>70.2</v>
          </cell>
          <cell r="T47">
            <v>60.3</v>
          </cell>
          <cell r="U47">
            <v>67.099999999999994</v>
          </cell>
          <cell r="V47">
            <v>70.7</v>
          </cell>
          <cell r="W47">
            <v>65.7</v>
          </cell>
          <cell r="X47">
            <v>61.6</v>
          </cell>
          <cell r="Y47">
            <v>57.5</v>
          </cell>
          <cell r="Z47">
            <v>52.9</v>
          </cell>
        </row>
        <row r="48">
          <cell r="B48" t="str">
            <v>Magadi</v>
          </cell>
          <cell r="C48">
            <v>51.2</v>
          </cell>
          <cell r="D48">
            <v>62.3</v>
          </cell>
          <cell r="E48">
            <v>59</v>
          </cell>
          <cell r="F48">
            <v>61.5</v>
          </cell>
          <cell r="G48">
            <v>62.1</v>
          </cell>
          <cell r="H48">
            <v>57.7</v>
          </cell>
          <cell r="I48">
            <v>54</v>
          </cell>
          <cell r="J48">
            <v>55.2</v>
          </cell>
          <cell r="K48">
            <v>57.6</v>
          </cell>
          <cell r="L48">
            <v>58.2</v>
          </cell>
          <cell r="M48">
            <v>70.400000000000006</v>
          </cell>
          <cell r="N48">
            <v>72.599999999999994</v>
          </cell>
          <cell r="O48">
            <v>72.5</v>
          </cell>
          <cell r="P48">
            <v>55.7</v>
          </cell>
          <cell r="Q48">
            <v>58.5</v>
          </cell>
          <cell r="R48">
            <v>61.1</v>
          </cell>
          <cell r="S48">
            <v>46.1</v>
          </cell>
          <cell r="T48">
            <v>44.3</v>
          </cell>
          <cell r="U48">
            <v>39.9</v>
          </cell>
          <cell r="V48">
            <v>40</v>
          </cell>
          <cell r="W48">
            <v>39.6</v>
          </cell>
          <cell r="X48">
            <v>38.299999999999997</v>
          </cell>
          <cell r="Y48">
            <v>36.9</v>
          </cell>
          <cell r="Z48">
            <v>37</v>
          </cell>
        </row>
        <row r="49">
          <cell r="B49" t="str">
            <v>Mittemari</v>
          </cell>
          <cell r="C49">
            <v>95.2</v>
          </cell>
          <cell r="D49">
            <v>98.7</v>
          </cell>
          <cell r="E49">
            <v>96</v>
          </cell>
          <cell r="F49">
            <v>92.3</v>
          </cell>
          <cell r="G49">
            <v>95.4</v>
          </cell>
          <cell r="H49">
            <v>96.6</v>
          </cell>
          <cell r="I49">
            <v>43.8</v>
          </cell>
          <cell r="J49">
            <v>36.17</v>
          </cell>
          <cell r="K49">
            <v>35.619999999999997</v>
          </cell>
          <cell r="L49">
            <v>30.5</v>
          </cell>
          <cell r="M49">
            <v>65.25</v>
          </cell>
          <cell r="N49">
            <v>108.3</v>
          </cell>
          <cell r="O49">
            <v>116.57</v>
          </cell>
          <cell r="P49">
            <v>119.77</v>
          </cell>
          <cell r="Q49">
            <v>119.69</v>
          </cell>
          <cell r="R49">
            <v>106.48</v>
          </cell>
          <cell r="S49">
            <v>103.81</v>
          </cell>
          <cell r="T49">
            <v>100.3</v>
          </cell>
          <cell r="U49">
            <v>66.13</v>
          </cell>
          <cell r="V49">
            <v>33.21</v>
          </cell>
          <cell r="W49">
            <v>33.08</v>
          </cell>
          <cell r="X49">
            <v>31.9</v>
          </cell>
          <cell r="Y49">
            <v>36.32</v>
          </cell>
          <cell r="Z49">
            <v>64.08</v>
          </cell>
        </row>
        <row r="50">
          <cell r="B50" t="str">
            <v>T-Gollahalli</v>
          </cell>
          <cell r="C50">
            <v>102</v>
          </cell>
          <cell r="D50">
            <v>132</v>
          </cell>
          <cell r="E50">
            <v>120</v>
          </cell>
          <cell r="F50">
            <v>138</v>
          </cell>
          <cell r="G50">
            <v>146</v>
          </cell>
          <cell r="H50">
            <v>130</v>
          </cell>
          <cell r="I50">
            <v>94</v>
          </cell>
          <cell r="J50">
            <v>84</v>
          </cell>
          <cell r="K50">
            <v>84</v>
          </cell>
          <cell r="L50">
            <v>128</v>
          </cell>
          <cell r="M50">
            <v>116</v>
          </cell>
          <cell r="N50">
            <v>94</v>
          </cell>
          <cell r="O50">
            <v>124</v>
          </cell>
          <cell r="P50">
            <v>128</v>
          </cell>
          <cell r="Q50">
            <v>114</v>
          </cell>
          <cell r="R50">
            <v>126</v>
          </cell>
          <cell r="S50">
            <v>128</v>
          </cell>
          <cell r="T50">
            <v>66</v>
          </cell>
          <cell r="U50">
            <v>40</v>
          </cell>
          <cell r="V50">
            <v>60</v>
          </cell>
          <cell r="W50">
            <v>58</v>
          </cell>
          <cell r="X50">
            <v>56</v>
          </cell>
          <cell r="Y50">
            <v>54</v>
          </cell>
          <cell r="Z50">
            <v>56</v>
          </cell>
        </row>
        <row r="51">
          <cell r="B51" t="str">
            <v>Kotipura</v>
          </cell>
          <cell r="C51">
            <v>32.799999999999997</v>
          </cell>
          <cell r="D51">
            <v>32.200000000000003</v>
          </cell>
          <cell r="E51">
            <v>24.6</v>
          </cell>
          <cell r="F51">
            <v>16.600000000000001</v>
          </cell>
          <cell r="G51">
            <v>19.5</v>
          </cell>
          <cell r="H51">
            <v>19.600000000000001</v>
          </cell>
          <cell r="I51">
            <v>21.4</v>
          </cell>
          <cell r="J51">
            <v>22.6</v>
          </cell>
          <cell r="K51">
            <v>22.8</v>
          </cell>
          <cell r="L51">
            <v>16.5</v>
          </cell>
          <cell r="M51">
            <v>33.200000000000003</v>
          </cell>
          <cell r="N51">
            <v>27</v>
          </cell>
          <cell r="O51">
            <v>24.8</v>
          </cell>
          <cell r="P51">
            <v>26.8</v>
          </cell>
          <cell r="Q51">
            <v>18.600000000000001</v>
          </cell>
          <cell r="R51">
            <v>23.4</v>
          </cell>
          <cell r="S51">
            <v>28</v>
          </cell>
          <cell r="T51">
            <v>25.2</v>
          </cell>
          <cell r="U51">
            <v>24.4</v>
          </cell>
          <cell r="V51">
            <v>26.2</v>
          </cell>
          <cell r="W51">
            <v>25.4</v>
          </cell>
          <cell r="X51">
            <v>24</v>
          </cell>
          <cell r="Y51">
            <v>25</v>
          </cell>
          <cell r="Z51">
            <v>26.2</v>
          </cell>
        </row>
        <row r="52">
          <cell r="B52" t="str">
            <v>KIADB Harohalli</v>
          </cell>
          <cell r="C52">
            <v>37</v>
          </cell>
          <cell r="D52">
            <v>37</v>
          </cell>
          <cell r="E52">
            <v>34</v>
          </cell>
          <cell r="F52">
            <v>43</v>
          </cell>
          <cell r="G52">
            <v>52</v>
          </cell>
          <cell r="H52">
            <v>52</v>
          </cell>
          <cell r="I52">
            <v>38</v>
          </cell>
          <cell r="J52">
            <v>46</v>
          </cell>
          <cell r="K52">
            <v>46</v>
          </cell>
          <cell r="L52">
            <v>54</v>
          </cell>
          <cell r="M52">
            <v>56</v>
          </cell>
          <cell r="N52">
            <v>47</v>
          </cell>
          <cell r="O52">
            <v>55</v>
          </cell>
          <cell r="P52">
            <v>54</v>
          </cell>
          <cell r="Q52">
            <v>54</v>
          </cell>
          <cell r="R52">
            <v>57</v>
          </cell>
          <cell r="S52">
            <v>45</v>
          </cell>
          <cell r="T52">
            <v>50</v>
          </cell>
          <cell r="U52">
            <v>41</v>
          </cell>
          <cell r="V52">
            <v>45</v>
          </cell>
          <cell r="W52">
            <v>42</v>
          </cell>
          <cell r="X52">
            <v>39</v>
          </cell>
          <cell r="Y52">
            <v>38</v>
          </cell>
          <cell r="Z52">
            <v>36</v>
          </cell>
        </row>
        <row r="53">
          <cell r="B53" t="str">
            <v>Channapatana</v>
          </cell>
          <cell r="C53">
            <v>35</v>
          </cell>
          <cell r="D53">
            <v>42</v>
          </cell>
          <cell r="E53">
            <v>30</v>
          </cell>
          <cell r="F53">
            <v>37</v>
          </cell>
          <cell r="G53">
            <v>48</v>
          </cell>
          <cell r="H53">
            <v>36</v>
          </cell>
          <cell r="I53">
            <v>19</v>
          </cell>
          <cell r="J53">
            <v>15</v>
          </cell>
          <cell r="K53">
            <v>15</v>
          </cell>
          <cell r="L53">
            <v>22</v>
          </cell>
          <cell r="M53">
            <v>36</v>
          </cell>
          <cell r="N53">
            <v>37</v>
          </cell>
          <cell r="O53">
            <v>31</v>
          </cell>
          <cell r="P53">
            <v>37</v>
          </cell>
          <cell r="Q53">
            <v>36</v>
          </cell>
          <cell r="R53">
            <v>42</v>
          </cell>
          <cell r="S53">
            <v>46</v>
          </cell>
          <cell r="T53">
            <v>33</v>
          </cell>
          <cell r="U53">
            <v>14</v>
          </cell>
          <cell r="V53">
            <v>19</v>
          </cell>
          <cell r="W53">
            <v>18</v>
          </cell>
          <cell r="X53">
            <v>18</v>
          </cell>
          <cell r="Y53">
            <v>18</v>
          </cell>
          <cell r="Z53">
            <v>17</v>
          </cell>
        </row>
        <row r="54">
          <cell r="B54" t="str">
            <v>Srinivasapura</v>
          </cell>
          <cell r="C54">
            <v>62</v>
          </cell>
          <cell r="D54">
            <v>60</v>
          </cell>
          <cell r="E54">
            <v>58</v>
          </cell>
          <cell r="F54">
            <v>56</v>
          </cell>
          <cell r="G54">
            <v>57</v>
          </cell>
          <cell r="H54">
            <v>37</v>
          </cell>
          <cell r="I54">
            <v>16</v>
          </cell>
          <cell r="J54">
            <v>23</v>
          </cell>
          <cell r="K54">
            <v>22</v>
          </cell>
          <cell r="L54">
            <v>56</v>
          </cell>
          <cell r="M54">
            <v>55</v>
          </cell>
          <cell r="N54">
            <v>58</v>
          </cell>
          <cell r="O54">
            <v>76</v>
          </cell>
          <cell r="P54">
            <v>72</v>
          </cell>
          <cell r="Q54">
            <v>70</v>
          </cell>
          <cell r="R54">
            <v>64</v>
          </cell>
          <cell r="S54">
            <v>57</v>
          </cell>
          <cell r="T54">
            <v>60</v>
          </cell>
          <cell r="U54">
            <v>19</v>
          </cell>
          <cell r="V54">
            <v>23</v>
          </cell>
          <cell r="W54">
            <v>22</v>
          </cell>
          <cell r="X54">
            <v>20</v>
          </cell>
          <cell r="Y54">
            <v>18</v>
          </cell>
          <cell r="Z54">
            <v>21</v>
          </cell>
        </row>
        <row r="55">
          <cell r="B55" t="str">
            <v>KIADB H/W Park</v>
          </cell>
          <cell r="C55">
            <v>10</v>
          </cell>
          <cell r="D55">
            <v>10</v>
          </cell>
          <cell r="E55">
            <v>10</v>
          </cell>
          <cell r="F55">
            <v>10</v>
          </cell>
          <cell r="G55">
            <v>9</v>
          </cell>
          <cell r="H55">
            <v>10</v>
          </cell>
          <cell r="I55">
            <v>10</v>
          </cell>
          <cell r="J55">
            <v>10</v>
          </cell>
          <cell r="K55">
            <v>11</v>
          </cell>
          <cell r="L55">
            <v>12</v>
          </cell>
          <cell r="M55">
            <v>12</v>
          </cell>
          <cell r="N55">
            <v>11</v>
          </cell>
          <cell r="O55">
            <v>13</v>
          </cell>
          <cell r="P55">
            <v>13</v>
          </cell>
          <cell r="Q55">
            <v>13</v>
          </cell>
          <cell r="R55">
            <v>13</v>
          </cell>
          <cell r="S55">
            <v>13</v>
          </cell>
          <cell r="T55">
            <v>13</v>
          </cell>
          <cell r="U55">
            <v>13</v>
          </cell>
          <cell r="V55">
            <v>12</v>
          </cell>
          <cell r="W55">
            <v>11</v>
          </cell>
          <cell r="X55">
            <v>11</v>
          </cell>
          <cell r="Y55">
            <v>11</v>
          </cell>
          <cell r="Z55">
            <v>10</v>
          </cell>
        </row>
        <row r="56">
          <cell r="B56" t="str">
            <v>BRAZ TOTAL</v>
          </cell>
          <cell r="C56">
            <v>1707.7</v>
          </cell>
          <cell r="D56">
            <v>1788.2</v>
          </cell>
          <cell r="E56">
            <v>1682.6</v>
          </cell>
          <cell r="F56">
            <v>1737.6</v>
          </cell>
          <cell r="G56">
            <v>1819.7</v>
          </cell>
          <cell r="H56">
            <v>1703.1999999999998</v>
          </cell>
          <cell r="I56">
            <v>1315.3999999999999</v>
          </cell>
          <cell r="J56">
            <v>1328.8700000000001</v>
          </cell>
          <cell r="K56">
            <v>1357.4199999999998</v>
          </cell>
          <cell r="L56">
            <v>1839.4</v>
          </cell>
          <cell r="M56">
            <v>2056.9499999999998</v>
          </cell>
          <cell r="N56">
            <v>2129.1</v>
          </cell>
          <cell r="O56">
            <v>2185.67</v>
          </cell>
          <cell r="P56">
            <v>2125.27</v>
          </cell>
          <cell r="Q56">
            <v>2030.29</v>
          </cell>
          <cell r="R56">
            <v>2061.58</v>
          </cell>
          <cell r="S56">
            <v>1988.11</v>
          </cell>
          <cell r="T56">
            <v>1658.1</v>
          </cell>
          <cell r="U56">
            <v>1206.5300000000002</v>
          </cell>
          <cell r="V56">
            <v>1302.1100000000001</v>
          </cell>
          <cell r="W56">
            <v>1224.7800000000002</v>
          </cell>
          <cell r="X56">
            <v>1179.8</v>
          </cell>
          <cell r="Y56">
            <v>1162.72</v>
          </cell>
          <cell r="Z56">
            <v>1295.18</v>
          </cell>
        </row>
        <row r="57">
          <cell r="B57" t="str">
            <v>TUMKUR</v>
          </cell>
        </row>
        <row r="58">
          <cell r="B58" t="str">
            <v>Anthrasanahalli</v>
          </cell>
          <cell r="C58">
            <v>195</v>
          </cell>
          <cell r="D58">
            <v>208</v>
          </cell>
          <cell r="E58">
            <v>173</v>
          </cell>
          <cell r="F58">
            <v>203</v>
          </cell>
          <cell r="G58">
            <v>205</v>
          </cell>
          <cell r="H58">
            <v>197</v>
          </cell>
          <cell r="I58">
            <v>175</v>
          </cell>
          <cell r="J58">
            <v>176</v>
          </cell>
          <cell r="K58">
            <v>187</v>
          </cell>
          <cell r="L58">
            <v>227</v>
          </cell>
          <cell r="M58">
            <v>235</v>
          </cell>
          <cell r="N58">
            <v>248</v>
          </cell>
          <cell r="O58">
            <v>213</v>
          </cell>
          <cell r="P58">
            <v>251</v>
          </cell>
          <cell r="Q58">
            <v>218</v>
          </cell>
          <cell r="R58">
            <v>240</v>
          </cell>
          <cell r="S58">
            <v>218</v>
          </cell>
          <cell r="T58">
            <v>174</v>
          </cell>
          <cell r="U58">
            <v>82</v>
          </cell>
          <cell r="V58">
            <v>116</v>
          </cell>
          <cell r="W58">
            <v>122</v>
          </cell>
          <cell r="X58">
            <v>121</v>
          </cell>
          <cell r="Y58">
            <v>138</v>
          </cell>
          <cell r="Z58">
            <v>193</v>
          </cell>
        </row>
        <row r="59">
          <cell r="B59" t="str">
            <v>Anchepalya</v>
          </cell>
          <cell r="C59">
            <v>118</v>
          </cell>
          <cell r="D59">
            <v>159</v>
          </cell>
          <cell r="E59">
            <v>162</v>
          </cell>
          <cell r="F59">
            <v>150</v>
          </cell>
          <cell r="G59">
            <v>155</v>
          </cell>
          <cell r="H59">
            <v>147</v>
          </cell>
          <cell r="I59">
            <v>123</v>
          </cell>
          <cell r="J59">
            <v>126</v>
          </cell>
          <cell r="K59">
            <v>127</v>
          </cell>
          <cell r="L59">
            <v>150</v>
          </cell>
          <cell r="M59">
            <v>149</v>
          </cell>
          <cell r="N59">
            <v>152</v>
          </cell>
          <cell r="O59">
            <v>142</v>
          </cell>
          <cell r="P59">
            <v>162</v>
          </cell>
          <cell r="Q59">
            <v>160</v>
          </cell>
          <cell r="R59">
            <v>127</v>
          </cell>
          <cell r="S59">
            <v>135</v>
          </cell>
          <cell r="T59">
            <v>113</v>
          </cell>
          <cell r="U59">
            <v>70</v>
          </cell>
          <cell r="V59">
            <v>61</v>
          </cell>
          <cell r="W59">
            <v>61</v>
          </cell>
          <cell r="X59">
            <v>64</v>
          </cell>
          <cell r="Y59">
            <v>175</v>
          </cell>
          <cell r="Z59">
            <v>168</v>
          </cell>
        </row>
        <row r="60">
          <cell r="B60" t="str">
            <v>KB Cross</v>
          </cell>
          <cell r="C60">
            <v>176</v>
          </cell>
          <cell r="D60">
            <v>204</v>
          </cell>
          <cell r="E60">
            <v>193</v>
          </cell>
          <cell r="F60">
            <v>184</v>
          </cell>
          <cell r="G60">
            <v>185</v>
          </cell>
          <cell r="H60">
            <v>183</v>
          </cell>
          <cell r="I60">
            <v>156</v>
          </cell>
          <cell r="J60">
            <v>155</v>
          </cell>
          <cell r="K60">
            <v>169</v>
          </cell>
          <cell r="L60">
            <v>166</v>
          </cell>
          <cell r="M60">
            <v>175</v>
          </cell>
          <cell r="N60">
            <v>167</v>
          </cell>
          <cell r="O60">
            <v>133</v>
          </cell>
          <cell r="P60">
            <v>143</v>
          </cell>
          <cell r="Q60">
            <v>174</v>
          </cell>
          <cell r="R60">
            <v>152</v>
          </cell>
          <cell r="S60">
            <v>181</v>
          </cell>
          <cell r="T60">
            <v>195</v>
          </cell>
          <cell r="U60">
            <v>83</v>
          </cell>
          <cell r="V60">
            <v>80</v>
          </cell>
          <cell r="W60">
            <v>78</v>
          </cell>
          <cell r="X60">
            <v>74</v>
          </cell>
          <cell r="Y60">
            <v>207</v>
          </cell>
          <cell r="Z60">
            <v>202</v>
          </cell>
        </row>
        <row r="61">
          <cell r="B61" t="str">
            <v>Madhugiri</v>
          </cell>
          <cell r="C61">
            <v>79</v>
          </cell>
          <cell r="D61">
            <v>97</v>
          </cell>
          <cell r="E61">
            <v>79</v>
          </cell>
          <cell r="F61">
            <v>86</v>
          </cell>
          <cell r="G61">
            <v>92</v>
          </cell>
          <cell r="H61">
            <v>78</v>
          </cell>
          <cell r="I61">
            <v>71</v>
          </cell>
          <cell r="J61">
            <v>89</v>
          </cell>
          <cell r="K61">
            <v>85</v>
          </cell>
          <cell r="L61">
            <v>157</v>
          </cell>
          <cell r="M61">
            <v>132</v>
          </cell>
          <cell r="N61">
            <v>172</v>
          </cell>
          <cell r="O61">
            <v>150</v>
          </cell>
          <cell r="P61">
            <v>143</v>
          </cell>
          <cell r="Q61">
            <v>170</v>
          </cell>
          <cell r="R61">
            <v>165</v>
          </cell>
          <cell r="S61">
            <v>165</v>
          </cell>
          <cell r="T61">
            <v>95</v>
          </cell>
          <cell r="U61">
            <v>24</v>
          </cell>
          <cell r="V61">
            <v>36</v>
          </cell>
          <cell r="W61">
            <v>36</v>
          </cell>
          <cell r="X61">
            <v>33</v>
          </cell>
          <cell r="Y61">
            <v>33</v>
          </cell>
          <cell r="Z61">
            <v>84</v>
          </cell>
        </row>
        <row r="62">
          <cell r="B62" t="str">
            <v>Nittur</v>
          </cell>
          <cell r="C62">
            <v>125</v>
          </cell>
          <cell r="D62">
            <v>147</v>
          </cell>
          <cell r="E62">
            <v>142</v>
          </cell>
          <cell r="F62">
            <v>129</v>
          </cell>
          <cell r="G62">
            <v>143</v>
          </cell>
          <cell r="H62">
            <v>142</v>
          </cell>
          <cell r="I62">
            <v>107</v>
          </cell>
          <cell r="J62">
            <v>98</v>
          </cell>
          <cell r="K62">
            <v>130</v>
          </cell>
          <cell r="L62">
            <v>134</v>
          </cell>
          <cell r="M62">
            <v>166</v>
          </cell>
          <cell r="N62">
            <v>145</v>
          </cell>
          <cell r="O62">
            <v>137</v>
          </cell>
          <cell r="P62">
            <v>151</v>
          </cell>
          <cell r="Q62">
            <v>147</v>
          </cell>
          <cell r="R62">
            <v>147</v>
          </cell>
          <cell r="S62">
            <v>128</v>
          </cell>
          <cell r="T62">
            <v>90</v>
          </cell>
          <cell r="U62">
            <v>13</v>
          </cell>
          <cell r="V62">
            <v>40</v>
          </cell>
          <cell r="W62">
            <v>63</v>
          </cell>
          <cell r="X62">
            <v>65</v>
          </cell>
          <cell r="Y62">
            <v>123</v>
          </cell>
          <cell r="Z62">
            <v>154</v>
          </cell>
        </row>
        <row r="63">
          <cell r="B63" t="str">
            <v>Pavagada</v>
          </cell>
          <cell r="C63">
            <v>53</v>
          </cell>
          <cell r="D63">
            <v>62</v>
          </cell>
          <cell r="E63">
            <v>60</v>
          </cell>
          <cell r="F63">
            <v>60</v>
          </cell>
          <cell r="G63">
            <v>57</v>
          </cell>
          <cell r="H63">
            <v>58</v>
          </cell>
          <cell r="I63">
            <v>56</v>
          </cell>
          <cell r="J63">
            <v>0</v>
          </cell>
          <cell r="K63">
            <v>25</v>
          </cell>
          <cell r="L63">
            <v>0</v>
          </cell>
          <cell r="M63">
            <v>22</v>
          </cell>
          <cell r="N63">
            <v>45</v>
          </cell>
          <cell r="O63">
            <v>45</v>
          </cell>
          <cell r="P63">
            <v>46</v>
          </cell>
          <cell r="Q63">
            <v>38</v>
          </cell>
          <cell r="R63">
            <v>39</v>
          </cell>
          <cell r="S63">
            <v>49</v>
          </cell>
          <cell r="T63">
            <v>53</v>
          </cell>
          <cell r="U63">
            <v>24</v>
          </cell>
          <cell r="V63">
            <v>37</v>
          </cell>
          <cell r="W63">
            <v>31</v>
          </cell>
          <cell r="X63">
            <v>27</v>
          </cell>
          <cell r="Y63">
            <v>39</v>
          </cell>
          <cell r="Z63">
            <v>39</v>
          </cell>
        </row>
        <row r="64">
          <cell r="B64" t="str">
            <v>KIADB VN Pura</v>
          </cell>
          <cell r="C64">
            <v>44</v>
          </cell>
          <cell r="D64">
            <v>51</v>
          </cell>
          <cell r="E64">
            <v>44</v>
          </cell>
          <cell r="F64">
            <v>47</v>
          </cell>
          <cell r="G64">
            <v>52</v>
          </cell>
          <cell r="H64">
            <v>54</v>
          </cell>
          <cell r="I64">
            <v>56</v>
          </cell>
          <cell r="J64">
            <v>44</v>
          </cell>
          <cell r="K64">
            <v>51</v>
          </cell>
          <cell r="L64">
            <v>51</v>
          </cell>
          <cell r="M64">
            <v>35</v>
          </cell>
          <cell r="N64">
            <v>45</v>
          </cell>
          <cell r="O64">
            <v>34</v>
          </cell>
          <cell r="P64">
            <v>45</v>
          </cell>
          <cell r="Q64">
            <v>50</v>
          </cell>
          <cell r="R64">
            <v>62</v>
          </cell>
          <cell r="S64">
            <v>49</v>
          </cell>
          <cell r="T64">
            <v>56</v>
          </cell>
          <cell r="U64">
            <v>47</v>
          </cell>
          <cell r="V64">
            <v>26</v>
          </cell>
          <cell r="W64">
            <v>33</v>
          </cell>
          <cell r="X64">
            <v>27</v>
          </cell>
          <cell r="Y64">
            <v>42</v>
          </cell>
          <cell r="Z64">
            <v>52</v>
          </cell>
        </row>
        <row r="65">
          <cell r="B65" t="str">
            <v>Sira</v>
          </cell>
          <cell r="C65">
            <v>64</v>
          </cell>
          <cell r="D65">
            <v>75</v>
          </cell>
          <cell r="E65">
            <v>74</v>
          </cell>
          <cell r="F65">
            <v>92</v>
          </cell>
          <cell r="G65">
            <v>79</v>
          </cell>
          <cell r="H65">
            <v>89</v>
          </cell>
          <cell r="I65">
            <v>63</v>
          </cell>
          <cell r="J65">
            <v>68</v>
          </cell>
          <cell r="K65">
            <v>66</v>
          </cell>
          <cell r="L65">
            <v>77</v>
          </cell>
          <cell r="M65">
            <v>44</v>
          </cell>
          <cell r="N65">
            <v>47</v>
          </cell>
          <cell r="O65">
            <v>62</v>
          </cell>
          <cell r="P65">
            <v>59</v>
          </cell>
          <cell r="Q65">
            <v>44</v>
          </cell>
          <cell r="R65">
            <v>52</v>
          </cell>
          <cell r="S65">
            <v>64</v>
          </cell>
          <cell r="T65">
            <v>64</v>
          </cell>
          <cell r="U65">
            <v>34</v>
          </cell>
          <cell r="V65">
            <v>37</v>
          </cell>
          <cell r="W65">
            <v>43</v>
          </cell>
          <cell r="X65">
            <v>38</v>
          </cell>
          <cell r="Y65">
            <v>63</v>
          </cell>
          <cell r="Z65">
            <v>68</v>
          </cell>
        </row>
        <row r="66">
          <cell r="B66" t="str">
            <v>Hosdurga</v>
          </cell>
          <cell r="C66">
            <v>30</v>
          </cell>
          <cell r="D66">
            <v>67</v>
          </cell>
          <cell r="E66">
            <v>64</v>
          </cell>
          <cell r="F66">
            <v>69</v>
          </cell>
          <cell r="G66">
            <v>56</v>
          </cell>
          <cell r="H66">
            <v>46</v>
          </cell>
          <cell r="I66">
            <v>37</v>
          </cell>
          <cell r="J66">
            <v>33</v>
          </cell>
          <cell r="K66">
            <v>31</v>
          </cell>
          <cell r="L66">
            <v>62</v>
          </cell>
          <cell r="M66">
            <v>60</v>
          </cell>
          <cell r="N66">
            <v>62</v>
          </cell>
          <cell r="O66">
            <v>43</v>
          </cell>
          <cell r="P66">
            <v>53</v>
          </cell>
          <cell r="Q66">
            <v>76</v>
          </cell>
          <cell r="R66">
            <v>63</v>
          </cell>
          <cell r="S66">
            <v>61</v>
          </cell>
          <cell r="T66">
            <v>41</v>
          </cell>
          <cell r="U66">
            <v>22</v>
          </cell>
          <cell r="V66">
            <v>18</v>
          </cell>
          <cell r="W66">
            <v>22</v>
          </cell>
          <cell r="X66">
            <v>23</v>
          </cell>
          <cell r="Y66">
            <v>40</v>
          </cell>
          <cell r="Z66">
            <v>40</v>
          </cell>
        </row>
        <row r="67">
          <cell r="B67" t="str">
            <v>DAVANAGERE</v>
          </cell>
        </row>
        <row r="68">
          <cell r="B68" t="str">
            <v>Benkikere</v>
          </cell>
          <cell r="C68">
            <v>92</v>
          </cell>
          <cell r="D68">
            <v>80</v>
          </cell>
          <cell r="E68">
            <v>75</v>
          </cell>
          <cell r="F68">
            <v>67</v>
          </cell>
          <cell r="G68">
            <v>53</v>
          </cell>
          <cell r="H68">
            <v>44</v>
          </cell>
          <cell r="I68">
            <v>60</v>
          </cell>
          <cell r="J68">
            <v>101</v>
          </cell>
          <cell r="K68">
            <v>103</v>
          </cell>
          <cell r="L68">
            <v>111</v>
          </cell>
          <cell r="M68">
            <v>106</v>
          </cell>
          <cell r="N68">
            <v>92</v>
          </cell>
          <cell r="O68">
            <v>82</v>
          </cell>
          <cell r="P68">
            <v>69</v>
          </cell>
          <cell r="Q68">
            <v>76</v>
          </cell>
          <cell r="R68">
            <v>88</v>
          </cell>
          <cell r="S68">
            <v>78</v>
          </cell>
          <cell r="T68">
            <v>83</v>
          </cell>
          <cell r="U68">
            <v>76</v>
          </cell>
          <cell r="V68">
            <v>87</v>
          </cell>
          <cell r="W68">
            <v>93</v>
          </cell>
          <cell r="X68">
            <v>114</v>
          </cell>
          <cell r="Y68">
            <v>120</v>
          </cell>
          <cell r="Z68">
            <v>115</v>
          </cell>
        </row>
        <row r="69">
          <cell r="B69" t="str">
            <v xml:space="preserve">Chithradurga </v>
          </cell>
          <cell r="C69">
            <v>121</v>
          </cell>
          <cell r="D69">
            <v>144</v>
          </cell>
          <cell r="E69">
            <v>178</v>
          </cell>
          <cell r="F69">
            <v>180</v>
          </cell>
          <cell r="G69">
            <v>172</v>
          </cell>
          <cell r="H69">
            <v>153</v>
          </cell>
          <cell r="I69">
            <v>169</v>
          </cell>
          <cell r="J69">
            <v>171</v>
          </cell>
          <cell r="K69">
            <v>168</v>
          </cell>
          <cell r="L69">
            <v>205</v>
          </cell>
          <cell r="M69">
            <v>223</v>
          </cell>
          <cell r="N69">
            <v>219</v>
          </cell>
          <cell r="O69">
            <v>235</v>
          </cell>
          <cell r="P69">
            <v>225</v>
          </cell>
          <cell r="Q69">
            <v>202</v>
          </cell>
          <cell r="R69">
            <v>201</v>
          </cell>
          <cell r="S69">
            <v>185</v>
          </cell>
          <cell r="T69">
            <v>153</v>
          </cell>
          <cell r="U69">
            <v>152</v>
          </cell>
          <cell r="V69">
            <v>139</v>
          </cell>
          <cell r="W69">
            <v>137</v>
          </cell>
          <cell r="X69">
            <v>115</v>
          </cell>
          <cell r="Y69">
            <v>170</v>
          </cell>
          <cell r="Z69">
            <v>198</v>
          </cell>
        </row>
        <row r="70">
          <cell r="B70" t="str">
            <v>Davangere</v>
          </cell>
          <cell r="C70">
            <v>133</v>
          </cell>
          <cell r="D70">
            <v>140</v>
          </cell>
          <cell r="E70">
            <v>127</v>
          </cell>
          <cell r="F70">
            <v>132</v>
          </cell>
          <cell r="G70">
            <v>126</v>
          </cell>
          <cell r="H70">
            <v>124</v>
          </cell>
          <cell r="I70">
            <v>116</v>
          </cell>
          <cell r="J70">
            <v>123</v>
          </cell>
          <cell r="K70">
            <v>132</v>
          </cell>
          <cell r="L70">
            <v>159</v>
          </cell>
          <cell r="M70">
            <v>153</v>
          </cell>
          <cell r="N70">
            <v>159</v>
          </cell>
          <cell r="O70">
            <v>149</v>
          </cell>
          <cell r="P70">
            <v>141</v>
          </cell>
          <cell r="Q70">
            <v>131</v>
          </cell>
          <cell r="R70">
            <v>143</v>
          </cell>
          <cell r="S70">
            <v>156</v>
          </cell>
          <cell r="T70">
            <v>146</v>
          </cell>
          <cell r="U70">
            <v>133</v>
          </cell>
          <cell r="V70">
            <v>123</v>
          </cell>
          <cell r="W70">
            <v>118</v>
          </cell>
          <cell r="X70">
            <v>119</v>
          </cell>
          <cell r="Y70">
            <v>141</v>
          </cell>
          <cell r="Z70">
            <v>157</v>
          </cell>
        </row>
        <row r="71">
          <cell r="B71" t="str">
            <v>Hiriyur</v>
          </cell>
          <cell r="C71">
            <v>99</v>
          </cell>
          <cell r="D71">
            <v>162</v>
          </cell>
          <cell r="E71">
            <v>155</v>
          </cell>
          <cell r="F71">
            <v>134</v>
          </cell>
          <cell r="G71">
            <v>153</v>
          </cell>
          <cell r="H71">
            <v>160</v>
          </cell>
          <cell r="I71">
            <v>143</v>
          </cell>
          <cell r="J71">
            <v>104</v>
          </cell>
          <cell r="K71">
            <v>100</v>
          </cell>
          <cell r="L71">
            <v>177</v>
          </cell>
          <cell r="M71">
            <v>212</v>
          </cell>
          <cell r="N71">
            <v>219</v>
          </cell>
          <cell r="O71">
            <v>193</v>
          </cell>
          <cell r="P71">
            <v>243</v>
          </cell>
          <cell r="Q71">
            <v>231</v>
          </cell>
          <cell r="R71">
            <v>250</v>
          </cell>
          <cell r="S71">
            <v>238</v>
          </cell>
          <cell r="T71">
            <v>175</v>
          </cell>
          <cell r="U71">
            <v>75</v>
          </cell>
          <cell r="V71">
            <v>90</v>
          </cell>
          <cell r="W71">
            <v>85</v>
          </cell>
          <cell r="X71">
            <v>84</v>
          </cell>
          <cell r="Y71">
            <v>114</v>
          </cell>
          <cell r="Z71">
            <v>121</v>
          </cell>
        </row>
        <row r="72">
          <cell r="B72" t="str">
            <v>Honnali</v>
          </cell>
          <cell r="C72">
            <v>116</v>
          </cell>
          <cell r="D72">
            <v>134</v>
          </cell>
          <cell r="E72">
            <v>133</v>
          </cell>
          <cell r="F72">
            <v>115</v>
          </cell>
          <cell r="G72">
            <v>98</v>
          </cell>
          <cell r="H72">
            <v>64</v>
          </cell>
          <cell r="I72">
            <v>87</v>
          </cell>
          <cell r="J72">
            <v>95</v>
          </cell>
          <cell r="K72">
            <v>101</v>
          </cell>
          <cell r="L72">
            <v>115</v>
          </cell>
          <cell r="M72">
            <v>135</v>
          </cell>
          <cell r="N72">
            <v>134</v>
          </cell>
          <cell r="O72">
            <v>156</v>
          </cell>
          <cell r="P72">
            <v>162</v>
          </cell>
          <cell r="Q72">
            <v>143</v>
          </cell>
          <cell r="R72">
            <v>137</v>
          </cell>
          <cell r="S72">
            <v>158</v>
          </cell>
          <cell r="T72">
            <v>132</v>
          </cell>
          <cell r="U72">
            <v>90</v>
          </cell>
          <cell r="V72">
            <v>55</v>
          </cell>
          <cell r="W72">
            <v>57</v>
          </cell>
          <cell r="X72">
            <v>37</v>
          </cell>
          <cell r="Y72">
            <v>66</v>
          </cell>
          <cell r="Z72">
            <v>99</v>
          </cell>
        </row>
        <row r="73">
          <cell r="B73" t="str">
            <v>Tallak</v>
          </cell>
          <cell r="C73">
            <v>38</v>
          </cell>
          <cell r="D73">
            <v>48</v>
          </cell>
          <cell r="E73">
            <v>50</v>
          </cell>
          <cell r="F73">
            <v>37</v>
          </cell>
          <cell r="G73">
            <v>49</v>
          </cell>
          <cell r="H73">
            <v>53</v>
          </cell>
          <cell r="I73">
            <v>56</v>
          </cell>
          <cell r="J73">
            <v>51</v>
          </cell>
          <cell r="K73">
            <v>60</v>
          </cell>
          <cell r="L73">
            <v>92</v>
          </cell>
          <cell r="M73">
            <v>105</v>
          </cell>
          <cell r="N73">
            <v>116</v>
          </cell>
          <cell r="O73">
            <v>115</v>
          </cell>
          <cell r="P73">
            <v>89</v>
          </cell>
          <cell r="Q73">
            <v>110</v>
          </cell>
          <cell r="R73">
            <v>105</v>
          </cell>
          <cell r="S73">
            <v>78</v>
          </cell>
          <cell r="T73">
            <v>67</v>
          </cell>
          <cell r="U73">
            <v>48</v>
          </cell>
          <cell r="V73">
            <v>32</v>
          </cell>
          <cell r="W73">
            <v>30</v>
          </cell>
          <cell r="X73">
            <v>31</v>
          </cell>
          <cell r="Y73">
            <v>29</v>
          </cell>
          <cell r="Z73">
            <v>37</v>
          </cell>
        </row>
        <row r="74">
          <cell r="B74" t="str">
            <v>Neelagunda</v>
          </cell>
          <cell r="C74">
            <v>19</v>
          </cell>
          <cell r="D74">
            <v>20</v>
          </cell>
          <cell r="E74">
            <v>20</v>
          </cell>
          <cell r="F74">
            <v>28</v>
          </cell>
          <cell r="G74">
            <v>57</v>
          </cell>
          <cell r="H74">
            <v>65</v>
          </cell>
          <cell r="I74">
            <v>58</v>
          </cell>
          <cell r="J74">
            <v>81</v>
          </cell>
          <cell r="K74">
            <v>92</v>
          </cell>
          <cell r="L74">
            <v>90</v>
          </cell>
          <cell r="M74">
            <v>84</v>
          </cell>
          <cell r="N74">
            <v>65</v>
          </cell>
          <cell r="O74">
            <v>42</v>
          </cell>
          <cell r="P74">
            <v>43</v>
          </cell>
          <cell r="Q74">
            <v>64</v>
          </cell>
          <cell r="R74">
            <v>55</v>
          </cell>
          <cell r="S74">
            <v>63</v>
          </cell>
          <cell r="T74">
            <v>50</v>
          </cell>
          <cell r="U74">
            <v>45</v>
          </cell>
          <cell r="V74">
            <v>29</v>
          </cell>
          <cell r="W74">
            <v>33</v>
          </cell>
          <cell r="X74">
            <v>18</v>
          </cell>
          <cell r="Y74">
            <v>13</v>
          </cell>
          <cell r="Z74">
            <v>24</v>
          </cell>
        </row>
        <row r="75">
          <cell r="B75" t="str">
            <v>Guttur</v>
          </cell>
          <cell r="C75">
            <v>17</v>
          </cell>
          <cell r="D75">
            <v>16</v>
          </cell>
          <cell r="E75">
            <v>17</v>
          </cell>
          <cell r="F75">
            <v>19</v>
          </cell>
          <cell r="G75">
            <v>24</v>
          </cell>
          <cell r="H75">
            <v>24</v>
          </cell>
          <cell r="I75">
            <v>19</v>
          </cell>
          <cell r="J75">
            <v>20</v>
          </cell>
          <cell r="K75">
            <v>22</v>
          </cell>
          <cell r="L75">
            <v>28</v>
          </cell>
          <cell r="M75">
            <v>32</v>
          </cell>
          <cell r="N75">
            <v>31</v>
          </cell>
          <cell r="O75">
            <v>29</v>
          </cell>
          <cell r="P75">
            <v>31</v>
          </cell>
          <cell r="Q75">
            <v>28</v>
          </cell>
          <cell r="R75">
            <v>26</v>
          </cell>
          <cell r="S75">
            <v>20</v>
          </cell>
          <cell r="T75">
            <v>21</v>
          </cell>
          <cell r="U75">
            <v>22</v>
          </cell>
          <cell r="V75">
            <v>10</v>
          </cell>
          <cell r="W75">
            <v>9</v>
          </cell>
          <cell r="X75">
            <v>10</v>
          </cell>
          <cell r="Y75">
            <v>9</v>
          </cell>
          <cell r="Z75">
            <v>11</v>
          </cell>
        </row>
        <row r="76">
          <cell r="B76" t="str">
            <v>CTAZ TOTAL</v>
          </cell>
          <cell r="C76">
            <v>1519</v>
          </cell>
          <cell r="D76">
            <v>1814</v>
          </cell>
          <cell r="E76">
            <v>1746</v>
          </cell>
          <cell r="F76">
            <v>1732</v>
          </cell>
          <cell r="G76">
            <v>1756</v>
          </cell>
          <cell r="H76">
            <v>1681</v>
          </cell>
          <cell r="I76">
            <v>1552</v>
          </cell>
          <cell r="J76">
            <v>1535</v>
          </cell>
          <cell r="K76">
            <v>1649</v>
          </cell>
          <cell r="L76">
            <v>2001</v>
          </cell>
          <cell r="M76">
            <v>2068</v>
          </cell>
          <cell r="N76">
            <v>2118</v>
          </cell>
          <cell r="O76">
            <v>1960</v>
          </cell>
          <cell r="P76">
            <v>2056</v>
          </cell>
          <cell r="Q76">
            <v>2062</v>
          </cell>
          <cell r="R76">
            <v>2052</v>
          </cell>
          <cell r="S76">
            <v>2026</v>
          </cell>
          <cell r="T76">
            <v>1708</v>
          </cell>
          <cell r="U76">
            <v>1040</v>
          </cell>
          <cell r="V76">
            <v>1016</v>
          </cell>
          <cell r="W76">
            <v>1051</v>
          </cell>
          <cell r="X76">
            <v>1000</v>
          </cell>
          <cell r="Y76">
            <v>1522</v>
          </cell>
          <cell r="Z76">
            <v>1762</v>
          </cell>
        </row>
        <row r="77">
          <cell r="B77" t="str">
            <v>EHT</v>
          </cell>
        </row>
        <row r="78">
          <cell r="B78" t="str">
            <v>Harohalli</v>
          </cell>
          <cell r="C78">
            <v>36</v>
          </cell>
          <cell r="D78">
            <v>36</v>
          </cell>
          <cell r="E78">
            <v>36</v>
          </cell>
          <cell r="F78">
            <v>36</v>
          </cell>
          <cell r="G78">
            <v>36</v>
          </cell>
          <cell r="H78">
            <v>37</v>
          </cell>
          <cell r="I78">
            <v>38</v>
          </cell>
          <cell r="J78">
            <v>36</v>
          </cell>
          <cell r="K78">
            <v>36</v>
          </cell>
          <cell r="L78">
            <v>36</v>
          </cell>
          <cell r="M78">
            <v>44</v>
          </cell>
          <cell r="N78">
            <v>36</v>
          </cell>
          <cell r="O78">
            <v>35</v>
          </cell>
          <cell r="P78">
            <v>44</v>
          </cell>
          <cell r="Q78">
            <v>37</v>
          </cell>
          <cell r="R78">
            <v>37</v>
          </cell>
          <cell r="S78">
            <v>37</v>
          </cell>
          <cell r="T78">
            <v>36</v>
          </cell>
          <cell r="U78">
            <v>35</v>
          </cell>
          <cell r="V78">
            <v>36</v>
          </cell>
          <cell r="W78">
            <v>35</v>
          </cell>
          <cell r="X78">
            <v>36</v>
          </cell>
          <cell r="Y78">
            <v>36</v>
          </cell>
          <cell r="Z78">
            <v>36</v>
          </cell>
        </row>
        <row r="79">
          <cell r="B79" t="str">
            <v>Tataguni</v>
          </cell>
          <cell r="C79">
            <v>36</v>
          </cell>
          <cell r="D79">
            <v>36</v>
          </cell>
          <cell r="E79">
            <v>35</v>
          </cell>
          <cell r="F79">
            <v>36</v>
          </cell>
          <cell r="G79">
            <v>36</v>
          </cell>
          <cell r="H79">
            <v>36</v>
          </cell>
          <cell r="I79">
            <v>29</v>
          </cell>
          <cell r="J79">
            <v>36</v>
          </cell>
          <cell r="K79">
            <v>36</v>
          </cell>
          <cell r="L79">
            <v>36</v>
          </cell>
          <cell r="M79">
            <v>35</v>
          </cell>
          <cell r="N79">
            <v>36</v>
          </cell>
          <cell r="O79">
            <v>39</v>
          </cell>
          <cell r="P79">
            <v>36</v>
          </cell>
          <cell r="Q79">
            <v>35</v>
          </cell>
          <cell r="R79">
            <v>36</v>
          </cell>
          <cell r="S79">
            <v>36</v>
          </cell>
          <cell r="T79">
            <v>36</v>
          </cell>
          <cell r="U79">
            <v>37</v>
          </cell>
          <cell r="V79">
            <v>35</v>
          </cell>
          <cell r="W79">
            <v>36</v>
          </cell>
          <cell r="X79">
            <v>36</v>
          </cell>
          <cell r="Y79">
            <v>36</v>
          </cell>
          <cell r="Z79">
            <v>36</v>
          </cell>
        </row>
        <row r="80">
          <cell r="B80" t="str">
            <v>CPRI</v>
          </cell>
          <cell r="C80">
            <v>5</v>
          </cell>
          <cell r="D80">
            <v>5</v>
          </cell>
          <cell r="E80">
            <v>5</v>
          </cell>
          <cell r="F80">
            <v>5</v>
          </cell>
          <cell r="G80">
            <v>5</v>
          </cell>
          <cell r="H80">
            <v>5</v>
          </cell>
          <cell r="I80">
            <v>5</v>
          </cell>
          <cell r="J80">
            <v>5</v>
          </cell>
          <cell r="K80">
            <v>5</v>
          </cell>
          <cell r="L80">
            <v>5</v>
          </cell>
          <cell r="M80">
            <v>5</v>
          </cell>
          <cell r="N80">
            <v>5</v>
          </cell>
          <cell r="O80">
            <v>5</v>
          </cell>
          <cell r="P80">
            <v>5</v>
          </cell>
          <cell r="Q80">
            <v>5</v>
          </cell>
          <cell r="R80">
            <v>5</v>
          </cell>
          <cell r="S80">
            <v>5</v>
          </cell>
          <cell r="T80">
            <v>5</v>
          </cell>
          <cell r="U80">
            <v>5</v>
          </cell>
          <cell r="V80">
            <v>5</v>
          </cell>
          <cell r="W80">
            <v>5</v>
          </cell>
          <cell r="X80">
            <v>5</v>
          </cell>
          <cell r="Y80">
            <v>5</v>
          </cell>
          <cell r="Z80">
            <v>5</v>
          </cell>
        </row>
        <row r="81">
          <cell r="B81" t="str">
            <v>ITPL</v>
          </cell>
          <cell r="C81">
            <v>5</v>
          </cell>
          <cell r="D81">
            <v>5</v>
          </cell>
          <cell r="E81">
            <v>5</v>
          </cell>
          <cell r="F81">
            <v>5</v>
          </cell>
          <cell r="G81">
            <v>5</v>
          </cell>
          <cell r="H81">
            <v>5</v>
          </cell>
          <cell r="I81">
            <v>5</v>
          </cell>
          <cell r="J81">
            <v>5</v>
          </cell>
          <cell r="K81">
            <v>5</v>
          </cell>
          <cell r="L81">
            <v>5</v>
          </cell>
          <cell r="M81">
            <v>5</v>
          </cell>
          <cell r="N81">
            <v>5</v>
          </cell>
          <cell r="O81">
            <v>5</v>
          </cell>
          <cell r="P81">
            <v>5</v>
          </cell>
          <cell r="Q81">
            <v>5</v>
          </cell>
          <cell r="R81">
            <v>5</v>
          </cell>
          <cell r="S81">
            <v>5</v>
          </cell>
          <cell r="T81">
            <v>5</v>
          </cell>
          <cell r="U81">
            <v>5</v>
          </cell>
          <cell r="V81">
            <v>5</v>
          </cell>
          <cell r="W81">
            <v>5</v>
          </cell>
          <cell r="X81">
            <v>5</v>
          </cell>
          <cell r="Y81">
            <v>5</v>
          </cell>
          <cell r="Z81">
            <v>5</v>
          </cell>
        </row>
        <row r="82">
          <cell r="B82" t="str">
            <v>Railway</v>
          </cell>
          <cell r="C82">
            <v>16</v>
          </cell>
          <cell r="D82">
            <v>6</v>
          </cell>
          <cell r="E82">
            <v>16</v>
          </cell>
          <cell r="F82">
            <v>3</v>
          </cell>
          <cell r="G82">
            <v>43</v>
          </cell>
          <cell r="H82">
            <v>38</v>
          </cell>
          <cell r="I82">
            <v>28</v>
          </cell>
          <cell r="J82">
            <v>18</v>
          </cell>
          <cell r="K82">
            <v>6</v>
          </cell>
          <cell r="L82">
            <v>58</v>
          </cell>
          <cell r="M82">
            <v>45</v>
          </cell>
          <cell r="N82">
            <v>27</v>
          </cell>
          <cell r="O82">
            <v>32</v>
          </cell>
          <cell r="P82">
            <v>-4</v>
          </cell>
          <cell r="Q82">
            <v>15</v>
          </cell>
          <cell r="R82">
            <v>-6</v>
          </cell>
          <cell r="S82">
            <v>33</v>
          </cell>
          <cell r="T82">
            <v>40</v>
          </cell>
          <cell r="U82">
            <v>37</v>
          </cell>
          <cell r="V82">
            <v>19</v>
          </cell>
          <cell r="W82">
            <v>33</v>
          </cell>
          <cell r="X82">
            <v>45</v>
          </cell>
          <cell r="Y82">
            <v>29</v>
          </cell>
          <cell r="Z82">
            <v>-25</v>
          </cell>
        </row>
        <row r="83">
          <cell r="B83" t="str">
            <v>Toyota</v>
          </cell>
          <cell r="C83">
            <v>6</v>
          </cell>
          <cell r="D83">
            <v>6</v>
          </cell>
          <cell r="E83">
            <v>4</v>
          </cell>
          <cell r="F83">
            <v>6</v>
          </cell>
          <cell r="G83">
            <v>6</v>
          </cell>
          <cell r="H83">
            <v>6</v>
          </cell>
          <cell r="I83">
            <v>8</v>
          </cell>
          <cell r="J83">
            <v>8</v>
          </cell>
          <cell r="K83">
            <v>8</v>
          </cell>
          <cell r="L83">
            <v>8</v>
          </cell>
          <cell r="M83">
            <v>7</v>
          </cell>
          <cell r="N83">
            <v>8</v>
          </cell>
          <cell r="O83">
            <v>6</v>
          </cell>
          <cell r="P83">
            <v>8</v>
          </cell>
          <cell r="Q83">
            <v>8</v>
          </cell>
          <cell r="R83">
            <v>8</v>
          </cell>
          <cell r="S83">
            <v>8</v>
          </cell>
          <cell r="T83">
            <v>7</v>
          </cell>
          <cell r="U83">
            <v>9</v>
          </cell>
          <cell r="V83">
            <v>9</v>
          </cell>
          <cell r="W83">
            <v>7</v>
          </cell>
          <cell r="X83">
            <v>8</v>
          </cell>
          <cell r="Y83">
            <v>7</v>
          </cell>
          <cell r="Z83">
            <v>8</v>
          </cell>
        </row>
        <row r="84">
          <cell r="B84" t="str">
            <v>EHT TOTAL</v>
          </cell>
          <cell r="C84">
            <v>104</v>
          </cell>
          <cell r="D84">
            <v>94</v>
          </cell>
          <cell r="E84">
            <v>101</v>
          </cell>
          <cell r="F84">
            <v>91</v>
          </cell>
          <cell r="G84">
            <v>131</v>
          </cell>
          <cell r="H84">
            <v>127</v>
          </cell>
          <cell r="I84">
            <v>113</v>
          </cell>
          <cell r="J84">
            <v>108</v>
          </cell>
          <cell r="K84">
            <v>96</v>
          </cell>
          <cell r="L84">
            <v>148</v>
          </cell>
          <cell r="M84">
            <v>141</v>
          </cell>
          <cell r="N84">
            <v>117</v>
          </cell>
          <cell r="O84">
            <v>122</v>
          </cell>
          <cell r="P84">
            <v>94</v>
          </cell>
          <cell r="Q84">
            <v>105</v>
          </cell>
          <cell r="R84">
            <v>85</v>
          </cell>
          <cell r="S84">
            <v>124</v>
          </cell>
          <cell r="T84">
            <v>129</v>
          </cell>
          <cell r="U84">
            <v>128</v>
          </cell>
          <cell r="V84">
            <v>109</v>
          </cell>
          <cell r="W84">
            <v>121</v>
          </cell>
          <cell r="X84">
            <v>135</v>
          </cell>
          <cell r="Y84">
            <v>118</v>
          </cell>
          <cell r="Z84">
            <v>65</v>
          </cell>
        </row>
        <row r="86">
          <cell r="B86" t="str">
            <v>BESCOM TOTAL</v>
          </cell>
          <cell r="C86">
            <v>5714.83</v>
          </cell>
          <cell r="D86">
            <v>5918.29</v>
          </cell>
          <cell r="E86">
            <v>5682.57</v>
          </cell>
          <cell r="F86">
            <v>5666.4400000000005</v>
          </cell>
          <cell r="G86">
            <v>5790.25</v>
          </cell>
          <cell r="H86">
            <v>5685.29</v>
          </cell>
          <cell r="I86">
            <v>5490.2599999999993</v>
          </cell>
          <cell r="J86">
            <v>6032.84</v>
          </cell>
          <cell r="K86">
            <v>6436.74</v>
          </cell>
          <cell r="L86">
            <v>7399.55</v>
          </cell>
          <cell r="M86">
            <v>7772.4699999999993</v>
          </cell>
          <cell r="N86">
            <v>7915.7999999999993</v>
          </cell>
          <cell r="O86">
            <v>7782.23</v>
          </cell>
          <cell r="P86">
            <v>7690.1399999999994</v>
          </cell>
          <cell r="Q86">
            <v>7510.45</v>
          </cell>
          <cell r="R86">
            <v>7618.38</v>
          </cell>
          <cell r="S86">
            <v>7551.44</v>
          </cell>
          <cell r="T86">
            <v>6950.08</v>
          </cell>
          <cell r="U86">
            <v>5784.93</v>
          </cell>
          <cell r="V86">
            <v>5933.68</v>
          </cell>
          <cell r="W86">
            <v>5716.32</v>
          </cell>
          <cell r="X86">
            <v>5504.85</v>
          </cell>
          <cell r="Y86">
            <v>5720.76</v>
          </cell>
          <cell r="Z86">
            <v>5762.03</v>
          </cell>
        </row>
        <row r="87">
          <cell r="B87" t="str">
            <v>ALLOCATION</v>
          </cell>
        </row>
        <row r="88">
          <cell r="B88" t="str">
            <v>STATE LOAD</v>
          </cell>
          <cell r="C88">
            <v>11139</v>
          </cell>
          <cell r="D88">
            <v>11538</v>
          </cell>
          <cell r="E88">
            <v>11043</v>
          </cell>
          <cell r="F88">
            <v>10715</v>
          </cell>
          <cell r="G88">
            <v>11065</v>
          </cell>
          <cell r="H88">
            <v>11144</v>
          </cell>
          <cell r="I88">
            <v>11130</v>
          </cell>
          <cell r="J88">
            <v>12705</v>
          </cell>
          <cell r="K88">
            <v>13691</v>
          </cell>
          <cell r="L88">
            <v>15171</v>
          </cell>
          <cell r="M88">
            <v>15581</v>
          </cell>
          <cell r="N88">
            <v>15633</v>
          </cell>
          <cell r="O88">
            <v>15468</v>
          </cell>
          <cell r="P88">
            <v>15570</v>
          </cell>
          <cell r="Q88">
            <v>14934</v>
          </cell>
          <cell r="R88">
            <v>15210</v>
          </cell>
          <cell r="S88">
            <v>14942</v>
          </cell>
          <cell r="T88">
            <v>13635</v>
          </cell>
          <cell r="U88">
            <v>11206</v>
          </cell>
          <cell r="V88">
            <v>11421</v>
          </cell>
          <cell r="W88">
            <v>11134</v>
          </cell>
          <cell r="X88">
            <v>10837</v>
          </cell>
          <cell r="Y88">
            <v>11475</v>
          </cell>
          <cell r="Z88">
            <v>11781</v>
          </cell>
        </row>
        <row r="89">
          <cell r="B89" t="str">
            <v>GENERATION</v>
          </cell>
          <cell r="C89">
            <v>11579</v>
          </cell>
          <cell r="D89">
            <v>11872</v>
          </cell>
          <cell r="E89">
            <v>11370</v>
          </cell>
          <cell r="F89">
            <v>10917</v>
          </cell>
          <cell r="G89">
            <v>11517</v>
          </cell>
          <cell r="H89">
            <v>11669</v>
          </cell>
          <cell r="I89">
            <v>11771</v>
          </cell>
          <cell r="J89">
            <v>13524</v>
          </cell>
          <cell r="K89">
            <v>14554</v>
          </cell>
          <cell r="L89">
            <v>16067</v>
          </cell>
          <cell r="M89">
            <v>16337</v>
          </cell>
          <cell r="N89">
            <v>16634</v>
          </cell>
          <cell r="O89">
            <v>16332</v>
          </cell>
          <cell r="P89">
            <v>16281</v>
          </cell>
          <cell r="Q89">
            <v>15698</v>
          </cell>
          <cell r="R89">
            <v>15737</v>
          </cell>
          <cell r="S89">
            <v>15632</v>
          </cell>
          <cell r="T89">
            <v>14251</v>
          </cell>
          <cell r="U89">
            <v>11780</v>
          </cell>
          <cell r="V89">
            <v>11958</v>
          </cell>
          <cell r="W89">
            <v>11475</v>
          </cell>
          <cell r="X89">
            <v>11232</v>
          </cell>
          <cell r="Y89">
            <v>11826</v>
          </cell>
          <cell r="Z89">
            <v>12114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07.03.2024 (THURSDAY)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f>VLOOKUP(C5,'[1]Allocation '!C$1:D$65536,2,0)</f>
        <v>50.5</v>
      </c>
      <c r="E5" s="24">
        <f>VLOOKUP(C5,[1]Actuals!B$1:C$65536,2,0)</f>
        <v>53</v>
      </c>
      <c r="F5" s="24">
        <f>(E5-D5)/D5*100</f>
        <v>4.9504950495049505</v>
      </c>
      <c r="G5" s="24">
        <f>VLOOKUP(C5,'[1]Allocation '!C$1:E$65536,3,0)</f>
        <v>45</v>
      </c>
      <c r="H5" s="24">
        <f>VLOOKUP(C5,[1]Actuals!B$1:D$65536,3,0)</f>
        <v>49</v>
      </c>
      <c r="I5" s="24">
        <f>(H5-G5)/G5*100</f>
        <v>8.8888888888888893</v>
      </c>
      <c r="J5" s="24">
        <f>VLOOKUP(C5,'[1]Allocation '!C$1:F$65536,4,0)</f>
        <v>43</v>
      </c>
      <c r="K5" s="24">
        <f>VLOOKUP(C5,[1]Actuals!B$1:E$65536,4,0)</f>
        <v>46</v>
      </c>
      <c r="L5" s="24">
        <f>(K5-J5)/J5*100</f>
        <v>6.9767441860465116</v>
      </c>
      <c r="M5" s="24">
        <f>VLOOKUP(C5,'[1]Allocation '!C$1:G$65536,5,0)</f>
        <v>42</v>
      </c>
      <c r="N5" s="24">
        <f>VLOOKUP(C5,[1]Actuals!B$1:F$65536,5,0)</f>
        <v>45</v>
      </c>
      <c r="O5" s="24">
        <f>(N5-M5)/M5*100</f>
        <v>7.1428571428571423</v>
      </c>
      <c r="P5" s="24">
        <f>VLOOKUP(C5,'[1]Allocation '!C$1:H$65536,6,0)</f>
        <v>41.5</v>
      </c>
      <c r="Q5" s="24">
        <f>VLOOKUP(C5,[1]Actuals!B$1:G$65536,6,0)</f>
        <v>45</v>
      </c>
      <c r="R5" s="24">
        <f>(Q5-P5)/P5*100</f>
        <v>8.4337349397590362</v>
      </c>
      <c r="S5" s="24">
        <f>VLOOKUP(C5,'[1]Allocation '!C$1:I$65536,7,0)</f>
        <v>43.5</v>
      </c>
      <c r="T5" s="24">
        <f>VLOOKUP(C5,[1]Actuals!B$1:H$65536,7,0)</f>
        <v>47</v>
      </c>
      <c r="U5" s="24">
        <f>(T5-S5)/S5*100</f>
        <v>8.0459770114942533</v>
      </c>
      <c r="V5" s="25">
        <f>VLOOKUP(C5,'[1]Allocation '!C$1:J$65536,8,0)</f>
        <v>49.5</v>
      </c>
      <c r="W5" s="24">
        <f>VLOOKUP(C5,[1]Actuals!B$1:I$65536,8,0)</f>
        <v>51</v>
      </c>
      <c r="X5" s="24">
        <f>(W5-V5)/V5*100</f>
        <v>3.0303030303030303</v>
      </c>
      <c r="Y5" s="24">
        <f>VLOOKUP(C5,'[1]Allocation '!C$1:K$65536,9,0)</f>
        <v>59</v>
      </c>
      <c r="Z5" s="24">
        <f>VLOOKUP(C5,[1]Actuals!B$1:J$65536,9,0)</f>
        <v>61</v>
      </c>
      <c r="AA5" s="24">
        <f>(Z5-Y5)/Y5*100</f>
        <v>3.3898305084745761</v>
      </c>
      <c r="AB5" s="24">
        <f>VLOOKUP(C5,'[1]Allocation '!C$1:L$65536,10,0)</f>
        <v>69</v>
      </c>
      <c r="AC5" s="24">
        <f>VLOOKUP(C5,[1]Actuals!B$1:K$65536,10,0)</f>
        <v>71</v>
      </c>
      <c r="AD5" s="24">
        <f>(AC5-AB5)/AB5*100</f>
        <v>2.8985507246376812</v>
      </c>
      <c r="AE5" s="24">
        <f>VLOOKUP(C5,'[1]Allocation '!C$1:M$65536,11,0)</f>
        <v>75</v>
      </c>
      <c r="AF5" s="24">
        <f>VLOOKUP(C5,[1]Actuals!B$1:L$65536,11,0)</f>
        <v>78</v>
      </c>
      <c r="AG5" s="24">
        <f>(AF5-AE5)/AE5*100</f>
        <v>4</v>
      </c>
      <c r="AH5" s="24">
        <f>VLOOKUP(C5,'[1]Allocation '!C$1:N$65536,12,0)</f>
        <v>86.5</v>
      </c>
      <c r="AI5" s="24">
        <f>VLOOKUP(C5,[1]Actuals!B$1:M$65536,12,0)</f>
        <v>90</v>
      </c>
      <c r="AJ5" s="24">
        <f>(AI5-AH5)/AH5*100</f>
        <v>4.0462427745664744</v>
      </c>
      <c r="AK5" s="24">
        <f>VLOOKUP(C5,'[1]Allocation '!C$1:O$65536,13,0)</f>
        <v>96</v>
      </c>
      <c r="AL5" s="24">
        <f>VLOOKUP(C5,[1]Actuals!B$1:N$65536,13,0)</f>
        <v>98</v>
      </c>
      <c r="AM5" s="24">
        <f>(AL5-AK5)/AK5*100</f>
        <v>2.083333333333333</v>
      </c>
      <c r="AN5" s="24">
        <f>VLOOKUP(C5,'[1]Allocation '!C$1:P$65536,14,0)</f>
        <v>99.5</v>
      </c>
      <c r="AO5" s="24">
        <f>VLOOKUP(C5,[1]Actuals!B$1:O$65536,14,0)</f>
        <v>101</v>
      </c>
      <c r="AP5" s="24">
        <f>(AO5-AN5)/AN5*100</f>
        <v>1.5075376884422109</v>
      </c>
      <c r="AQ5" s="24">
        <f>VLOOKUP(C5,'[1]Allocation '!C$1:Q$65536,15,0)</f>
        <v>98.5</v>
      </c>
      <c r="AR5" s="24">
        <f>VLOOKUP(C5,[1]Actuals!B$1:P$65536,15,0)</f>
        <v>101</v>
      </c>
      <c r="AS5" s="24">
        <f>(AR5-AQ5)/AQ5*100</f>
        <v>2.5380710659898478</v>
      </c>
      <c r="AT5" s="24">
        <f>VLOOKUP(C5,'[1]Allocation '!C$1:R$65536,16,0)</f>
        <v>96</v>
      </c>
      <c r="AU5" s="24">
        <f>VLOOKUP(C5,[1]Actuals!B$1:Q$65536,16,0)</f>
        <v>98</v>
      </c>
      <c r="AV5" s="24">
        <f>(AU5-AT5)/AT5*100</f>
        <v>2.083333333333333</v>
      </c>
      <c r="AW5" s="24">
        <f>VLOOKUP(C5,'[1]Allocation '!C$1:S$65536,17,0)</f>
        <v>97.5</v>
      </c>
      <c r="AX5" s="24">
        <f>VLOOKUP(C5,[1]Actuals!B$1:R$65536,17,0)</f>
        <v>100</v>
      </c>
      <c r="AY5" s="24">
        <f>(AX5-AW5)/AW5*100</f>
        <v>2.5641025641025639</v>
      </c>
      <c r="AZ5" s="24">
        <f>VLOOKUP('[1]07.03.2024'!C5,'[1]Allocation '!C$1:T$65536,18,0)</f>
        <v>97</v>
      </c>
      <c r="BA5" s="24">
        <f>VLOOKUP(C5,[1]Actuals!B$1:S$65536,18,0)</f>
        <v>100</v>
      </c>
      <c r="BB5" s="24">
        <f>(BA5-AZ5)/AZ5*100</f>
        <v>3.0927835051546393</v>
      </c>
      <c r="BC5" s="24">
        <f>VLOOKUP(C5,'[1]Allocation '!C$1:U$65536,19,0)</f>
        <v>96.5</v>
      </c>
      <c r="BD5" s="24">
        <f>VLOOKUP(C5,[1]Actuals!B$1:T$65536,19,0)</f>
        <v>100</v>
      </c>
      <c r="BE5" s="24">
        <f>(BD5-BC5)/BC5*100</f>
        <v>3.6269430051813467</v>
      </c>
      <c r="BF5" s="24">
        <f>VLOOKUP(C5,'[1]Allocation '!C$1:V$65536,20,0)</f>
        <v>95.5</v>
      </c>
      <c r="BG5" s="24">
        <f>VLOOKUP(C5,[1]Actuals!B$1:U$65536,20,0)</f>
        <v>98</v>
      </c>
      <c r="BH5" s="24">
        <f>(BG5-BF5)/BF5*100</f>
        <v>2.6178010471204187</v>
      </c>
      <c r="BI5" s="24">
        <f>VLOOKUP(C5,'[1]Allocation '!C$1:W$65536,21,0)</f>
        <v>95.5</v>
      </c>
      <c r="BJ5" s="24">
        <f>VLOOKUP(C5,[1]Actuals!B$1:V$65536,21,0)</f>
        <v>99</v>
      </c>
      <c r="BK5" s="24">
        <f>(BJ5-BI5)/BI5*100</f>
        <v>3.664921465968586</v>
      </c>
      <c r="BL5" s="24">
        <f>VLOOKUP(C5,'[1]Allocation '!C$1:X$65536,22,0)</f>
        <v>86.5</v>
      </c>
      <c r="BM5" s="24">
        <f>VLOOKUP(C5,[1]Actuals!B$1:W$65536,22,0)</f>
        <v>88</v>
      </c>
      <c r="BN5" s="24">
        <f>(BM5-BL5)/BL5*100</f>
        <v>1.7341040462427744</v>
      </c>
      <c r="BO5" s="24">
        <f>VLOOKUP(C5,'[1]Allocation '!C$1:Y$65536,23,0)</f>
        <v>76.5</v>
      </c>
      <c r="BP5" s="24">
        <f>VLOOKUP(C5,[1]Actuals!B$1:X$65536,23,0)</f>
        <v>77</v>
      </c>
      <c r="BQ5" s="24">
        <f>(BP5-BO5)/BO5*100</f>
        <v>0.65359477124183007</v>
      </c>
      <c r="BR5" s="24">
        <f>VLOOKUP(C5,'[1]Allocation '!C$1:Z$65536,24,0)</f>
        <v>64</v>
      </c>
      <c r="BS5" s="24">
        <f>VLOOKUP(C5,[1]Actuals!B$1:Y$65536,24,0)</f>
        <v>65</v>
      </c>
      <c r="BT5" s="24">
        <f>(BS5-BR5)/BR5*100</f>
        <v>1.5625</v>
      </c>
      <c r="BU5" s="24">
        <f>VLOOKUP(C5,'[1]Allocation '!C$1:AA$65536,25,0)</f>
        <v>58</v>
      </c>
      <c r="BV5" s="24">
        <f>VLOOKUP(C5,[1]Actuals!B$1:Z$65536,25,0)</f>
        <v>59</v>
      </c>
      <c r="BW5" s="24">
        <f>(BV5-BU5)/BU5*100</f>
        <v>1.7241379310344827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f>VLOOKUP(C6,'[1]Allocation '!C$1:D$65536,2,0)</f>
        <v>67.5</v>
      </c>
      <c r="E6" s="24">
        <f>VLOOKUP(C6,[1]Actuals!B$1:C$65536,2,0)</f>
        <v>50</v>
      </c>
      <c r="F6" s="24">
        <f t="shared" ref="F6:F77" si="0">(E6-D6)/D6*100</f>
        <v>-25.925925925925924</v>
      </c>
      <c r="G6" s="24">
        <f>VLOOKUP(C6,'[1]Allocation '!C$1:E$65536,3,0)</f>
        <v>61</v>
      </c>
      <c r="H6" s="24">
        <f>VLOOKUP(C6,[1]Actuals!B$1:D$65536,3,0)</f>
        <v>45</v>
      </c>
      <c r="I6" s="24">
        <f t="shared" ref="I6:I85" si="1">(H6-G6)/G6*100</f>
        <v>-26.229508196721312</v>
      </c>
      <c r="J6" s="24">
        <f>VLOOKUP(C6,'[1]Allocation '!C$1:F$65536,4,0)</f>
        <v>58.5</v>
      </c>
      <c r="K6" s="24">
        <f>VLOOKUP(C6,[1]Actuals!B$1:E$65536,4,0)</f>
        <v>43</v>
      </c>
      <c r="L6" s="24">
        <f t="shared" ref="L6:L85" si="2">(K6-J6)/J6*100</f>
        <v>-26.495726495726498</v>
      </c>
      <c r="M6" s="24">
        <f>VLOOKUP(C6,'[1]Allocation '!C$1:G$65536,5,0)</f>
        <v>56.5</v>
      </c>
      <c r="N6" s="24">
        <f>VLOOKUP(C6,[1]Actuals!B$1:F$65536,5,0)</f>
        <v>62</v>
      </c>
      <c r="O6" s="24">
        <f t="shared" ref="O6:O85" si="3">(N6-M6)/M6*100</f>
        <v>9.7345132743362832</v>
      </c>
      <c r="P6" s="24">
        <f>VLOOKUP(C6,'[1]Allocation '!C$1:H$65536,6,0)</f>
        <v>57</v>
      </c>
      <c r="Q6" s="24">
        <f>VLOOKUP(C6,[1]Actuals!B$1:G$65536,6,0)</f>
        <v>61</v>
      </c>
      <c r="R6" s="24">
        <f t="shared" ref="R6:R85" si="4">(Q6-P6)/P6*100</f>
        <v>7.0175438596491224</v>
      </c>
      <c r="S6" s="24">
        <f>VLOOKUP(C6,'[1]Allocation '!C$1:I$65536,7,0)</f>
        <v>57.5</v>
      </c>
      <c r="T6" s="24">
        <f>VLOOKUP(C6,[1]Actuals!B$1:H$65536,7,0)</f>
        <v>62</v>
      </c>
      <c r="U6" s="24">
        <f t="shared" ref="U6:U85" si="5">(T6-S6)/S6*100</f>
        <v>7.8260869565217401</v>
      </c>
      <c r="V6" s="25">
        <f>VLOOKUP(C6,'[1]Allocation '!C$1:J$65536,8,0)</f>
        <v>67</v>
      </c>
      <c r="W6" s="24">
        <f>VLOOKUP(C6,[1]Actuals!B$1:I$65536,8,0)</f>
        <v>70</v>
      </c>
      <c r="X6" s="24">
        <f t="shared" ref="X6:X85" si="6">(W6-V6)/V6*100</f>
        <v>4.4776119402985071</v>
      </c>
      <c r="Y6" s="24">
        <f>VLOOKUP(C6,'[1]Allocation '!C$1:K$65536,9,0)</f>
        <v>80.5</v>
      </c>
      <c r="Z6" s="24">
        <f>VLOOKUP(C6,[1]Actuals!B$1:J$65536,9,0)</f>
        <v>83</v>
      </c>
      <c r="AA6" s="24">
        <f t="shared" ref="AA6:AA85" si="7">(Z6-Y6)/Y6*100</f>
        <v>3.1055900621118013</v>
      </c>
      <c r="AB6" s="24">
        <f>VLOOKUP(C6,'[1]Allocation '!C$1:L$65536,10,0)</f>
        <v>90.5</v>
      </c>
      <c r="AC6" s="24">
        <f>VLOOKUP(C6,[1]Actuals!B$1:K$65536,10,0)</f>
        <v>96</v>
      </c>
      <c r="AD6" s="24">
        <f t="shared" ref="AD6:AD77" si="8">(AC6-AB6)/AB6*100</f>
        <v>6.0773480662983426</v>
      </c>
      <c r="AE6" s="24">
        <f>VLOOKUP(C6,'[1]Allocation '!C$1:M$65536,11,0)</f>
        <v>103</v>
      </c>
      <c r="AF6" s="24">
        <f>VLOOKUP(C6,[1]Actuals!B$1:L$65536,11,0)</f>
        <v>106</v>
      </c>
      <c r="AG6" s="24">
        <f t="shared" ref="AG6:AG85" si="9">(AF6-AE6)/AE6*100</f>
        <v>2.912621359223301</v>
      </c>
      <c r="AH6" s="24">
        <f>VLOOKUP(C6,'[1]Allocation '!C$1:N$65536,12,0)</f>
        <v>115.5</v>
      </c>
      <c r="AI6" s="24">
        <f>VLOOKUP(C6,[1]Actuals!B$1:M$65536,12,0)</f>
        <v>119</v>
      </c>
      <c r="AJ6" s="24">
        <f t="shared" ref="AJ6:AJ85" si="10">(AI6-AH6)/AH6*100</f>
        <v>3.0303030303030303</v>
      </c>
      <c r="AK6" s="24">
        <f>VLOOKUP(C6,'[1]Allocation '!C$1:O$65536,13,0)</f>
        <v>122.5</v>
      </c>
      <c r="AL6" s="24">
        <f>VLOOKUP(C6,[1]Actuals!B$1:N$65536,13,0)</f>
        <v>127</v>
      </c>
      <c r="AM6" s="24">
        <f t="shared" ref="AM6:AM85" si="11">(AL6-AK6)/AK6*100</f>
        <v>3.6734693877551026</v>
      </c>
      <c r="AN6" s="24">
        <f>VLOOKUP(C6,'[1]Allocation '!C$1:P$65536,14,0)</f>
        <v>125.5</v>
      </c>
      <c r="AO6" s="24">
        <f>VLOOKUP(C6,[1]Actuals!B$1:O$65536,14,0)</f>
        <v>131</v>
      </c>
      <c r="AP6" s="24">
        <f t="shared" ref="AP6:AP85" si="12">(AO6-AN6)/AN6*100</f>
        <v>4.3824701195219129</v>
      </c>
      <c r="AQ6" s="24">
        <f>VLOOKUP(C6,'[1]Allocation '!C$1:Q$65536,15,0)</f>
        <v>127.5</v>
      </c>
      <c r="AR6" s="24">
        <f>VLOOKUP(C6,[1]Actuals!B$1:P$65536,15,0)</f>
        <v>133</v>
      </c>
      <c r="AS6" s="24">
        <f t="shared" ref="AS6:AS85" si="13">(AR6-AQ6)/AQ6*100</f>
        <v>4.3137254901960782</v>
      </c>
      <c r="AT6" s="24">
        <f>VLOOKUP(C6,'[1]Allocation '!C$1:R$65536,16,0)</f>
        <v>125.5</v>
      </c>
      <c r="AU6" s="24">
        <f>VLOOKUP(C6,[1]Actuals!B$1:Q$65536,16,0)</f>
        <v>130</v>
      </c>
      <c r="AV6" s="24">
        <f t="shared" ref="AV6:AV85" si="14">(AU6-AT6)/AT6*100</f>
        <v>3.5856573705179287</v>
      </c>
      <c r="AW6" s="24">
        <f>VLOOKUP(C6,'[1]Allocation '!C$1:S$65536,17,0)</f>
        <v>126</v>
      </c>
      <c r="AX6" s="24">
        <f>VLOOKUP(C6,[1]Actuals!B$1:R$65536,17,0)</f>
        <v>132</v>
      </c>
      <c r="AY6" s="24">
        <f t="shared" ref="AY6:AY85" si="15">(AX6-AW6)/AW6*100</f>
        <v>4.7619047619047619</v>
      </c>
      <c r="AZ6" s="24">
        <f>VLOOKUP('[1]07.03.2024'!C6,'[1]Allocation '!C$1:T$65536,18,0)</f>
        <v>125</v>
      </c>
      <c r="BA6" s="24">
        <f>VLOOKUP(C6,[1]Actuals!B$1:S$65536,18,0)</f>
        <v>130</v>
      </c>
      <c r="BB6" s="24">
        <f t="shared" ref="BB6:BB85" si="16">(BA6-AZ6)/AZ6*100</f>
        <v>4</v>
      </c>
      <c r="BC6" s="24">
        <f>VLOOKUP(C6,'[1]Allocation '!C$1:U$65536,19,0)</f>
        <v>122.5</v>
      </c>
      <c r="BD6" s="24">
        <f>VLOOKUP(C6,[1]Actuals!B$1:T$65536,19,0)</f>
        <v>128</v>
      </c>
      <c r="BE6" s="24">
        <f t="shared" ref="BE6:BE85" si="17">(BD6-BC6)/BC6*100</f>
        <v>4.4897959183673466</v>
      </c>
      <c r="BF6" s="24">
        <f>VLOOKUP(C6,'[1]Allocation '!C$1:V$65536,20,0)</f>
        <v>120</v>
      </c>
      <c r="BG6" s="24">
        <f>VLOOKUP(C6,[1]Actuals!B$1:U$65536,20,0)</f>
        <v>127</v>
      </c>
      <c r="BH6" s="24">
        <f t="shared" ref="BH6:BH85" si="18">(BG6-BF6)/BF6*100</f>
        <v>5.833333333333333</v>
      </c>
      <c r="BI6" s="24">
        <f>VLOOKUP(C6,'[1]Allocation '!C$1:W$65536,21,0)</f>
        <v>118.5</v>
      </c>
      <c r="BJ6" s="24">
        <f>VLOOKUP(C6,[1]Actuals!B$1:V$65536,21,0)</f>
        <v>126</v>
      </c>
      <c r="BK6" s="24">
        <f t="shared" ref="BK6:BK85" si="19">(BJ6-BI6)/BI6*100</f>
        <v>6.3291139240506329</v>
      </c>
      <c r="BL6" s="24">
        <f>VLOOKUP(C6,'[1]Allocation '!C$1:X$65536,22,0)</f>
        <v>108</v>
      </c>
      <c r="BM6" s="24">
        <f>VLOOKUP(C6,[1]Actuals!B$1:W$65536,22,0)</f>
        <v>113</v>
      </c>
      <c r="BN6" s="24">
        <f t="shared" ref="BN6:BN85" si="20">(BM6-BL6)/BL6*100</f>
        <v>4.6296296296296298</v>
      </c>
      <c r="BO6" s="24">
        <f>VLOOKUP(C6,'[1]Allocation '!C$1:Y$65536,23,0)</f>
        <v>98</v>
      </c>
      <c r="BP6" s="24">
        <f>VLOOKUP(C6,[1]Actuals!B$1:X$65536,23,0)</f>
        <v>106</v>
      </c>
      <c r="BQ6" s="24">
        <f t="shared" ref="BQ6:BQ85" si="21">(BP6-BO6)/BO6*100</f>
        <v>8.1632653061224492</v>
      </c>
      <c r="BR6" s="24">
        <f>VLOOKUP(C6,'[1]Allocation '!C$1:Z$65536,24,0)</f>
        <v>85.5</v>
      </c>
      <c r="BS6" s="24">
        <f>VLOOKUP(C6,[1]Actuals!B$1:Y$65536,24,0)</f>
        <v>93</v>
      </c>
      <c r="BT6" s="24">
        <f t="shared" ref="BT6:BT85" si="22">(BS6-BR6)/BR6*100</f>
        <v>8.7719298245614024</v>
      </c>
      <c r="BU6" s="24">
        <f>VLOOKUP(C6,'[1]Allocation '!C$1:AA$65536,25,0)</f>
        <v>77.5</v>
      </c>
      <c r="BV6" s="24">
        <f>VLOOKUP(C6,[1]Actuals!B$1:Z$65536,25,0)</f>
        <v>83</v>
      </c>
      <c r="BW6" s="24">
        <f t="shared" ref="BW6:BW85" si="23">(BV6-BU6)/BU6*100</f>
        <v>7.096774193548387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f>VLOOKUP(C7,'[1]Allocation '!C$1:D$65536,2,0)</f>
        <v>116</v>
      </c>
      <c r="E7" s="24">
        <f>VLOOKUP(C7,[1]Actuals!B$1:C$65536,2,0)</f>
        <v>125</v>
      </c>
      <c r="F7" s="24">
        <f t="shared" si="0"/>
        <v>7.7586206896551726</v>
      </c>
      <c r="G7" s="24">
        <f>VLOOKUP(C7,'[1]Allocation '!C$1:E$65536,3,0)</f>
        <v>106.5</v>
      </c>
      <c r="H7" s="24">
        <f>VLOOKUP(C7,[1]Actuals!B$1:D$65536,3,0)</f>
        <v>117</v>
      </c>
      <c r="I7" s="24">
        <f t="shared" si="1"/>
        <v>9.8591549295774641</v>
      </c>
      <c r="J7" s="24">
        <f>VLOOKUP(C7,'[1]Allocation '!C$1:F$65536,4,0)</f>
        <v>102.5</v>
      </c>
      <c r="K7" s="24">
        <f>VLOOKUP(C7,[1]Actuals!B$1:E$65536,4,0)</f>
        <v>114</v>
      </c>
      <c r="L7" s="24">
        <f t="shared" si="2"/>
        <v>11.219512195121952</v>
      </c>
      <c r="M7" s="24">
        <f>VLOOKUP(C7,'[1]Allocation '!C$1:G$65536,5,0)</f>
        <v>99.5</v>
      </c>
      <c r="N7" s="24">
        <f>VLOOKUP(C7,[1]Actuals!B$1:F$65536,5,0)</f>
        <v>113</v>
      </c>
      <c r="O7" s="24">
        <f t="shared" si="3"/>
        <v>13.5678391959799</v>
      </c>
      <c r="P7" s="24">
        <f>VLOOKUP(C7,'[1]Allocation '!C$1:H$65536,6,0)</f>
        <v>102</v>
      </c>
      <c r="Q7" s="24">
        <f>VLOOKUP(C7,[1]Actuals!B$1:G$65536,6,0)</f>
        <v>111</v>
      </c>
      <c r="R7" s="24">
        <f t="shared" si="4"/>
        <v>8.8235294117647065</v>
      </c>
      <c r="S7" s="24">
        <f>VLOOKUP(C7,'[1]Allocation '!C$1:I$65536,7,0)</f>
        <v>105</v>
      </c>
      <c r="T7" s="24">
        <f>VLOOKUP(C7,[1]Actuals!B$1:H$65536,7,0)</f>
        <v>114</v>
      </c>
      <c r="U7" s="24">
        <f t="shared" si="5"/>
        <v>8.5714285714285712</v>
      </c>
      <c r="V7" s="25">
        <f>VLOOKUP(C7,'[1]Allocation '!C$1:J$65536,8,0)</f>
        <v>126.5</v>
      </c>
      <c r="W7" s="24">
        <f>VLOOKUP(C7,[1]Actuals!B$1:I$65536,8,0)</f>
        <v>132</v>
      </c>
      <c r="X7" s="24">
        <f t="shared" si="6"/>
        <v>4.3478260869565215</v>
      </c>
      <c r="Y7" s="24">
        <f>VLOOKUP(C7,'[1]Allocation '!C$1:K$65536,9,0)</f>
        <v>148.5</v>
      </c>
      <c r="Z7" s="24">
        <f>VLOOKUP(C7,[1]Actuals!B$1:J$65536,9,0)</f>
        <v>155</v>
      </c>
      <c r="AA7" s="24">
        <f t="shared" si="7"/>
        <v>4.3771043771043772</v>
      </c>
      <c r="AB7" s="24">
        <f>VLOOKUP(C7,'[1]Allocation '!C$1:L$65536,10,0)</f>
        <v>162</v>
      </c>
      <c r="AC7" s="24">
        <f>VLOOKUP(C7,[1]Actuals!B$1:K$65536,10,0)</f>
        <v>166</v>
      </c>
      <c r="AD7" s="24">
        <f t="shared" si="8"/>
        <v>2.4691358024691357</v>
      </c>
      <c r="AE7" s="24">
        <f>VLOOKUP(C7,'[1]Allocation '!C$1:M$65536,11,0)</f>
        <v>169</v>
      </c>
      <c r="AF7" s="24">
        <f>VLOOKUP(C7,[1]Actuals!B$1:L$65536,11,0)</f>
        <v>171</v>
      </c>
      <c r="AG7" s="24">
        <f t="shared" si="9"/>
        <v>1.1834319526627219</v>
      </c>
      <c r="AH7" s="24">
        <f>VLOOKUP(C7,'[1]Allocation '!C$1:N$65536,12,0)</f>
        <v>167.5</v>
      </c>
      <c r="AI7" s="24">
        <f>VLOOKUP(C7,[1]Actuals!B$1:M$65536,12,0)</f>
        <v>180</v>
      </c>
      <c r="AJ7" s="24">
        <f t="shared" si="10"/>
        <v>7.4626865671641784</v>
      </c>
      <c r="AK7" s="24">
        <f>VLOOKUP(C7,'[1]Allocation '!C$1:O$65536,13,0)</f>
        <v>167</v>
      </c>
      <c r="AL7" s="24">
        <f>VLOOKUP(C7,[1]Actuals!B$1:N$65536,13,0)</f>
        <v>177</v>
      </c>
      <c r="AM7" s="24">
        <f t="shared" si="11"/>
        <v>5.9880239520958085</v>
      </c>
      <c r="AN7" s="24">
        <f>VLOOKUP(C7,'[1]Allocation '!C$1:P$65536,14,0)</f>
        <v>166.5</v>
      </c>
      <c r="AO7" s="24">
        <f>VLOOKUP(C7,[1]Actuals!B$1:O$65536,14,0)</f>
        <v>178</v>
      </c>
      <c r="AP7" s="24">
        <f t="shared" si="12"/>
        <v>6.9069069069069062</v>
      </c>
      <c r="AQ7" s="24">
        <f>VLOOKUP(C7,'[1]Allocation '!C$1:Q$65536,15,0)</f>
        <v>165.5</v>
      </c>
      <c r="AR7" s="24">
        <f>VLOOKUP(C7,[1]Actuals!B$1:P$65536,15,0)</f>
        <v>167</v>
      </c>
      <c r="AS7" s="24">
        <f t="shared" si="13"/>
        <v>0.90634441087613304</v>
      </c>
      <c r="AT7" s="24">
        <f>VLOOKUP(C7,'[1]Allocation '!C$1:R$65536,16,0)</f>
        <v>158.5</v>
      </c>
      <c r="AU7" s="24">
        <f>VLOOKUP(C7,[1]Actuals!B$1:Q$65536,16,0)</f>
        <v>136</v>
      </c>
      <c r="AV7" s="24">
        <f t="shared" si="14"/>
        <v>-14.195583596214512</v>
      </c>
      <c r="AW7" s="24">
        <f>VLOOKUP(C7,'[1]Allocation '!C$1:S$65536,17,0)</f>
        <v>159.5</v>
      </c>
      <c r="AX7" s="24">
        <f>VLOOKUP(C7,[1]Actuals!B$1:R$65536,17,0)</f>
        <v>143</v>
      </c>
      <c r="AY7" s="24">
        <f t="shared" si="15"/>
        <v>-10.344827586206897</v>
      </c>
      <c r="AZ7" s="24">
        <f>VLOOKUP('[1]07.03.2024'!C7,'[1]Allocation '!C$1:T$65536,18,0)</f>
        <v>161.5</v>
      </c>
      <c r="BA7" s="24">
        <f>VLOOKUP(C7,[1]Actuals!B$1:S$65536,18,0)</f>
        <v>139</v>
      </c>
      <c r="BB7" s="24">
        <f>(BA7-AZ7)/AZ7*100</f>
        <v>-13.93188854489164</v>
      </c>
      <c r="BC7" s="24">
        <f>VLOOKUP(C7,'[1]Allocation '!C$1:U$65536,19,0)</f>
        <v>165.5</v>
      </c>
      <c r="BD7" s="24">
        <f>VLOOKUP(C7,[1]Actuals!B$1:T$65536,19,0)</f>
        <v>140</v>
      </c>
      <c r="BE7" s="24">
        <f t="shared" si="17"/>
        <v>-15.407854984894259</v>
      </c>
      <c r="BF7" s="24">
        <f>VLOOKUP(C7,'[1]Allocation '!C$1:V$65536,20,0)</f>
        <v>166.5</v>
      </c>
      <c r="BG7" s="24">
        <f>VLOOKUP(C7,[1]Actuals!B$1:U$65536,20,0)</f>
        <v>139</v>
      </c>
      <c r="BH7" s="24">
        <f t="shared" si="18"/>
        <v>-16.516516516516518</v>
      </c>
      <c r="BI7" s="24">
        <f>VLOOKUP(C7,'[1]Allocation '!C$1:W$65536,21,0)</f>
        <v>169.5</v>
      </c>
      <c r="BJ7" s="24">
        <f>VLOOKUP(C7,[1]Actuals!B$1:V$65536,21,0)</f>
        <v>137</v>
      </c>
      <c r="BK7" s="24">
        <f t="shared" si="19"/>
        <v>-19.174041297935105</v>
      </c>
      <c r="BL7" s="24">
        <f>VLOOKUP(C7,'[1]Allocation '!C$1:X$65536,22,0)</f>
        <v>165.5</v>
      </c>
      <c r="BM7" s="24">
        <f>VLOOKUP(C7,[1]Actuals!B$1:W$65536,22,0)</f>
        <v>135</v>
      </c>
      <c r="BN7" s="24">
        <f t="shared" si="20"/>
        <v>-18.429003021148034</v>
      </c>
      <c r="BO7" s="24">
        <f>VLOOKUP(C7,'[1]Allocation '!C$1:Y$65536,23,0)</f>
        <v>155</v>
      </c>
      <c r="BP7" s="24">
        <f>VLOOKUP(C7,[1]Actuals!B$1:X$65536,23,0)</f>
        <v>141</v>
      </c>
      <c r="BQ7" s="24">
        <f t="shared" si="21"/>
        <v>-9.0322580645161281</v>
      </c>
      <c r="BR7" s="24">
        <f>VLOOKUP(C7,'[1]Allocation '!C$1:Z$65536,24,0)</f>
        <v>145</v>
      </c>
      <c r="BS7" s="24">
        <f>VLOOKUP(C7,[1]Actuals!B$1:Y$65536,24,0)</f>
        <v>126</v>
      </c>
      <c r="BT7" s="24">
        <f t="shared" si="22"/>
        <v>-13.103448275862069</v>
      </c>
      <c r="BU7" s="24">
        <f>VLOOKUP(C7,'[1]Allocation '!C$1:AA$65536,25,0)</f>
        <v>134.5</v>
      </c>
      <c r="BV7" s="24">
        <f>VLOOKUP(C7,[1]Actuals!B$1:Z$65536,25,0)</f>
        <v>120</v>
      </c>
      <c r="BW7" s="24">
        <f t="shared" si="23"/>
        <v>-10.780669144981413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f>VLOOKUP(C8,'[1]Allocation '!C$1:D$65536,2,0)</f>
        <v>50.5</v>
      </c>
      <c r="E8" s="24">
        <f>VLOOKUP(C8,[1]Actuals!B$1:C$65536,2,0)</f>
        <v>53</v>
      </c>
      <c r="F8" s="24">
        <f t="shared" si="0"/>
        <v>4.9504950495049505</v>
      </c>
      <c r="G8" s="24">
        <f>VLOOKUP(C8,'[1]Allocation '!C$1:E$65536,3,0)</f>
        <v>46</v>
      </c>
      <c r="H8" s="24">
        <f>VLOOKUP(C8,[1]Actuals!B$1:D$65536,3,0)</f>
        <v>49</v>
      </c>
      <c r="I8" s="24">
        <f t="shared" si="1"/>
        <v>6.5217391304347823</v>
      </c>
      <c r="J8" s="24">
        <f>VLOOKUP(C8,'[1]Allocation '!C$1:F$65536,4,0)</f>
        <v>44.5</v>
      </c>
      <c r="K8" s="24">
        <f>VLOOKUP(C8,[1]Actuals!B$1:E$65536,4,0)</f>
        <v>47</v>
      </c>
      <c r="L8" s="24">
        <f t="shared" si="2"/>
        <v>5.6179775280898872</v>
      </c>
      <c r="M8" s="24">
        <f>VLOOKUP(C8,'[1]Allocation '!C$1:G$65536,5,0)</f>
        <v>42.5</v>
      </c>
      <c r="N8" s="24">
        <f>VLOOKUP(C8,[1]Actuals!B$1:F$65536,5,0)</f>
        <v>46</v>
      </c>
      <c r="O8" s="24">
        <f t="shared" si="3"/>
        <v>8.235294117647058</v>
      </c>
      <c r="P8" s="24">
        <f>VLOOKUP(C8,'[1]Allocation '!C$1:H$65536,6,0)</f>
        <v>41</v>
      </c>
      <c r="Q8" s="24">
        <f>VLOOKUP(C8,[1]Actuals!B$1:G$65536,6,0)</f>
        <v>45</v>
      </c>
      <c r="R8" s="24">
        <f t="shared" si="4"/>
        <v>9.7560975609756095</v>
      </c>
      <c r="S8" s="24">
        <f>VLOOKUP(C8,'[1]Allocation '!C$1:I$65536,7,0)</f>
        <v>45</v>
      </c>
      <c r="T8" s="24">
        <f>VLOOKUP(C8,[1]Actuals!B$1:H$65536,7,0)</f>
        <v>46</v>
      </c>
      <c r="U8" s="24">
        <f t="shared" si="5"/>
        <v>2.2222222222222223</v>
      </c>
      <c r="V8" s="25">
        <f>VLOOKUP(C8,'[1]Allocation '!C$1:J$65536,8,0)</f>
        <v>53.5</v>
      </c>
      <c r="W8" s="24">
        <f>VLOOKUP(C8,[1]Actuals!B$1:I$65536,8,0)</f>
        <v>54</v>
      </c>
      <c r="X8" s="24">
        <f t="shared" si="6"/>
        <v>0.93457943925233633</v>
      </c>
      <c r="Y8" s="24">
        <f>VLOOKUP(C8,'[1]Allocation '!C$1:K$65536,9,0)</f>
        <v>65.5</v>
      </c>
      <c r="Z8" s="24">
        <f>VLOOKUP(C8,[1]Actuals!B$1:J$65536,9,0)</f>
        <v>68</v>
      </c>
      <c r="AA8" s="24">
        <f t="shared" si="7"/>
        <v>3.8167938931297711</v>
      </c>
      <c r="AB8" s="24">
        <f>VLOOKUP(C8,'[1]Allocation '!C$1:L$65536,10,0)</f>
        <v>74</v>
      </c>
      <c r="AC8" s="24">
        <f>VLOOKUP(C8,[1]Actuals!B$1:K$65536,10,0)</f>
        <v>75</v>
      </c>
      <c r="AD8" s="24">
        <f t="shared" si="8"/>
        <v>1.3513513513513513</v>
      </c>
      <c r="AE8" s="24">
        <f>VLOOKUP(C8,'[1]Allocation '!C$1:M$65536,11,0)</f>
        <v>75</v>
      </c>
      <c r="AF8" s="24">
        <f>VLOOKUP(C8,[1]Actuals!B$1:L$65536,11,0)</f>
        <v>73</v>
      </c>
      <c r="AG8" s="24">
        <f t="shared" si="9"/>
        <v>-2.666666666666667</v>
      </c>
      <c r="AH8" s="24">
        <f>VLOOKUP(C8,'[1]Allocation '!C$1:N$65536,12,0)</f>
        <v>76.5</v>
      </c>
      <c r="AI8" s="24">
        <f>VLOOKUP(C8,[1]Actuals!B$1:M$65536,12,0)</f>
        <v>76</v>
      </c>
      <c r="AJ8" s="24">
        <f t="shared" si="10"/>
        <v>-0.65359477124183007</v>
      </c>
      <c r="AK8" s="24">
        <f>VLOOKUP(C8,'[1]Allocation '!C$1:O$65536,13,0)</f>
        <v>76.5</v>
      </c>
      <c r="AL8" s="24">
        <f>VLOOKUP(C8,[1]Actuals!B$1:N$65536,13,0)</f>
        <v>78</v>
      </c>
      <c r="AM8" s="24">
        <f t="shared" si="11"/>
        <v>1.9607843137254901</v>
      </c>
      <c r="AN8" s="24">
        <f>VLOOKUP(C8,'[1]Allocation '!C$1:P$65536,14,0)</f>
        <v>76.5</v>
      </c>
      <c r="AO8" s="24">
        <f>VLOOKUP(C8,[1]Actuals!B$1:O$65536,14,0)</f>
        <v>77</v>
      </c>
      <c r="AP8" s="24">
        <f t="shared" si="12"/>
        <v>0.65359477124183007</v>
      </c>
      <c r="AQ8" s="24">
        <f>VLOOKUP(C8,'[1]Allocation '!C$1:Q$65536,15,0)</f>
        <v>75</v>
      </c>
      <c r="AR8" s="24">
        <f>VLOOKUP(C8,[1]Actuals!B$1:P$65536,15,0)</f>
        <v>79</v>
      </c>
      <c r="AS8" s="24">
        <f t="shared" si="13"/>
        <v>5.3333333333333339</v>
      </c>
      <c r="AT8" s="24">
        <f>VLOOKUP(C8,'[1]Allocation '!C$1:R$65536,16,0)</f>
        <v>73.5</v>
      </c>
      <c r="AU8" s="24">
        <f>VLOOKUP(C8,[1]Actuals!B$1:Q$65536,16,0)</f>
        <v>78</v>
      </c>
      <c r="AV8" s="24">
        <f t="shared" si="14"/>
        <v>6.1224489795918364</v>
      </c>
      <c r="AW8" s="24">
        <f>VLOOKUP(C8,'[1]Allocation '!C$1:S$65536,17,0)</f>
        <v>74</v>
      </c>
      <c r="AX8" s="24">
        <f>VLOOKUP(C8,[1]Actuals!B$1:R$65536,17,0)</f>
        <v>78</v>
      </c>
      <c r="AY8" s="24">
        <f t="shared" si="15"/>
        <v>5.4054054054054053</v>
      </c>
      <c r="AZ8" s="24">
        <f>VLOOKUP('[1]07.03.2024'!C8,'[1]Allocation '!C$1:T$65536,18,0)</f>
        <v>75</v>
      </c>
      <c r="BA8" s="24">
        <f>VLOOKUP(C8,[1]Actuals!B$1:S$65536,18,0)</f>
        <v>77</v>
      </c>
      <c r="BB8" s="24">
        <f t="shared" si="16"/>
        <v>2.666666666666667</v>
      </c>
      <c r="BC8" s="24">
        <f>VLOOKUP(C8,'[1]Allocation '!C$1:U$65536,19,0)</f>
        <v>74.5</v>
      </c>
      <c r="BD8" s="24">
        <f>VLOOKUP(C8,[1]Actuals!B$1:T$65536,19,0)</f>
        <v>79</v>
      </c>
      <c r="BE8" s="24">
        <f t="shared" si="17"/>
        <v>6.0402684563758395</v>
      </c>
      <c r="BF8" s="24">
        <f>VLOOKUP(C8,'[1]Allocation '!C$1:V$65536,20,0)</f>
        <v>76.5</v>
      </c>
      <c r="BG8" s="24">
        <f>VLOOKUP(C8,[1]Actuals!B$1:U$65536,20,0)</f>
        <v>78</v>
      </c>
      <c r="BH8" s="24">
        <f t="shared" si="18"/>
        <v>1.9607843137254901</v>
      </c>
      <c r="BI8" s="24">
        <f>VLOOKUP(C8,'[1]Allocation '!C$1:W$65536,21,0)</f>
        <v>77</v>
      </c>
      <c r="BJ8" s="24">
        <f>VLOOKUP(C8,[1]Actuals!B$1:V$65536,21,0)</f>
        <v>81</v>
      </c>
      <c r="BK8" s="24">
        <f t="shared" si="19"/>
        <v>5.1948051948051948</v>
      </c>
      <c r="BL8" s="24">
        <f>VLOOKUP(C8,'[1]Allocation '!C$1:X$65536,22,0)</f>
        <v>74</v>
      </c>
      <c r="BM8" s="24">
        <f>VLOOKUP(C8,[1]Actuals!B$1:W$65536,22,0)</f>
        <v>77</v>
      </c>
      <c r="BN8" s="24">
        <f t="shared" si="20"/>
        <v>4.0540540540540544</v>
      </c>
      <c r="BO8" s="24">
        <f>VLOOKUP(C8,'[1]Allocation '!C$1:Y$65536,23,0)</f>
        <v>70.5</v>
      </c>
      <c r="BP8" s="24">
        <f>VLOOKUP(C8,[1]Actuals!B$1:X$65536,23,0)</f>
        <v>74</v>
      </c>
      <c r="BQ8" s="24">
        <f t="shared" si="21"/>
        <v>4.9645390070921991</v>
      </c>
      <c r="BR8" s="24">
        <f>VLOOKUP(C8,'[1]Allocation '!C$1:Z$65536,24,0)</f>
        <v>64.5</v>
      </c>
      <c r="BS8" s="24">
        <f>VLOOKUP(C8,[1]Actuals!B$1:Y$65536,24,0)</f>
        <v>69</v>
      </c>
      <c r="BT8" s="24">
        <f t="shared" si="22"/>
        <v>6.9767441860465116</v>
      </c>
      <c r="BU8" s="24">
        <f>VLOOKUP(C8,'[1]Allocation '!C$1:AA$65536,25,0)</f>
        <v>57.5</v>
      </c>
      <c r="BV8" s="24">
        <f>VLOOKUP(C8,[1]Actuals!B$1:Z$65536,25,0)</f>
        <v>62</v>
      </c>
      <c r="BW8" s="24">
        <f t="shared" si="23"/>
        <v>7.8260869565217401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f>VLOOKUP(C9,'[1]Allocation '!C$1:D$65536,2,0)</f>
        <v>109.95</v>
      </c>
      <c r="E9" s="24">
        <f>VLOOKUP(C9,[1]Actuals!B$1:C$65536,2,0)</f>
        <v>104</v>
      </c>
      <c r="F9" s="24">
        <f t="shared" si="0"/>
        <v>-5.4115507048658511</v>
      </c>
      <c r="G9" s="24">
        <f>VLOOKUP(C9,'[1]Allocation '!C$1:E$65536,3,0)</f>
        <v>100.2</v>
      </c>
      <c r="H9" s="24">
        <f>VLOOKUP(C9,[1]Actuals!B$1:D$65536,3,0)</f>
        <v>98</v>
      </c>
      <c r="I9" s="24">
        <f t="shared" si="1"/>
        <v>-2.1956087824351327</v>
      </c>
      <c r="J9" s="24">
        <f>VLOOKUP(C9,'[1]Allocation '!C$1:F$65536,4,0)</f>
        <v>97</v>
      </c>
      <c r="K9" s="24">
        <f>VLOOKUP(C9,[1]Actuals!B$1:E$65536,4,0)</f>
        <v>95</v>
      </c>
      <c r="L9" s="24">
        <f t="shared" si="2"/>
        <v>-2.0618556701030926</v>
      </c>
      <c r="M9" s="24">
        <f>VLOOKUP(C9,'[1]Allocation '!C$1:G$65536,5,0)</f>
        <v>97.25</v>
      </c>
      <c r="N9" s="24">
        <f>VLOOKUP(C9,[1]Actuals!B$1:F$65536,5,0)</f>
        <v>98</v>
      </c>
      <c r="O9" s="24">
        <f t="shared" si="3"/>
        <v>0.77120822622107965</v>
      </c>
      <c r="P9" s="24">
        <f>VLOOKUP(C9,'[1]Allocation '!C$1:H$65536,6,0)</f>
        <v>96.85</v>
      </c>
      <c r="Q9" s="24">
        <f>VLOOKUP(C9,[1]Actuals!B$1:G$65536,6,0)</f>
        <v>98</v>
      </c>
      <c r="R9" s="24">
        <f t="shared" si="4"/>
        <v>1.1874032008260256</v>
      </c>
      <c r="S9" s="24">
        <f>VLOOKUP(C9,'[1]Allocation '!C$1:I$65536,7,0)</f>
        <v>104.8</v>
      </c>
      <c r="T9" s="24">
        <f>VLOOKUP(C9,[1]Actuals!B$1:H$65536,7,0)</f>
        <v>99</v>
      </c>
      <c r="U9" s="24">
        <f t="shared" si="5"/>
        <v>-5.5343511450381655</v>
      </c>
      <c r="V9" s="25">
        <f>VLOOKUP(C9,'[1]Allocation '!C$1:J$65536,8,0)</f>
        <v>123.75</v>
      </c>
      <c r="W9" s="24">
        <f>VLOOKUP(C9,[1]Actuals!B$1:I$65536,8,0)</f>
        <v>107</v>
      </c>
      <c r="X9" s="24">
        <f t="shared" si="6"/>
        <v>-13.535353535353536</v>
      </c>
      <c r="Y9" s="24">
        <f>VLOOKUP(C9,'[1]Allocation '!C$1:K$65536,9,0)</f>
        <v>152.1</v>
      </c>
      <c r="Z9" s="24">
        <f>VLOOKUP(C9,[1]Actuals!B$1:J$65536,9,0)</f>
        <v>130</v>
      </c>
      <c r="AA9" s="24">
        <f t="shared" si="7"/>
        <v>-14.529914529914526</v>
      </c>
      <c r="AB9" s="24">
        <f>VLOOKUP(C9,'[1]Allocation '!C$1:L$65536,10,0)</f>
        <v>164.4</v>
      </c>
      <c r="AC9" s="24">
        <f>VLOOKUP(C9,[1]Actuals!B$1:K$65536,10,0)</f>
        <v>143</v>
      </c>
      <c r="AD9" s="24">
        <f t="shared" si="8"/>
        <v>-13.017031630170321</v>
      </c>
      <c r="AE9" s="24">
        <f>VLOOKUP(C9,'[1]Allocation '!C$1:M$65536,11,0)</f>
        <v>167.25</v>
      </c>
      <c r="AF9" s="24">
        <f>VLOOKUP(C9,[1]Actuals!B$1:L$65536,11,0)</f>
        <v>150</v>
      </c>
      <c r="AG9" s="24">
        <f t="shared" si="9"/>
        <v>-10.31390134529148</v>
      </c>
      <c r="AH9" s="24">
        <f>VLOOKUP(C9,'[1]Allocation '!C$1:N$65536,12,0)</f>
        <v>171.2</v>
      </c>
      <c r="AI9" s="24">
        <f>VLOOKUP(C9,[1]Actuals!B$1:M$65536,12,0)</f>
        <v>150</v>
      </c>
      <c r="AJ9" s="24">
        <f t="shared" si="10"/>
        <v>-12.383177570093453</v>
      </c>
      <c r="AK9" s="24">
        <f>VLOOKUP(C9,'[1]Allocation '!C$1:O$65536,13,0)</f>
        <v>171.75</v>
      </c>
      <c r="AL9" s="24">
        <f>VLOOKUP(C9,[1]Actuals!B$1:N$65536,13,0)</f>
        <v>154</v>
      </c>
      <c r="AM9" s="24">
        <f t="shared" si="11"/>
        <v>-10.334788937409025</v>
      </c>
      <c r="AN9" s="24">
        <f>VLOOKUP(C9,'[1]Allocation '!C$1:P$65536,14,0)</f>
        <v>172.5</v>
      </c>
      <c r="AO9" s="24">
        <f>VLOOKUP(C9,[1]Actuals!B$1:O$65536,14,0)</f>
        <v>152</v>
      </c>
      <c r="AP9" s="24">
        <f t="shared" si="12"/>
        <v>-11.884057971014492</v>
      </c>
      <c r="AQ9" s="24">
        <f>VLOOKUP(C9,'[1]Allocation '!C$1:Q$65536,15,0)</f>
        <v>161.5</v>
      </c>
      <c r="AR9" s="24">
        <f>VLOOKUP(C9,[1]Actuals!B$1:P$65536,15,0)</f>
        <v>154</v>
      </c>
      <c r="AS9" s="24">
        <f t="shared" si="13"/>
        <v>-4.643962848297214</v>
      </c>
      <c r="AT9" s="24">
        <f>VLOOKUP(C9,'[1]Allocation '!C$1:R$65536,16,0)</f>
        <v>133</v>
      </c>
      <c r="AU9" s="24">
        <f>VLOOKUP(C9,[1]Actuals!B$1:Q$65536,16,0)</f>
        <v>171</v>
      </c>
      <c r="AV9" s="24">
        <f t="shared" si="14"/>
        <v>28.571428571428569</v>
      </c>
      <c r="AW9" s="24">
        <f>VLOOKUP(C9,'[1]Allocation '!C$1:S$65536,17,0)</f>
        <v>146</v>
      </c>
      <c r="AX9" s="24">
        <f>VLOOKUP(C9,[1]Actuals!B$1:R$65536,17,0)</f>
        <v>183</v>
      </c>
      <c r="AY9" s="24">
        <f t="shared" si="15"/>
        <v>25.342465753424658</v>
      </c>
      <c r="AZ9" s="24">
        <f>VLOOKUP('[1]07.03.2024'!C9,'[1]Allocation '!C$1:T$65536,18,0)</f>
        <v>144</v>
      </c>
      <c r="BA9" s="24">
        <f>VLOOKUP(C9,[1]Actuals!B$1:S$65536,18,0)</f>
        <v>184</v>
      </c>
      <c r="BB9" s="24">
        <f t="shared" si="16"/>
        <v>27.777777777777779</v>
      </c>
      <c r="BC9" s="24">
        <f>VLOOKUP(C9,'[1]Allocation '!C$1:U$65536,19,0)</f>
        <v>146</v>
      </c>
      <c r="BD9" s="24">
        <f>VLOOKUP(C9,[1]Actuals!B$1:T$65536,19,0)</f>
        <v>176</v>
      </c>
      <c r="BE9" s="24">
        <f t="shared" si="17"/>
        <v>20.547945205479451</v>
      </c>
      <c r="BF9" s="24">
        <f>VLOOKUP(C9,'[1]Allocation '!C$1:V$65536,20,0)</f>
        <v>143.5</v>
      </c>
      <c r="BG9" s="24">
        <f>VLOOKUP(C9,[1]Actuals!B$1:U$65536,20,0)</f>
        <v>183</v>
      </c>
      <c r="BH9" s="24">
        <f t="shared" si="18"/>
        <v>27.526132404181187</v>
      </c>
      <c r="BI9" s="24">
        <f>VLOOKUP(C9,'[1]Allocation '!C$1:W$65536,21,0)</f>
        <v>147.5</v>
      </c>
      <c r="BJ9" s="24">
        <f>VLOOKUP(C9,[1]Actuals!B$1:V$65536,21,0)</f>
        <v>172</v>
      </c>
      <c r="BK9" s="24">
        <f t="shared" si="19"/>
        <v>16.610169491525422</v>
      </c>
      <c r="BL9" s="24">
        <f>VLOOKUP(C9,'[1]Allocation '!C$1:X$65536,22,0)</f>
        <v>136.5</v>
      </c>
      <c r="BM9" s="24">
        <f>VLOOKUP(C9,[1]Actuals!B$1:W$65536,22,0)</f>
        <v>158</v>
      </c>
      <c r="BN9" s="24">
        <f t="shared" si="20"/>
        <v>15.75091575091575</v>
      </c>
      <c r="BO9" s="24">
        <f>VLOOKUP(C9,'[1]Allocation '!C$1:Y$65536,23,0)</f>
        <v>128</v>
      </c>
      <c r="BP9" s="24">
        <f>VLOOKUP(C9,[1]Actuals!B$1:X$65536,23,0)</f>
        <v>160</v>
      </c>
      <c r="BQ9" s="24">
        <f t="shared" si="21"/>
        <v>25</v>
      </c>
      <c r="BR9" s="24">
        <f>VLOOKUP(C9,'[1]Allocation '!C$1:Z$65536,24,0)</f>
        <v>115.1</v>
      </c>
      <c r="BS9" s="24">
        <f>VLOOKUP(C9,[1]Actuals!B$1:Y$65536,24,0)</f>
        <v>149</v>
      </c>
      <c r="BT9" s="24">
        <f t="shared" si="22"/>
        <v>29.452649869678549</v>
      </c>
      <c r="BU9" s="24">
        <f>VLOOKUP(C9,'[1]Allocation '!C$1:AA$65536,25,0)</f>
        <v>106.75</v>
      </c>
      <c r="BV9" s="24">
        <f>VLOOKUP(C9,[1]Actuals!B$1:Z$65536,25,0)</f>
        <v>126</v>
      </c>
      <c r="BW9" s="24">
        <f t="shared" si="23"/>
        <v>18.032786885245901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f>VLOOKUP(C10,'[1]Allocation '!C$1:D$65536,2,0)</f>
        <v>145</v>
      </c>
      <c r="E10" s="24">
        <f>VLOOKUP(C10,[1]Actuals!B$1:C$65536,2,0)</f>
        <v>129</v>
      </c>
      <c r="F10" s="24">
        <f t="shared" si="0"/>
        <v>-11.03448275862069</v>
      </c>
      <c r="G10" s="24">
        <f>VLOOKUP(C10,'[1]Allocation '!C$1:E$65536,3,0)</f>
        <v>98</v>
      </c>
      <c r="H10" s="24">
        <f>VLOOKUP(C10,[1]Actuals!B$1:D$65536,3,0)</f>
        <v>119</v>
      </c>
      <c r="I10" s="24">
        <f t="shared" si="1"/>
        <v>21.428571428571427</v>
      </c>
      <c r="J10" s="24">
        <f>VLOOKUP(C10,'[1]Allocation '!C$1:F$65536,4,0)</f>
        <v>92.5</v>
      </c>
      <c r="K10" s="24">
        <f>VLOOKUP(C10,[1]Actuals!B$1:E$65536,4,0)</f>
        <v>112</v>
      </c>
      <c r="L10" s="24">
        <f t="shared" si="2"/>
        <v>21.081081081081081</v>
      </c>
      <c r="M10" s="24">
        <f>VLOOKUP(C10,'[1]Allocation '!C$1:G$65536,5,0)</f>
        <v>90</v>
      </c>
      <c r="N10" s="24">
        <f>VLOOKUP(C10,[1]Actuals!B$1:F$65536,5,0)</f>
        <v>108</v>
      </c>
      <c r="O10" s="24">
        <f t="shared" si="3"/>
        <v>20</v>
      </c>
      <c r="P10" s="24">
        <f>VLOOKUP(C10,'[1]Allocation '!C$1:H$65536,6,0)</f>
        <v>88.5</v>
      </c>
      <c r="Q10" s="24">
        <f>VLOOKUP(C10,[1]Actuals!B$1:G$65536,6,0)</f>
        <v>106</v>
      </c>
      <c r="R10" s="24">
        <f t="shared" si="4"/>
        <v>19.774011299435028</v>
      </c>
      <c r="S10" s="24">
        <f>VLOOKUP(C10,'[1]Allocation '!C$1:I$65536,7,0)</f>
        <v>91.5</v>
      </c>
      <c r="T10" s="24">
        <f>VLOOKUP(C10,[1]Actuals!B$1:H$65536,7,0)</f>
        <v>110</v>
      </c>
      <c r="U10" s="24">
        <f t="shared" si="5"/>
        <v>20.21857923497268</v>
      </c>
      <c r="V10" s="25">
        <f>VLOOKUP(C10,'[1]Allocation '!C$1:J$65536,8,0)</f>
        <v>110.5</v>
      </c>
      <c r="W10" s="24">
        <f>VLOOKUP(C10,[1]Actuals!B$1:I$65536,8,0)</f>
        <v>127</v>
      </c>
      <c r="X10" s="24">
        <f t="shared" si="6"/>
        <v>14.932126696832579</v>
      </c>
      <c r="Y10" s="24">
        <f>VLOOKUP(C10,'[1]Allocation '!C$1:K$65536,9,0)</f>
        <v>141.5</v>
      </c>
      <c r="Z10" s="24">
        <f>VLOOKUP(C10,[1]Actuals!B$1:J$65536,9,0)</f>
        <v>169</v>
      </c>
      <c r="AA10" s="24">
        <f t="shared" si="7"/>
        <v>19.434628975265017</v>
      </c>
      <c r="AB10" s="24">
        <f>VLOOKUP(C10,'[1]Allocation '!C$1:L$65536,10,0)</f>
        <v>164.5</v>
      </c>
      <c r="AC10" s="24">
        <f>VLOOKUP(C10,[1]Actuals!B$1:K$65536,10,0)</f>
        <v>191</v>
      </c>
      <c r="AD10" s="24">
        <f t="shared" si="8"/>
        <v>16.109422492401215</v>
      </c>
      <c r="AE10" s="24">
        <f>VLOOKUP(C10,'[1]Allocation '!C$1:M$65536,11,0)</f>
        <v>179.5</v>
      </c>
      <c r="AF10" s="24">
        <f>VLOOKUP(C10,[1]Actuals!B$1:L$65536,11,0)</f>
        <v>213</v>
      </c>
      <c r="AG10" s="24">
        <f t="shared" si="9"/>
        <v>18.662952646239557</v>
      </c>
      <c r="AH10" s="24">
        <f>VLOOKUP(C10,'[1]Allocation '!C$1:N$65536,12,0)</f>
        <v>185</v>
      </c>
      <c r="AI10" s="24">
        <f>VLOOKUP(C10,[1]Actuals!B$1:M$65536,12,0)</f>
        <v>217</v>
      </c>
      <c r="AJ10" s="24">
        <f t="shared" si="10"/>
        <v>17.297297297297298</v>
      </c>
      <c r="AK10" s="24">
        <f>VLOOKUP(C10,'[1]Allocation '!C$1:O$65536,13,0)</f>
        <v>185</v>
      </c>
      <c r="AL10" s="24">
        <f>VLOOKUP(C10,[1]Actuals!B$1:N$65536,13,0)</f>
        <v>218</v>
      </c>
      <c r="AM10" s="24">
        <f t="shared" si="11"/>
        <v>17.837837837837839</v>
      </c>
      <c r="AN10" s="24">
        <f>VLOOKUP(C10,'[1]Allocation '!C$1:P$65536,14,0)</f>
        <v>207.5</v>
      </c>
      <c r="AO10" s="24">
        <f>VLOOKUP(C10,[1]Actuals!B$1:O$65536,14,0)</f>
        <v>219</v>
      </c>
      <c r="AP10" s="24">
        <f t="shared" si="12"/>
        <v>5.5421686746987948</v>
      </c>
      <c r="AQ10" s="24">
        <f>VLOOKUP(C10,'[1]Allocation '!C$1:Q$65536,15,0)</f>
        <v>206.5</v>
      </c>
      <c r="AR10" s="24">
        <f>VLOOKUP(C10,[1]Actuals!B$1:P$65536,15,0)</f>
        <v>211</v>
      </c>
      <c r="AS10" s="24">
        <f t="shared" si="13"/>
        <v>2.1791767554479415</v>
      </c>
      <c r="AT10" s="24">
        <f>VLOOKUP(C10,'[1]Allocation '!C$1:R$65536,16,0)</f>
        <v>191.5</v>
      </c>
      <c r="AU10" s="24">
        <f>VLOOKUP(C10,[1]Actuals!B$1:Q$65536,16,0)</f>
        <v>195</v>
      </c>
      <c r="AV10" s="24">
        <f t="shared" si="14"/>
        <v>1.8276762402088773</v>
      </c>
      <c r="AW10" s="24">
        <f>VLOOKUP(C10,'[1]Allocation '!C$1:S$65536,17,0)</f>
        <v>193</v>
      </c>
      <c r="AX10" s="24">
        <f>VLOOKUP(C10,[1]Actuals!B$1:R$65536,17,0)</f>
        <v>209</v>
      </c>
      <c r="AY10" s="24">
        <f t="shared" si="15"/>
        <v>8.2901554404145088</v>
      </c>
      <c r="AZ10" s="24">
        <f>VLOOKUP('[1]07.03.2024'!C10,'[1]Allocation '!C$1:T$65536,18,0)</f>
        <v>193</v>
      </c>
      <c r="BA10" s="24">
        <f>VLOOKUP(C10,[1]Actuals!B$1:S$65536,18,0)</f>
        <v>205</v>
      </c>
      <c r="BB10" s="24">
        <f t="shared" si="16"/>
        <v>6.2176165803108807</v>
      </c>
      <c r="BC10" s="24">
        <f>VLOOKUP(C10,'[1]Allocation '!C$1:U$65536,19,0)</f>
        <v>195</v>
      </c>
      <c r="BD10" s="24">
        <f>VLOOKUP(C10,[1]Actuals!B$1:T$65536,19,0)</f>
        <v>211</v>
      </c>
      <c r="BE10" s="24">
        <f t="shared" si="17"/>
        <v>8.2051282051282044</v>
      </c>
      <c r="BF10" s="24">
        <f>VLOOKUP(C10,'[1]Allocation '!C$1:V$65536,20,0)</f>
        <v>193.5</v>
      </c>
      <c r="BG10" s="24">
        <f>VLOOKUP(C10,[1]Actuals!B$1:U$65536,20,0)</f>
        <v>210</v>
      </c>
      <c r="BH10" s="24">
        <f t="shared" si="18"/>
        <v>8.5271317829457356</v>
      </c>
      <c r="BI10" s="24">
        <f>VLOOKUP(C10,'[1]Allocation '!C$1:W$65536,21,0)</f>
        <v>197</v>
      </c>
      <c r="BJ10" s="24">
        <f>VLOOKUP(C10,[1]Actuals!B$1:V$65536,21,0)</f>
        <v>210</v>
      </c>
      <c r="BK10" s="24">
        <f t="shared" si="19"/>
        <v>6.5989847715736047</v>
      </c>
      <c r="BL10" s="24">
        <f>VLOOKUP(C10,'[1]Allocation '!C$1:X$65536,22,0)</f>
        <v>186.5</v>
      </c>
      <c r="BM10" s="24">
        <f>VLOOKUP(C10,[1]Actuals!B$1:W$65536,22,0)</f>
        <v>196</v>
      </c>
      <c r="BN10" s="24">
        <f t="shared" si="20"/>
        <v>5.0938337801608577</v>
      </c>
      <c r="BO10" s="24">
        <f>VLOOKUP(C10,'[1]Allocation '!C$1:Y$65536,23,0)</f>
        <v>177.5</v>
      </c>
      <c r="BP10" s="24">
        <f>VLOOKUP(C10,[1]Actuals!B$1:X$65536,23,0)</f>
        <v>184</v>
      </c>
      <c r="BQ10" s="24">
        <f t="shared" si="21"/>
        <v>3.6619718309859155</v>
      </c>
      <c r="BR10" s="24">
        <f>VLOOKUP(C10,'[1]Allocation '!C$1:Z$65536,24,0)</f>
        <v>158.5</v>
      </c>
      <c r="BS10" s="24">
        <f>VLOOKUP(C10,[1]Actuals!B$1:Y$65536,24,0)</f>
        <v>170</v>
      </c>
      <c r="BT10" s="24">
        <f t="shared" si="22"/>
        <v>7.2555205047318623</v>
      </c>
      <c r="BU10" s="24">
        <f>VLOOKUP(C10,'[1]Allocation '!C$1:AA$65536,25,0)</f>
        <v>143</v>
      </c>
      <c r="BV10" s="24">
        <f>VLOOKUP(C10,[1]Actuals!B$1:Z$65536,25,0)</f>
        <v>146</v>
      </c>
      <c r="BW10" s="24">
        <f t="shared" si="23"/>
        <v>2.0979020979020979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f>VLOOKUP(C11,'[1]Allocation '!C$1:D$65536,2,0)</f>
        <v>112.5</v>
      </c>
      <c r="E11" s="24">
        <f>VLOOKUP(C11,[1]Actuals!B$1:C$65536,2,0)</f>
        <v>97</v>
      </c>
      <c r="F11" s="24">
        <f t="shared" si="0"/>
        <v>-13.777777777777779</v>
      </c>
      <c r="G11" s="24">
        <f>VLOOKUP(C11,'[1]Allocation '!C$1:E$65536,3,0)</f>
        <v>102.5</v>
      </c>
      <c r="H11" s="24">
        <f>VLOOKUP(C11,[1]Actuals!B$1:D$65536,3,0)</f>
        <v>88</v>
      </c>
      <c r="I11" s="24">
        <f t="shared" si="1"/>
        <v>-14.146341463414632</v>
      </c>
      <c r="J11" s="24">
        <f>VLOOKUP(C11,'[1]Allocation '!C$1:F$65536,4,0)</f>
        <v>98.5</v>
      </c>
      <c r="K11" s="24">
        <f>VLOOKUP(C11,[1]Actuals!B$1:E$65536,4,0)</f>
        <v>86</v>
      </c>
      <c r="L11" s="24">
        <f t="shared" si="2"/>
        <v>-12.690355329949238</v>
      </c>
      <c r="M11" s="24">
        <f>VLOOKUP(C11,'[1]Allocation '!C$1:G$65536,5,0)</f>
        <v>97</v>
      </c>
      <c r="N11" s="24">
        <f>VLOOKUP(C11,[1]Actuals!B$1:F$65536,5,0)</f>
        <v>87</v>
      </c>
      <c r="O11" s="24">
        <f t="shared" si="3"/>
        <v>-10.309278350515463</v>
      </c>
      <c r="P11" s="24">
        <f>VLOOKUP(C11,'[1]Allocation '!C$1:H$65536,6,0)</f>
        <v>96.5</v>
      </c>
      <c r="Q11" s="24">
        <f>VLOOKUP(C11,[1]Actuals!B$1:G$65536,6,0)</f>
        <v>86</v>
      </c>
      <c r="R11" s="24">
        <f t="shared" si="4"/>
        <v>-10.880829015544041</v>
      </c>
      <c r="S11" s="24">
        <f>VLOOKUP(C11,'[1]Allocation '!C$1:I$65536,7,0)</f>
        <v>101.5</v>
      </c>
      <c r="T11" s="24">
        <f>VLOOKUP(C11,[1]Actuals!B$1:H$65536,7,0)</f>
        <v>90</v>
      </c>
      <c r="U11" s="24">
        <f t="shared" si="5"/>
        <v>-11.330049261083744</v>
      </c>
      <c r="V11" s="25">
        <f>VLOOKUP(C11,'[1]Allocation '!C$1:J$65536,8,0)</f>
        <v>121</v>
      </c>
      <c r="W11" s="24">
        <f>VLOOKUP(C11,[1]Actuals!B$1:I$65536,8,0)</f>
        <v>104</v>
      </c>
      <c r="X11" s="24">
        <f t="shared" si="6"/>
        <v>-14.049586776859504</v>
      </c>
      <c r="Y11" s="24">
        <f>VLOOKUP(C11,'[1]Allocation '!C$1:K$65536,9,0)</f>
        <v>147</v>
      </c>
      <c r="Z11" s="24">
        <f>VLOOKUP(C11,[1]Actuals!B$1:J$65536,9,0)</f>
        <v>135</v>
      </c>
      <c r="AA11" s="24">
        <f t="shared" si="7"/>
        <v>-8.1632653061224492</v>
      </c>
      <c r="AB11" s="24">
        <f>VLOOKUP(C11,'[1]Allocation '!C$1:L$65536,10,0)</f>
        <v>160.5</v>
      </c>
      <c r="AC11" s="24">
        <f>VLOOKUP(C11,[1]Actuals!B$1:K$65536,10,0)</f>
        <v>163</v>
      </c>
      <c r="AD11" s="24">
        <f t="shared" si="8"/>
        <v>1.557632398753894</v>
      </c>
      <c r="AE11" s="24">
        <f>VLOOKUP(C11,'[1]Allocation '!C$1:M$65536,11,0)</f>
        <v>171.5</v>
      </c>
      <c r="AF11" s="24">
        <f>VLOOKUP(C11,[1]Actuals!B$1:L$65536,11,0)</f>
        <v>175</v>
      </c>
      <c r="AG11" s="24">
        <f t="shared" si="9"/>
        <v>2.0408163265306123</v>
      </c>
      <c r="AH11" s="24">
        <f>VLOOKUP(C11,'[1]Allocation '!C$1:N$65536,12,0)</f>
        <v>172.5</v>
      </c>
      <c r="AI11" s="24">
        <f>VLOOKUP(C11,[1]Actuals!B$1:M$65536,12,0)</f>
        <v>175</v>
      </c>
      <c r="AJ11" s="24">
        <f t="shared" si="10"/>
        <v>1.4492753623188406</v>
      </c>
      <c r="AK11" s="24">
        <f>VLOOKUP(C11,'[1]Allocation '!C$1:O$65536,13,0)</f>
        <v>170.5</v>
      </c>
      <c r="AL11" s="24">
        <f>VLOOKUP(C11,[1]Actuals!B$1:N$65536,13,0)</f>
        <v>172</v>
      </c>
      <c r="AM11" s="24">
        <f t="shared" si="11"/>
        <v>0.87976539589442826</v>
      </c>
      <c r="AN11" s="24">
        <f>VLOOKUP(C11,'[1]Allocation '!C$1:P$65536,14,0)</f>
        <v>169</v>
      </c>
      <c r="AO11" s="24">
        <f>VLOOKUP(C11,[1]Actuals!B$1:O$65536,14,0)</f>
        <v>172</v>
      </c>
      <c r="AP11" s="24">
        <f t="shared" si="12"/>
        <v>1.7751479289940828</v>
      </c>
      <c r="AQ11" s="24">
        <f>VLOOKUP(C11,'[1]Allocation '!C$1:Q$65536,15,0)</f>
        <v>168</v>
      </c>
      <c r="AR11" s="24">
        <f>VLOOKUP(C11,[1]Actuals!B$1:P$65536,15,0)</f>
        <v>170</v>
      </c>
      <c r="AS11" s="24">
        <f t="shared" si="13"/>
        <v>1.1904761904761905</v>
      </c>
      <c r="AT11" s="24">
        <f>VLOOKUP(C11,'[1]Allocation '!C$1:R$65536,16,0)</f>
        <v>157</v>
      </c>
      <c r="AU11" s="24">
        <f>VLOOKUP(C11,[1]Actuals!B$1:Q$65536,16,0)</f>
        <v>168</v>
      </c>
      <c r="AV11" s="24">
        <f t="shared" si="14"/>
        <v>7.0063694267515926</v>
      </c>
      <c r="AW11" s="24">
        <f>VLOOKUP(C11,'[1]Allocation '!C$1:S$65536,17,0)</f>
        <v>155.5</v>
      </c>
      <c r="AX11" s="24">
        <f>VLOOKUP(C11,[1]Actuals!B$1:R$65536,17,0)</f>
        <v>168</v>
      </c>
      <c r="AY11" s="24">
        <f t="shared" si="15"/>
        <v>8.0385852090032159</v>
      </c>
      <c r="AZ11" s="24">
        <f>VLOOKUP('[1]07.03.2024'!C11,'[1]Allocation '!C$1:T$65536,18,0)</f>
        <v>156.5</v>
      </c>
      <c r="BA11" s="24">
        <f>VLOOKUP(C11,[1]Actuals!B$1:S$65536,18,0)</f>
        <v>166</v>
      </c>
      <c r="BB11" s="24">
        <f t="shared" si="16"/>
        <v>6.0702875399361016</v>
      </c>
      <c r="BC11" s="24">
        <f>VLOOKUP(C11,'[1]Allocation '!C$1:U$65536,19,0)</f>
        <v>159</v>
      </c>
      <c r="BD11" s="24">
        <f>VLOOKUP(C11,[1]Actuals!B$1:T$65536,19,0)</f>
        <v>169</v>
      </c>
      <c r="BE11" s="24">
        <f t="shared" si="17"/>
        <v>6.2893081761006293</v>
      </c>
      <c r="BF11" s="24">
        <f>VLOOKUP(C11,'[1]Allocation '!C$1:V$65536,20,0)</f>
        <v>156</v>
      </c>
      <c r="BG11" s="24">
        <f>VLOOKUP(C11,[1]Actuals!B$1:U$65536,20,0)</f>
        <v>166</v>
      </c>
      <c r="BH11" s="24">
        <f t="shared" si="18"/>
        <v>6.4102564102564097</v>
      </c>
      <c r="BI11" s="24">
        <f>VLOOKUP(C11,'[1]Allocation '!C$1:W$65536,21,0)</f>
        <v>156.5</v>
      </c>
      <c r="BJ11" s="24">
        <f>VLOOKUP(C11,[1]Actuals!B$1:V$65536,21,0)</f>
        <v>166</v>
      </c>
      <c r="BK11" s="24">
        <f t="shared" si="19"/>
        <v>6.0702875399361016</v>
      </c>
      <c r="BL11" s="24">
        <f>VLOOKUP(C11,'[1]Allocation '!C$1:X$65536,22,0)</f>
        <v>149.5</v>
      </c>
      <c r="BM11" s="24">
        <f>VLOOKUP(C11,[1]Actuals!B$1:W$65536,22,0)</f>
        <v>147</v>
      </c>
      <c r="BN11" s="24">
        <f t="shared" si="20"/>
        <v>-1.6722408026755853</v>
      </c>
      <c r="BO11" s="24">
        <f>VLOOKUP(C11,'[1]Allocation '!C$1:Y$65536,23,0)</f>
        <v>139</v>
      </c>
      <c r="BP11" s="24">
        <f>VLOOKUP(C11,[1]Actuals!B$1:X$65536,23,0)</f>
        <v>137</v>
      </c>
      <c r="BQ11" s="24">
        <f t="shared" si="21"/>
        <v>-1.4388489208633095</v>
      </c>
      <c r="BR11" s="24">
        <f>VLOOKUP(C11,'[1]Allocation '!C$1:Z$65536,24,0)</f>
        <v>132.5</v>
      </c>
      <c r="BS11" s="24">
        <f>VLOOKUP(C11,[1]Actuals!B$1:Y$65536,24,0)</f>
        <v>126</v>
      </c>
      <c r="BT11" s="24">
        <f t="shared" si="22"/>
        <v>-4.9056603773584913</v>
      </c>
      <c r="BU11" s="24">
        <f>VLOOKUP(C11,'[1]Allocation '!C$1:AA$65536,25,0)</f>
        <v>122</v>
      </c>
      <c r="BV11" s="24">
        <f>VLOOKUP(C11,[1]Actuals!B$1:Z$65536,25,0)</f>
        <v>116</v>
      </c>
      <c r="BW11" s="24">
        <f t="shared" si="23"/>
        <v>-4.918032786885246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f>VLOOKUP(C12,'[1]Allocation '!C$1:D$65536,2,0)</f>
        <v>79</v>
      </c>
      <c r="E12" s="24">
        <f>VLOOKUP(C12,[1]Actuals!B$1:C$65536,2,0)</f>
        <v>95.6</v>
      </c>
      <c r="F12" s="24">
        <f t="shared" si="0"/>
        <v>21.012658227848092</v>
      </c>
      <c r="G12" s="24">
        <f>VLOOKUP(C12,'[1]Allocation '!C$1:E$65536,3,0)</f>
        <v>78</v>
      </c>
      <c r="H12" s="24">
        <f>VLOOKUP(C12,[1]Actuals!B$1:D$65536,3,0)</f>
        <v>94</v>
      </c>
      <c r="I12" s="24">
        <f t="shared" si="1"/>
        <v>20.512820512820511</v>
      </c>
      <c r="J12" s="24">
        <f>VLOOKUP(C12,'[1]Allocation '!C$1:F$65536,4,0)</f>
        <v>77.5</v>
      </c>
      <c r="K12" s="24">
        <f>VLOOKUP(C12,[1]Actuals!B$1:E$65536,4,0)</f>
        <v>91.9</v>
      </c>
      <c r="L12" s="24">
        <f t="shared" si="2"/>
        <v>18.580645161290331</v>
      </c>
      <c r="M12" s="24">
        <f>VLOOKUP(C12,'[1]Allocation '!C$1:G$65536,5,0)</f>
        <v>78</v>
      </c>
      <c r="N12" s="24">
        <f>VLOOKUP(C12,[1]Actuals!B$1:F$65536,5,0)</f>
        <v>90.2</v>
      </c>
      <c r="O12" s="24">
        <f t="shared" si="3"/>
        <v>15.641025641025644</v>
      </c>
      <c r="P12" s="24">
        <f>VLOOKUP(C12,'[1]Allocation '!C$1:H$65536,6,0)</f>
        <v>74.5</v>
      </c>
      <c r="Q12" s="24">
        <f>VLOOKUP(C12,[1]Actuals!B$1:G$65536,6,0)</f>
        <v>88.3</v>
      </c>
      <c r="R12" s="24">
        <f t="shared" si="4"/>
        <v>18.523489932885902</v>
      </c>
      <c r="S12" s="24">
        <f>VLOOKUP(C12,'[1]Allocation '!C$1:I$65536,7,0)</f>
        <v>76.5</v>
      </c>
      <c r="T12" s="24">
        <f>VLOOKUP(C12,[1]Actuals!B$1:H$65536,7,0)</f>
        <v>95.5</v>
      </c>
      <c r="U12" s="24">
        <f t="shared" si="5"/>
        <v>24.836601307189543</v>
      </c>
      <c r="V12" s="25">
        <f>VLOOKUP(C12,'[1]Allocation '!C$1:J$65536,8,0)</f>
        <v>85.5</v>
      </c>
      <c r="W12" s="24">
        <f>VLOOKUP(C12,[1]Actuals!B$1:I$65536,8,0)</f>
        <v>104.7</v>
      </c>
      <c r="X12" s="24">
        <f t="shared" si="6"/>
        <v>22.456140350877195</v>
      </c>
      <c r="Y12" s="24">
        <f>VLOOKUP(C12,'[1]Allocation '!C$1:K$65536,9,0)</f>
        <v>100.5</v>
      </c>
      <c r="Z12" s="24">
        <f>VLOOKUP(C12,[1]Actuals!B$1:J$65536,9,0)</f>
        <v>108.4</v>
      </c>
      <c r="AA12" s="24">
        <f t="shared" si="7"/>
        <v>7.8606965174129408</v>
      </c>
      <c r="AB12" s="24">
        <f>VLOOKUP(C12,'[1]Allocation '!C$1:L$65536,10,0)</f>
        <v>102.5</v>
      </c>
      <c r="AC12" s="24">
        <f>VLOOKUP(C12,[1]Actuals!B$1:K$65536,10,0)</f>
        <v>107</v>
      </c>
      <c r="AD12" s="24">
        <f t="shared" si="8"/>
        <v>4.3902439024390238</v>
      </c>
      <c r="AE12" s="24">
        <f>VLOOKUP(C12,'[1]Allocation '!C$1:M$65536,11,0)</f>
        <v>107</v>
      </c>
      <c r="AF12" s="24">
        <f>VLOOKUP(C12,[1]Actuals!B$1:L$65536,11,0)</f>
        <v>115</v>
      </c>
      <c r="AG12" s="24">
        <f t="shared" si="9"/>
        <v>7.4766355140186906</v>
      </c>
      <c r="AH12" s="24">
        <f>VLOOKUP(C12,'[1]Allocation '!C$1:N$65536,12,0)</f>
        <v>111</v>
      </c>
      <c r="AI12" s="24">
        <f>VLOOKUP(C12,[1]Actuals!B$1:M$65536,12,0)</f>
        <v>117</v>
      </c>
      <c r="AJ12" s="24">
        <f t="shared" si="10"/>
        <v>5.4054054054054053</v>
      </c>
      <c r="AK12" s="24">
        <f>VLOOKUP(C12,'[1]Allocation '!C$1:O$65536,13,0)</f>
        <v>113.5</v>
      </c>
      <c r="AL12" s="24">
        <f>VLOOKUP(C12,[1]Actuals!B$1:N$65536,13,0)</f>
        <v>121</v>
      </c>
      <c r="AM12" s="24">
        <f t="shared" si="11"/>
        <v>6.607929515418502</v>
      </c>
      <c r="AN12" s="24">
        <f>VLOOKUP(C12,'[1]Allocation '!C$1:P$65536,14,0)</f>
        <v>113.5</v>
      </c>
      <c r="AO12" s="24">
        <f>VLOOKUP(C12,[1]Actuals!B$1:O$65536,14,0)</f>
        <v>115</v>
      </c>
      <c r="AP12" s="24">
        <f t="shared" si="12"/>
        <v>1.3215859030837005</v>
      </c>
      <c r="AQ12" s="24">
        <f>VLOOKUP(C12,'[1]Allocation '!C$1:Q$65536,15,0)</f>
        <v>107</v>
      </c>
      <c r="AR12" s="24">
        <f>VLOOKUP(C12,[1]Actuals!B$1:P$65536,15,0)</f>
        <v>106</v>
      </c>
      <c r="AS12" s="24">
        <f t="shared" si="13"/>
        <v>-0.93457943925233633</v>
      </c>
      <c r="AT12" s="24">
        <f>VLOOKUP(C12,'[1]Allocation '!C$1:R$65536,16,0)</f>
        <v>100</v>
      </c>
      <c r="AU12" s="24">
        <f>VLOOKUP(C12,[1]Actuals!B$1:Q$65536,16,0)</f>
        <v>108</v>
      </c>
      <c r="AV12" s="24">
        <f>(AU12-AT12)/AT12*100</f>
        <v>8</v>
      </c>
      <c r="AW12" s="24">
        <f>VLOOKUP(C12,'[1]Allocation '!C$1:S$65536,17,0)</f>
        <v>115</v>
      </c>
      <c r="AX12" s="24">
        <f>VLOOKUP(C12,[1]Actuals!B$1:R$65536,17,0)</f>
        <v>119</v>
      </c>
      <c r="AY12" s="24">
        <f>(AX12-AW12)/AW12*100</f>
        <v>3.4782608695652173</v>
      </c>
      <c r="AZ12" s="24">
        <f>VLOOKUP('[1]07.03.2024'!C12,'[1]Allocation '!C$1:T$65536,18,0)</f>
        <v>119</v>
      </c>
      <c r="BA12" s="24">
        <f>VLOOKUP(C12,[1]Actuals!B$1:S$65536,18,0)</f>
        <v>124</v>
      </c>
      <c r="BB12" s="24">
        <f>(BA12-AZ12)/AZ12*100</f>
        <v>4.2016806722689077</v>
      </c>
      <c r="BC12" s="24">
        <f>VLOOKUP(C12,'[1]Allocation '!C$1:U$65536,19,0)</f>
        <v>118</v>
      </c>
      <c r="BD12" s="24">
        <f>VLOOKUP(C12,[1]Actuals!B$1:T$65536,19,0)</f>
        <v>124</v>
      </c>
      <c r="BE12" s="24">
        <f>(BD12-BC12)/BC12*100</f>
        <v>5.0847457627118651</v>
      </c>
      <c r="BF12" s="24">
        <f>VLOOKUP(C12,'[1]Allocation '!C$1:V$65536,20,0)</f>
        <v>117.5</v>
      </c>
      <c r="BG12" s="24">
        <f>VLOOKUP(C12,[1]Actuals!B$1:U$65536,20,0)</f>
        <v>120</v>
      </c>
      <c r="BH12" s="24">
        <f>(BG12-BF12)/BF12*100</f>
        <v>2.1276595744680851</v>
      </c>
      <c r="BI12" s="24">
        <f>VLOOKUP(C12,'[1]Allocation '!C$1:W$65536,21,0)</f>
        <v>113.5</v>
      </c>
      <c r="BJ12" s="24">
        <f>VLOOKUP(C12,[1]Actuals!B$1:V$65536,21,0)</f>
        <v>112</v>
      </c>
      <c r="BK12" s="24">
        <f>(BJ12-BI12)/BI12*100</f>
        <v>-1.3215859030837005</v>
      </c>
      <c r="BL12" s="24">
        <f>VLOOKUP(C12,'[1]Allocation '!C$1:X$65536,22,0)</f>
        <v>106</v>
      </c>
      <c r="BM12" s="24">
        <f>VLOOKUP(C12,[1]Actuals!B$1:W$65536,22,0)</f>
        <v>108</v>
      </c>
      <c r="BN12" s="24">
        <f>(BM12-BL12)/BL12*100</f>
        <v>1.8867924528301887</v>
      </c>
      <c r="BO12" s="24">
        <f>VLOOKUP(C12,'[1]Allocation '!C$1:Y$65536,23,0)</f>
        <v>106.5</v>
      </c>
      <c r="BP12" s="24">
        <f>VLOOKUP(C12,[1]Actuals!B$1:X$65536,23,0)</f>
        <v>107</v>
      </c>
      <c r="BQ12" s="24">
        <f>(BP12-BO12)/BO12*100</f>
        <v>0.46948356807511737</v>
      </c>
      <c r="BR12" s="24">
        <f>VLOOKUP(C12,'[1]Allocation '!C$1:Z$65536,24,0)</f>
        <v>94.5</v>
      </c>
      <c r="BS12" s="24">
        <f>VLOOKUP(C12,[1]Actuals!B$1:Y$65536,24,0)</f>
        <v>99</v>
      </c>
      <c r="BT12" s="24">
        <f>(BS12-BR12)/BR12*100</f>
        <v>4.7619047619047619</v>
      </c>
      <c r="BU12" s="24">
        <f>VLOOKUP(C12,'[1]Allocation '!C$1:AA$65536,25,0)</f>
        <v>96</v>
      </c>
      <c r="BV12" s="24">
        <f>VLOOKUP(C12,[1]Actuals!B$1:Z$65536,25,0)</f>
        <v>97</v>
      </c>
      <c r="BW12" s="24">
        <f>(BV12-BU12)/BU12*100</f>
        <v>1.0416666666666665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f>VLOOKUP(C13,'[1]Allocation '!C$1:D$65536,2,0)</f>
        <v>34</v>
      </c>
      <c r="E13" s="24">
        <f>VLOOKUP(C13,[1]Actuals!B$1:C$65536,2,0)</f>
        <v>34</v>
      </c>
      <c r="F13" s="24">
        <f>(E13-D13)/D13*100</f>
        <v>0</v>
      </c>
      <c r="G13" s="24">
        <f>VLOOKUP(C13,'[1]Allocation '!C$1:E$65536,3,0)</f>
        <v>30</v>
      </c>
      <c r="H13" s="24">
        <f>VLOOKUP(C13,[1]Actuals!B$1:D$65536,3,0)</f>
        <v>31</v>
      </c>
      <c r="I13" s="24">
        <f>(H13-G13)/G13*100</f>
        <v>3.3333333333333335</v>
      </c>
      <c r="J13" s="24">
        <f>VLOOKUP(C13,'[1]Allocation '!C$1:F$65536,4,0)</f>
        <v>29</v>
      </c>
      <c r="K13" s="24">
        <f>VLOOKUP(C13,[1]Actuals!B$1:E$65536,4,0)</f>
        <v>30</v>
      </c>
      <c r="L13" s="24">
        <f>(K13-J13)/J13*100</f>
        <v>3.4482758620689653</v>
      </c>
      <c r="M13" s="24">
        <f>VLOOKUP(C13,'[1]Allocation '!C$1:G$65536,5,0)</f>
        <v>28</v>
      </c>
      <c r="N13" s="24">
        <f>VLOOKUP(C13,[1]Actuals!B$1:F$65536,5,0)</f>
        <v>29</v>
      </c>
      <c r="O13" s="24">
        <f>(N13-M13)/M13*100</f>
        <v>3.5714285714285712</v>
      </c>
      <c r="P13" s="24">
        <f>VLOOKUP(C13,'[1]Allocation '!C$1:H$65536,6,0)</f>
        <v>28.5</v>
      </c>
      <c r="Q13" s="24">
        <f>VLOOKUP(C13,[1]Actuals!B$1:G$65536,6,0)</f>
        <v>29</v>
      </c>
      <c r="R13" s="24">
        <f>(Q13-P13)/P13*100</f>
        <v>1.7543859649122806</v>
      </c>
      <c r="S13" s="24">
        <f>VLOOKUP(C13,'[1]Allocation '!C$1:I$65536,7,0)</f>
        <v>30.5</v>
      </c>
      <c r="T13" s="24">
        <f>VLOOKUP(C13,[1]Actuals!B$1:H$65536,7,0)</f>
        <v>31</v>
      </c>
      <c r="U13" s="24">
        <f>(T13-S13)/S13*100</f>
        <v>1.639344262295082</v>
      </c>
      <c r="V13" s="25">
        <f>VLOOKUP(C13,'[1]Allocation '!C$1:J$65536,8,0)</f>
        <v>43.5</v>
      </c>
      <c r="W13" s="24">
        <f>VLOOKUP(C13,[1]Actuals!B$1:I$65536,8,0)</f>
        <v>41</v>
      </c>
      <c r="X13" s="24">
        <f>(W13-V13)/V13*100</f>
        <v>-5.7471264367816088</v>
      </c>
      <c r="Y13" s="24">
        <f>VLOOKUP(C13,'[1]Allocation '!C$1:K$65536,9,0)</f>
        <v>59.5</v>
      </c>
      <c r="Z13" s="24">
        <f>VLOOKUP(C13,[1]Actuals!B$1:J$65536,9,0)</f>
        <v>56</v>
      </c>
      <c r="AA13" s="24">
        <f>(Z13-Y13)/Y13*100</f>
        <v>-5.8823529411764701</v>
      </c>
      <c r="AB13" s="24">
        <f>VLOOKUP(C13,'[1]Allocation '!C$1:L$65536,10,0)</f>
        <v>59.5</v>
      </c>
      <c r="AC13" s="24">
        <f>VLOOKUP(C13,[1]Actuals!B$1:K$65536,10,0)</f>
        <v>57</v>
      </c>
      <c r="AD13" s="24">
        <f>(AC13-AB13)/AB13*100</f>
        <v>-4.2016806722689077</v>
      </c>
      <c r="AE13" s="24">
        <f>VLOOKUP(C13,'[1]Allocation '!C$1:M$65536,11,0)</f>
        <v>53.5</v>
      </c>
      <c r="AF13" s="24">
        <f>VLOOKUP(C13,[1]Actuals!B$1:L$65536,11,0)</f>
        <v>50</v>
      </c>
      <c r="AG13" s="24">
        <f>(AF13-AE13)/AE13*100</f>
        <v>-6.5420560747663545</v>
      </c>
      <c r="AH13" s="24">
        <f>VLOOKUP(C13,'[1]Allocation '!C$1:N$65536,12,0)</f>
        <v>52.5</v>
      </c>
      <c r="AI13" s="24">
        <f>VLOOKUP(C13,[1]Actuals!B$1:M$65536,12,0)</f>
        <v>50</v>
      </c>
      <c r="AJ13" s="24">
        <f>(AI13-AH13)/AH13*100</f>
        <v>-4.7619047619047619</v>
      </c>
      <c r="AK13" s="24">
        <f>VLOOKUP(C13,'[1]Allocation '!C$1:O$65536,13,0)</f>
        <v>49</v>
      </c>
      <c r="AL13" s="24">
        <f>VLOOKUP(C13,[1]Actuals!B$1:N$65536,13,0)</f>
        <v>48</v>
      </c>
      <c r="AM13" s="24">
        <f>(AL13-AK13)/AK13*100</f>
        <v>-2.0408163265306123</v>
      </c>
      <c r="AN13" s="24">
        <f>VLOOKUP(C13,'[1]Allocation '!C$1:P$65536,14,0)</f>
        <v>48</v>
      </c>
      <c r="AO13" s="24">
        <f>VLOOKUP(C13,[1]Actuals!B$1:O$65536,14,0)</f>
        <v>46</v>
      </c>
      <c r="AP13" s="24">
        <f>(AO13-AN13)/AN13*100</f>
        <v>-4.1666666666666661</v>
      </c>
      <c r="AQ13" s="24">
        <f>VLOOKUP(C13,'[1]Allocation '!C$1:Q$65536,15,0)</f>
        <v>46</v>
      </c>
      <c r="AR13" s="24">
        <f>VLOOKUP(C13,[1]Actuals!B$1:P$65536,15,0)</f>
        <v>45</v>
      </c>
      <c r="AS13" s="24">
        <f t="shared" si="13"/>
        <v>-2.1739130434782608</v>
      </c>
      <c r="AT13" s="24">
        <f>VLOOKUP(C13,'[1]Allocation '!C$1:R$65536,16,0)</f>
        <v>43.5</v>
      </c>
      <c r="AU13" s="24">
        <f>VLOOKUP(C13,[1]Actuals!B$1:Q$65536,16,0)</f>
        <v>44</v>
      </c>
      <c r="AV13" s="24">
        <f>(AU13-AT13)/AT13*100</f>
        <v>1.1494252873563218</v>
      </c>
      <c r="AW13" s="24">
        <f>VLOOKUP(C13,'[1]Allocation '!C$1:S$65536,17,0)</f>
        <v>44.5</v>
      </c>
      <c r="AX13" s="24">
        <f>VLOOKUP(C13,[1]Actuals!B$1:R$65536,17,0)</f>
        <v>39</v>
      </c>
      <c r="AY13" s="24">
        <f>(AX13-AW13)/AW13*100</f>
        <v>-12.359550561797752</v>
      </c>
      <c r="AZ13" s="24">
        <f>VLOOKUP('[1]07.03.2024'!C13,'[1]Allocation '!C$1:T$65536,18,0)</f>
        <v>46.5</v>
      </c>
      <c r="BA13" s="24">
        <f>VLOOKUP(C13,[1]Actuals!B$1:S$65536,18,0)</f>
        <v>44</v>
      </c>
      <c r="BB13" s="24">
        <f>(BA13-AZ13)/AZ13*100</f>
        <v>-5.376344086021505</v>
      </c>
      <c r="BC13" s="24">
        <f>VLOOKUP(C13,'[1]Allocation '!C$1:U$65536,19,0)</f>
        <v>48</v>
      </c>
      <c r="BD13" s="24">
        <f>VLOOKUP(C13,[1]Actuals!B$1:T$65536,19,0)</f>
        <v>47</v>
      </c>
      <c r="BE13" s="24">
        <f>(BD13-BC13)/BC13*100</f>
        <v>-2.083333333333333</v>
      </c>
      <c r="BF13" s="24">
        <f>VLOOKUP(C13,'[1]Allocation '!C$1:V$65536,20,0)</f>
        <v>48.5</v>
      </c>
      <c r="BG13" s="24">
        <f>VLOOKUP(C13,[1]Actuals!B$1:U$65536,20,0)</f>
        <v>48</v>
      </c>
      <c r="BH13" s="24">
        <f>(BG13-BF13)/BF13*100</f>
        <v>-1.0309278350515463</v>
      </c>
      <c r="BI13" s="24">
        <f>VLOOKUP(C13,'[1]Allocation '!C$1:W$65536,21,0)</f>
        <v>56.5</v>
      </c>
      <c r="BJ13" s="24">
        <f>VLOOKUP(C13,[1]Actuals!B$1:V$65536,21,0)</f>
        <v>56</v>
      </c>
      <c r="BK13" s="24">
        <f>(BJ13-BI13)/BI13*100</f>
        <v>-0.88495575221238942</v>
      </c>
      <c r="BL13" s="24">
        <f>VLOOKUP(C13,'[1]Allocation '!C$1:X$65536,22,0)</f>
        <v>55</v>
      </c>
      <c r="BM13" s="24">
        <f>VLOOKUP(C13,[1]Actuals!B$1:W$65536,22,0)</f>
        <v>55</v>
      </c>
      <c r="BN13" s="24">
        <f>(BM13-BL13)/BL13*100</f>
        <v>0</v>
      </c>
      <c r="BO13" s="24">
        <f>VLOOKUP(C13,'[1]Allocation '!C$1:Y$65536,23,0)</f>
        <v>53</v>
      </c>
      <c r="BP13" s="24">
        <f>VLOOKUP(C13,[1]Actuals!B$1:X$65536,23,0)</f>
        <v>53</v>
      </c>
      <c r="BQ13" s="24">
        <f>(BP13-BO13)/BO13*100</f>
        <v>0</v>
      </c>
      <c r="BR13" s="24">
        <f>VLOOKUP(C13,'[1]Allocation '!C$1:Z$65536,24,0)</f>
        <v>47</v>
      </c>
      <c r="BS13" s="24">
        <f>VLOOKUP(C13,[1]Actuals!B$1:Y$65536,24,0)</f>
        <v>49</v>
      </c>
      <c r="BT13" s="24">
        <f>(BS13-BR13)/BR13*100</f>
        <v>4.2553191489361701</v>
      </c>
      <c r="BU13" s="24">
        <f>VLOOKUP(C13,'[1]Allocation '!C$1:AA$65536,25,0)</f>
        <v>40.5</v>
      </c>
      <c r="BV13" s="24">
        <f>VLOOKUP(C13,[1]Actuals!B$1:Z$65536,25,0)</f>
        <v>41</v>
      </c>
      <c r="BW13" s="24">
        <f>(BV13-BU13)/BU13*100</f>
        <v>1.2345679012345678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f>VLOOKUP(C14,'[1]Allocation '!C$1:D$65536,2,0)</f>
        <v>143.05000000000001</v>
      </c>
      <c r="E14" s="24">
        <f>VLOOKUP(C14,[1]Actuals!B$1:C$65536,2,0)</f>
        <v>157</v>
      </c>
      <c r="F14" s="24">
        <f t="shared" si="0"/>
        <v>9.7518350227193196</v>
      </c>
      <c r="G14" s="24">
        <f>VLOOKUP(C14,'[1]Allocation '!C$1:E$65536,3,0)</f>
        <v>135.85</v>
      </c>
      <c r="H14" s="24">
        <f>VLOOKUP(C14,[1]Actuals!B$1:D$65536,3,0)</f>
        <v>150</v>
      </c>
      <c r="I14" s="24">
        <f t="shared" si="1"/>
        <v>10.415899889584104</v>
      </c>
      <c r="J14" s="24">
        <f>VLOOKUP(C14,'[1]Allocation '!C$1:F$65536,4,0)</f>
        <v>133.30000000000001</v>
      </c>
      <c r="K14" s="24">
        <f>VLOOKUP(C14,[1]Actuals!B$1:E$65536,4,0)</f>
        <v>146</v>
      </c>
      <c r="L14" s="24">
        <f t="shared" si="2"/>
        <v>9.5273818454613561</v>
      </c>
      <c r="M14" s="24">
        <f>VLOOKUP(C14,'[1]Allocation '!C$1:G$65536,5,0)</f>
        <v>130.44999999999999</v>
      </c>
      <c r="N14" s="24">
        <f>VLOOKUP(C14,[1]Actuals!B$1:F$65536,5,0)</f>
        <v>143</v>
      </c>
      <c r="O14" s="24">
        <f t="shared" si="3"/>
        <v>9.6205442698351948</v>
      </c>
      <c r="P14" s="24">
        <f>VLOOKUP(C14,'[1]Allocation '!C$1:H$65536,6,0)</f>
        <v>131.1</v>
      </c>
      <c r="Q14" s="24">
        <f>VLOOKUP(C14,[1]Actuals!B$1:G$65536,6,0)</f>
        <v>143</v>
      </c>
      <c r="R14" s="24">
        <f t="shared" si="4"/>
        <v>9.0770404271548486</v>
      </c>
      <c r="S14" s="24">
        <f>VLOOKUP(C14,'[1]Allocation '!C$1:I$65536,7,0)</f>
        <v>138.44999999999999</v>
      </c>
      <c r="T14" s="24">
        <f>VLOOKUP(C14,[1]Actuals!B$1:H$65536,7,0)</f>
        <v>149</v>
      </c>
      <c r="U14" s="24">
        <f t="shared" si="5"/>
        <v>7.6200794510653758</v>
      </c>
      <c r="V14" s="25">
        <f>VLOOKUP(C14,'[1]Allocation '!C$1:J$65536,8,0)</f>
        <v>167.25</v>
      </c>
      <c r="W14" s="24">
        <f>VLOOKUP(C14,[1]Actuals!B$1:I$65536,8,0)</f>
        <v>171</v>
      </c>
      <c r="X14" s="24">
        <f t="shared" si="6"/>
        <v>2.2421524663677128</v>
      </c>
      <c r="Y14" s="24">
        <f>VLOOKUP(C14,'[1]Allocation '!C$1:K$65536,9,0)</f>
        <v>210.3</v>
      </c>
      <c r="Z14" s="24">
        <f>VLOOKUP(C14,[1]Actuals!B$1:J$65536,9,0)</f>
        <v>216</v>
      </c>
      <c r="AA14" s="24">
        <f t="shared" si="7"/>
        <v>2.7104136947218205</v>
      </c>
      <c r="AB14" s="24">
        <f>VLOOKUP(C14,'[1]Allocation '!C$1:L$65536,10,0)</f>
        <v>216.4</v>
      </c>
      <c r="AC14" s="24">
        <f>VLOOKUP(C14,[1]Actuals!B$1:K$65536,10,0)</f>
        <v>223</v>
      </c>
      <c r="AD14" s="24">
        <f t="shared" si="8"/>
        <v>3.0499075785582228</v>
      </c>
      <c r="AE14" s="24">
        <f>VLOOKUP(C14,'[1]Allocation '!C$1:M$65536,11,0)</f>
        <v>214.15</v>
      </c>
      <c r="AF14" s="24">
        <f>VLOOKUP(C14,[1]Actuals!B$1:L$65536,11,0)</f>
        <v>222</v>
      </c>
      <c r="AG14" s="24">
        <f t="shared" si="9"/>
        <v>3.6656549147793571</v>
      </c>
      <c r="AH14" s="24">
        <f>VLOOKUP(C14,'[1]Allocation '!C$1:N$65536,12,0)</f>
        <v>216</v>
      </c>
      <c r="AI14" s="28">
        <f>VLOOKUP(C14,[1]Actuals!B$1:M$65536,12,0)</f>
        <v>220</v>
      </c>
      <c r="AJ14" s="24">
        <f t="shared" si="10"/>
        <v>1.8518518518518516</v>
      </c>
      <c r="AK14" s="24">
        <f>VLOOKUP(C14,'[1]Allocation '!C$1:O$65536,13,0)</f>
        <v>211</v>
      </c>
      <c r="AL14" s="24">
        <f>VLOOKUP(C14,[1]Actuals!B$1:N$65536,13,0)</f>
        <v>214</v>
      </c>
      <c r="AM14" s="24">
        <f t="shared" si="11"/>
        <v>1.4218009478672986</v>
      </c>
      <c r="AN14" s="24">
        <f>VLOOKUP(C14,'[1]Allocation '!C$1:P$65536,14,0)</f>
        <v>211.5</v>
      </c>
      <c r="AO14" s="24">
        <f>VLOOKUP(C14,[1]Actuals!B$1:O$65536,14,0)</f>
        <v>214</v>
      </c>
      <c r="AP14" s="24">
        <f t="shared" si="12"/>
        <v>1.1820330969267139</v>
      </c>
      <c r="AQ14" s="24">
        <f>VLOOKUP(C14,'[1]Allocation '!C$1:Q$65536,15,0)</f>
        <v>198.55</v>
      </c>
      <c r="AR14" s="24">
        <f>VLOOKUP(C14,[1]Actuals!B$1:P$65536,15,0)</f>
        <v>210</v>
      </c>
      <c r="AS14" s="24">
        <f t="shared" si="13"/>
        <v>5.7668093679173946</v>
      </c>
      <c r="AT14" s="24">
        <f>VLOOKUP(C14,'[1]Allocation '!C$1:R$65536,16,0)</f>
        <v>203</v>
      </c>
      <c r="AU14" s="24">
        <f>VLOOKUP(C14,[1]Actuals!B$1:Q$65536,16,0)</f>
        <v>208</v>
      </c>
      <c r="AV14" s="24">
        <f t="shared" si="14"/>
        <v>2.4630541871921183</v>
      </c>
      <c r="AW14" s="24">
        <f>VLOOKUP(C14,'[1]Allocation '!C$1:S$65536,17,0)</f>
        <v>204.5</v>
      </c>
      <c r="AX14" s="24">
        <f>VLOOKUP(C14,[1]Actuals!B$1:R$65536,17,0)</f>
        <v>214</v>
      </c>
      <c r="AY14" s="24">
        <f t="shared" si="15"/>
        <v>4.6454767726161368</v>
      </c>
      <c r="AZ14" s="24">
        <f>VLOOKUP('[1]07.03.2024'!C14,'[1]Allocation '!C$1:T$65536,18,0)</f>
        <v>207.5</v>
      </c>
      <c r="BA14" s="24">
        <f>VLOOKUP(C14,[1]Actuals!B$1:S$65536,18,0)</f>
        <v>216</v>
      </c>
      <c r="BB14" s="24">
        <f t="shared" si="16"/>
        <v>4.096385542168675</v>
      </c>
      <c r="BC14" s="24">
        <f>VLOOKUP(C14,'[1]Allocation '!C$1:U$65536,19,0)</f>
        <v>212.5</v>
      </c>
      <c r="BD14" s="24">
        <f>VLOOKUP(C14,[1]Actuals!B$1:T$65536,19,0)</f>
        <v>219</v>
      </c>
      <c r="BE14" s="24">
        <f t="shared" si="17"/>
        <v>3.0588235294117649</v>
      </c>
      <c r="BF14" s="24">
        <f>VLOOKUP(C14,'[1]Allocation '!C$1:V$65536,20,0)</f>
        <v>211</v>
      </c>
      <c r="BG14" s="24">
        <f>VLOOKUP(C14,[1]Actuals!B$1:U$65536,20,0)</f>
        <v>215</v>
      </c>
      <c r="BH14" s="24">
        <f t="shared" si="18"/>
        <v>1.8957345971563981</v>
      </c>
      <c r="BI14" s="24">
        <f>VLOOKUP(C14,'[1]Allocation '!C$1:W$65536,21,0)</f>
        <v>217</v>
      </c>
      <c r="BJ14" s="24">
        <f>VLOOKUP(C14,[1]Actuals!B$1:V$65536,21,0)</f>
        <v>221</v>
      </c>
      <c r="BK14" s="24">
        <f t="shared" si="19"/>
        <v>1.8433179723502304</v>
      </c>
      <c r="BL14" s="24">
        <f>VLOOKUP(C14,'[1]Allocation '!C$1:X$65536,22,0)</f>
        <v>205</v>
      </c>
      <c r="BM14" s="24">
        <f>VLOOKUP(C14,[1]Actuals!B$1:W$65536,22,0)</f>
        <v>208</v>
      </c>
      <c r="BN14" s="24">
        <f t="shared" si="20"/>
        <v>1.4634146341463417</v>
      </c>
      <c r="BO14" s="24">
        <f>VLOOKUP(C14,'[1]Allocation '!C$1:Y$65536,23,0)</f>
        <v>193</v>
      </c>
      <c r="BP14" s="24">
        <f>VLOOKUP(C14,[1]Actuals!B$1:X$65536,23,0)</f>
        <v>201</v>
      </c>
      <c r="BQ14" s="24">
        <f t="shared" si="21"/>
        <v>4.1450777202072544</v>
      </c>
      <c r="BR14" s="24">
        <f>VLOOKUP(C14,'[1]Allocation '!C$1:Z$65536,24,0)</f>
        <v>179.5</v>
      </c>
      <c r="BS14" s="24">
        <f>VLOOKUP(C14,[1]Actuals!B$1:Y$65536,24,0)</f>
        <v>186</v>
      </c>
      <c r="BT14" s="24">
        <f t="shared" si="22"/>
        <v>3.6211699164345403</v>
      </c>
      <c r="BU14" s="24">
        <f>VLOOKUP(C14,'[1]Allocation '!C$1:AA$65536,25,0)</f>
        <v>165</v>
      </c>
      <c r="BV14" s="24">
        <f>VLOOKUP(C14,[1]Actuals!B$1:Z$65536,25,0)</f>
        <v>172</v>
      </c>
      <c r="BW14" s="24">
        <f t="shared" si="23"/>
        <v>4.2424242424242431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f>VLOOKUP(C15,'[1]Allocation '!C$1:D$65536,2,0)</f>
        <v>69</v>
      </c>
      <c r="E15" s="24">
        <f>VLOOKUP(C15,[1]Actuals!B$1:C$65536,2,0)</f>
        <v>55</v>
      </c>
      <c r="F15" s="24">
        <f t="shared" si="0"/>
        <v>-20.289855072463769</v>
      </c>
      <c r="G15" s="24">
        <f>VLOOKUP(C15,'[1]Allocation '!C$1:E$65536,3,0)</f>
        <v>61.5</v>
      </c>
      <c r="H15" s="24">
        <f>VLOOKUP(C15,[1]Actuals!B$1:D$65536,3,0)</f>
        <v>49</v>
      </c>
      <c r="I15" s="24">
        <f t="shared" si="1"/>
        <v>-20.325203252032519</v>
      </c>
      <c r="J15" s="24">
        <f>VLOOKUP(C15,'[1]Allocation '!C$1:F$65536,4,0)</f>
        <v>59</v>
      </c>
      <c r="K15" s="24">
        <f>VLOOKUP(C15,[1]Actuals!B$1:E$65536,4,0)</f>
        <v>47</v>
      </c>
      <c r="L15" s="24">
        <f t="shared" si="2"/>
        <v>-20.33898305084746</v>
      </c>
      <c r="M15" s="24">
        <f>VLOOKUP(C15,'[1]Allocation '!C$1:G$65536,5,0)</f>
        <v>57.5</v>
      </c>
      <c r="N15" s="24">
        <f>VLOOKUP(C15,[1]Actuals!B$1:F$65536,5,0)</f>
        <v>45</v>
      </c>
      <c r="O15" s="24">
        <f t="shared" si="3"/>
        <v>-21.739130434782609</v>
      </c>
      <c r="P15" s="24">
        <f>VLOOKUP(C15,'[1]Allocation '!C$1:H$65536,6,0)</f>
        <v>57.5</v>
      </c>
      <c r="Q15" s="24">
        <f>VLOOKUP(C15,[1]Actuals!B$1:G$65536,6,0)</f>
        <v>45</v>
      </c>
      <c r="R15" s="24">
        <f t="shared" si="4"/>
        <v>-21.739130434782609</v>
      </c>
      <c r="S15" s="24">
        <f>VLOOKUP(C15,'[1]Allocation '!C$1:I$65536,7,0)</f>
        <v>62</v>
      </c>
      <c r="T15" s="24">
        <f>VLOOKUP(C15,[1]Actuals!B$1:H$65536,7,0)</f>
        <v>48</v>
      </c>
      <c r="U15" s="24">
        <f t="shared" si="5"/>
        <v>-22.58064516129032</v>
      </c>
      <c r="V15" s="25">
        <f>VLOOKUP(C15,'[1]Allocation '!C$1:J$65536,8,0)</f>
        <v>79.5</v>
      </c>
      <c r="W15" s="24">
        <f>VLOOKUP(C15,[1]Actuals!B$1:I$65536,8,0)</f>
        <v>60</v>
      </c>
      <c r="X15" s="24">
        <f t="shared" si="6"/>
        <v>-24.528301886792452</v>
      </c>
      <c r="Y15" s="24">
        <f>VLOOKUP(C15,'[1]Allocation '!C$1:K$65536,9,0)</f>
        <v>104.5</v>
      </c>
      <c r="Z15" s="24">
        <f>VLOOKUP(C15,[1]Actuals!B$1:J$65536,9,0)</f>
        <v>76</v>
      </c>
      <c r="AA15" s="24">
        <f t="shared" si="7"/>
        <v>-27.27272727272727</v>
      </c>
      <c r="AB15" s="24">
        <f>VLOOKUP(C15,'[1]Allocation '!C$1:L$65536,10,0)</f>
        <v>119.5</v>
      </c>
      <c r="AC15" s="24">
        <f>VLOOKUP(C15,[1]Actuals!B$1:K$65536,10,0)</f>
        <v>84</v>
      </c>
      <c r="AD15" s="24">
        <f t="shared" si="8"/>
        <v>-29.707112970711297</v>
      </c>
      <c r="AE15" s="24">
        <f>VLOOKUP(C15,'[1]Allocation '!C$1:M$65536,11,0)</f>
        <v>114.5</v>
      </c>
      <c r="AF15" s="24">
        <f>VLOOKUP(C15,[1]Actuals!B$1:L$65536,11,0)</f>
        <v>98</v>
      </c>
      <c r="AG15" s="24">
        <f t="shared" si="9"/>
        <v>-14.410480349344979</v>
      </c>
      <c r="AH15" s="24">
        <f>VLOOKUP(C15,'[1]Allocation '!C$1:N$65536,12,0)</f>
        <v>122.5</v>
      </c>
      <c r="AI15" s="24">
        <f>VLOOKUP(C15,[1]Actuals!B$1:M$65536,12,0)</f>
        <v>103</v>
      </c>
      <c r="AJ15" s="24">
        <f t="shared" si="10"/>
        <v>-15.918367346938775</v>
      </c>
      <c r="AK15" s="24">
        <f>VLOOKUP(C15,'[1]Allocation '!C$1:O$65536,13,0)</f>
        <v>122</v>
      </c>
      <c r="AL15" s="24">
        <f>VLOOKUP(C15,[1]Actuals!B$1:N$65536,13,0)</f>
        <v>103</v>
      </c>
      <c r="AM15" s="24">
        <f t="shared" si="11"/>
        <v>-15.573770491803279</v>
      </c>
      <c r="AN15" s="24">
        <f>VLOOKUP(C15,'[1]Allocation '!C$1:P$65536,14,0)</f>
        <v>125.5</v>
      </c>
      <c r="AO15" s="24">
        <f>VLOOKUP(C15,[1]Actuals!B$1:O$65536,14,0)</f>
        <v>102</v>
      </c>
      <c r="AP15" s="24">
        <f t="shared" si="12"/>
        <v>-18.725099601593627</v>
      </c>
      <c r="AQ15" s="24">
        <f>VLOOKUP(C15,'[1]Allocation '!C$1:Q$65536,15,0)</f>
        <v>116.5</v>
      </c>
      <c r="AR15" s="24">
        <f>VLOOKUP(C15,[1]Actuals!B$1:P$65536,15,0)</f>
        <v>99</v>
      </c>
      <c r="AS15" s="24">
        <f t="shared" si="13"/>
        <v>-15.021459227467812</v>
      </c>
      <c r="AT15" s="24">
        <f>VLOOKUP(C15,'[1]Allocation '!C$1:R$65536,16,0)</f>
        <v>110.5</v>
      </c>
      <c r="AU15" s="24">
        <f>VLOOKUP(C15,[1]Actuals!B$1:Q$65536,16,0)</f>
        <v>95</v>
      </c>
      <c r="AV15" s="24">
        <f t="shared" si="14"/>
        <v>-14.027149321266968</v>
      </c>
      <c r="AW15" s="24">
        <f>VLOOKUP(C15,'[1]Allocation '!C$1:S$65536,17,0)</f>
        <v>113</v>
      </c>
      <c r="AX15" s="24">
        <f>VLOOKUP(C15,[1]Actuals!B$1:R$65536,17,0)</f>
        <v>97</v>
      </c>
      <c r="AY15" s="24">
        <f t="shared" si="15"/>
        <v>-14.159292035398231</v>
      </c>
      <c r="AZ15" s="24">
        <f>VLOOKUP('[1]07.03.2024'!C15,'[1]Allocation '!C$1:T$65536,18,0)</f>
        <v>115</v>
      </c>
      <c r="BA15" s="24">
        <f>VLOOKUP(C15,[1]Actuals!B$1:S$65536,18,0)</f>
        <v>98</v>
      </c>
      <c r="BB15" s="24">
        <f t="shared" si="16"/>
        <v>-14.782608695652174</v>
      </c>
      <c r="BC15" s="24">
        <f>VLOOKUP(C15,'[1]Allocation '!C$1:U$65536,19,0)</f>
        <v>116.5</v>
      </c>
      <c r="BD15" s="24">
        <f>VLOOKUP(C15,[1]Actuals!B$1:T$65536,19,0)</f>
        <v>98</v>
      </c>
      <c r="BE15" s="24">
        <f t="shared" si="17"/>
        <v>-15.879828326180256</v>
      </c>
      <c r="BF15" s="24">
        <f>VLOOKUP(C15,'[1]Allocation '!C$1:V$65536,20,0)</f>
        <v>120</v>
      </c>
      <c r="BG15" s="24">
        <f>VLOOKUP(C15,[1]Actuals!B$1:U$65536,20,0)</f>
        <v>98</v>
      </c>
      <c r="BH15" s="24">
        <f t="shared" si="18"/>
        <v>-18.333333333333332</v>
      </c>
      <c r="BI15" s="24">
        <f>VLOOKUP(C15,'[1]Allocation '!C$1:W$65536,21,0)</f>
        <v>125.5</v>
      </c>
      <c r="BJ15" s="24">
        <f>VLOOKUP(C15,[1]Actuals!B$1:V$65536,21,0)</f>
        <v>103</v>
      </c>
      <c r="BK15" s="24">
        <f t="shared" si="19"/>
        <v>-17.928286852589643</v>
      </c>
      <c r="BL15" s="24">
        <f>VLOOKUP(C15,'[1]Allocation '!C$1:X$65536,22,0)</f>
        <v>117</v>
      </c>
      <c r="BM15" s="24">
        <f>VLOOKUP(C15,[1]Actuals!B$1:W$65536,22,0)</f>
        <v>94</v>
      </c>
      <c r="BN15" s="24">
        <f t="shared" si="20"/>
        <v>-19.658119658119659</v>
      </c>
      <c r="BO15" s="24">
        <f>VLOOKUP(C15,'[1]Allocation '!C$1:Y$65536,23,0)</f>
        <v>108</v>
      </c>
      <c r="BP15" s="24">
        <f>VLOOKUP(C15,[1]Actuals!B$1:X$65536,23,0)</f>
        <v>88</v>
      </c>
      <c r="BQ15" s="24">
        <f t="shared" si="21"/>
        <v>-18.518518518518519</v>
      </c>
      <c r="BR15" s="24">
        <f>VLOOKUP(C15,'[1]Allocation '!C$1:Z$65536,24,0)</f>
        <v>92.5</v>
      </c>
      <c r="BS15" s="24">
        <f>VLOOKUP(C15,[1]Actuals!B$1:Y$65536,24,0)</f>
        <v>78</v>
      </c>
      <c r="BT15" s="24">
        <f t="shared" si="22"/>
        <v>-15.675675675675677</v>
      </c>
      <c r="BU15" s="24">
        <f>VLOOKUP(C15,'[1]Allocation '!C$1:AA$65536,25,0)</f>
        <v>82</v>
      </c>
      <c r="BV15" s="24">
        <f>VLOOKUP(C15,[1]Actuals!B$1:Z$65536,25,0)</f>
        <v>82</v>
      </c>
      <c r="BW15" s="24">
        <f t="shared" si="23"/>
        <v>0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f>VLOOKUP(C16,'[1]Allocation '!C$1:D$65536,2,0)</f>
        <v>81</v>
      </c>
      <c r="E16" s="24">
        <f>VLOOKUP(C16,[1]Actuals!B$1:C$65536,2,0)</f>
        <v>94</v>
      </c>
      <c r="F16" s="24">
        <f t="shared" si="0"/>
        <v>16.049382716049383</v>
      </c>
      <c r="G16" s="24">
        <f>VLOOKUP(C16,'[1]Allocation '!C$1:E$65536,3,0)</f>
        <v>73</v>
      </c>
      <c r="H16" s="24">
        <f>VLOOKUP(C16,[1]Actuals!B$1:D$65536,3,0)</f>
        <v>87</v>
      </c>
      <c r="I16" s="24">
        <f t="shared" si="1"/>
        <v>19.17808219178082</v>
      </c>
      <c r="J16" s="24">
        <f>VLOOKUP(C16,'[1]Allocation '!C$1:F$65536,4,0)</f>
        <v>70</v>
      </c>
      <c r="K16" s="24">
        <f>VLOOKUP(C16,[1]Actuals!B$1:E$65536,4,0)</f>
        <v>84</v>
      </c>
      <c r="L16" s="24">
        <f t="shared" si="2"/>
        <v>20</v>
      </c>
      <c r="M16" s="24">
        <f>VLOOKUP(C16,'[1]Allocation '!C$1:G$65536,5,0)</f>
        <v>67.5</v>
      </c>
      <c r="N16" s="24">
        <f>VLOOKUP(C16,[1]Actuals!B$1:F$65536,5,0)</f>
        <v>60</v>
      </c>
      <c r="O16" s="24">
        <f t="shared" si="3"/>
        <v>-11.111111111111111</v>
      </c>
      <c r="P16" s="24">
        <f>VLOOKUP(C16,'[1]Allocation '!C$1:H$65536,6,0)</f>
        <v>67</v>
      </c>
      <c r="Q16" s="24">
        <f>VLOOKUP(C16,[1]Actuals!B$1:G$65536,6,0)</f>
        <v>58</v>
      </c>
      <c r="R16" s="24">
        <f t="shared" si="4"/>
        <v>-13.432835820895523</v>
      </c>
      <c r="S16" s="24">
        <f>VLOOKUP(C16,'[1]Allocation '!C$1:I$65536,7,0)</f>
        <v>71.5</v>
      </c>
      <c r="T16" s="24">
        <f>VLOOKUP(C16,[1]Actuals!B$1:H$65536,7,0)</f>
        <v>63</v>
      </c>
      <c r="U16" s="24">
        <f t="shared" si="5"/>
        <v>-11.888111888111888</v>
      </c>
      <c r="V16" s="25">
        <f>VLOOKUP(C16,'[1]Allocation '!C$1:J$65536,8,0)</f>
        <v>86.5</v>
      </c>
      <c r="W16" s="24">
        <f>VLOOKUP(C16,[1]Actuals!B$1:I$65536,8,0)</f>
        <v>74</v>
      </c>
      <c r="X16" s="24">
        <f t="shared" si="6"/>
        <v>-14.450867052023122</v>
      </c>
      <c r="Y16" s="24">
        <f>VLOOKUP(C16,'[1]Allocation '!C$1:K$65536,9,0)</f>
        <v>110</v>
      </c>
      <c r="Z16" s="24">
        <f>VLOOKUP(C16,[1]Actuals!B$1:J$65536,9,0)</f>
        <v>93</v>
      </c>
      <c r="AA16" s="24">
        <f t="shared" si="7"/>
        <v>-15.454545454545453</v>
      </c>
      <c r="AB16" s="24">
        <f>VLOOKUP(C16,'[1]Allocation '!C$1:L$65536,10,0)</f>
        <v>123.5</v>
      </c>
      <c r="AC16" s="24">
        <f>VLOOKUP(C16,[1]Actuals!B$1:K$65536,10,0)</f>
        <v>103</v>
      </c>
      <c r="AD16" s="24">
        <f t="shared" si="8"/>
        <v>-16.599190283400812</v>
      </c>
      <c r="AE16" s="24">
        <f>VLOOKUP(C16,'[1]Allocation '!C$1:M$65536,11,0)</f>
        <v>124.5</v>
      </c>
      <c r="AF16" s="24">
        <f>VLOOKUP(C16,[1]Actuals!B$1:L$65536,11,0)</f>
        <v>106</v>
      </c>
      <c r="AG16" s="24">
        <f t="shared" si="9"/>
        <v>-14.859437751004014</v>
      </c>
      <c r="AH16" s="24">
        <f>VLOOKUP(C16,'[1]Allocation '!C$1:N$65536,12,0)</f>
        <v>129</v>
      </c>
      <c r="AI16" s="24">
        <f>VLOOKUP(C16,[1]Actuals!B$1:M$65536,12,0)</f>
        <v>108</v>
      </c>
      <c r="AJ16" s="24">
        <f t="shared" si="10"/>
        <v>-16.279069767441861</v>
      </c>
      <c r="AK16" s="24">
        <f>VLOOKUP(C16,'[1]Allocation '!C$1:O$65536,13,0)</f>
        <v>131</v>
      </c>
      <c r="AL16" s="24">
        <f>VLOOKUP(C16,[1]Actuals!B$1:N$65536,13,0)</f>
        <v>130</v>
      </c>
      <c r="AM16" s="24">
        <f t="shared" si="11"/>
        <v>-0.76335877862595414</v>
      </c>
      <c r="AN16" s="24">
        <f>VLOOKUP(C16,'[1]Allocation '!C$1:P$65536,14,0)</f>
        <v>111</v>
      </c>
      <c r="AO16" s="24">
        <f>VLOOKUP(C16,[1]Actuals!B$1:O$65536,14,0)</f>
        <v>126</v>
      </c>
      <c r="AP16" s="24">
        <f t="shared" si="12"/>
        <v>13.513513513513514</v>
      </c>
      <c r="AQ16" s="24">
        <f>VLOOKUP(C16,'[1]Allocation '!C$1:Q$65536,15,0)</f>
        <v>108</v>
      </c>
      <c r="AR16" s="24">
        <f>VLOOKUP(C16,[1]Actuals!B$1:P$65536,15,0)</f>
        <v>128</v>
      </c>
      <c r="AS16" s="24">
        <f t="shared" si="13"/>
        <v>18.518518518518519</v>
      </c>
      <c r="AT16" s="24">
        <f>VLOOKUP(C16,'[1]Allocation '!C$1:R$65536,16,0)</f>
        <v>106</v>
      </c>
      <c r="AU16" s="24">
        <f>VLOOKUP(C16,[1]Actuals!B$1:Q$65536,16,0)</f>
        <v>124</v>
      </c>
      <c r="AV16" s="24">
        <f t="shared" si="14"/>
        <v>16.981132075471699</v>
      </c>
      <c r="AW16" s="24">
        <f>VLOOKUP(C16,'[1]Allocation '!C$1:S$65536,17,0)</f>
        <v>102</v>
      </c>
      <c r="AX16" s="24">
        <f>VLOOKUP(C16,[1]Actuals!B$1:R$65536,17,0)</f>
        <v>126</v>
      </c>
      <c r="AY16" s="24">
        <f t="shared" si="15"/>
        <v>23.52941176470588</v>
      </c>
      <c r="AZ16" s="24">
        <f>VLOOKUP('[1]07.03.2024'!C16,'[1]Allocation '!C$1:T$65536,18,0)</f>
        <v>102</v>
      </c>
      <c r="BA16" s="24">
        <f>VLOOKUP(C16,[1]Actuals!B$1:S$65536,18,0)</f>
        <v>104</v>
      </c>
      <c r="BB16" s="24">
        <f t="shared" si="16"/>
        <v>1.9607843137254901</v>
      </c>
      <c r="BC16" s="24">
        <f>VLOOKUP(C16,'[1]Allocation '!C$1:U$65536,19,0)</f>
        <v>104</v>
      </c>
      <c r="BD16" s="24">
        <f>VLOOKUP(C16,[1]Actuals!B$1:T$65536,19,0)</f>
        <v>108</v>
      </c>
      <c r="BE16" s="24">
        <f t="shared" si="17"/>
        <v>3.8461538461538463</v>
      </c>
      <c r="BF16" s="24">
        <f>VLOOKUP(C16,'[1]Allocation '!C$1:V$65536,20,0)</f>
        <v>105</v>
      </c>
      <c r="BG16" s="24">
        <f>VLOOKUP(C16,[1]Actuals!B$1:U$65536,20,0)</f>
        <v>110</v>
      </c>
      <c r="BH16" s="24">
        <f t="shared" si="18"/>
        <v>4.7619047619047619</v>
      </c>
      <c r="BI16" s="24">
        <f>VLOOKUP(C16,'[1]Allocation '!C$1:W$65536,21,0)</f>
        <v>109.5</v>
      </c>
      <c r="BJ16" s="24">
        <f>VLOOKUP(C16,[1]Actuals!B$1:V$65536,21,0)</f>
        <v>111</v>
      </c>
      <c r="BK16" s="24">
        <f t="shared" si="19"/>
        <v>1.3698630136986301</v>
      </c>
      <c r="BL16" s="24">
        <f>VLOOKUP(C16,'[1]Allocation '!C$1:X$65536,22,0)</f>
        <v>105.5</v>
      </c>
      <c r="BM16" s="24">
        <f>VLOOKUP(C16,[1]Actuals!B$1:W$65536,22,0)</f>
        <v>107</v>
      </c>
      <c r="BN16" s="24">
        <f t="shared" si="20"/>
        <v>1.4218009478672986</v>
      </c>
      <c r="BO16" s="24">
        <f>VLOOKUP(C16,'[1]Allocation '!C$1:Y$65536,23,0)</f>
        <v>101</v>
      </c>
      <c r="BP16" s="24">
        <f>VLOOKUP(C16,[1]Actuals!B$1:X$65536,23,0)</f>
        <v>102</v>
      </c>
      <c r="BQ16" s="24">
        <f t="shared" si="21"/>
        <v>0.99009900990099009</v>
      </c>
      <c r="BR16" s="24">
        <f>VLOOKUP(C16,'[1]Allocation '!C$1:Z$65536,24,0)</f>
        <v>88</v>
      </c>
      <c r="BS16" s="24">
        <f>VLOOKUP(C16,[1]Actuals!B$1:Y$65536,24,0)</f>
        <v>91</v>
      </c>
      <c r="BT16" s="24">
        <f t="shared" si="22"/>
        <v>3.4090909090909087</v>
      </c>
      <c r="BU16" s="24">
        <f>VLOOKUP(C16,'[1]Allocation '!C$1:AA$65536,25,0)</f>
        <v>78</v>
      </c>
      <c r="BV16" s="24">
        <f>VLOOKUP(C16,[1]Actuals!B$1:Z$65536,25,0)</f>
        <v>81</v>
      </c>
      <c r="BW16" s="24">
        <f t="shared" si="23"/>
        <v>3.8461538461538463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f>VLOOKUP(C17,'[1]Allocation '!C$1:D$65536,2,0)</f>
        <v>80</v>
      </c>
      <c r="E17" s="24">
        <f>VLOOKUP(C17,[1]Actuals!B$1:C$65536,2,0)</f>
        <v>72</v>
      </c>
      <c r="F17" s="24">
        <f t="shared" si="0"/>
        <v>-10</v>
      </c>
      <c r="G17" s="24">
        <f>VLOOKUP(C17,'[1]Allocation '!C$1:E$65536,3,0)</f>
        <v>75</v>
      </c>
      <c r="H17" s="24">
        <f>VLOOKUP(C17,[1]Actuals!B$1:D$65536,3,0)</f>
        <v>66</v>
      </c>
      <c r="I17" s="24">
        <f t="shared" si="1"/>
        <v>-12</v>
      </c>
      <c r="J17" s="24">
        <f>VLOOKUP(C17,'[1]Allocation '!C$1:F$65536,4,0)</f>
        <v>74.5</v>
      </c>
      <c r="K17" s="24">
        <f>VLOOKUP(C17,[1]Actuals!B$1:E$65536,4,0)</f>
        <v>66</v>
      </c>
      <c r="L17" s="24">
        <f t="shared" si="2"/>
        <v>-11.409395973154362</v>
      </c>
      <c r="M17" s="24">
        <f>VLOOKUP(C17,'[1]Allocation '!C$1:G$65536,5,0)</f>
        <v>70.5</v>
      </c>
      <c r="N17" s="24">
        <f>VLOOKUP(C17,[1]Actuals!B$1:F$65536,5,0)</f>
        <v>66</v>
      </c>
      <c r="O17" s="24">
        <f t="shared" si="3"/>
        <v>-6.3829787234042552</v>
      </c>
      <c r="P17" s="24">
        <f>VLOOKUP(C17,'[1]Allocation '!C$1:H$65536,6,0)</f>
        <v>70.5</v>
      </c>
      <c r="Q17" s="24">
        <f>VLOOKUP(C17,[1]Actuals!B$1:G$65536,6,0)</f>
        <v>68</v>
      </c>
      <c r="R17" s="24">
        <f t="shared" si="4"/>
        <v>-3.5460992907801421</v>
      </c>
      <c r="S17" s="24">
        <f>VLOOKUP(C17,'[1]Allocation '!C$1:I$65536,7,0)</f>
        <v>77.5</v>
      </c>
      <c r="T17" s="24">
        <f>VLOOKUP(C17,[1]Actuals!B$1:H$65536,7,0)</f>
        <v>70</v>
      </c>
      <c r="U17" s="24">
        <f t="shared" si="5"/>
        <v>-9.67741935483871</v>
      </c>
      <c r="V17" s="25">
        <f>VLOOKUP(C17,'[1]Allocation '!C$1:J$65536,8,0)</f>
        <v>88.5</v>
      </c>
      <c r="W17" s="24">
        <f>VLOOKUP(C17,[1]Actuals!B$1:I$65536,8,0)</f>
        <v>78</v>
      </c>
      <c r="X17" s="24">
        <f t="shared" si="6"/>
        <v>-11.864406779661017</v>
      </c>
      <c r="Y17" s="24">
        <f>VLOOKUP(C17,'[1]Allocation '!C$1:K$65536,9,0)</f>
        <v>169.5</v>
      </c>
      <c r="Z17" s="24">
        <f>VLOOKUP(C17,[1]Actuals!B$1:J$65536,9,0)</f>
        <v>96</v>
      </c>
      <c r="AA17" s="24">
        <f t="shared" si="7"/>
        <v>-43.362831858407077</v>
      </c>
      <c r="AB17" s="24">
        <f>VLOOKUP(C17,'[1]Allocation '!C$1:L$65536,10,0)</f>
        <v>176.5</v>
      </c>
      <c r="AC17" s="24">
        <f>VLOOKUP(C17,[1]Actuals!B$1:K$65536,10,0)</f>
        <v>108</v>
      </c>
      <c r="AD17" s="24">
        <f t="shared" si="8"/>
        <v>-38.81019830028329</v>
      </c>
      <c r="AE17" s="24">
        <f>VLOOKUP(C17,'[1]Allocation '!C$1:M$65536,11,0)</f>
        <v>176.5</v>
      </c>
      <c r="AF17" s="24">
        <f>VLOOKUP(C17,[1]Actuals!B$1:L$65536,11,0)</f>
        <v>104</v>
      </c>
      <c r="AG17" s="24">
        <f t="shared" si="9"/>
        <v>-41.076487252124643</v>
      </c>
      <c r="AH17" s="24">
        <f>VLOOKUP(C17,'[1]Allocation '!C$1:N$65536,12,0)</f>
        <v>203.5</v>
      </c>
      <c r="AI17" s="24">
        <f>VLOOKUP(C17,[1]Actuals!B$1:M$65536,12,0)</f>
        <v>138</v>
      </c>
      <c r="AJ17" s="24">
        <f t="shared" si="10"/>
        <v>-32.186732186732186</v>
      </c>
      <c r="AK17" s="24">
        <f>VLOOKUP(C17,'[1]Allocation '!C$1:O$65536,13,0)</f>
        <v>195</v>
      </c>
      <c r="AL17" s="24">
        <f>VLOOKUP(C17,[1]Actuals!B$1:N$65536,13,0)</f>
        <v>186</v>
      </c>
      <c r="AM17" s="24">
        <f t="shared" si="11"/>
        <v>-4.6153846153846159</v>
      </c>
      <c r="AN17" s="24">
        <f>VLOOKUP(C17,'[1]Allocation '!C$1:P$65536,14,0)</f>
        <v>204.5</v>
      </c>
      <c r="AO17" s="24">
        <f>VLOOKUP(C17,[1]Actuals!B$1:O$65536,14,0)</f>
        <v>184</v>
      </c>
      <c r="AP17" s="24">
        <f t="shared" si="12"/>
        <v>-10.024449877750612</v>
      </c>
      <c r="AQ17" s="24">
        <f>VLOOKUP(C17,'[1]Allocation '!C$1:Q$65536,15,0)</f>
        <v>191</v>
      </c>
      <c r="AR17" s="24">
        <f>VLOOKUP(C17,[1]Actuals!B$1:P$65536,15,0)</f>
        <v>168</v>
      </c>
      <c r="AS17" s="24">
        <f t="shared" si="13"/>
        <v>-12.041884816753926</v>
      </c>
      <c r="AT17" s="24">
        <f>VLOOKUP(C17,'[1]Allocation '!C$1:R$65536,16,0)</f>
        <v>174.5</v>
      </c>
      <c r="AU17" s="24">
        <f>VLOOKUP(C17,[1]Actuals!B$1:Q$65536,16,0)</f>
        <v>160</v>
      </c>
      <c r="AV17" s="24">
        <f t="shared" si="14"/>
        <v>-8.3094555873925504</v>
      </c>
      <c r="AW17" s="24">
        <f>VLOOKUP(C17,'[1]Allocation '!C$1:S$65536,17,0)</f>
        <v>187.5</v>
      </c>
      <c r="AX17" s="24">
        <f>VLOOKUP(C17,[1]Actuals!B$1:R$65536,17,0)</f>
        <v>178</v>
      </c>
      <c r="AY17" s="24">
        <f t="shared" si="15"/>
        <v>-5.0666666666666664</v>
      </c>
      <c r="AZ17" s="24">
        <f>VLOOKUP('[1]07.03.2024'!C17,'[1]Allocation '!C$1:T$65536,18,0)</f>
        <v>194</v>
      </c>
      <c r="BA17" s="24">
        <f>VLOOKUP(C17,[1]Actuals!B$1:S$65536,18,0)</f>
        <v>182</v>
      </c>
      <c r="BB17" s="24">
        <f t="shared" si="16"/>
        <v>-6.1855670103092786</v>
      </c>
      <c r="BC17" s="24">
        <f>VLOOKUP(C17,'[1]Allocation '!C$1:U$65536,19,0)</f>
        <v>204.5</v>
      </c>
      <c r="BD17" s="24">
        <f>VLOOKUP(C17,[1]Actuals!B$1:T$65536,19,0)</f>
        <v>183</v>
      </c>
      <c r="BE17" s="24">
        <f t="shared" si="17"/>
        <v>-10.513447432762836</v>
      </c>
      <c r="BF17" s="24">
        <f>VLOOKUP(C17,'[1]Allocation '!C$1:V$65536,20,0)</f>
        <v>195</v>
      </c>
      <c r="BG17" s="24">
        <f>VLOOKUP(C17,[1]Actuals!B$1:U$65536,20,0)</f>
        <v>176</v>
      </c>
      <c r="BH17" s="24">
        <f t="shared" si="18"/>
        <v>-9.7435897435897445</v>
      </c>
      <c r="BI17" s="24">
        <f>VLOOKUP(C17,'[1]Allocation '!C$1:W$65536,21,0)</f>
        <v>191.5</v>
      </c>
      <c r="BJ17" s="24">
        <f>VLOOKUP(C17,[1]Actuals!B$1:V$65536,21,0)</f>
        <v>176</v>
      </c>
      <c r="BK17" s="24">
        <f t="shared" si="19"/>
        <v>-8.093994778067886</v>
      </c>
      <c r="BL17" s="24">
        <f>VLOOKUP(C17,'[1]Allocation '!C$1:X$65536,22,0)</f>
        <v>193</v>
      </c>
      <c r="BM17" s="24">
        <f>VLOOKUP(C17,[1]Actuals!B$1:W$65536,22,0)</f>
        <v>166</v>
      </c>
      <c r="BN17" s="24">
        <f t="shared" si="20"/>
        <v>-13.989637305699482</v>
      </c>
      <c r="BO17" s="24">
        <f>VLOOKUP(C17,'[1]Allocation '!C$1:Y$65536,23,0)</f>
        <v>182.5</v>
      </c>
      <c r="BP17" s="24">
        <f>VLOOKUP(C17,[1]Actuals!B$1:X$65536,23,0)</f>
        <v>153</v>
      </c>
      <c r="BQ17" s="24">
        <f t="shared" si="21"/>
        <v>-16.164383561643834</v>
      </c>
      <c r="BR17" s="24">
        <f>VLOOKUP(C17,'[1]Allocation '!C$1:Z$65536,24,0)</f>
        <v>163.5</v>
      </c>
      <c r="BS17" s="24">
        <f>VLOOKUP(C17,[1]Actuals!B$1:Y$65536,24,0)</f>
        <v>144</v>
      </c>
      <c r="BT17" s="24">
        <f t="shared" si="22"/>
        <v>-11.926605504587156</v>
      </c>
      <c r="BU17" s="24">
        <f>VLOOKUP(C17,'[1]Allocation '!C$1:AA$65536,25,0)</f>
        <v>117</v>
      </c>
      <c r="BV17" s="24">
        <f>VLOOKUP(C17,[1]Actuals!B$1:Z$65536,25,0)</f>
        <v>127</v>
      </c>
      <c r="BW17" s="24">
        <f t="shared" si="23"/>
        <v>8.5470085470085468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f>VLOOKUP(C18,'[1]Allocation '!C$1:D$65536,2,0)</f>
        <v>60.5</v>
      </c>
      <c r="E18" s="24">
        <f>VLOOKUP(C18,[1]Actuals!B$1:C$65536,2,0)</f>
        <v>62</v>
      </c>
      <c r="F18" s="24">
        <f t="shared" si="0"/>
        <v>2.4793388429752068</v>
      </c>
      <c r="G18" s="24">
        <f>VLOOKUP(C18,'[1]Allocation '!C$1:E$65536,3,0)</f>
        <v>53</v>
      </c>
      <c r="H18" s="24">
        <f>VLOOKUP(C18,[1]Actuals!B$1:D$65536,3,0)</f>
        <v>55</v>
      </c>
      <c r="I18" s="24">
        <f t="shared" si="1"/>
        <v>3.7735849056603774</v>
      </c>
      <c r="J18" s="24">
        <f>VLOOKUP(C18,'[1]Allocation '!C$1:F$65536,4,0)</f>
        <v>51</v>
      </c>
      <c r="K18" s="24">
        <f>VLOOKUP(C18,[1]Actuals!B$1:E$65536,4,0)</f>
        <v>54</v>
      </c>
      <c r="L18" s="24">
        <f t="shared" si="2"/>
        <v>5.8823529411764701</v>
      </c>
      <c r="M18" s="24">
        <f>VLOOKUP(C18,'[1]Allocation '!C$1:G$65536,5,0)</f>
        <v>50</v>
      </c>
      <c r="N18" s="24">
        <f>VLOOKUP(C18,[1]Actuals!B$1:F$65536,5,0)</f>
        <v>53</v>
      </c>
      <c r="O18" s="24">
        <f t="shared" si="3"/>
        <v>6</v>
      </c>
      <c r="P18" s="24">
        <f>VLOOKUP(C18,'[1]Allocation '!C$1:H$65536,6,0)</f>
        <v>50.5</v>
      </c>
      <c r="Q18" s="24">
        <f>VLOOKUP(C18,[1]Actuals!B$1:G$65536,6,0)</f>
        <v>53</v>
      </c>
      <c r="R18" s="24">
        <f t="shared" si="4"/>
        <v>4.9504950495049505</v>
      </c>
      <c r="S18" s="24">
        <f>VLOOKUP(C18,'[1]Allocation '!C$1:I$65536,7,0)</f>
        <v>56.5</v>
      </c>
      <c r="T18" s="24">
        <f>VLOOKUP(C18,[1]Actuals!B$1:H$65536,7,0)</f>
        <v>58</v>
      </c>
      <c r="U18" s="24">
        <f t="shared" si="5"/>
        <v>2.6548672566371683</v>
      </c>
      <c r="V18" s="25">
        <f>VLOOKUP(C18,'[1]Allocation '!C$1:J$65536,8,0)</f>
        <v>77</v>
      </c>
      <c r="W18" s="24">
        <f>VLOOKUP(C18,[1]Actuals!B$1:I$65536,8,0)</f>
        <v>72</v>
      </c>
      <c r="X18" s="24">
        <f t="shared" si="6"/>
        <v>-6.4935064935064926</v>
      </c>
      <c r="Y18" s="24">
        <f>VLOOKUP(C18,'[1]Allocation '!C$1:K$65536,9,0)</f>
        <v>97</v>
      </c>
      <c r="Z18" s="24">
        <f>VLOOKUP(C18,[1]Actuals!B$1:J$65536,9,0)</f>
        <v>93</v>
      </c>
      <c r="AA18" s="24">
        <f t="shared" si="7"/>
        <v>-4.1237113402061851</v>
      </c>
      <c r="AB18" s="24">
        <f>VLOOKUP(C18,'[1]Allocation '!C$1:L$65536,10,0)</f>
        <v>106.5</v>
      </c>
      <c r="AC18" s="24">
        <f>VLOOKUP(C18,[1]Actuals!B$1:K$65536,10,0)</f>
        <v>103</v>
      </c>
      <c r="AD18" s="24">
        <f t="shared" si="8"/>
        <v>-3.286384976525822</v>
      </c>
      <c r="AE18" s="24">
        <f>VLOOKUP(C18,'[1]Allocation '!C$1:M$65536,11,0)</f>
        <v>94</v>
      </c>
      <c r="AF18" s="24">
        <f>VLOOKUP(C18,[1]Actuals!B$1:L$65536,11,0)</f>
        <v>89</v>
      </c>
      <c r="AG18" s="24">
        <f t="shared" si="9"/>
        <v>-5.3191489361702127</v>
      </c>
      <c r="AH18" s="24">
        <f>VLOOKUP(C18,'[1]Allocation '!C$1:N$65536,12,0)</f>
        <v>94.5</v>
      </c>
      <c r="AI18" s="24">
        <f>VLOOKUP(C18,[1]Actuals!B$1:M$65536,12,0)</f>
        <v>85</v>
      </c>
      <c r="AJ18" s="24">
        <f t="shared" si="10"/>
        <v>-10.052910052910052</v>
      </c>
      <c r="AK18" s="24">
        <f>VLOOKUP(C18,'[1]Allocation '!C$1:O$65536,13,0)</f>
        <v>89.5</v>
      </c>
      <c r="AL18" s="24">
        <f>VLOOKUP(C18,[1]Actuals!B$1:N$65536,13,0)</f>
        <v>37</v>
      </c>
      <c r="AM18" s="24">
        <f t="shared" si="11"/>
        <v>-58.659217877094974</v>
      </c>
      <c r="AN18" s="24">
        <f>VLOOKUP(C18,'[1]Allocation '!C$1:P$65536,14,0)</f>
        <v>84.5</v>
      </c>
      <c r="AO18" s="24">
        <f>VLOOKUP(C18,[1]Actuals!B$1:O$65536,14,0)</f>
        <v>33</v>
      </c>
      <c r="AP18" s="24">
        <f t="shared" si="12"/>
        <v>-60.946745562130175</v>
      </c>
      <c r="AQ18" s="24">
        <f>VLOOKUP(C18,'[1]Allocation '!C$1:Q$65536,15,0)</f>
        <v>79.5</v>
      </c>
      <c r="AR18" s="24">
        <f>VLOOKUP(C18,[1]Actuals!B$1:P$65536,15,0)</f>
        <v>32</v>
      </c>
      <c r="AS18" s="24">
        <f t="shared" si="13"/>
        <v>-59.74842767295597</v>
      </c>
      <c r="AT18" s="24">
        <f>VLOOKUP(C18,'[1]Allocation '!C$1:R$65536,16,0)</f>
        <v>78.5</v>
      </c>
      <c r="AU18" s="24">
        <f>VLOOKUP(C18,[1]Actuals!B$1:Q$65536,16,0)</f>
        <v>31</v>
      </c>
      <c r="AV18" s="24">
        <f t="shared" si="14"/>
        <v>-60.509554140127385</v>
      </c>
      <c r="AW18" s="24">
        <f>VLOOKUP(C18,'[1]Allocation '!C$1:S$65536,17,0)</f>
        <v>82</v>
      </c>
      <c r="AX18" s="24">
        <f>VLOOKUP(C18,[1]Actuals!B$1:R$65536,17,0)</f>
        <v>30</v>
      </c>
      <c r="AY18" s="24">
        <f t="shared" si="15"/>
        <v>-63.414634146341463</v>
      </c>
      <c r="AZ18" s="24">
        <f>VLOOKUP('[1]07.03.2024'!C18,'[1]Allocation '!C$1:T$65536,18,0)</f>
        <v>78</v>
      </c>
      <c r="BA18" s="24">
        <f>VLOOKUP(C18,[1]Actuals!B$1:S$65536,18,0)</f>
        <v>50</v>
      </c>
      <c r="BB18" s="24">
        <f t="shared" si="16"/>
        <v>-35.897435897435898</v>
      </c>
      <c r="BC18" s="24">
        <f>VLOOKUP(C18,'[1]Allocation '!C$1:U$65536,19,0)</f>
        <v>82.5</v>
      </c>
      <c r="BD18" s="24">
        <f>VLOOKUP(C18,[1]Actuals!B$1:T$65536,19,0)</f>
        <v>81</v>
      </c>
      <c r="BE18" s="24">
        <f t="shared" si="17"/>
        <v>-1.8181818181818181</v>
      </c>
      <c r="BF18" s="24">
        <f>VLOOKUP(C18,'[1]Allocation '!C$1:V$65536,20,0)</f>
        <v>87.5</v>
      </c>
      <c r="BG18" s="24">
        <f>VLOOKUP(C18,[1]Actuals!B$1:U$65536,20,0)</f>
        <v>82</v>
      </c>
      <c r="BH18" s="24">
        <f t="shared" si="18"/>
        <v>-6.2857142857142865</v>
      </c>
      <c r="BI18" s="24">
        <f>VLOOKUP(C18,'[1]Allocation '!C$1:W$65536,21,0)</f>
        <v>93</v>
      </c>
      <c r="BJ18" s="24">
        <f>VLOOKUP(C18,[1]Actuals!B$1:V$65536,21,0)</f>
        <v>91</v>
      </c>
      <c r="BK18" s="24">
        <f t="shared" si="19"/>
        <v>-2.1505376344086025</v>
      </c>
      <c r="BL18" s="24">
        <f>VLOOKUP(C18,'[1]Allocation '!C$1:X$65536,22,0)</f>
        <v>92</v>
      </c>
      <c r="BM18" s="24">
        <f>VLOOKUP(C18,[1]Actuals!B$1:W$65536,22,0)</f>
        <v>86</v>
      </c>
      <c r="BN18" s="24">
        <f t="shared" si="20"/>
        <v>-6.5217391304347823</v>
      </c>
      <c r="BO18" s="24">
        <f>VLOOKUP(C18,'[1]Allocation '!C$1:Y$65536,23,0)</f>
        <v>87</v>
      </c>
      <c r="BP18" s="24">
        <f>VLOOKUP(C18,[1]Actuals!B$1:X$65536,23,0)</f>
        <v>86</v>
      </c>
      <c r="BQ18" s="24">
        <f t="shared" si="21"/>
        <v>-1.1494252873563218</v>
      </c>
      <c r="BR18" s="24">
        <f>VLOOKUP(C18,'[1]Allocation '!C$1:Z$65536,24,0)</f>
        <v>82</v>
      </c>
      <c r="BS18" s="24">
        <f>VLOOKUP(C18,[1]Actuals!B$1:Y$65536,24,0)</f>
        <v>78</v>
      </c>
      <c r="BT18" s="24">
        <f t="shared" si="22"/>
        <v>-4.8780487804878048</v>
      </c>
      <c r="BU18" s="24">
        <f>VLOOKUP(C18,'[1]Allocation '!C$1:AA$65536,25,0)</f>
        <v>72</v>
      </c>
      <c r="BV18" s="24">
        <f>VLOOKUP(C18,[1]Actuals!B$1:Z$65536,25,0)</f>
        <v>69</v>
      </c>
      <c r="BW18" s="24">
        <f t="shared" si="23"/>
        <v>-4.1666666666666661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f>VLOOKUP(C19,'[1]Allocation '!C$1:D$65536,2,0)</f>
        <v>93.5</v>
      </c>
      <c r="E19" s="24">
        <f>VLOOKUP(C19,[1]Actuals!B$1:C$65536,2,0)</f>
        <v>106</v>
      </c>
      <c r="F19" s="24">
        <f t="shared" si="0"/>
        <v>13.368983957219251</v>
      </c>
      <c r="G19" s="24">
        <f>VLOOKUP(C19,'[1]Allocation '!C$1:E$65536,3,0)</f>
        <v>85</v>
      </c>
      <c r="H19" s="24">
        <f>VLOOKUP(C19,[1]Actuals!B$1:D$65536,3,0)</f>
        <v>99</v>
      </c>
      <c r="I19" s="24">
        <f t="shared" si="1"/>
        <v>16.470588235294116</v>
      </c>
      <c r="J19" s="24">
        <f>VLOOKUP(C19,'[1]Allocation '!C$1:F$65536,4,0)</f>
        <v>82</v>
      </c>
      <c r="K19" s="24">
        <f>VLOOKUP(C19,[1]Actuals!B$1:E$65536,4,0)</f>
        <v>96</v>
      </c>
      <c r="L19" s="24">
        <f t="shared" si="2"/>
        <v>17.073170731707318</v>
      </c>
      <c r="M19" s="24">
        <f>VLOOKUP(C19,'[1]Allocation '!C$1:G$65536,5,0)</f>
        <v>80.5</v>
      </c>
      <c r="N19" s="24">
        <f>VLOOKUP(C19,[1]Actuals!B$1:F$65536,5,0)</f>
        <v>93</v>
      </c>
      <c r="O19" s="24">
        <f t="shared" si="3"/>
        <v>15.527950310559005</v>
      </c>
      <c r="P19" s="24">
        <f>VLOOKUP(C19,'[1]Allocation '!C$1:H$65536,6,0)</f>
        <v>81</v>
      </c>
      <c r="Q19" s="24">
        <f>VLOOKUP(C19,[1]Actuals!B$1:G$65536,6,0)</f>
        <v>94</v>
      </c>
      <c r="R19" s="24">
        <f t="shared" si="4"/>
        <v>16.049382716049383</v>
      </c>
      <c r="S19" s="24">
        <f>VLOOKUP(C19,'[1]Allocation '!C$1:I$65536,7,0)</f>
        <v>87</v>
      </c>
      <c r="T19" s="24">
        <f>VLOOKUP(C19,[1]Actuals!B$1:H$65536,7,0)</f>
        <v>102</v>
      </c>
      <c r="U19" s="24">
        <f t="shared" si="5"/>
        <v>17.241379310344829</v>
      </c>
      <c r="V19" s="25">
        <f>VLOOKUP(C19,'[1]Allocation '!C$1:J$65536,8,0)</f>
        <v>118</v>
      </c>
      <c r="W19" s="24">
        <f>VLOOKUP(C19,[1]Actuals!B$1:I$65536,8,0)</f>
        <v>127</v>
      </c>
      <c r="X19" s="24">
        <f t="shared" si="6"/>
        <v>7.6271186440677967</v>
      </c>
      <c r="Y19" s="24">
        <f>VLOOKUP(C19,'[1]Allocation '!C$1:K$65536,9,0)</f>
        <v>154</v>
      </c>
      <c r="Z19" s="24">
        <f>VLOOKUP(C19,[1]Actuals!B$1:J$65536,9,0)</f>
        <v>168</v>
      </c>
      <c r="AA19" s="24">
        <f t="shared" si="7"/>
        <v>9.0909090909090917</v>
      </c>
      <c r="AB19" s="24">
        <f>VLOOKUP(C19,'[1]Allocation '!C$1:L$65536,10,0)</f>
        <v>158.5</v>
      </c>
      <c r="AC19" s="24">
        <f>VLOOKUP(C19,[1]Actuals!B$1:K$65536,10,0)</f>
        <v>179</v>
      </c>
      <c r="AD19" s="24">
        <f t="shared" si="8"/>
        <v>12.933753943217665</v>
      </c>
      <c r="AE19" s="24">
        <f>VLOOKUP(C19,'[1]Allocation '!C$1:M$65536,11,0)</f>
        <v>151</v>
      </c>
      <c r="AF19" s="24">
        <f>VLOOKUP(C19,[1]Actuals!B$1:L$65536,11,0)</f>
        <v>167</v>
      </c>
      <c r="AG19" s="24">
        <f t="shared" si="9"/>
        <v>10.596026490066226</v>
      </c>
      <c r="AH19" s="24">
        <f>VLOOKUP(C19,'[1]Allocation '!C$1:N$65536,12,0)</f>
        <v>152.5</v>
      </c>
      <c r="AI19" s="24">
        <f>VLOOKUP(C19,[1]Actuals!B$1:M$65536,12,0)</f>
        <v>167</v>
      </c>
      <c r="AJ19" s="24">
        <f t="shared" si="10"/>
        <v>9.5081967213114744</v>
      </c>
      <c r="AK19" s="24">
        <f>VLOOKUP(C19,'[1]Allocation '!C$1:O$65536,13,0)</f>
        <v>98.5</v>
      </c>
      <c r="AL19" s="24">
        <f>VLOOKUP(C19,[1]Actuals!B$1:N$65536,13,0)</f>
        <v>162</v>
      </c>
      <c r="AM19" s="24">
        <f t="shared" si="11"/>
        <v>64.467005076142129</v>
      </c>
      <c r="AN19" s="24">
        <f>VLOOKUP(C19,'[1]Allocation '!C$1:P$65536,14,0)</f>
        <v>148.5</v>
      </c>
      <c r="AO19" s="24">
        <f>VLOOKUP(C19,[1]Actuals!B$1:O$65536,14,0)</f>
        <v>156</v>
      </c>
      <c r="AP19" s="24">
        <f t="shared" si="12"/>
        <v>5.0505050505050502</v>
      </c>
      <c r="AQ19" s="24">
        <f>VLOOKUP(C19,'[1]Allocation '!C$1:Q$65536,15,0)</f>
        <v>139</v>
      </c>
      <c r="AR19" s="24">
        <f>VLOOKUP(C19,[1]Actuals!B$1:P$65536,15,0)</f>
        <v>149</v>
      </c>
      <c r="AS19" s="24">
        <f t="shared" si="13"/>
        <v>7.1942446043165464</v>
      </c>
      <c r="AT19" s="24">
        <f>VLOOKUP(C19,'[1]Allocation '!C$1:R$65536,16,0)</f>
        <v>133</v>
      </c>
      <c r="AU19" s="24">
        <f>VLOOKUP(C19,[1]Actuals!B$1:Q$65536,16,0)</f>
        <v>144</v>
      </c>
      <c r="AV19" s="24">
        <f t="shared" si="14"/>
        <v>8.2706766917293226</v>
      </c>
      <c r="AW19" s="24">
        <f>VLOOKUP(C19,'[1]Allocation '!C$1:S$65536,17,0)</f>
        <v>135</v>
      </c>
      <c r="AX19" s="24">
        <f>VLOOKUP(C19,[1]Actuals!B$1:R$65536,17,0)</f>
        <v>149</v>
      </c>
      <c r="AY19" s="24">
        <f t="shared" si="15"/>
        <v>10.37037037037037</v>
      </c>
      <c r="AZ19" s="24">
        <f>VLOOKUP('[1]07.03.2024'!C19,'[1]Allocation '!C$1:T$65536,18,0)</f>
        <v>140.5</v>
      </c>
      <c r="BA19" s="24">
        <f>VLOOKUP(C19,[1]Actuals!B$1:S$65536,18,0)</f>
        <v>155</v>
      </c>
      <c r="BB19" s="24">
        <f t="shared" si="16"/>
        <v>10.320284697508896</v>
      </c>
      <c r="BC19" s="24">
        <f>VLOOKUP(C19,'[1]Allocation '!C$1:U$65536,19,0)</f>
        <v>140.5</v>
      </c>
      <c r="BD19" s="24">
        <f>VLOOKUP(C19,[1]Actuals!B$1:T$65536,19,0)</f>
        <v>152</v>
      </c>
      <c r="BE19" s="24">
        <f t="shared" si="17"/>
        <v>8.185053380782918</v>
      </c>
      <c r="BF19" s="24">
        <f>VLOOKUP(C19,'[1]Allocation '!C$1:V$65536,20,0)</f>
        <v>142.5</v>
      </c>
      <c r="BG19" s="24">
        <f>VLOOKUP(C19,[1]Actuals!B$1:U$65536,20,0)</f>
        <v>158</v>
      </c>
      <c r="BH19" s="24">
        <f t="shared" si="18"/>
        <v>10.87719298245614</v>
      </c>
      <c r="BI19" s="24">
        <f>VLOOKUP(C19,'[1]Allocation '!C$1:W$65536,21,0)</f>
        <v>151.5</v>
      </c>
      <c r="BJ19" s="24">
        <f>VLOOKUP(C19,[1]Actuals!B$1:V$65536,21,0)</f>
        <v>162</v>
      </c>
      <c r="BK19" s="24">
        <f t="shared" si="19"/>
        <v>6.9306930693069315</v>
      </c>
      <c r="BL19" s="24">
        <f>VLOOKUP(C19,'[1]Allocation '!C$1:X$65536,22,0)</f>
        <v>145</v>
      </c>
      <c r="BM19" s="24">
        <f>VLOOKUP(C19,[1]Actuals!B$1:W$65536,22,0)</f>
        <v>159</v>
      </c>
      <c r="BN19" s="24">
        <f t="shared" si="20"/>
        <v>9.6551724137931032</v>
      </c>
      <c r="BO19" s="24">
        <f>VLOOKUP(C19,'[1]Allocation '!C$1:Y$65536,23,0)</f>
        <v>137.5</v>
      </c>
      <c r="BP19" s="24">
        <f>VLOOKUP(C19,[1]Actuals!B$1:X$65536,23,0)</f>
        <v>149</v>
      </c>
      <c r="BQ19" s="24">
        <f t="shared" si="21"/>
        <v>8.3636363636363633</v>
      </c>
      <c r="BR19" s="24">
        <f>VLOOKUP(C19,'[1]Allocation '!C$1:Z$65536,24,0)</f>
        <v>124.5</v>
      </c>
      <c r="BS19" s="24">
        <f>VLOOKUP(C19,[1]Actuals!B$1:Y$65536,24,0)</f>
        <v>132</v>
      </c>
      <c r="BT19" s="24">
        <f t="shared" si="22"/>
        <v>6.024096385542169</v>
      </c>
      <c r="BU19" s="24">
        <f>VLOOKUP(C19,'[1]Allocation '!C$1:AA$65536,25,0)</f>
        <v>112</v>
      </c>
      <c r="BV19" s="24">
        <f>VLOOKUP(C19,[1]Actuals!B$1:Z$65536,25,0)</f>
        <v>119</v>
      </c>
      <c r="BW19" s="24">
        <f t="shared" si="23"/>
        <v>6.25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f>VLOOKUP(C20,'[1]Allocation '!C$1:D$65536,2,0)</f>
        <v>26</v>
      </c>
      <c r="E20" s="24">
        <f>VLOOKUP(C20,[1]Actuals!B$1:C$65536,2,0)</f>
        <v>33</v>
      </c>
      <c r="F20" s="24">
        <f>(E20-D20)/D20*100</f>
        <v>26.923076923076923</v>
      </c>
      <c r="G20" s="24">
        <f>VLOOKUP(C20,'[1]Allocation '!C$1:E$65536,3,0)</f>
        <v>28.5</v>
      </c>
      <c r="H20" s="24">
        <f>VLOOKUP(C20,[1]Actuals!B$1:D$65536,3,0)</f>
        <v>32</v>
      </c>
      <c r="I20" s="24">
        <f>(H20-G20)/G20*100</f>
        <v>12.280701754385964</v>
      </c>
      <c r="J20" s="24">
        <f>VLOOKUP(C20,'[1]Allocation '!C$1:F$65536,4,0)</f>
        <v>25.5</v>
      </c>
      <c r="K20" s="24">
        <f>VLOOKUP(C20,[1]Actuals!B$1:E$65536,4,0)</f>
        <v>31</v>
      </c>
      <c r="L20" s="24">
        <f>(K20-J20)/J20*100</f>
        <v>21.568627450980394</v>
      </c>
      <c r="M20" s="24">
        <f>VLOOKUP(C20,'[1]Allocation '!C$1:G$65536,5,0)</f>
        <v>25.5</v>
      </c>
      <c r="N20" s="24">
        <f>VLOOKUP(C20,[1]Actuals!B$1:F$65536,5,0)</f>
        <v>30</v>
      </c>
      <c r="O20" s="24">
        <f>(N20-M20)/M20*100</f>
        <v>17.647058823529413</v>
      </c>
      <c r="P20" s="24">
        <f>VLOOKUP(C20,'[1]Allocation '!C$1:H$65536,6,0)</f>
        <v>25</v>
      </c>
      <c r="Q20" s="24">
        <f>VLOOKUP(C20,[1]Actuals!B$1:G$65536,6,0)</f>
        <v>29</v>
      </c>
      <c r="R20" s="24">
        <f>(Q20-P20)/P20*100</f>
        <v>16</v>
      </c>
      <c r="S20" s="24">
        <f>VLOOKUP(C20,'[1]Allocation '!C$1:I$65536,7,0)</f>
        <v>25</v>
      </c>
      <c r="T20" s="24">
        <f>VLOOKUP(C20,[1]Actuals!B$1:H$65536,7,0)</f>
        <v>29</v>
      </c>
      <c r="U20" s="24">
        <f>(T20-S20)/S20*100</f>
        <v>16</v>
      </c>
      <c r="V20" s="25">
        <f>VLOOKUP(C20,'[1]Allocation '!C$1:J$65536,8,0)</f>
        <v>30.5</v>
      </c>
      <c r="W20" s="24">
        <f>VLOOKUP(C20,[1]Actuals!B$1:I$65536,8,0)</f>
        <v>32</v>
      </c>
      <c r="X20" s="24">
        <f>(W20-V20)/V20*100</f>
        <v>4.918032786885246</v>
      </c>
      <c r="Y20" s="24">
        <f>VLOOKUP(C20,'[1]Allocation '!C$1:K$65536,9,0)</f>
        <v>35</v>
      </c>
      <c r="Z20" s="24">
        <f>VLOOKUP(C20,[1]Actuals!B$1:J$65536,9,0)</f>
        <v>39</v>
      </c>
      <c r="AA20" s="24">
        <f>(Z20-Y20)/Y20*100</f>
        <v>11.428571428571429</v>
      </c>
      <c r="AB20" s="24">
        <f>VLOOKUP(C20,'[1]Allocation '!C$1:L$65536,10,0)</f>
        <v>42</v>
      </c>
      <c r="AC20" s="24">
        <f>VLOOKUP(C20,[1]Actuals!B$1:K$65536,10,0)</f>
        <v>43</v>
      </c>
      <c r="AD20" s="24">
        <f>(AC20-AB20)/AB20*100</f>
        <v>2.3809523809523809</v>
      </c>
      <c r="AE20" s="24">
        <f>VLOOKUP(C20,'[1]Allocation '!C$1:M$65536,11,0)</f>
        <v>46.5</v>
      </c>
      <c r="AF20" s="24">
        <f>VLOOKUP(C20,[1]Actuals!B$1:L$65536,11,0)</f>
        <v>47</v>
      </c>
      <c r="AG20" s="24">
        <f>(AF20-AE20)/AE20*100</f>
        <v>1.0752688172043012</v>
      </c>
      <c r="AH20" s="24">
        <f>VLOOKUP(C20,'[1]Allocation '!C$1:N$65536,12,0)</f>
        <v>49</v>
      </c>
      <c r="AI20" s="24">
        <f>VLOOKUP(C20,[1]Actuals!B$1:M$65536,12,0)</f>
        <v>49</v>
      </c>
      <c r="AJ20" s="24">
        <f>(AI20-AH20)/AH20*100</f>
        <v>0</v>
      </c>
      <c r="AK20" s="24">
        <f>VLOOKUP(C20,'[1]Allocation '!C$1:O$65536,13,0)</f>
        <v>49</v>
      </c>
      <c r="AL20" s="24">
        <f>VLOOKUP(C20,[1]Actuals!B$1:N$65536,13,0)</f>
        <v>49</v>
      </c>
      <c r="AM20" s="24">
        <f>(AL20-AK20)/AK20*100</f>
        <v>0</v>
      </c>
      <c r="AN20" s="24">
        <f>VLOOKUP(C20,'[1]Allocation '!C$1:P$65536,14,0)</f>
        <v>49</v>
      </c>
      <c r="AO20" s="24">
        <f>VLOOKUP(C20,[1]Actuals!B$1:O$65536,14,0)</f>
        <v>46</v>
      </c>
      <c r="AP20" s="24">
        <f>(AO20-AN20)/AN20*100</f>
        <v>-6.1224489795918364</v>
      </c>
      <c r="AQ20" s="24">
        <f>VLOOKUP(C20,'[1]Allocation '!C$1:Q$65536,15,0)</f>
        <v>50</v>
      </c>
      <c r="AR20" s="24">
        <f>VLOOKUP(C20,[1]Actuals!B$1:P$65536,15,0)</f>
        <v>49</v>
      </c>
      <c r="AS20" s="24">
        <f>(AR20-AQ20)/AQ20*100</f>
        <v>-2</v>
      </c>
      <c r="AT20" s="24">
        <f>VLOOKUP(C20,'[1]Allocation '!C$1:R$65536,16,0)</f>
        <v>49.5</v>
      </c>
      <c r="AU20" s="24">
        <f>VLOOKUP(C20,[1]Actuals!B$1:Q$65536,16,0)</f>
        <v>46</v>
      </c>
      <c r="AV20" s="24">
        <f>(AU20-AT20)/AT20*100</f>
        <v>-7.0707070707070701</v>
      </c>
      <c r="AW20" s="24">
        <f>VLOOKUP(C20,'[1]Allocation '!C$1:S$65536,17,0)</f>
        <v>44.5</v>
      </c>
      <c r="AX20" s="24">
        <f>VLOOKUP(C20,[1]Actuals!B$1:R$65536,17,0)</f>
        <v>52</v>
      </c>
      <c r="AY20" s="24">
        <f>(AX20-AW20)/AW20*100</f>
        <v>16.853932584269664</v>
      </c>
      <c r="AZ20" s="24">
        <f>VLOOKUP('[1]07.03.2024'!C20,'[1]Allocation '!C$1:T$65536,18,0)</f>
        <v>48.5</v>
      </c>
      <c r="BA20" s="24">
        <f>VLOOKUP(C20,[1]Actuals!B$1:S$65536,18,0)</f>
        <v>52</v>
      </c>
      <c r="BB20" s="24">
        <f>(BA20-AZ20)/AZ20*100</f>
        <v>7.216494845360824</v>
      </c>
      <c r="BC20" s="24">
        <f>VLOOKUP(C20,'[1]Allocation '!C$1:U$65536,19,0)</f>
        <v>41.5</v>
      </c>
      <c r="BD20" s="24">
        <f>VLOOKUP(C20,[1]Actuals!B$1:T$65536,19,0)</f>
        <v>52</v>
      </c>
      <c r="BE20" s="24">
        <f>(BD20-BC20)/BC20*100</f>
        <v>25.301204819277107</v>
      </c>
      <c r="BF20" s="24">
        <f>VLOOKUP(C20,'[1]Allocation '!C$1:V$65536,20,0)</f>
        <v>45.5</v>
      </c>
      <c r="BG20" s="24">
        <f>VLOOKUP(C20,[1]Actuals!B$1:U$65536,20,0)</f>
        <v>50</v>
      </c>
      <c r="BH20" s="24">
        <f>(BG20-BF20)/BF20*100</f>
        <v>9.8901098901098905</v>
      </c>
      <c r="BI20" s="24">
        <f>VLOOKUP(C20,'[1]Allocation '!C$1:W$65536,21,0)</f>
        <v>45</v>
      </c>
      <c r="BJ20" s="24">
        <f>VLOOKUP(C20,[1]Actuals!B$1:V$65536,21,0)</f>
        <v>49</v>
      </c>
      <c r="BK20" s="24">
        <f>(BJ20-BI20)/BI20*100</f>
        <v>8.8888888888888893</v>
      </c>
      <c r="BL20" s="24">
        <f>VLOOKUP(C20,'[1]Allocation '!C$1:X$65536,22,0)</f>
        <v>40.5</v>
      </c>
      <c r="BM20" s="24">
        <f>VLOOKUP(C20,[1]Actuals!B$1:W$65536,22,0)</f>
        <v>46</v>
      </c>
      <c r="BN20" s="24">
        <f>(BM20-BL20)/BL20*100</f>
        <v>13.580246913580247</v>
      </c>
      <c r="BO20" s="24">
        <f>VLOOKUP(C20,'[1]Allocation '!C$1:Y$65536,23,0)</f>
        <v>41.5</v>
      </c>
      <c r="BP20" s="24">
        <f>VLOOKUP(C20,[1]Actuals!B$1:X$65536,23,0)</f>
        <v>43</v>
      </c>
      <c r="BQ20" s="24">
        <f>(BP20-BO20)/BO20*100</f>
        <v>3.6144578313253009</v>
      </c>
      <c r="BR20" s="24">
        <f>VLOOKUP(C20,'[1]Allocation '!C$1:Z$65536,24,0)</f>
        <v>39</v>
      </c>
      <c r="BS20" s="24">
        <f>VLOOKUP(C20,[1]Actuals!B$1:Y$65536,24,0)</f>
        <v>41</v>
      </c>
      <c r="BT20" s="24">
        <f>(BS20-BR20)/BR20*100</f>
        <v>5.1282051282051277</v>
      </c>
      <c r="BU20" s="24">
        <f>VLOOKUP(C20,'[1]Allocation '!C$1:AA$65536,25,0)</f>
        <v>36.5</v>
      </c>
      <c r="BV20" s="24">
        <f>VLOOKUP(C20,[1]Actuals!B$1:Z$65536,25,0)</f>
        <v>38</v>
      </c>
      <c r="BW20" s="24">
        <f>(BV20-BU20)/BU20*100</f>
        <v>4.10958904109589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f>VLOOKUP(C21,'[1]Allocation '!C$1:D$65536,2,0)</f>
        <v>105</v>
      </c>
      <c r="E21" s="24">
        <f>VLOOKUP(C21,[1]Actuals!B$1:C$65536,2,0)</f>
        <v>135</v>
      </c>
      <c r="F21" s="24">
        <f t="shared" si="0"/>
        <v>28.571428571428569</v>
      </c>
      <c r="G21" s="24">
        <f>VLOOKUP(C21,'[1]Allocation '!C$1:E$65536,3,0)</f>
        <v>102.5</v>
      </c>
      <c r="H21" s="24">
        <f>VLOOKUP(C21,[1]Actuals!B$1:D$65536,3,0)</f>
        <v>132</v>
      </c>
      <c r="I21" s="24">
        <f t="shared" si="1"/>
        <v>28.780487804878046</v>
      </c>
      <c r="J21" s="24">
        <f>VLOOKUP(C21,'[1]Allocation '!C$1:F$65536,4,0)</f>
        <v>98.5</v>
      </c>
      <c r="K21" s="24">
        <f>VLOOKUP(C21,[1]Actuals!B$1:E$65536,4,0)</f>
        <v>128</v>
      </c>
      <c r="L21" s="24">
        <f t="shared" si="2"/>
        <v>29.949238578680205</v>
      </c>
      <c r="M21" s="24">
        <f>VLOOKUP(C21,'[1]Allocation '!C$1:G$65536,5,0)</f>
        <v>99.5</v>
      </c>
      <c r="N21" s="24">
        <f>VLOOKUP(C21,[1]Actuals!B$1:F$65536,5,0)</f>
        <v>128</v>
      </c>
      <c r="O21" s="24">
        <f t="shared" si="3"/>
        <v>28.643216080402013</v>
      </c>
      <c r="P21" s="24">
        <f>VLOOKUP(C21,'[1]Allocation '!C$1:H$65536,6,0)</f>
        <v>96</v>
      </c>
      <c r="Q21" s="24">
        <f>VLOOKUP(C21,[1]Actuals!B$1:G$65536,6,0)</f>
        <v>122</v>
      </c>
      <c r="R21" s="24">
        <f t="shared" si="4"/>
        <v>27.083333333333332</v>
      </c>
      <c r="S21" s="24">
        <f>VLOOKUP(C21,'[1]Allocation '!C$1:I$65536,7,0)</f>
        <v>99</v>
      </c>
      <c r="T21" s="24">
        <f>VLOOKUP(C21,[1]Actuals!B$1:H$65536,7,0)</f>
        <v>127</v>
      </c>
      <c r="U21" s="24">
        <f t="shared" si="5"/>
        <v>28.28282828282828</v>
      </c>
      <c r="V21" s="25">
        <f>VLOOKUP(C21,'[1]Allocation '!C$1:J$65536,8,0)</f>
        <v>112</v>
      </c>
      <c r="W21" s="24">
        <f>VLOOKUP(C21,[1]Actuals!B$1:I$65536,8,0)</f>
        <v>131</v>
      </c>
      <c r="X21" s="24">
        <f t="shared" si="6"/>
        <v>16.964285714285715</v>
      </c>
      <c r="Y21" s="24">
        <f>VLOOKUP(C21,'[1]Allocation '!C$1:K$65536,9,0)</f>
        <v>140</v>
      </c>
      <c r="Z21" s="24">
        <f>VLOOKUP(C21,[1]Actuals!B$1:J$65536,9,0)</f>
        <v>157</v>
      </c>
      <c r="AA21" s="24">
        <f t="shared" si="7"/>
        <v>12.142857142857142</v>
      </c>
      <c r="AB21" s="24">
        <f>VLOOKUP(C21,'[1]Allocation '!C$1:L$65536,10,0)</f>
        <v>140.5</v>
      </c>
      <c r="AC21" s="24">
        <f>VLOOKUP(C21,[1]Actuals!B$1:K$65536,10,0)</f>
        <v>155</v>
      </c>
      <c r="AD21" s="24">
        <f t="shared" si="8"/>
        <v>10.320284697508896</v>
      </c>
      <c r="AE21" s="24">
        <f>VLOOKUP(C21,'[1]Allocation '!C$1:M$65536,11,0)</f>
        <v>151.5</v>
      </c>
      <c r="AF21" s="24">
        <f>VLOOKUP(C21,[1]Actuals!B$1:L$65536,11,0)</f>
        <v>177</v>
      </c>
      <c r="AG21" s="24">
        <f t="shared" si="9"/>
        <v>16.831683168316832</v>
      </c>
      <c r="AH21" s="24">
        <f>VLOOKUP(C21,'[1]Allocation '!C$1:N$65536,12,0)</f>
        <v>166.5</v>
      </c>
      <c r="AI21" s="24">
        <f>VLOOKUP(C21,[1]Actuals!B$1:M$65536,12,0)</f>
        <v>173</v>
      </c>
      <c r="AJ21" s="24">
        <f t="shared" si="10"/>
        <v>3.9039039039039038</v>
      </c>
      <c r="AK21" s="24">
        <f>VLOOKUP(C21,'[1]Allocation '!C$1:O$65536,13,0)</f>
        <v>168</v>
      </c>
      <c r="AL21" s="24">
        <f>VLOOKUP(C21,[1]Actuals!B$1:N$65536,13,0)</f>
        <v>178</v>
      </c>
      <c r="AM21" s="24">
        <f t="shared" si="11"/>
        <v>5.9523809523809517</v>
      </c>
      <c r="AN21" s="24">
        <f>VLOOKUP(C21,'[1]Allocation '!C$1:P$65536,14,0)</f>
        <v>174</v>
      </c>
      <c r="AO21" s="24">
        <f>VLOOKUP(C21,[1]Actuals!B$1:O$65536,14,0)</f>
        <v>173</v>
      </c>
      <c r="AP21" s="24">
        <f t="shared" si="12"/>
        <v>-0.57471264367816088</v>
      </c>
      <c r="AQ21" s="24">
        <f>VLOOKUP(C21,'[1]Allocation '!C$1:Q$65536,15,0)</f>
        <v>163.5</v>
      </c>
      <c r="AR21" s="24">
        <f>VLOOKUP(C21,[1]Actuals!B$1:P$65536,15,0)</f>
        <v>169</v>
      </c>
      <c r="AS21" s="24">
        <f t="shared" si="13"/>
        <v>3.3639143730886847</v>
      </c>
      <c r="AT21" s="24">
        <f>VLOOKUP(C21,'[1]Allocation '!C$1:R$65536,16,0)</f>
        <v>159</v>
      </c>
      <c r="AU21" s="24">
        <f>VLOOKUP(C21,[1]Actuals!B$1:Q$65536,16,0)</f>
        <v>173</v>
      </c>
      <c r="AV21" s="24">
        <f t="shared" si="14"/>
        <v>8.8050314465408803</v>
      </c>
      <c r="AW21" s="24">
        <f>VLOOKUP(C21,'[1]Allocation '!C$1:S$65536,17,0)</f>
        <v>166</v>
      </c>
      <c r="AX21" s="24">
        <f>VLOOKUP(C21,[1]Actuals!B$1:R$65536,17,0)</f>
        <v>179</v>
      </c>
      <c r="AY21" s="24">
        <f t="shared" si="15"/>
        <v>7.8313253012048198</v>
      </c>
      <c r="AZ21" s="24">
        <f>VLOOKUP('[1]07.03.2024'!C21,'[1]Allocation '!C$1:T$65536,18,0)</f>
        <v>163.5</v>
      </c>
      <c r="BA21" s="24">
        <f>VLOOKUP(C21,[1]Actuals!B$1:S$65536,18,0)</f>
        <v>165</v>
      </c>
      <c r="BB21" s="24">
        <f t="shared" si="16"/>
        <v>0.91743119266055051</v>
      </c>
      <c r="BC21" s="24">
        <f>VLOOKUP(C21,'[1]Allocation '!C$1:U$65536,19,0)</f>
        <v>164.5</v>
      </c>
      <c r="BD21" s="24">
        <f>VLOOKUP(C21,[1]Actuals!B$1:T$65536,19,0)</f>
        <v>182</v>
      </c>
      <c r="BE21" s="24">
        <f t="shared" si="17"/>
        <v>10.638297872340425</v>
      </c>
      <c r="BF21" s="24">
        <f>VLOOKUP(C21,'[1]Allocation '!C$1:V$65536,20,0)</f>
        <v>151</v>
      </c>
      <c r="BG21" s="24">
        <f>VLOOKUP(C21,[1]Actuals!B$1:U$65536,20,0)</f>
        <v>165</v>
      </c>
      <c r="BH21" s="24">
        <f t="shared" si="18"/>
        <v>9.2715231788079464</v>
      </c>
      <c r="BI21" s="24">
        <f>VLOOKUP(C21,'[1]Allocation '!C$1:W$65536,21,0)</f>
        <v>156.5</v>
      </c>
      <c r="BJ21" s="24">
        <f>VLOOKUP(C21,[1]Actuals!B$1:V$65536,21,0)</f>
        <v>167</v>
      </c>
      <c r="BK21" s="24">
        <f t="shared" si="19"/>
        <v>6.7092651757188495</v>
      </c>
      <c r="BL21" s="24">
        <f>VLOOKUP(C21,'[1]Allocation '!C$1:X$65536,22,0)</f>
        <v>147.5</v>
      </c>
      <c r="BM21" s="24">
        <f>VLOOKUP(C21,[1]Actuals!B$1:W$65536,22,0)</f>
        <v>157</v>
      </c>
      <c r="BN21" s="24">
        <f t="shared" si="20"/>
        <v>6.4406779661016946</v>
      </c>
      <c r="BO21" s="24">
        <f>VLOOKUP(C21,'[1]Allocation '!C$1:Y$65536,23,0)</f>
        <v>142</v>
      </c>
      <c r="BP21" s="24">
        <f>VLOOKUP(C21,[1]Actuals!B$1:X$65536,23,0)</f>
        <v>154</v>
      </c>
      <c r="BQ21" s="24">
        <f t="shared" si="21"/>
        <v>8.4507042253521121</v>
      </c>
      <c r="BR21" s="24">
        <f>VLOOKUP(C21,'[1]Allocation '!C$1:Z$65536,24,0)</f>
        <v>129.5</v>
      </c>
      <c r="BS21" s="24">
        <f>VLOOKUP(C21,[1]Actuals!B$1:Y$65536,24,0)</f>
        <v>138</v>
      </c>
      <c r="BT21" s="24">
        <f t="shared" si="22"/>
        <v>6.563706563706563</v>
      </c>
      <c r="BU21" s="24">
        <f>VLOOKUP(C21,'[1]Allocation '!C$1:AA$65536,25,0)</f>
        <v>129.5</v>
      </c>
      <c r="BV21" s="24">
        <f>VLOOKUP(C21,[1]Actuals!B$1:Z$65536,25,0)</f>
        <v>139</v>
      </c>
      <c r="BW21" s="24">
        <f t="shared" si="23"/>
        <v>7.3359073359073363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f>VLOOKUP(C22,'[1]Allocation '!C$1:D$65536,2,0)</f>
        <v>136</v>
      </c>
      <c r="E22" s="24">
        <f>VLOOKUP(C22,[1]Actuals!B$1:C$65536,2,0)</f>
        <v>167</v>
      </c>
      <c r="F22" s="24">
        <f>(E22-D22)/D22*100</f>
        <v>22.794117647058822</v>
      </c>
      <c r="G22" s="24">
        <f>VLOOKUP(C22,'[1]Allocation '!C$1:E$65536,3,0)</f>
        <v>128.5</v>
      </c>
      <c r="H22" s="24">
        <f>VLOOKUP(C22,[1]Actuals!B$1:D$65536,3,0)</f>
        <v>151</v>
      </c>
      <c r="I22" s="24">
        <f>(H22-G22)/G22*100</f>
        <v>17.509727626459142</v>
      </c>
      <c r="J22" s="24">
        <f>VLOOKUP(C22,'[1]Allocation '!C$1:F$65536,4,0)</f>
        <v>116.5</v>
      </c>
      <c r="K22" s="24">
        <f>VLOOKUP(C22,[1]Actuals!B$1:E$65536,4,0)</f>
        <v>148</v>
      </c>
      <c r="L22" s="24">
        <f>(K22-J22)/J22*100</f>
        <v>27.038626609442062</v>
      </c>
      <c r="M22" s="24">
        <f>VLOOKUP(C22,'[1]Allocation '!C$1:G$65536,5,0)</f>
        <v>129.5</v>
      </c>
      <c r="N22" s="24">
        <f>VLOOKUP(C22,[1]Actuals!B$1:F$65536,5,0)</f>
        <v>138</v>
      </c>
      <c r="O22" s="24">
        <f>(N22-M22)/M22*100</f>
        <v>6.563706563706563</v>
      </c>
      <c r="P22" s="24">
        <f>VLOOKUP(C22,'[1]Allocation '!C$1:H$65536,6,0)</f>
        <v>130</v>
      </c>
      <c r="Q22" s="24">
        <f>VLOOKUP(C22,[1]Actuals!B$1:G$65536,6,0)</f>
        <v>140</v>
      </c>
      <c r="R22" s="24">
        <f>(Q22-P22)/P22*100</f>
        <v>7.6923076923076925</v>
      </c>
      <c r="S22" s="24">
        <f>VLOOKUP(C22,'[1]Allocation '!C$1:I$65536,7,0)</f>
        <v>121.5</v>
      </c>
      <c r="T22" s="24">
        <f>VLOOKUP(C22,[1]Actuals!B$1:H$65536,7,0)</f>
        <v>150</v>
      </c>
      <c r="U22" s="24">
        <f>(T22-S22)/S22*100</f>
        <v>23.456790123456788</v>
      </c>
      <c r="V22" s="25">
        <f>VLOOKUP(C22,'[1]Allocation '!C$1:J$65536,8,0)</f>
        <v>151.5</v>
      </c>
      <c r="W22" s="24">
        <f>VLOOKUP(C22,[1]Actuals!B$1:I$65536,8,0)</f>
        <v>168</v>
      </c>
      <c r="X22" s="24">
        <f>(W22-V22)/V22*100</f>
        <v>10.891089108910892</v>
      </c>
      <c r="Y22" s="24">
        <f>VLOOKUP(C22,'[1]Allocation '!C$1:K$65536,9,0)</f>
        <v>192</v>
      </c>
      <c r="Z22" s="24">
        <f>VLOOKUP(C22,[1]Actuals!B$1:J$65536,9,0)</f>
        <v>174</v>
      </c>
      <c r="AA22" s="24">
        <f>(Z22-Y22)/Y22*100</f>
        <v>-9.375</v>
      </c>
      <c r="AB22" s="24">
        <f>VLOOKUP(C22,'[1]Allocation '!C$1:L$65536,10,0)</f>
        <v>203.5</v>
      </c>
      <c r="AC22" s="24">
        <f>VLOOKUP(C22,[1]Actuals!B$1:K$65536,10,0)</f>
        <v>184</v>
      </c>
      <c r="AD22" s="24">
        <f>(AC22-AB22)/AB22*100</f>
        <v>-9.5823095823095823</v>
      </c>
      <c r="AE22" s="24">
        <f>VLOOKUP(C22,'[1]Allocation '!C$1:M$65536,11,0)</f>
        <v>202.5</v>
      </c>
      <c r="AF22" s="24">
        <f>VLOOKUP(C22,[1]Actuals!B$1:L$65536,11,0)</f>
        <v>178</v>
      </c>
      <c r="AG22" s="24">
        <f>(AF22-AE22)/AE22*100</f>
        <v>-12.098765432098766</v>
      </c>
      <c r="AH22" s="24">
        <f>VLOOKUP(C22,'[1]Allocation '!C$1:N$65536,12,0)</f>
        <v>202</v>
      </c>
      <c r="AI22" s="24">
        <f>VLOOKUP(C22,[1]Actuals!B$1:M$65536,12,0)</f>
        <v>179</v>
      </c>
      <c r="AJ22" s="24">
        <f>(AI22-AH22)/AH22*100</f>
        <v>-11.386138613861387</v>
      </c>
      <c r="AK22" s="24">
        <f>VLOOKUP(C22,'[1]Allocation '!C$1:O$65536,13,0)</f>
        <v>194</v>
      </c>
      <c r="AL22" s="24">
        <f>VLOOKUP(C22,[1]Actuals!B$1:N$65536,13,0)</f>
        <v>170</v>
      </c>
      <c r="AM22" s="24">
        <f>(AL22-AK22)/AK22*100</f>
        <v>-12.371134020618557</v>
      </c>
      <c r="AN22" s="24">
        <f>VLOOKUP(C22,'[1]Allocation '!C$1:P$65536,14,0)</f>
        <v>191</v>
      </c>
      <c r="AO22" s="24">
        <f>VLOOKUP(C22,[1]Actuals!B$1:O$65536,14,0)</f>
        <v>178</v>
      </c>
      <c r="AP22" s="24">
        <f>(AO22-AN22)/AN22*100</f>
        <v>-6.8062827225130889</v>
      </c>
      <c r="AQ22" s="24">
        <f>VLOOKUP(C22,'[1]Allocation '!C$1:Q$65536,15,0)</f>
        <v>173.5</v>
      </c>
      <c r="AR22" s="24">
        <f>VLOOKUP(C22,[1]Actuals!B$1:P$65536,15,0)</f>
        <v>167</v>
      </c>
      <c r="AS22" s="24">
        <f>(AR22-AQ22)/AQ22*100</f>
        <v>-3.7463976945244957</v>
      </c>
      <c r="AT22" s="24">
        <f>VLOOKUP(C22,'[1]Allocation '!C$1:R$65536,16,0)</f>
        <v>167.5</v>
      </c>
      <c r="AU22" s="24">
        <f>VLOOKUP(C22,[1]Actuals!B$1:Q$65536,16,0)</f>
        <v>153</v>
      </c>
      <c r="AV22" s="24">
        <f>(AU22-AT22)/AT22*100</f>
        <v>-8.6567164179104488</v>
      </c>
      <c r="AW22" s="24">
        <f>VLOOKUP(C22,'[1]Allocation '!C$1:S$65536,17,0)</f>
        <v>175</v>
      </c>
      <c r="AX22" s="24">
        <f>VLOOKUP(C22,[1]Actuals!B$1:R$65536,17,0)</f>
        <v>161</v>
      </c>
      <c r="AY22" s="24">
        <f>(AX22-AW22)/AW22*100</f>
        <v>-8</v>
      </c>
      <c r="AZ22" s="24">
        <f>VLOOKUP('[1]07.03.2024'!C22,'[1]Allocation '!C$1:T$65536,18,0)</f>
        <v>187</v>
      </c>
      <c r="BA22" s="24">
        <f>VLOOKUP(C22,[1]Actuals!B$1:S$65536,18,0)</f>
        <v>163</v>
      </c>
      <c r="BB22" s="24">
        <f>(BA22-AZ22)/AZ22*100</f>
        <v>-12.834224598930483</v>
      </c>
      <c r="BC22" s="24">
        <f>VLOOKUP(C22,'[1]Allocation '!C$1:U$65536,19,0)</f>
        <v>195.5</v>
      </c>
      <c r="BD22" s="24">
        <f>VLOOKUP(C22,[1]Actuals!B$1:T$65536,19,0)</f>
        <v>155</v>
      </c>
      <c r="BE22" s="24">
        <f>(BD22-BC22)/BC22*100</f>
        <v>-20.716112531969312</v>
      </c>
      <c r="BF22" s="24">
        <f>VLOOKUP(C22,'[1]Allocation '!C$1:V$65536,20,0)</f>
        <v>194.5</v>
      </c>
      <c r="BG22" s="24">
        <f>VLOOKUP(C22,[1]Actuals!B$1:U$65536,20,0)</f>
        <v>160</v>
      </c>
      <c r="BH22" s="24">
        <f>(BG22-BF22)/BF22*100</f>
        <v>-17.737789203084834</v>
      </c>
      <c r="BI22" s="24">
        <f>VLOOKUP(C22,'[1]Allocation '!C$1:W$65536,21,0)</f>
        <v>206</v>
      </c>
      <c r="BJ22" s="24">
        <f>VLOOKUP(C22,[1]Actuals!B$1:V$65536,21,0)</f>
        <v>176</v>
      </c>
      <c r="BK22" s="24">
        <f>(BJ22-BI22)/BI22*100</f>
        <v>-14.563106796116504</v>
      </c>
      <c r="BL22" s="24">
        <f>VLOOKUP(C22,'[1]Allocation '!C$1:X$65536,22,0)</f>
        <v>202.5</v>
      </c>
      <c r="BM22" s="24">
        <f>VLOOKUP(C22,[1]Actuals!B$1:W$65536,22,0)</f>
        <v>172</v>
      </c>
      <c r="BN22" s="24">
        <f>(BM22-BL22)/BL22*100</f>
        <v>-15.06172839506173</v>
      </c>
      <c r="BO22" s="24">
        <f>VLOOKUP(C22,'[1]Allocation '!C$1:Y$65536,23,0)</f>
        <v>191</v>
      </c>
      <c r="BP22" s="24">
        <f>VLOOKUP(C22,[1]Actuals!B$1:X$65536,23,0)</f>
        <v>160</v>
      </c>
      <c r="BQ22" s="24">
        <f>(BP22-BO22)/BO22*100</f>
        <v>-16.230366492146597</v>
      </c>
      <c r="BR22" s="24">
        <f>VLOOKUP(C22,'[1]Allocation '!C$1:Z$65536,24,0)</f>
        <v>152</v>
      </c>
      <c r="BS22" s="24">
        <f>VLOOKUP(C22,[1]Actuals!B$1:Y$65536,24,0)</f>
        <v>149</v>
      </c>
      <c r="BT22" s="24">
        <f>(BS22-BR22)/BR22*100</f>
        <v>-1.9736842105263157</v>
      </c>
      <c r="BU22" s="24">
        <f>VLOOKUP(C22,'[1]Allocation '!C$1:AA$65536,25,0)</f>
        <v>153</v>
      </c>
      <c r="BV22" s="24">
        <f>VLOOKUP(C22,[1]Actuals!B$1:Z$65536,25,0)</f>
        <v>128</v>
      </c>
      <c r="BW22" s="24">
        <f>(BV22-BU22)/BU22*100</f>
        <v>-16.33986928104575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f>VLOOKUP(C23,'[1]Allocation '!C$1:D$65536,2,0)</f>
        <v>106.5</v>
      </c>
      <c r="E23" s="24">
        <f>VLOOKUP(C23,[1]Actuals!B$1:C$65536,2,0)</f>
        <v>149</v>
      </c>
      <c r="F23" s="24">
        <f>(E23-D23)/D23*100</f>
        <v>39.906103286384976</v>
      </c>
      <c r="G23" s="24">
        <f>VLOOKUP(C23,'[1]Allocation '!C$1:E$65536,3,0)</f>
        <v>95.5</v>
      </c>
      <c r="H23" s="24">
        <f>VLOOKUP(C23,[1]Actuals!B$1:D$65536,3,0)</f>
        <v>138</v>
      </c>
      <c r="I23" s="24">
        <f>(H23-G23)/G23*100</f>
        <v>44.502617801047123</v>
      </c>
      <c r="J23" s="24">
        <f>VLOOKUP(C23,'[1]Allocation '!C$1:F$65536,4,0)</f>
        <v>92</v>
      </c>
      <c r="K23" s="24">
        <f>VLOOKUP(C23,[1]Actuals!B$1:E$65536,4,0)</f>
        <v>133</v>
      </c>
      <c r="L23" s="24">
        <f>(K23-J23)/J23*100</f>
        <v>44.565217391304344</v>
      </c>
      <c r="M23" s="24">
        <f>VLOOKUP(C23,'[1]Allocation '!C$1:G$65536,5,0)</f>
        <v>90</v>
      </c>
      <c r="N23" s="24">
        <f>VLOOKUP(C23,[1]Actuals!B$1:F$65536,5,0)</f>
        <v>130</v>
      </c>
      <c r="O23" s="24">
        <f>(N23-M23)/M23*100</f>
        <v>44.444444444444443</v>
      </c>
      <c r="P23" s="24">
        <f>VLOOKUP(C23,'[1]Allocation '!C$1:H$65536,6,0)</f>
        <v>90.5</v>
      </c>
      <c r="Q23" s="24">
        <f>VLOOKUP(C23,[1]Actuals!B$1:G$65536,6,0)</f>
        <v>131</v>
      </c>
      <c r="R23" s="24">
        <f>(Q23-P23)/P23*100</f>
        <v>44.751381215469614</v>
      </c>
      <c r="S23" s="24">
        <f>VLOOKUP(C23,'[1]Allocation '!C$1:I$65536,7,0)</f>
        <v>99.5</v>
      </c>
      <c r="T23" s="24">
        <f>VLOOKUP(C23,[1]Actuals!B$1:H$65536,7,0)</f>
        <v>139</v>
      </c>
      <c r="U23" s="24">
        <f>(T23-S23)/S23*100</f>
        <v>39.698492462311556</v>
      </c>
      <c r="V23" s="25">
        <f>VLOOKUP(C23,'[1]Allocation '!C$1:J$65536,8,0)</f>
        <v>129.5</v>
      </c>
      <c r="W23" s="24">
        <f>VLOOKUP(C23,[1]Actuals!B$1:I$65536,8,0)</f>
        <v>173</v>
      </c>
      <c r="X23" s="24">
        <f>(W23-V23)/V23*100</f>
        <v>33.590733590733592</v>
      </c>
      <c r="Y23" s="24">
        <f>VLOOKUP(C23,'[1]Allocation '!C$1:K$65536,9,0)</f>
        <v>169</v>
      </c>
      <c r="Z23" s="24">
        <f>VLOOKUP(C23,[1]Actuals!B$1:J$65536,9,0)</f>
        <v>224</v>
      </c>
      <c r="AA23" s="24">
        <f>(Z23-Y23)/Y23*100</f>
        <v>32.544378698224854</v>
      </c>
      <c r="AB23" s="24">
        <f>VLOOKUP(C23,'[1]Allocation '!C$1:L$65536,10,0)</f>
        <v>182.5</v>
      </c>
      <c r="AC23" s="24">
        <f>VLOOKUP(C23,[1]Actuals!B$1:K$65536,10,0)</f>
        <v>248</v>
      </c>
      <c r="AD23" s="24">
        <f>(AC23-AB23)/AB23*100</f>
        <v>35.890410958904113</v>
      </c>
      <c r="AE23" s="24">
        <f>VLOOKUP(C23,'[1]Allocation '!C$1:M$65536,11,0)</f>
        <v>158</v>
      </c>
      <c r="AF23" s="24">
        <f>VLOOKUP(C23,[1]Actuals!B$1:L$65536,11,0)</f>
        <v>207</v>
      </c>
      <c r="AG23" s="24">
        <f>(AF23-AE23)/AE23*100</f>
        <v>31.0126582278481</v>
      </c>
      <c r="AH23" s="24">
        <f>VLOOKUP(C23,'[1]Allocation '!C$1:N$65536,12,0)</f>
        <v>154</v>
      </c>
      <c r="AI23" s="24">
        <f>VLOOKUP(C23,[1]Actuals!B$1:M$65536,12,0)</f>
        <v>208</v>
      </c>
      <c r="AJ23" s="24">
        <f>(AI23-AH23)/AH23*100</f>
        <v>35.064935064935064</v>
      </c>
      <c r="AK23" s="24">
        <f>VLOOKUP(C23,'[1]Allocation '!C$1:O$65536,13,0)</f>
        <v>146</v>
      </c>
      <c r="AL23" s="24">
        <f>VLOOKUP(C23,[1]Actuals!B$1:N$65536,13,0)</f>
        <v>217</v>
      </c>
      <c r="AM23" s="24">
        <f>(AL23-AK23)/AK23*100</f>
        <v>48.630136986301373</v>
      </c>
      <c r="AN23" s="24">
        <f>VLOOKUP(C23,'[1]Allocation '!C$1:P$65536,14,0)</f>
        <v>140</v>
      </c>
      <c r="AO23" s="24">
        <f>VLOOKUP(C23,[1]Actuals!B$1:O$65536,14,0)</f>
        <v>216</v>
      </c>
      <c r="AP23" s="24">
        <f>(AO23-AN23)/AN23*100</f>
        <v>54.285714285714285</v>
      </c>
      <c r="AQ23" s="24">
        <f>VLOOKUP(C23,'[1]Allocation '!C$1:Q$65536,15,0)</f>
        <v>135.5</v>
      </c>
      <c r="AR23" s="24">
        <f>VLOOKUP(C23,[1]Actuals!B$1:P$65536,15,0)</f>
        <v>203</v>
      </c>
      <c r="AS23" s="24">
        <f>(AR23-AQ23)/AQ23*100</f>
        <v>49.815498154981555</v>
      </c>
      <c r="AT23" s="24">
        <f>VLOOKUP(C23,'[1]Allocation '!C$1:R$65536,16,0)</f>
        <v>130</v>
      </c>
      <c r="AU23" s="24">
        <f>VLOOKUP(C23,[1]Actuals!B$1:Q$65536,16,0)</f>
        <v>199</v>
      </c>
      <c r="AV23" s="24">
        <f>(AU23-AT23)/AT23*100</f>
        <v>53.07692307692308</v>
      </c>
      <c r="AW23" s="24">
        <f>VLOOKUP(C23,'[1]Allocation '!C$1:S$65536,17,0)</f>
        <v>129.5</v>
      </c>
      <c r="AX23" s="24">
        <f>VLOOKUP(C23,[1]Actuals!B$1:R$65536,17,0)</f>
        <v>199</v>
      </c>
      <c r="AY23" s="24">
        <f>(AX23-AW23)/AW23*100</f>
        <v>53.667953667953668</v>
      </c>
      <c r="AZ23" s="24">
        <f>VLOOKUP('[1]07.03.2024'!C23,'[1]Allocation '!C$1:T$65536,18,0)</f>
        <v>132</v>
      </c>
      <c r="BA23" s="24">
        <f>VLOOKUP(C23,[1]Actuals!B$1:S$65536,18,0)</f>
        <v>205</v>
      </c>
      <c r="BB23" s="24">
        <f>(BA23-AZ23)/AZ23*100</f>
        <v>55.303030303030297</v>
      </c>
      <c r="BC23" s="24">
        <f>VLOOKUP(C23,'[1]Allocation '!C$1:U$65536,19,0)</f>
        <v>137</v>
      </c>
      <c r="BD23" s="24">
        <f>VLOOKUP(C23,[1]Actuals!B$1:T$65536,19,0)</f>
        <v>184</v>
      </c>
      <c r="BE23" s="24">
        <f>(BD23-BC23)/BC23*100</f>
        <v>34.306569343065696</v>
      </c>
      <c r="BF23" s="24">
        <f>VLOOKUP(C23,'[1]Allocation '!C$1:V$65536,20,0)</f>
        <v>143.5</v>
      </c>
      <c r="BG23" s="24">
        <f>VLOOKUP(C23,[1]Actuals!B$1:U$65536,20,0)</f>
        <v>189</v>
      </c>
      <c r="BH23" s="24">
        <f>(BG23-BF23)/BF23*100</f>
        <v>31.707317073170731</v>
      </c>
      <c r="BI23" s="24">
        <f>VLOOKUP(C23,'[1]Allocation '!C$1:W$65536,21,0)</f>
        <v>167</v>
      </c>
      <c r="BJ23" s="24">
        <f>VLOOKUP(C23,[1]Actuals!B$1:V$65536,21,0)</f>
        <v>214</v>
      </c>
      <c r="BK23" s="24">
        <f>(BJ23-BI23)/BI23*100</f>
        <v>28.143712574850298</v>
      </c>
      <c r="BL23" s="24">
        <f>VLOOKUP(C23,'[1]Allocation '!C$1:X$65536,22,0)</f>
        <v>166</v>
      </c>
      <c r="BM23" s="24">
        <f>VLOOKUP(C23,[1]Actuals!B$1:W$65536,22,0)</f>
        <v>207</v>
      </c>
      <c r="BN23" s="24">
        <f>(BM23-BL23)/BL23*100</f>
        <v>24.69879518072289</v>
      </c>
      <c r="BO23" s="24">
        <f>VLOOKUP(C23,'[1]Allocation '!C$1:Y$65536,23,0)</f>
        <v>157</v>
      </c>
      <c r="BP23" s="24">
        <f>VLOOKUP(C23,[1]Actuals!B$1:X$65536,23,0)</f>
        <v>201</v>
      </c>
      <c r="BQ23" s="24">
        <f>(BP23-BO23)/BO23*100</f>
        <v>28.02547770700637</v>
      </c>
      <c r="BR23" s="24">
        <f>VLOOKUP(C23,'[1]Allocation '!C$1:Z$65536,24,0)</f>
        <v>144.5</v>
      </c>
      <c r="BS23" s="24">
        <f>VLOOKUP(C23,[1]Actuals!B$1:Y$65536,24,0)</f>
        <v>176</v>
      </c>
      <c r="BT23" s="24">
        <f>(BS23-BR23)/BR23*100</f>
        <v>21.79930795847751</v>
      </c>
      <c r="BU23" s="24">
        <f>VLOOKUP(C23,'[1]Allocation '!C$1:AA$65536,25,0)</f>
        <v>128.5</v>
      </c>
      <c r="BV23" s="24">
        <f>VLOOKUP(C23,[1]Actuals!B$1:Z$65536,25,0)</f>
        <v>147</v>
      </c>
      <c r="BW23" s="24">
        <f>(BV23-BU23)/BU23*100</f>
        <v>14.396887159533073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f>VLOOKUP(C24,'[1]Allocation '!C$1:D$65536,2,0)</f>
        <v>24.5</v>
      </c>
      <c r="E24" s="24">
        <f>VLOOKUP(C24,[1]Actuals!B$1:C$65536,2,0)</f>
        <v>45</v>
      </c>
      <c r="F24" s="24">
        <f>(E24-D24)/D24*100</f>
        <v>83.673469387755105</v>
      </c>
      <c r="G24" s="24">
        <f>VLOOKUP(C24,'[1]Allocation '!C$1:E$65536,3,0)</f>
        <v>23</v>
      </c>
      <c r="H24" s="24">
        <f>VLOOKUP(C24,[1]Actuals!B$1:D$65536,3,0)</f>
        <v>43</v>
      </c>
      <c r="I24" s="24">
        <f>(H24-G24)/G24*100</f>
        <v>86.956521739130437</v>
      </c>
      <c r="J24" s="24">
        <f>VLOOKUP(C24,'[1]Allocation '!C$1:F$65536,4,0)</f>
        <v>22</v>
      </c>
      <c r="K24" s="24">
        <f>VLOOKUP(C24,[1]Actuals!B$1:E$65536,4,0)</f>
        <v>41</v>
      </c>
      <c r="L24" s="24">
        <f>(K24-J24)/J24*100</f>
        <v>86.36363636363636</v>
      </c>
      <c r="M24" s="24">
        <f>VLOOKUP(C24,'[1]Allocation '!C$1:G$65536,5,0)</f>
        <v>22</v>
      </c>
      <c r="N24" s="24">
        <f>VLOOKUP(C24,[1]Actuals!B$1:F$65536,5,0)</f>
        <v>40</v>
      </c>
      <c r="O24" s="24">
        <f>(N24-M24)/M24*100</f>
        <v>81.818181818181827</v>
      </c>
      <c r="P24" s="24">
        <f>VLOOKUP(C24,'[1]Allocation '!C$1:H$65536,6,0)</f>
        <v>20.5</v>
      </c>
      <c r="Q24" s="24">
        <f>VLOOKUP(C24,[1]Actuals!B$1:G$65536,6,0)</f>
        <v>37</v>
      </c>
      <c r="R24" s="24">
        <f>(Q24-P24)/P24*100</f>
        <v>80.487804878048792</v>
      </c>
      <c r="S24" s="24">
        <f>VLOOKUP(C24,'[1]Allocation '!C$1:I$65536,7,0)</f>
        <v>20.5</v>
      </c>
      <c r="T24" s="24">
        <f>VLOOKUP(C24,[1]Actuals!B$1:H$65536,7,0)</f>
        <v>38</v>
      </c>
      <c r="U24" s="24">
        <f>(T24-S24)/S24*100</f>
        <v>85.365853658536579</v>
      </c>
      <c r="V24" s="25">
        <f>VLOOKUP(C24,'[1]Allocation '!C$1:J$65536,8,0)</f>
        <v>24.5</v>
      </c>
      <c r="W24" s="24">
        <f>VLOOKUP(C24,[1]Actuals!B$1:I$65536,8,0)</f>
        <v>43</v>
      </c>
      <c r="X24" s="24">
        <f>(W24-V24)/V24*100</f>
        <v>75.510204081632651</v>
      </c>
      <c r="Y24" s="24">
        <f>VLOOKUP(C24,'[1]Allocation '!C$1:K$65536,9,0)</f>
        <v>28.5</v>
      </c>
      <c r="Z24" s="24">
        <f>VLOOKUP(C24,[1]Actuals!B$1:J$65536,9,0)</f>
        <v>41</v>
      </c>
      <c r="AA24" s="24">
        <f>(Z24-Y24)/Y24*100</f>
        <v>43.859649122807014</v>
      </c>
      <c r="AB24" s="24">
        <f>VLOOKUP(C24,'[1]Allocation '!C$1:L$65536,10,0)</f>
        <v>33</v>
      </c>
      <c r="AC24" s="24">
        <f>VLOOKUP(C24,[1]Actuals!B$1:K$65536,10,0)</f>
        <v>35</v>
      </c>
      <c r="AD24" s="24">
        <f>(AC24-AB24)/AB24*100</f>
        <v>6.0606060606060606</v>
      </c>
      <c r="AE24" s="24">
        <f>VLOOKUP(C24,'[1]Allocation '!C$1:M$65536,11,0)</f>
        <v>40.5</v>
      </c>
      <c r="AF24" s="24">
        <f>VLOOKUP(C24,[1]Actuals!B$1:L$65536,11,0)</f>
        <v>42</v>
      </c>
      <c r="AG24" s="24">
        <f>(AF24-AE24)/AE24*100</f>
        <v>3.7037037037037033</v>
      </c>
      <c r="AH24" s="24">
        <f>VLOOKUP(C24,'[1]Allocation '!C$1:N$65536,12,0)</f>
        <v>40</v>
      </c>
      <c r="AI24" s="24">
        <f>VLOOKUP(C24,[1]Actuals!B$1:M$65536,12,0)</f>
        <v>43</v>
      </c>
      <c r="AJ24" s="24">
        <f>(AI24-AH24)/AH24*100</f>
        <v>7.5</v>
      </c>
      <c r="AK24" s="24">
        <f>VLOOKUP(C24,'[1]Allocation '!C$1:O$65536,13,0)</f>
        <v>42.5</v>
      </c>
      <c r="AL24" s="24">
        <f>VLOOKUP(C24,[1]Actuals!B$1:N$65536,13,0)</f>
        <v>44</v>
      </c>
      <c r="AM24" s="24">
        <f>(AL24-AK24)/AK24*100</f>
        <v>3.5294117647058822</v>
      </c>
      <c r="AN24" s="24">
        <f>VLOOKUP(C24,'[1]Allocation '!C$1:P$65536,14,0)</f>
        <v>42</v>
      </c>
      <c r="AO24" s="24">
        <f>VLOOKUP(C24,[1]Actuals!B$1:O$65536,14,0)</f>
        <v>43</v>
      </c>
      <c r="AP24" s="24">
        <f>(AO24-AN24)/AN24*100</f>
        <v>2.3809523809523809</v>
      </c>
      <c r="AQ24" s="24">
        <f>VLOOKUP(C24,'[1]Allocation '!C$1:Q$65536,15,0)</f>
        <v>42</v>
      </c>
      <c r="AR24" s="24">
        <f>VLOOKUP(C24,[1]Actuals!B$1:P$65536,15,0)</f>
        <v>42</v>
      </c>
      <c r="AS24" s="24">
        <f>(AR24-AQ24)/AQ24*100</f>
        <v>0</v>
      </c>
      <c r="AT24" s="24">
        <f>VLOOKUP(C24,'[1]Allocation '!C$1:R$65536,16,0)</f>
        <v>44</v>
      </c>
      <c r="AU24" s="24">
        <f>VLOOKUP(C24,[1]Actuals!B$1:Q$65536,16,0)</f>
        <v>44</v>
      </c>
      <c r="AV24" s="24">
        <f>(AU24-AT24)/AT24*100</f>
        <v>0</v>
      </c>
      <c r="AW24" s="24">
        <f>VLOOKUP(C24,'[1]Allocation '!C$1:S$65536,17,0)</f>
        <v>47.5</v>
      </c>
      <c r="AX24" s="24">
        <f>VLOOKUP(C24,[1]Actuals!B$1:R$65536,17,0)</f>
        <v>44</v>
      </c>
      <c r="AY24" s="24">
        <f>(AX24-AW24)/AW24*100</f>
        <v>-7.3684210526315779</v>
      </c>
      <c r="AZ24" s="24">
        <f>VLOOKUP('[1]07.03.2024'!C24,'[1]Allocation '!C$1:T$65536,18,0)</f>
        <v>47.5</v>
      </c>
      <c r="BA24" s="24">
        <f>VLOOKUP(C24,[1]Actuals!B$1:S$65536,18,0)</f>
        <v>45</v>
      </c>
      <c r="BB24" s="24">
        <f>(BA24-AZ24)/AZ24*100</f>
        <v>-5.2631578947368416</v>
      </c>
      <c r="BC24" s="24">
        <f>VLOOKUP(C24,'[1]Allocation '!C$1:U$65536,19,0)</f>
        <v>48.5</v>
      </c>
      <c r="BD24" s="24">
        <f>VLOOKUP(C24,[1]Actuals!B$1:T$65536,19,0)</f>
        <v>46</v>
      </c>
      <c r="BE24" s="24">
        <f>(BD24-BC24)/BC24*100</f>
        <v>-5.1546391752577314</v>
      </c>
      <c r="BF24" s="24">
        <f>VLOOKUP(C24,'[1]Allocation '!C$1:V$65536,20,0)</f>
        <v>47</v>
      </c>
      <c r="BG24" s="24">
        <f>VLOOKUP(C24,[1]Actuals!B$1:U$65536,20,0)</f>
        <v>43</v>
      </c>
      <c r="BH24" s="24">
        <f>(BG24-BF24)/BF24*100</f>
        <v>-8.5106382978723403</v>
      </c>
      <c r="BI24" s="24">
        <f>VLOOKUP(C24,'[1]Allocation '!C$1:W$65536,21,0)</f>
        <v>47.5</v>
      </c>
      <c r="BJ24" s="24">
        <f>VLOOKUP(C24,[1]Actuals!B$1:V$65536,21,0)</f>
        <v>44</v>
      </c>
      <c r="BK24" s="24">
        <f>(BJ24-BI24)/BI24*100</f>
        <v>-7.3684210526315779</v>
      </c>
      <c r="BL24" s="24">
        <f>VLOOKUP(C24,'[1]Allocation '!C$1:X$65536,22,0)</f>
        <v>40.5</v>
      </c>
      <c r="BM24" s="24">
        <f>VLOOKUP(C24,[1]Actuals!B$1:W$65536,22,0)</f>
        <v>43</v>
      </c>
      <c r="BN24" s="24">
        <f>(BM24-BL24)/BL24*100</f>
        <v>6.1728395061728394</v>
      </c>
      <c r="BO24" s="24">
        <f>VLOOKUP(C24,'[1]Allocation '!C$1:Y$65536,23,0)</f>
        <v>38</v>
      </c>
      <c r="BP24" s="24">
        <f>VLOOKUP(C24,[1]Actuals!B$1:X$65536,23,0)</f>
        <v>35</v>
      </c>
      <c r="BQ24" s="24">
        <f>(BP24-BO24)/BO24*100</f>
        <v>-7.8947368421052628</v>
      </c>
      <c r="BR24" s="24">
        <f>VLOOKUP(C24,'[1]Allocation '!C$1:Z$65536,24,0)</f>
        <v>36</v>
      </c>
      <c r="BS24" s="24">
        <f>VLOOKUP(C24,[1]Actuals!B$1:Y$65536,24,0)</f>
        <v>31</v>
      </c>
      <c r="BT24" s="24">
        <f>(BS24-BR24)/BR24*100</f>
        <v>-13.888888888888889</v>
      </c>
      <c r="BU24" s="24">
        <f>VLOOKUP(C24,'[1]Allocation '!C$1:AA$65536,25,0)</f>
        <v>33.5</v>
      </c>
      <c r="BV24" s="24">
        <f>VLOOKUP(C24,[1]Actuals!B$1:Z$65536,25,0)</f>
        <v>29</v>
      </c>
      <c r="BW24" s="24">
        <f>(BV24-BU24)/BU24*100</f>
        <v>-13.432835820895523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f>VLOOKUP(C25,'[1]Allocation '!C$1:D$65536,2,0)</f>
        <v>52.5</v>
      </c>
      <c r="E25" s="24">
        <f>VLOOKUP(C25,[1]Actuals!B$1:C$65536,2,0)</f>
        <v>58</v>
      </c>
      <c r="F25" s="24">
        <f>(E25-D25)/D25*100</f>
        <v>10.476190476190476</v>
      </c>
      <c r="G25" s="24">
        <f>VLOOKUP(C25,'[1]Allocation '!C$1:E$65536,3,0)</f>
        <v>48</v>
      </c>
      <c r="H25" s="24">
        <f>VLOOKUP(C25,[1]Actuals!B$1:D$65536,3,0)</f>
        <v>54</v>
      </c>
      <c r="I25" s="24">
        <f>(H25-G25)/G25*100</f>
        <v>12.5</v>
      </c>
      <c r="J25" s="24">
        <f>VLOOKUP(C25,'[1]Allocation '!C$1:F$65536,4,0)</f>
        <v>46</v>
      </c>
      <c r="K25" s="24">
        <f>VLOOKUP(C25,[1]Actuals!B$1:E$65536,4,0)</f>
        <v>51</v>
      </c>
      <c r="L25" s="24">
        <f>(K25-J25)/J25*100</f>
        <v>10.869565217391305</v>
      </c>
      <c r="M25" s="24">
        <f>VLOOKUP(C25,'[1]Allocation '!C$1:G$65536,5,0)</f>
        <v>45.5</v>
      </c>
      <c r="N25" s="24">
        <f>VLOOKUP(C25,[1]Actuals!B$1:F$65536,5,0)</f>
        <v>50</v>
      </c>
      <c r="O25" s="24">
        <f>(N25-M25)/M25*100</f>
        <v>9.8901098901098905</v>
      </c>
      <c r="P25" s="24">
        <f>VLOOKUP(C25,'[1]Allocation '!C$1:H$65536,6,0)</f>
        <v>45.5</v>
      </c>
      <c r="Q25" s="24">
        <f>VLOOKUP(C25,[1]Actuals!B$1:G$65536,6,0)</f>
        <v>50</v>
      </c>
      <c r="R25" s="24">
        <f>(Q25-P25)/P25*100</f>
        <v>9.8901098901098905</v>
      </c>
      <c r="S25" s="24">
        <f>VLOOKUP(C25,'[1]Allocation '!C$1:I$65536,7,0)</f>
        <v>46</v>
      </c>
      <c r="T25" s="24">
        <f>VLOOKUP(C25,[1]Actuals!B$1:H$65536,7,0)</f>
        <v>49</v>
      </c>
      <c r="U25" s="24">
        <f>(T25-S25)/S25*100</f>
        <v>6.5217391304347823</v>
      </c>
      <c r="V25" s="25">
        <f>VLOOKUP(C25,'[1]Allocation '!C$1:J$65536,8,0)</f>
        <v>53.5</v>
      </c>
      <c r="W25" s="24">
        <f>VLOOKUP(C25,[1]Actuals!B$1:I$65536,8,0)</f>
        <v>54</v>
      </c>
      <c r="X25" s="24">
        <f>(W25-V25)/V25*100</f>
        <v>0.93457943925233633</v>
      </c>
      <c r="Y25" s="24">
        <f>VLOOKUP(C25,'[1]Allocation '!C$1:K$65536,9,0)</f>
        <v>64</v>
      </c>
      <c r="Z25" s="24">
        <f>VLOOKUP(C25,[1]Actuals!B$1:J$65536,9,0)</f>
        <v>65</v>
      </c>
      <c r="AA25" s="24">
        <f>(Z25-Y25)/Y25*100</f>
        <v>1.5625</v>
      </c>
      <c r="AB25" s="24">
        <f>VLOOKUP(C25,'[1]Allocation '!C$1:L$65536,10,0)</f>
        <v>71</v>
      </c>
      <c r="AC25" s="24">
        <f>VLOOKUP(C25,[1]Actuals!B$1:K$65536,10,0)</f>
        <v>75</v>
      </c>
      <c r="AD25" s="24">
        <f>(AC25-AB25)/AB25*100</f>
        <v>5.6338028169014089</v>
      </c>
      <c r="AE25" s="24">
        <f>VLOOKUP(C25,'[1]Allocation '!C$1:M$65536,11,0)</f>
        <v>75</v>
      </c>
      <c r="AF25" s="24">
        <f>VLOOKUP(C25,[1]Actuals!B$1:L$65536,11,0)</f>
        <v>79</v>
      </c>
      <c r="AG25" s="24">
        <f>(AF25-AE25)/AE25*100</f>
        <v>5.3333333333333339</v>
      </c>
      <c r="AH25" s="24">
        <f>VLOOKUP(C25,'[1]Allocation '!C$1:N$65536,12,0)</f>
        <v>79</v>
      </c>
      <c r="AI25" s="24">
        <f>VLOOKUP(C25,[1]Actuals!B$1:M$65536,12,0)</f>
        <v>84</v>
      </c>
      <c r="AJ25" s="24">
        <f>(AI25-AH25)/AH25*100</f>
        <v>6.3291139240506329</v>
      </c>
      <c r="AK25" s="24">
        <f>VLOOKUP(C25,'[1]Allocation '!C$1:O$65536,13,0)</f>
        <v>80.5</v>
      </c>
      <c r="AL25" s="24">
        <f>VLOOKUP(C25,[1]Actuals!B$1:N$65536,13,0)</f>
        <v>86</v>
      </c>
      <c r="AM25" s="24">
        <f>(AL25-AK25)/AK25*100</f>
        <v>6.8322981366459627</v>
      </c>
      <c r="AN25" s="24">
        <f>VLOOKUP(C25,'[1]Allocation '!C$1:P$65536,14,0)</f>
        <v>79.5</v>
      </c>
      <c r="AO25" s="24">
        <f>VLOOKUP(C25,[1]Actuals!B$1:O$65536,14,0)</f>
        <v>83</v>
      </c>
      <c r="AP25" s="24">
        <f>(AO25-AN25)/AN25*100</f>
        <v>4.4025157232704402</v>
      </c>
      <c r="AQ25" s="24">
        <f>VLOOKUP(C25,'[1]Allocation '!C$1:Q$65536,15,0)</f>
        <v>80</v>
      </c>
      <c r="AR25" s="24">
        <f>VLOOKUP(C25,[1]Actuals!B$1:P$65536,15,0)</f>
        <v>85</v>
      </c>
      <c r="AS25" s="24">
        <f>(AR25-AQ25)/AQ25*100</f>
        <v>6.25</v>
      </c>
      <c r="AT25" s="24">
        <f>VLOOKUP(C25,'[1]Allocation '!C$1:R$65536,16,0)</f>
        <v>79.5</v>
      </c>
      <c r="AU25" s="24">
        <f>VLOOKUP(C25,[1]Actuals!B$1:Q$65536,16,0)</f>
        <v>83</v>
      </c>
      <c r="AV25" s="24">
        <f>(AU25-AT25)/AT25*100</f>
        <v>4.4025157232704402</v>
      </c>
      <c r="AW25" s="24">
        <f>VLOOKUP(C25,'[1]Allocation '!C$1:S$65536,17,0)</f>
        <v>77.5</v>
      </c>
      <c r="AX25" s="24">
        <f>VLOOKUP(C25,[1]Actuals!B$1:R$65536,17,0)</f>
        <v>83</v>
      </c>
      <c r="AY25" s="24">
        <f>(AX25-AW25)/AW25*100</f>
        <v>7.096774193548387</v>
      </c>
      <c r="AZ25" s="24">
        <f>VLOOKUP('[1]07.03.2024'!C25,'[1]Allocation '!C$1:T$65536,18,0)</f>
        <v>78</v>
      </c>
      <c r="BA25" s="24">
        <f>VLOOKUP(C25,[1]Actuals!B$1:S$65536,18,0)</f>
        <v>83</v>
      </c>
      <c r="BB25" s="24">
        <f>(BA25-AZ25)/AZ25*100</f>
        <v>6.4102564102564097</v>
      </c>
      <c r="BC25" s="24">
        <f>VLOOKUP(C25,'[1]Allocation '!C$1:U$65536,19,0)</f>
        <v>79.5</v>
      </c>
      <c r="BD25" s="24">
        <f>VLOOKUP(C25,[1]Actuals!B$1:T$65536,19,0)</f>
        <v>86</v>
      </c>
      <c r="BE25" s="24">
        <f>(BD25-BC25)/BC25*100</f>
        <v>8.1761006289308167</v>
      </c>
      <c r="BF25" s="24">
        <f>VLOOKUP(C25,'[1]Allocation '!C$1:V$65536,20,0)</f>
        <v>77</v>
      </c>
      <c r="BG25" s="24">
        <f>VLOOKUP(C25,[1]Actuals!B$1:U$65536,20,0)</f>
        <v>82</v>
      </c>
      <c r="BH25" s="24">
        <f>(BG25-BF25)/BF25*100</f>
        <v>6.4935064935064926</v>
      </c>
      <c r="BI25" s="24">
        <f>VLOOKUP(C25,'[1]Allocation '!C$1:W$65536,21,0)</f>
        <v>77.5</v>
      </c>
      <c r="BJ25" s="24">
        <f>VLOOKUP(C25,[1]Actuals!B$1:V$65536,21,0)</f>
        <v>82</v>
      </c>
      <c r="BK25" s="24">
        <f>(BJ25-BI25)/BI25*100</f>
        <v>5.806451612903226</v>
      </c>
      <c r="BL25" s="24">
        <f>VLOOKUP(C25,'[1]Allocation '!C$1:X$65536,22,0)</f>
        <v>74.5</v>
      </c>
      <c r="BM25" s="24">
        <f>VLOOKUP(C25,[1]Actuals!B$1:W$65536,22,0)</f>
        <v>80</v>
      </c>
      <c r="BN25" s="24">
        <f>(BM25-BL25)/BL25*100</f>
        <v>7.3825503355704702</v>
      </c>
      <c r="BO25" s="24">
        <f>VLOOKUP(C25,'[1]Allocation '!C$1:Y$65536,23,0)</f>
        <v>71</v>
      </c>
      <c r="BP25" s="24">
        <f>VLOOKUP(C25,[1]Actuals!B$1:X$65536,23,0)</f>
        <v>73</v>
      </c>
      <c r="BQ25" s="24">
        <f>(BP25-BO25)/BO25*100</f>
        <v>2.8169014084507045</v>
      </c>
      <c r="BR25" s="24">
        <f>VLOOKUP(C25,'[1]Allocation '!C$1:Z$65536,24,0)</f>
        <v>65</v>
      </c>
      <c r="BS25" s="24">
        <f>VLOOKUP(C25,[1]Actuals!B$1:Y$65536,24,0)</f>
        <v>71</v>
      </c>
      <c r="BT25" s="24">
        <f>(BS25-BR25)/BR25*100</f>
        <v>9.2307692307692317</v>
      </c>
      <c r="BU25" s="24">
        <f>VLOOKUP(C25,'[1]Allocation '!C$1:AA$65536,25,0)</f>
        <v>59.5</v>
      </c>
      <c r="BV25" s="24">
        <f>VLOOKUP(C25,[1]Actuals!B$1:Z$65536,25,0)</f>
        <v>63</v>
      </c>
      <c r="BW25" s="24">
        <f>(BV25-BU25)/BU25*100</f>
        <v>5.8823529411764701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f>VLOOKUP(C26,'[1]Allocation '!C$1:D$65536,2,0)</f>
        <v>80</v>
      </c>
      <c r="E26" s="24">
        <f>VLOOKUP(C26,[1]Actuals!B$1:C$65536,2,0)</f>
        <v>104</v>
      </c>
      <c r="F26" s="24">
        <f t="shared" ref="F26:F32" si="24">(E26-D26)/D26*100</f>
        <v>30</v>
      </c>
      <c r="G26" s="24">
        <f>VLOOKUP(C26,'[1]Allocation '!C$1:E$65536,3,0)</f>
        <v>74</v>
      </c>
      <c r="H26" s="24">
        <f>VLOOKUP(C26,[1]Actuals!B$1:D$65536,3,0)</f>
        <v>96</v>
      </c>
      <c r="I26" s="24">
        <f t="shared" ref="I26:I32" si="25">(H26-G26)/G26*100</f>
        <v>29.72972972972973</v>
      </c>
      <c r="J26" s="24">
        <f>VLOOKUP(C26,'[1]Allocation '!C$1:F$65536,4,0)</f>
        <v>71</v>
      </c>
      <c r="K26" s="24">
        <f>VLOOKUP(C26,[1]Actuals!B$1:E$65536,4,0)</f>
        <v>92</v>
      </c>
      <c r="L26" s="24">
        <f t="shared" ref="L26:L32" si="26">(K26-J26)/J26*100</f>
        <v>29.577464788732392</v>
      </c>
      <c r="M26" s="24">
        <f>VLOOKUP(C26,'[1]Allocation '!C$1:G$65536,5,0)</f>
        <v>70.5</v>
      </c>
      <c r="N26" s="24">
        <f>VLOOKUP(C26,[1]Actuals!B$1:F$65536,5,0)</f>
        <v>89</v>
      </c>
      <c r="O26" s="24">
        <f t="shared" ref="O26:O32" si="27">(N26-M26)/M26*100</f>
        <v>26.24113475177305</v>
      </c>
      <c r="P26" s="24">
        <f>VLOOKUP(C26,'[1]Allocation '!C$1:H$65536,6,0)</f>
        <v>69</v>
      </c>
      <c r="Q26" s="24">
        <f>VLOOKUP(C26,[1]Actuals!B$1:G$65536,6,0)</f>
        <v>89</v>
      </c>
      <c r="R26" s="24">
        <f t="shared" ref="R26:R32" si="28">(Q26-P26)/P26*100</f>
        <v>28.985507246376812</v>
      </c>
      <c r="S26" s="24">
        <f>VLOOKUP(C26,'[1]Allocation '!C$1:I$65536,7,0)</f>
        <v>74</v>
      </c>
      <c r="T26" s="24">
        <f>VLOOKUP(C26,[1]Actuals!B$1:H$65536,7,0)</f>
        <v>94</v>
      </c>
      <c r="U26" s="24">
        <f t="shared" ref="U26:U32" si="29">(T26-S26)/S26*100</f>
        <v>27.027027027027028</v>
      </c>
      <c r="V26" s="25">
        <f>VLOOKUP(C26,'[1]Allocation '!C$1:J$65536,8,0)</f>
        <v>94</v>
      </c>
      <c r="W26" s="24">
        <f>VLOOKUP(C26,[1]Actuals!B$1:I$65536,8,0)</f>
        <v>117</v>
      </c>
      <c r="X26" s="24">
        <f t="shared" ref="X26:X32" si="30">(W26-V26)/V26*100</f>
        <v>24.468085106382979</v>
      </c>
      <c r="Y26" s="24">
        <f>VLOOKUP(C26,'[1]Allocation '!C$1:K$65536,9,0)</f>
        <v>119.5</v>
      </c>
      <c r="Z26" s="24">
        <f>VLOOKUP(C26,[1]Actuals!B$1:J$65536,9,0)</f>
        <v>140</v>
      </c>
      <c r="AA26" s="24">
        <f t="shared" ref="AA26:AA32" si="31">(Z26-Y26)/Y26*100</f>
        <v>17.154811715481173</v>
      </c>
      <c r="AB26" s="24">
        <f>VLOOKUP(C26,'[1]Allocation '!C$1:L$65536,10,0)</f>
        <v>126</v>
      </c>
      <c r="AC26" s="24">
        <f>VLOOKUP(C26,[1]Actuals!B$1:K$65536,10,0)</f>
        <v>167</v>
      </c>
      <c r="AD26" s="24">
        <f t="shared" ref="AD26:AD32" si="32">(AC26-AB26)/AB26*100</f>
        <v>32.539682539682538</v>
      </c>
      <c r="AE26" s="24">
        <f>VLOOKUP(C26,'[1]Allocation '!C$1:M$65536,11,0)</f>
        <v>121</v>
      </c>
      <c r="AF26" s="24">
        <f>VLOOKUP(C26,[1]Actuals!B$1:L$65536,11,0)</f>
        <v>150</v>
      </c>
      <c r="AG26" s="24">
        <f t="shared" ref="AG26:AG32" si="33">(AF26-AE26)/AE26*100</f>
        <v>23.966942148760332</v>
      </c>
      <c r="AH26" s="24">
        <f>VLOOKUP(C26,'[1]Allocation '!C$1:N$65536,12,0)</f>
        <v>122</v>
      </c>
      <c r="AI26" s="24">
        <f>VLOOKUP(C26,[1]Actuals!B$1:M$65536,12,0)</f>
        <v>142</v>
      </c>
      <c r="AJ26" s="24">
        <f t="shared" ref="AJ26:AJ32" si="34">(AI26-AH26)/AH26*100</f>
        <v>16.393442622950818</v>
      </c>
      <c r="AK26" s="24">
        <f>VLOOKUP(C26,'[1]Allocation '!C$1:O$65536,13,0)</f>
        <v>116</v>
      </c>
      <c r="AL26" s="24">
        <f>VLOOKUP(C26,[1]Actuals!B$1:N$65536,13,0)</f>
        <v>143</v>
      </c>
      <c r="AM26" s="24">
        <f t="shared" ref="AM26:AM32" si="35">(AL26-AK26)/AK26*100</f>
        <v>23.275862068965516</v>
      </c>
      <c r="AN26" s="24">
        <f>VLOOKUP(C26,'[1]Allocation '!C$1:P$65536,14,0)</f>
        <v>110</v>
      </c>
      <c r="AO26" s="24">
        <f>VLOOKUP(C26,[1]Actuals!B$1:O$65536,14,0)</f>
        <v>134</v>
      </c>
      <c r="AP26" s="24">
        <f t="shared" ref="AP26:AP32" si="36">(AO26-AN26)/AN26*100</f>
        <v>21.818181818181817</v>
      </c>
      <c r="AQ26" s="24">
        <f>VLOOKUP(C26,'[1]Allocation '!C$1:Q$65536,15,0)</f>
        <v>134</v>
      </c>
      <c r="AR26" s="24">
        <f>VLOOKUP(C26,[1]Actuals!B$1:P$65536,15,0)</f>
        <v>129</v>
      </c>
      <c r="AS26" s="24">
        <f t="shared" ref="AS26:AS32" si="37">(AR26-AQ26)/AQ26*100</f>
        <v>-3.7313432835820892</v>
      </c>
      <c r="AT26" s="24">
        <f>VLOOKUP(C26,'[1]Allocation '!C$1:R$65536,16,0)</f>
        <v>122.5</v>
      </c>
      <c r="AU26" s="24">
        <f>VLOOKUP(C26,[1]Actuals!B$1:Q$65536,16,0)</f>
        <v>127</v>
      </c>
      <c r="AV26" s="24">
        <f t="shared" ref="AV26:AV32" si="38">(AU26-AT26)/AT26*100</f>
        <v>3.6734693877551026</v>
      </c>
      <c r="AW26" s="24">
        <f>VLOOKUP(C26,'[1]Allocation '!C$1:S$65536,17,0)</f>
        <v>121.5</v>
      </c>
      <c r="AX26" s="24">
        <f>VLOOKUP(C26,[1]Actuals!B$1:R$65536,17,0)</f>
        <v>135</v>
      </c>
      <c r="AY26" s="24">
        <f t="shared" ref="AY26:AY32" si="39">(AX26-AW26)/AW26*100</f>
        <v>11.111111111111111</v>
      </c>
      <c r="AZ26" s="24">
        <f>VLOOKUP('[1]07.03.2024'!C26,'[1]Allocation '!C$1:T$65536,18,0)</f>
        <v>125.5</v>
      </c>
      <c r="BA26" s="24">
        <f>VLOOKUP(C26,[1]Actuals!B$1:S$65536,18,0)</f>
        <v>131</v>
      </c>
      <c r="BB26" s="24">
        <f t="shared" ref="BB26:BB32" si="40">(BA26-AZ26)/AZ26*100</f>
        <v>4.3824701195219129</v>
      </c>
      <c r="BC26" s="24">
        <f>VLOOKUP(C26,'[1]Allocation '!C$1:U$65536,19,0)</f>
        <v>122.5</v>
      </c>
      <c r="BD26" s="24">
        <f>VLOOKUP(C26,[1]Actuals!B$1:T$65536,19,0)</f>
        <v>133</v>
      </c>
      <c r="BE26" s="24">
        <f t="shared" ref="BE26:BE32" si="41">(BD26-BC26)/BC26*100</f>
        <v>8.5714285714285712</v>
      </c>
      <c r="BF26" s="24">
        <f>VLOOKUP(C26,'[1]Allocation '!C$1:V$65536,20,0)</f>
        <v>134</v>
      </c>
      <c r="BG26" s="24">
        <f>VLOOKUP(C26,[1]Actuals!B$1:U$65536,20,0)</f>
        <v>134</v>
      </c>
      <c r="BH26" s="24">
        <f t="shared" ref="BH26:BH32" si="42">(BG26-BF26)/BF26*100</f>
        <v>0</v>
      </c>
      <c r="BI26" s="24">
        <f>VLOOKUP(C26,'[1]Allocation '!C$1:W$65536,21,0)</f>
        <v>141.5</v>
      </c>
      <c r="BJ26" s="24">
        <f>VLOOKUP(C26,[1]Actuals!B$1:V$65536,21,0)</f>
        <v>158</v>
      </c>
      <c r="BK26" s="24">
        <f t="shared" ref="BK26:BK32" si="43">(BJ26-BI26)/BI26*100</f>
        <v>11.66077738515901</v>
      </c>
      <c r="BL26" s="24">
        <f>VLOOKUP(C26,'[1]Allocation '!C$1:X$65536,22,0)</f>
        <v>143.5</v>
      </c>
      <c r="BM26" s="24">
        <f>VLOOKUP(C26,[1]Actuals!B$1:W$65536,22,0)</f>
        <v>145</v>
      </c>
      <c r="BN26" s="24">
        <f t="shared" ref="BN26:BN32" si="44">(BM26-BL26)/BL26*100</f>
        <v>1.0452961672473868</v>
      </c>
      <c r="BO26" s="24">
        <f>VLOOKUP(C26,'[1]Allocation '!C$1:Y$65536,23,0)</f>
        <v>139.5</v>
      </c>
      <c r="BP26" s="24">
        <f>VLOOKUP(C26,[1]Actuals!B$1:X$65536,23,0)</f>
        <v>143</v>
      </c>
      <c r="BQ26" s="24">
        <f t="shared" ref="BQ26:BQ32" si="45">(BP26-BO26)/BO26*100</f>
        <v>2.5089605734767026</v>
      </c>
      <c r="BR26" s="24">
        <f>VLOOKUP(C26,'[1]Allocation '!C$1:Z$65536,24,0)</f>
        <v>127.5</v>
      </c>
      <c r="BS26" s="24">
        <f>VLOOKUP(C26,[1]Actuals!B$1:Y$65536,24,0)</f>
        <v>131</v>
      </c>
      <c r="BT26" s="24">
        <f t="shared" ref="BT26:BT32" si="46">(BS26-BR26)/BR26*100</f>
        <v>2.7450980392156863</v>
      </c>
      <c r="BU26" s="24">
        <f>VLOOKUP(C26,'[1]Allocation '!C$1:AA$65536,25,0)</f>
        <v>110</v>
      </c>
      <c r="BV26" s="24">
        <f>VLOOKUP(C26,[1]Actuals!B$1:Z$65536,25,0)</f>
        <v>113</v>
      </c>
      <c r="BW26" s="24">
        <f t="shared" ref="BW26:BW32" si="47">(BV26-BU26)/BU26*100</f>
        <v>2.7272727272727271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f>VLOOKUP(C27,'[1]Allocation '!C$1:D$65536,2,0)</f>
        <v>81.5</v>
      </c>
      <c r="E27" s="24">
        <f>VLOOKUP(C27,[1]Actuals!B$1:C$65536,2,0)</f>
        <v>95</v>
      </c>
      <c r="F27" s="24">
        <f t="shared" si="24"/>
        <v>16.564417177914109</v>
      </c>
      <c r="G27" s="24">
        <f>VLOOKUP(C27,'[1]Allocation '!C$1:E$65536,3,0)</f>
        <v>75</v>
      </c>
      <c r="H27" s="24">
        <f>VLOOKUP(C27,[1]Actuals!B$1:D$65536,3,0)</f>
        <v>89</v>
      </c>
      <c r="I27" s="24">
        <f t="shared" si="25"/>
        <v>18.666666666666668</v>
      </c>
      <c r="J27" s="24">
        <f>VLOOKUP(C27,'[1]Allocation '!C$1:F$65536,4,0)</f>
        <v>74</v>
      </c>
      <c r="K27" s="24">
        <f>VLOOKUP(C27,[1]Actuals!B$1:E$65536,4,0)</f>
        <v>87</v>
      </c>
      <c r="L27" s="24">
        <f t="shared" si="26"/>
        <v>17.567567567567568</v>
      </c>
      <c r="M27" s="24">
        <f>VLOOKUP(C27,'[1]Allocation '!C$1:G$65536,5,0)</f>
        <v>72</v>
      </c>
      <c r="N27" s="24">
        <f>VLOOKUP(C27,[1]Actuals!B$1:F$65536,5,0)</f>
        <v>86</v>
      </c>
      <c r="O27" s="24">
        <f t="shared" si="27"/>
        <v>19.444444444444446</v>
      </c>
      <c r="P27" s="24">
        <f>VLOOKUP(C27,'[1]Allocation '!C$1:H$65536,6,0)</f>
        <v>71</v>
      </c>
      <c r="Q27" s="24">
        <f>VLOOKUP(C27,[1]Actuals!B$1:G$65536,6,0)</f>
        <v>84</v>
      </c>
      <c r="R27" s="24">
        <f t="shared" si="28"/>
        <v>18.30985915492958</v>
      </c>
      <c r="S27" s="24">
        <f>VLOOKUP(C27,'[1]Allocation '!C$1:I$65536,7,0)</f>
        <v>74</v>
      </c>
      <c r="T27" s="24">
        <f>VLOOKUP(C27,[1]Actuals!B$1:H$65536,7,0)</f>
        <v>82</v>
      </c>
      <c r="U27" s="24">
        <f t="shared" si="29"/>
        <v>10.810810810810811</v>
      </c>
      <c r="V27" s="25">
        <f>VLOOKUP(C27,'[1]Allocation '!C$1:J$65536,8,0)</f>
        <v>93.5</v>
      </c>
      <c r="W27" s="24">
        <f>VLOOKUP(C27,[1]Actuals!B$1:I$65536,8,0)</f>
        <v>100</v>
      </c>
      <c r="X27" s="24">
        <f t="shared" si="30"/>
        <v>6.9518716577540109</v>
      </c>
      <c r="Y27" s="24">
        <f>VLOOKUP(C27,'[1]Allocation '!C$1:K$65536,9,0)</f>
        <v>124</v>
      </c>
      <c r="Z27" s="24">
        <f>VLOOKUP(C27,[1]Actuals!B$1:J$65536,9,0)</f>
        <v>131</v>
      </c>
      <c r="AA27" s="24">
        <f t="shared" si="31"/>
        <v>5.6451612903225801</v>
      </c>
      <c r="AB27" s="24">
        <f>VLOOKUP(C27,'[1]Allocation '!C$1:L$65536,10,0)</f>
        <v>140</v>
      </c>
      <c r="AC27" s="24">
        <f>VLOOKUP(C27,[1]Actuals!B$1:K$65536,10,0)</f>
        <v>137</v>
      </c>
      <c r="AD27" s="24">
        <f t="shared" si="32"/>
        <v>-2.1428571428571428</v>
      </c>
      <c r="AE27" s="24">
        <f>VLOOKUP(C27,'[1]Allocation '!C$1:M$65536,11,0)</f>
        <v>136.5</v>
      </c>
      <c r="AF27" s="24">
        <f>VLOOKUP(C27,[1]Actuals!B$1:L$65536,11,0)</f>
        <v>132</v>
      </c>
      <c r="AG27" s="24">
        <f t="shared" si="33"/>
        <v>-3.296703296703297</v>
      </c>
      <c r="AH27" s="24">
        <f>VLOOKUP(C27,'[1]Allocation '!C$1:N$65536,12,0)</f>
        <v>149</v>
      </c>
      <c r="AI27" s="24">
        <f>VLOOKUP(C27,[1]Actuals!B$1:M$65536,12,0)</f>
        <v>138</v>
      </c>
      <c r="AJ27" s="24">
        <f t="shared" si="34"/>
        <v>-7.3825503355704702</v>
      </c>
      <c r="AK27" s="24">
        <f>VLOOKUP(C27,'[1]Allocation '!C$1:O$65536,13,0)</f>
        <v>148</v>
      </c>
      <c r="AL27" s="24">
        <f>VLOOKUP(C27,[1]Actuals!B$1:N$65536,13,0)</f>
        <v>132</v>
      </c>
      <c r="AM27" s="24">
        <f t="shared" si="35"/>
        <v>-10.810810810810811</v>
      </c>
      <c r="AN27" s="24">
        <f>VLOOKUP(C27,'[1]Allocation '!C$1:P$65536,14,0)</f>
        <v>145</v>
      </c>
      <c r="AO27" s="24">
        <f>VLOOKUP(C27,[1]Actuals!B$1:O$65536,14,0)</f>
        <v>134</v>
      </c>
      <c r="AP27" s="24">
        <f t="shared" si="36"/>
        <v>-7.5862068965517242</v>
      </c>
      <c r="AQ27" s="24">
        <f>VLOOKUP(C27,'[1]Allocation '!C$1:Q$65536,15,0)</f>
        <v>132.5</v>
      </c>
      <c r="AR27" s="24">
        <f>VLOOKUP(C27,[1]Actuals!B$1:P$65536,15,0)</f>
        <v>131</v>
      </c>
      <c r="AS27" s="24">
        <f t="shared" si="37"/>
        <v>-1.1320754716981132</v>
      </c>
      <c r="AT27" s="24">
        <f>VLOOKUP(C27,'[1]Allocation '!C$1:R$65536,16,0)</f>
        <v>134</v>
      </c>
      <c r="AU27" s="24">
        <f>VLOOKUP(C27,[1]Actuals!B$1:Q$65536,16,0)</f>
        <v>127</v>
      </c>
      <c r="AV27" s="24">
        <f t="shared" si="38"/>
        <v>-5.2238805970149249</v>
      </c>
      <c r="AW27" s="24">
        <f>VLOOKUP(C27,'[1]Allocation '!C$1:S$65536,17,0)</f>
        <v>143</v>
      </c>
      <c r="AX27" s="24">
        <f>VLOOKUP(C27,[1]Actuals!B$1:R$65536,17,0)</f>
        <v>129</v>
      </c>
      <c r="AY27" s="24">
        <f t="shared" si="39"/>
        <v>-9.79020979020979</v>
      </c>
      <c r="AZ27" s="24">
        <f>VLOOKUP('[1]07.03.2024'!C27,'[1]Allocation '!C$1:T$65536,18,0)</f>
        <v>141.5</v>
      </c>
      <c r="BA27" s="24">
        <f>VLOOKUP(C27,[1]Actuals!B$1:S$65536,18,0)</f>
        <v>130</v>
      </c>
      <c r="BB27" s="24">
        <f t="shared" si="40"/>
        <v>-8.1272084805653702</v>
      </c>
      <c r="BC27" s="24">
        <f>VLOOKUP(C27,'[1]Allocation '!C$1:U$65536,19,0)</f>
        <v>146</v>
      </c>
      <c r="BD27" s="24">
        <f>VLOOKUP(C27,[1]Actuals!B$1:T$65536,19,0)</f>
        <v>137</v>
      </c>
      <c r="BE27" s="24">
        <f t="shared" si="41"/>
        <v>-6.1643835616438354</v>
      </c>
      <c r="BF27" s="24">
        <f>VLOOKUP(C27,'[1]Allocation '!C$1:V$65536,20,0)</f>
        <v>139.5</v>
      </c>
      <c r="BG27" s="24">
        <f>VLOOKUP(C27,[1]Actuals!B$1:U$65536,20,0)</f>
        <v>130</v>
      </c>
      <c r="BH27" s="24">
        <f t="shared" si="42"/>
        <v>-6.8100358422939076</v>
      </c>
      <c r="BI27" s="24">
        <f>VLOOKUP(C27,'[1]Allocation '!C$1:W$65536,21,0)</f>
        <v>142.5</v>
      </c>
      <c r="BJ27" s="24">
        <f>VLOOKUP(C27,[1]Actuals!B$1:V$65536,21,0)</f>
        <v>131</v>
      </c>
      <c r="BK27" s="24">
        <f t="shared" si="43"/>
        <v>-8.0701754385964914</v>
      </c>
      <c r="BL27" s="24">
        <f>VLOOKUP(C27,'[1]Allocation '!C$1:X$65536,22,0)</f>
        <v>132.5</v>
      </c>
      <c r="BM27" s="24">
        <f>VLOOKUP(C27,[1]Actuals!B$1:W$65536,22,0)</f>
        <v>132</v>
      </c>
      <c r="BN27" s="24">
        <f t="shared" si="44"/>
        <v>-0.37735849056603776</v>
      </c>
      <c r="BO27" s="24">
        <f>VLOOKUP(C27,'[1]Allocation '!C$1:Y$65536,23,0)</f>
        <v>125.5</v>
      </c>
      <c r="BP27" s="24">
        <f>VLOOKUP(C27,[1]Actuals!B$1:X$65536,23,0)</f>
        <v>115</v>
      </c>
      <c r="BQ27" s="24">
        <f t="shared" si="45"/>
        <v>-8.3665338645418323</v>
      </c>
      <c r="BR27" s="24">
        <f>VLOOKUP(C27,'[1]Allocation '!C$1:Z$65536,24,0)</f>
        <v>108</v>
      </c>
      <c r="BS27" s="24">
        <f>VLOOKUP(C27,[1]Actuals!B$1:Y$65536,24,0)</f>
        <v>104</v>
      </c>
      <c r="BT27" s="24">
        <f t="shared" si="46"/>
        <v>-3.7037037037037033</v>
      </c>
      <c r="BU27" s="24">
        <f>VLOOKUP(C27,'[1]Allocation '!C$1:AA$65536,25,0)</f>
        <v>98.5</v>
      </c>
      <c r="BV27" s="24">
        <f>VLOOKUP(C27,[1]Actuals!B$1:Z$65536,25,0)</f>
        <v>92</v>
      </c>
      <c r="BW27" s="24">
        <f t="shared" si="47"/>
        <v>-6.5989847715736047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f>VLOOKUP(C28,'[1]Allocation '!C$1:D$65536,2,0)</f>
        <v>100.5</v>
      </c>
      <c r="E28" s="24">
        <f>VLOOKUP(C28,[1]Actuals!B$1:C$65536,2,0)</f>
        <v>105</v>
      </c>
      <c r="F28" s="24">
        <f t="shared" si="24"/>
        <v>4.4776119402985071</v>
      </c>
      <c r="G28" s="24">
        <f>VLOOKUP(C28,'[1]Allocation '!C$1:E$65536,3,0)</f>
        <v>91.5</v>
      </c>
      <c r="H28" s="24">
        <f>VLOOKUP(C28,[1]Actuals!B$1:D$65536,3,0)</f>
        <v>97</v>
      </c>
      <c r="I28" s="24">
        <f t="shared" si="25"/>
        <v>6.0109289617486334</v>
      </c>
      <c r="J28" s="24">
        <f>VLOOKUP(C28,'[1]Allocation '!C$1:F$65536,4,0)</f>
        <v>87.5</v>
      </c>
      <c r="K28" s="24">
        <f>VLOOKUP(C28,[1]Actuals!B$1:E$65536,4,0)</f>
        <v>93</v>
      </c>
      <c r="L28" s="24">
        <f t="shared" si="26"/>
        <v>6.2857142857142865</v>
      </c>
      <c r="M28" s="24">
        <f>VLOOKUP(C28,'[1]Allocation '!C$1:G$65536,5,0)</f>
        <v>85</v>
      </c>
      <c r="N28" s="24">
        <f>VLOOKUP(C28,[1]Actuals!B$1:F$65536,5,0)</f>
        <v>89</v>
      </c>
      <c r="O28" s="24">
        <f t="shared" si="27"/>
        <v>4.7058823529411766</v>
      </c>
      <c r="P28" s="24">
        <f>VLOOKUP(C28,'[1]Allocation '!C$1:H$65536,6,0)</f>
        <v>84</v>
      </c>
      <c r="Q28" s="24">
        <f>VLOOKUP(C28,[1]Actuals!B$1:G$65536,6,0)</f>
        <v>88</v>
      </c>
      <c r="R28" s="24">
        <f t="shared" si="28"/>
        <v>4.7619047619047619</v>
      </c>
      <c r="S28" s="24">
        <f>VLOOKUP(C28,'[1]Allocation '!C$1:I$65536,7,0)</f>
        <v>88.5</v>
      </c>
      <c r="T28" s="24">
        <f>VLOOKUP(C28,[1]Actuals!B$1:H$65536,7,0)</f>
        <v>92</v>
      </c>
      <c r="U28" s="24">
        <f t="shared" si="29"/>
        <v>3.9548022598870061</v>
      </c>
      <c r="V28" s="25">
        <f>VLOOKUP(C28,'[1]Allocation '!C$1:J$65536,8,0)</f>
        <v>107</v>
      </c>
      <c r="W28" s="24">
        <f>VLOOKUP(C28,[1]Actuals!B$1:I$65536,8,0)</f>
        <v>106</v>
      </c>
      <c r="X28" s="24">
        <f t="shared" si="30"/>
        <v>-0.93457943925233633</v>
      </c>
      <c r="Y28" s="24">
        <f>VLOOKUP(C28,'[1]Allocation '!C$1:K$65536,9,0)</f>
        <v>129</v>
      </c>
      <c r="Z28" s="24">
        <f>VLOOKUP(C28,[1]Actuals!B$1:J$65536,9,0)</f>
        <v>93</v>
      </c>
      <c r="AA28" s="24">
        <f t="shared" si="31"/>
        <v>-27.906976744186046</v>
      </c>
      <c r="AB28" s="24">
        <f>VLOOKUP(C28,'[1]Allocation '!C$1:L$65536,10,0)</f>
        <v>134</v>
      </c>
      <c r="AC28" s="24">
        <f>VLOOKUP(C28,[1]Actuals!B$1:K$65536,10,0)</f>
        <v>102</v>
      </c>
      <c r="AD28" s="24">
        <f t="shared" si="32"/>
        <v>-23.880597014925371</v>
      </c>
      <c r="AE28" s="24">
        <f>VLOOKUP(C28,'[1]Allocation '!C$1:M$65536,11,0)</f>
        <v>127</v>
      </c>
      <c r="AF28" s="24">
        <f>VLOOKUP(C28,[1]Actuals!B$1:L$65536,11,0)</f>
        <v>129</v>
      </c>
      <c r="AG28" s="24">
        <f t="shared" si="33"/>
        <v>1.5748031496062991</v>
      </c>
      <c r="AH28" s="24">
        <f>VLOOKUP(C28,'[1]Allocation '!C$1:N$65536,12,0)</f>
        <v>128.5</v>
      </c>
      <c r="AI28" s="24">
        <f>VLOOKUP(C28,[1]Actuals!B$1:M$65536,12,0)</f>
        <v>124</v>
      </c>
      <c r="AJ28" s="24">
        <f t="shared" si="34"/>
        <v>-3.5019455252918288</v>
      </c>
      <c r="AK28" s="24">
        <f>VLOOKUP(C28,'[1]Allocation '!C$1:O$65536,13,0)</f>
        <v>126</v>
      </c>
      <c r="AL28" s="24">
        <f>VLOOKUP(C28,[1]Actuals!B$1:N$65536,13,0)</f>
        <v>127</v>
      </c>
      <c r="AM28" s="24">
        <f t="shared" si="35"/>
        <v>0.79365079365079361</v>
      </c>
      <c r="AN28" s="24">
        <f>VLOOKUP(C28,'[1]Allocation '!C$1:P$65536,14,0)</f>
        <v>128.5</v>
      </c>
      <c r="AO28" s="24">
        <f>VLOOKUP(C28,[1]Actuals!B$1:O$65536,14,0)</f>
        <v>126</v>
      </c>
      <c r="AP28" s="24">
        <f t="shared" si="36"/>
        <v>-1.9455252918287937</v>
      </c>
      <c r="AQ28" s="24">
        <f>VLOOKUP(C28,'[1]Allocation '!C$1:Q$65536,15,0)</f>
        <v>97.5</v>
      </c>
      <c r="AR28" s="24">
        <f>VLOOKUP(C28,[1]Actuals!B$1:P$65536,15,0)</f>
        <v>125</v>
      </c>
      <c r="AS28" s="24">
        <f t="shared" si="37"/>
        <v>28.205128205128204</v>
      </c>
      <c r="AT28" s="24">
        <f>VLOOKUP(C28,'[1]Allocation '!C$1:R$65536,16,0)</f>
        <v>121.5</v>
      </c>
      <c r="AU28" s="24">
        <f>VLOOKUP(C28,[1]Actuals!B$1:Q$65536,16,0)</f>
        <v>118</v>
      </c>
      <c r="AV28" s="24">
        <f t="shared" si="38"/>
        <v>-2.880658436213992</v>
      </c>
      <c r="AW28" s="24">
        <f>VLOOKUP(C28,'[1]Allocation '!C$1:S$65536,17,0)</f>
        <v>121.5</v>
      </c>
      <c r="AX28" s="24">
        <f>VLOOKUP(C28,[1]Actuals!B$1:R$65536,17,0)</f>
        <v>117</v>
      </c>
      <c r="AY28" s="24">
        <f t="shared" si="39"/>
        <v>-3.7037037037037033</v>
      </c>
      <c r="AZ28" s="24">
        <f>VLOOKUP('[1]07.03.2024'!C28,'[1]Allocation '!C$1:T$65536,18,0)</f>
        <v>124.5</v>
      </c>
      <c r="BA28" s="24">
        <f>VLOOKUP(C28,[1]Actuals!B$1:S$65536,18,0)</f>
        <v>122</v>
      </c>
      <c r="BB28" s="24">
        <f t="shared" si="40"/>
        <v>-2.0080321285140563</v>
      </c>
      <c r="BC28" s="24">
        <f>VLOOKUP(C28,'[1]Allocation '!C$1:U$65536,19,0)</f>
        <v>125.5</v>
      </c>
      <c r="BD28" s="24">
        <f>VLOOKUP(C28,[1]Actuals!B$1:T$65536,19,0)</f>
        <v>128</v>
      </c>
      <c r="BE28" s="24">
        <f t="shared" si="41"/>
        <v>1.9920318725099602</v>
      </c>
      <c r="BF28" s="24">
        <f>VLOOKUP(C28,'[1]Allocation '!C$1:V$65536,20,0)</f>
        <v>133.5</v>
      </c>
      <c r="BG28" s="24">
        <f>VLOOKUP(C28,[1]Actuals!B$1:U$65536,20,0)</f>
        <v>137</v>
      </c>
      <c r="BH28" s="24">
        <f t="shared" si="42"/>
        <v>2.6217228464419478</v>
      </c>
      <c r="BI28" s="24">
        <f>VLOOKUP(C28,'[1]Allocation '!C$1:W$65536,21,0)</f>
        <v>144.5</v>
      </c>
      <c r="BJ28" s="24">
        <f>VLOOKUP(C28,[1]Actuals!B$1:V$65536,21,0)</f>
        <v>145</v>
      </c>
      <c r="BK28" s="24">
        <f t="shared" si="43"/>
        <v>0.34602076124567477</v>
      </c>
      <c r="BL28" s="24">
        <f>VLOOKUP(C28,'[1]Allocation '!C$1:X$65536,22,0)</f>
        <v>142.5</v>
      </c>
      <c r="BM28" s="24">
        <f>VLOOKUP(C28,[1]Actuals!B$1:W$65536,22,0)</f>
        <v>141</v>
      </c>
      <c r="BN28" s="24">
        <f t="shared" si="44"/>
        <v>-1.0526315789473684</v>
      </c>
      <c r="BO28" s="24">
        <f>VLOOKUP(C28,'[1]Allocation '!C$1:Y$65536,23,0)</f>
        <v>136</v>
      </c>
      <c r="BP28" s="24">
        <f>VLOOKUP(C28,[1]Actuals!B$1:X$65536,23,0)</f>
        <v>143</v>
      </c>
      <c r="BQ28" s="24">
        <f t="shared" si="45"/>
        <v>5.1470588235294112</v>
      </c>
      <c r="BR28" s="24">
        <f>VLOOKUP(C28,'[1]Allocation '!C$1:Z$65536,24,0)</f>
        <v>129.5</v>
      </c>
      <c r="BS28" s="24">
        <f>VLOOKUP(C28,[1]Actuals!B$1:Y$65536,24,0)</f>
        <v>131</v>
      </c>
      <c r="BT28" s="24">
        <f t="shared" si="46"/>
        <v>1.1583011583011582</v>
      </c>
      <c r="BU28" s="24">
        <f>VLOOKUP(C28,'[1]Allocation '!C$1:AA$65536,25,0)</f>
        <v>118</v>
      </c>
      <c r="BV28" s="24">
        <f>VLOOKUP(C28,[1]Actuals!B$1:Z$65536,25,0)</f>
        <v>120</v>
      </c>
      <c r="BW28" s="24">
        <f t="shared" si="47"/>
        <v>1.6949152542372881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f>VLOOKUP(C29,'[1]Allocation '!C$1:D$65536,2,0)</f>
        <v>54.5</v>
      </c>
      <c r="E29" s="24">
        <f>VLOOKUP(C29,[1]Actuals!B$1:C$65536,2,0)</f>
        <v>60</v>
      </c>
      <c r="F29" s="24">
        <f t="shared" si="24"/>
        <v>10.091743119266056</v>
      </c>
      <c r="G29" s="24">
        <f>VLOOKUP(C29,'[1]Allocation '!C$1:E$65536,3,0)</f>
        <v>54</v>
      </c>
      <c r="H29" s="24">
        <f>VLOOKUP(C29,[1]Actuals!B$1:D$65536,3,0)</f>
        <v>55</v>
      </c>
      <c r="I29" s="24">
        <f t="shared" si="25"/>
        <v>1.8518518518518516</v>
      </c>
      <c r="J29" s="24">
        <f>VLOOKUP(C29,'[1]Allocation '!C$1:F$65536,4,0)</f>
        <v>52</v>
      </c>
      <c r="K29" s="24">
        <f>VLOOKUP(C29,[1]Actuals!B$1:E$65536,4,0)</f>
        <v>57</v>
      </c>
      <c r="L29" s="24">
        <f t="shared" si="26"/>
        <v>9.6153846153846168</v>
      </c>
      <c r="M29" s="24">
        <f>VLOOKUP(C29,'[1]Allocation '!C$1:G$65536,5,0)</f>
        <v>50.5</v>
      </c>
      <c r="N29" s="24">
        <f>VLOOKUP(C29,[1]Actuals!B$1:F$65536,5,0)</f>
        <v>56</v>
      </c>
      <c r="O29" s="24">
        <f t="shared" si="27"/>
        <v>10.891089108910892</v>
      </c>
      <c r="P29" s="24">
        <f>VLOOKUP(C29,'[1]Allocation '!C$1:H$65536,6,0)</f>
        <v>49.5</v>
      </c>
      <c r="Q29" s="24">
        <f>VLOOKUP(C29,[1]Actuals!B$1:G$65536,6,0)</f>
        <v>52</v>
      </c>
      <c r="R29" s="24">
        <f t="shared" si="28"/>
        <v>5.0505050505050502</v>
      </c>
      <c r="S29" s="24">
        <f>VLOOKUP(C29,'[1]Allocation '!C$1:I$65536,7,0)</f>
        <v>52</v>
      </c>
      <c r="T29" s="24">
        <f>VLOOKUP(C29,[1]Actuals!B$1:H$65536,7,0)</f>
        <v>54</v>
      </c>
      <c r="U29" s="24">
        <f t="shared" si="29"/>
        <v>3.8461538461538463</v>
      </c>
      <c r="V29" s="25">
        <f>VLOOKUP(C29,'[1]Allocation '!C$1:J$65536,8,0)</f>
        <v>60</v>
      </c>
      <c r="W29" s="24">
        <f>VLOOKUP(C29,[1]Actuals!B$1:I$65536,8,0)</f>
        <v>56</v>
      </c>
      <c r="X29" s="24">
        <f t="shared" si="30"/>
        <v>-6.666666666666667</v>
      </c>
      <c r="Y29" s="24">
        <f>VLOOKUP(C29,'[1]Allocation '!C$1:K$65536,9,0)</f>
        <v>65.5</v>
      </c>
      <c r="Z29" s="24">
        <f>VLOOKUP(C29,[1]Actuals!B$1:J$65536,9,0)</f>
        <v>64</v>
      </c>
      <c r="AA29" s="24">
        <f t="shared" si="31"/>
        <v>-2.2900763358778624</v>
      </c>
      <c r="AB29" s="24">
        <f>VLOOKUP(C29,'[1]Allocation '!C$1:L$65536,10,0)</f>
        <v>75.5</v>
      </c>
      <c r="AC29" s="24">
        <f>VLOOKUP(C29,[1]Actuals!B$1:K$65536,10,0)</f>
        <v>67</v>
      </c>
      <c r="AD29" s="24">
        <f t="shared" si="32"/>
        <v>-11.258278145695364</v>
      </c>
      <c r="AE29" s="24">
        <f>VLOOKUP(C29,'[1]Allocation '!C$1:M$65536,11,0)</f>
        <v>74.5</v>
      </c>
      <c r="AF29" s="24">
        <f>VLOOKUP(C29,[1]Actuals!B$1:L$65536,11,0)</f>
        <v>81</v>
      </c>
      <c r="AG29" s="24">
        <f t="shared" si="33"/>
        <v>8.724832214765101</v>
      </c>
      <c r="AH29" s="24">
        <f>VLOOKUP(C29,'[1]Allocation '!C$1:N$65536,12,0)</f>
        <v>84</v>
      </c>
      <c r="AI29" s="24">
        <f>VLOOKUP(C29,[1]Actuals!B$1:M$65536,12,0)</f>
        <v>86</v>
      </c>
      <c r="AJ29" s="24">
        <f t="shared" si="34"/>
        <v>2.3809523809523809</v>
      </c>
      <c r="AK29" s="24">
        <f>VLOOKUP(C29,'[1]Allocation '!C$1:O$65536,13,0)</f>
        <v>85.5</v>
      </c>
      <c r="AL29" s="24">
        <f>VLOOKUP(C29,[1]Actuals!B$1:N$65536,13,0)</f>
        <v>90</v>
      </c>
      <c r="AM29" s="24">
        <f t="shared" si="35"/>
        <v>5.2631578947368416</v>
      </c>
      <c r="AN29" s="24">
        <f>VLOOKUP(C29,'[1]Allocation '!C$1:P$65536,14,0)</f>
        <v>83.5</v>
      </c>
      <c r="AO29" s="24">
        <f>VLOOKUP(C29,[1]Actuals!B$1:O$65536,14,0)</f>
        <v>85</v>
      </c>
      <c r="AP29" s="24">
        <f t="shared" si="36"/>
        <v>1.7964071856287425</v>
      </c>
      <c r="AQ29" s="24">
        <f>VLOOKUP(C29,'[1]Allocation '!C$1:Q$65536,15,0)</f>
        <v>66</v>
      </c>
      <c r="AR29" s="24">
        <f>VLOOKUP(C29,[1]Actuals!B$1:P$65536,15,0)</f>
        <v>78</v>
      </c>
      <c r="AS29" s="24">
        <f t="shared" si="37"/>
        <v>18.181818181818183</v>
      </c>
      <c r="AT29" s="24">
        <f>VLOOKUP(C29,'[1]Allocation '!C$1:R$65536,16,0)</f>
        <v>67.5</v>
      </c>
      <c r="AU29" s="24">
        <f>VLOOKUP(C29,[1]Actuals!B$1:Q$65536,16,0)</f>
        <v>75</v>
      </c>
      <c r="AV29" s="24">
        <f t="shared" si="38"/>
        <v>11.111111111111111</v>
      </c>
      <c r="AW29" s="24">
        <f>VLOOKUP(C29,'[1]Allocation '!C$1:S$65536,17,0)</f>
        <v>76.5</v>
      </c>
      <c r="AX29" s="24">
        <f>VLOOKUP(C29,[1]Actuals!B$1:R$65536,17,0)</f>
        <v>80</v>
      </c>
      <c r="AY29" s="24">
        <f t="shared" si="39"/>
        <v>4.5751633986928102</v>
      </c>
      <c r="AZ29" s="24">
        <f>VLOOKUP('[1]07.03.2024'!C29,'[1]Allocation '!C$1:T$65536,18,0)</f>
        <v>75</v>
      </c>
      <c r="BA29" s="24">
        <f>VLOOKUP(C29,[1]Actuals!B$1:S$65536,18,0)</f>
        <v>80</v>
      </c>
      <c r="BB29" s="24">
        <f t="shared" si="40"/>
        <v>6.666666666666667</v>
      </c>
      <c r="BC29" s="24">
        <f>VLOOKUP(C29,'[1]Allocation '!C$1:U$65536,19,0)</f>
        <v>78.5</v>
      </c>
      <c r="BD29" s="24">
        <f>VLOOKUP(C29,[1]Actuals!B$1:T$65536,19,0)</f>
        <v>88</v>
      </c>
      <c r="BE29" s="24">
        <f t="shared" si="41"/>
        <v>12.101910828025478</v>
      </c>
      <c r="BF29" s="24">
        <f>VLOOKUP(C29,'[1]Allocation '!C$1:V$65536,20,0)</f>
        <v>73.5</v>
      </c>
      <c r="BG29" s="24">
        <f>VLOOKUP(C29,[1]Actuals!B$1:U$65536,20,0)</f>
        <v>82</v>
      </c>
      <c r="BH29" s="24">
        <f t="shared" si="42"/>
        <v>11.564625850340136</v>
      </c>
      <c r="BI29" s="24">
        <f>VLOOKUP(C29,'[1]Allocation '!C$1:W$65536,21,0)</f>
        <v>74</v>
      </c>
      <c r="BJ29" s="24">
        <f>VLOOKUP(C29,[1]Actuals!B$1:V$65536,21,0)</f>
        <v>78</v>
      </c>
      <c r="BK29" s="24">
        <f t="shared" si="43"/>
        <v>5.4054054054054053</v>
      </c>
      <c r="BL29" s="24">
        <f>VLOOKUP(C29,'[1]Allocation '!C$1:X$65536,22,0)</f>
        <v>67.5</v>
      </c>
      <c r="BM29" s="24">
        <f>VLOOKUP(C29,[1]Actuals!B$1:W$65536,22,0)</f>
        <v>69</v>
      </c>
      <c r="BN29" s="24">
        <f t="shared" si="44"/>
        <v>2.2222222222222223</v>
      </c>
      <c r="BO29" s="24">
        <f>VLOOKUP(C29,'[1]Allocation '!C$1:Y$65536,23,0)</f>
        <v>64</v>
      </c>
      <c r="BP29" s="24">
        <f>VLOOKUP(C29,[1]Actuals!B$1:X$65536,23,0)</f>
        <v>67</v>
      </c>
      <c r="BQ29" s="24">
        <f t="shared" si="45"/>
        <v>4.6875</v>
      </c>
      <c r="BR29" s="24">
        <f>VLOOKUP(C29,'[1]Allocation '!C$1:Z$65536,24,0)</f>
        <v>66.5</v>
      </c>
      <c r="BS29" s="24">
        <f>VLOOKUP(C29,[1]Actuals!B$1:Y$65536,24,0)</f>
        <v>70</v>
      </c>
      <c r="BT29" s="24">
        <f t="shared" si="46"/>
        <v>5.2631578947368416</v>
      </c>
      <c r="BU29" s="24">
        <f>VLOOKUP(C29,'[1]Allocation '!C$1:AA$65536,25,0)</f>
        <v>66</v>
      </c>
      <c r="BV29" s="24">
        <f>VLOOKUP(C29,[1]Actuals!B$1:Z$65536,25,0)</f>
        <v>70</v>
      </c>
      <c r="BW29" s="24">
        <f t="shared" si="47"/>
        <v>6.0606060606060606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f>VLOOKUP(C30,'[1]Allocation '!C$1:D$65536,2,0)</f>
        <v>40.5</v>
      </c>
      <c r="E30" s="24">
        <f>VLOOKUP(C30,[1]Actuals!B$1:C$65536,2,0)</f>
        <v>45</v>
      </c>
      <c r="F30" s="24">
        <f t="shared" si="24"/>
        <v>11.111111111111111</v>
      </c>
      <c r="G30" s="24">
        <f>VLOOKUP(C30,'[1]Allocation '!C$1:E$65536,3,0)</f>
        <v>37.5</v>
      </c>
      <c r="H30" s="24">
        <f>VLOOKUP(C30,[1]Actuals!B$1:D$65536,3,0)</f>
        <v>42</v>
      </c>
      <c r="I30" s="24">
        <f t="shared" si="25"/>
        <v>12</v>
      </c>
      <c r="J30" s="24">
        <f>VLOOKUP(C30,'[1]Allocation '!C$1:F$65536,4,0)</f>
        <v>37</v>
      </c>
      <c r="K30" s="24">
        <f>VLOOKUP(C30,[1]Actuals!B$1:E$65536,4,0)</f>
        <v>41</v>
      </c>
      <c r="L30" s="24">
        <f t="shared" si="26"/>
        <v>10.810810810810811</v>
      </c>
      <c r="M30" s="24">
        <f>VLOOKUP(C30,'[1]Allocation '!C$1:G$65536,5,0)</f>
        <v>35.5</v>
      </c>
      <c r="N30" s="24">
        <f>VLOOKUP(C30,[1]Actuals!B$1:F$65536,5,0)</f>
        <v>40</v>
      </c>
      <c r="O30" s="24">
        <f t="shared" si="27"/>
        <v>12.676056338028168</v>
      </c>
      <c r="P30" s="24">
        <f>VLOOKUP(C30,'[1]Allocation '!C$1:H$65536,6,0)</f>
        <v>35</v>
      </c>
      <c r="Q30" s="24">
        <f>VLOOKUP(C30,[1]Actuals!B$1:G$65536,6,0)</f>
        <v>40</v>
      </c>
      <c r="R30" s="24">
        <f t="shared" si="28"/>
        <v>14.285714285714285</v>
      </c>
      <c r="S30" s="24">
        <f>VLOOKUP(C30,'[1]Allocation '!C$1:I$65536,7,0)</f>
        <v>38</v>
      </c>
      <c r="T30" s="24">
        <f>VLOOKUP(C30,[1]Actuals!B$1:H$65536,7,0)</f>
        <v>42</v>
      </c>
      <c r="U30" s="24">
        <f t="shared" si="29"/>
        <v>10.526315789473683</v>
      </c>
      <c r="V30" s="25">
        <f>VLOOKUP(C30,'[1]Allocation '!C$1:J$65536,8,0)</f>
        <v>46</v>
      </c>
      <c r="W30" s="24">
        <f>VLOOKUP(C30,[1]Actuals!B$1:I$65536,8,0)</f>
        <v>50</v>
      </c>
      <c r="X30" s="24">
        <f t="shared" si="30"/>
        <v>8.695652173913043</v>
      </c>
      <c r="Y30" s="24">
        <f>VLOOKUP(C30,'[1]Allocation '!C$1:K$65536,9,0)</f>
        <v>62</v>
      </c>
      <c r="Z30" s="24">
        <f>VLOOKUP(C30,[1]Actuals!B$1:J$65536,9,0)</f>
        <v>103</v>
      </c>
      <c r="AA30" s="24">
        <f t="shared" si="31"/>
        <v>66.129032258064512</v>
      </c>
      <c r="AB30" s="24">
        <f>VLOOKUP(C30,'[1]Allocation '!C$1:L$65536,10,0)</f>
        <v>63</v>
      </c>
      <c r="AC30" s="24">
        <f>VLOOKUP(C30,[1]Actuals!B$1:K$65536,10,0)</f>
        <v>107</v>
      </c>
      <c r="AD30" s="24">
        <f t="shared" si="32"/>
        <v>69.841269841269835</v>
      </c>
      <c r="AE30" s="24">
        <f>VLOOKUP(C30,'[1]Allocation '!C$1:M$65536,11,0)</f>
        <v>63.5</v>
      </c>
      <c r="AF30" s="24">
        <f>VLOOKUP(C30,[1]Actuals!B$1:L$65536,11,0)</f>
        <v>102</v>
      </c>
      <c r="AG30" s="24">
        <f t="shared" si="33"/>
        <v>60.629921259842526</v>
      </c>
      <c r="AH30" s="24">
        <f>VLOOKUP(C30,'[1]Allocation '!C$1:N$65536,12,0)</f>
        <v>61.5</v>
      </c>
      <c r="AI30" s="24">
        <f>VLOOKUP(C30,[1]Actuals!B$1:M$65536,12,0)</f>
        <v>101</v>
      </c>
      <c r="AJ30" s="24">
        <f t="shared" si="34"/>
        <v>64.22764227642277</v>
      </c>
      <c r="AK30" s="24">
        <f>VLOOKUP(C30,'[1]Allocation '!C$1:O$65536,13,0)</f>
        <v>59</v>
      </c>
      <c r="AL30" s="24">
        <f>VLOOKUP(C30,[1]Actuals!B$1:N$65536,13,0)</f>
        <v>99</v>
      </c>
      <c r="AM30" s="24">
        <f t="shared" si="35"/>
        <v>67.796610169491515</v>
      </c>
      <c r="AN30" s="24">
        <f>VLOOKUP(C30,'[1]Allocation '!C$1:P$65536,14,0)</f>
        <v>58</v>
      </c>
      <c r="AO30" s="24">
        <f>VLOOKUP(C30,[1]Actuals!B$1:O$65536,14,0)</f>
        <v>96</v>
      </c>
      <c r="AP30" s="24">
        <f t="shared" si="36"/>
        <v>65.517241379310349</v>
      </c>
      <c r="AQ30" s="24">
        <f>VLOOKUP(C30,'[1]Allocation '!C$1:Q$65536,15,0)</f>
        <v>56.5</v>
      </c>
      <c r="AR30" s="24">
        <f>VLOOKUP(C30,[1]Actuals!B$1:P$65536,15,0)</f>
        <v>92</v>
      </c>
      <c r="AS30" s="24">
        <f t="shared" si="37"/>
        <v>62.831858407079643</v>
      </c>
      <c r="AT30" s="24">
        <f>VLOOKUP(C30,'[1]Allocation '!C$1:R$65536,16,0)</f>
        <v>54.5</v>
      </c>
      <c r="AU30" s="24">
        <f>VLOOKUP(C30,[1]Actuals!B$1:Q$65536,16,0)</f>
        <v>91</v>
      </c>
      <c r="AV30" s="24">
        <f t="shared" si="38"/>
        <v>66.972477064220186</v>
      </c>
      <c r="AW30" s="24">
        <f>VLOOKUP(C30,'[1]Allocation '!C$1:S$65536,17,0)</f>
        <v>55</v>
      </c>
      <c r="AX30" s="24">
        <f>VLOOKUP(C30,[1]Actuals!B$1:R$65536,17,0)</f>
        <v>92</v>
      </c>
      <c r="AY30" s="24">
        <f t="shared" si="39"/>
        <v>67.272727272727266</v>
      </c>
      <c r="AZ30" s="24">
        <f>VLOOKUP('[1]07.03.2024'!C30,'[1]Allocation '!C$1:T$65536,18,0)</f>
        <v>56</v>
      </c>
      <c r="BA30" s="24">
        <f>VLOOKUP(C30,[1]Actuals!B$1:S$65536,18,0)</f>
        <v>93</v>
      </c>
      <c r="BB30" s="24">
        <f t="shared" si="40"/>
        <v>66.071428571428569</v>
      </c>
      <c r="BC30" s="24">
        <f>VLOOKUP(C30,'[1]Allocation '!C$1:U$65536,19,0)</f>
        <v>57</v>
      </c>
      <c r="BD30" s="24">
        <f>VLOOKUP(C30,[1]Actuals!B$1:T$65536,19,0)</f>
        <v>93</v>
      </c>
      <c r="BE30" s="24">
        <f t="shared" si="41"/>
        <v>63.157894736842103</v>
      </c>
      <c r="BF30" s="24">
        <f>VLOOKUP(C30,'[1]Allocation '!C$1:V$65536,20,0)</f>
        <v>58</v>
      </c>
      <c r="BG30" s="24">
        <f>VLOOKUP(C30,[1]Actuals!B$1:U$65536,20,0)</f>
        <v>96</v>
      </c>
      <c r="BH30" s="24">
        <f t="shared" si="42"/>
        <v>65.517241379310349</v>
      </c>
      <c r="BI30" s="24">
        <f>VLOOKUP(C30,'[1]Allocation '!C$1:W$65536,21,0)</f>
        <v>62</v>
      </c>
      <c r="BJ30" s="24">
        <f>VLOOKUP(C30,[1]Actuals!B$1:V$65536,21,0)</f>
        <v>104</v>
      </c>
      <c r="BK30" s="24">
        <f t="shared" si="43"/>
        <v>67.741935483870961</v>
      </c>
      <c r="BL30" s="24">
        <f>VLOOKUP(C30,'[1]Allocation '!C$1:X$65536,22,0)</f>
        <v>60</v>
      </c>
      <c r="BM30" s="24">
        <f>VLOOKUP(C30,[1]Actuals!B$1:W$65536,22,0)</f>
        <v>99</v>
      </c>
      <c r="BN30" s="24">
        <f t="shared" si="44"/>
        <v>65</v>
      </c>
      <c r="BO30" s="24">
        <f>VLOOKUP(C30,'[1]Allocation '!C$1:Y$65536,23,0)</f>
        <v>58</v>
      </c>
      <c r="BP30" s="24">
        <f>VLOOKUP(C30,[1]Actuals!B$1:X$65536,23,0)</f>
        <v>97</v>
      </c>
      <c r="BQ30" s="24">
        <f t="shared" si="45"/>
        <v>67.241379310344826</v>
      </c>
      <c r="BR30" s="24">
        <f>VLOOKUP(C30,'[1]Allocation '!C$1:Z$65536,24,0)</f>
        <v>53.5</v>
      </c>
      <c r="BS30" s="24">
        <f>VLOOKUP(C30,[1]Actuals!B$1:Y$65536,24,0)</f>
        <v>89</v>
      </c>
      <c r="BT30" s="24">
        <f t="shared" si="46"/>
        <v>66.355140186915889</v>
      </c>
      <c r="BU30" s="24">
        <f>VLOOKUP(C30,'[1]Allocation '!C$1:AA$65536,25,0)</f>
        <v>48</v>
      </c>
      <c r="BV30" s="24">
        <f>VLOOKUP(C30,[1]Actuals!B$1:Z$65536,25,0)</f>
        <v>79</v>
      </c>
      <c r="BW30" s="24">
        <f t="shared" si="47"/>
        <v>64.583333333333343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f>VLOOKUP(C31,'[1]Allocation '!C$1:D$65536,2,0)</f>
        <v>30.414999999999999</v>
      </c>
      <c r="E31" s="24">
        <f>VLOOKUP(C31,[1]Actuals!B$1:C$65536,2,0)</f>
        <v>49.73</v>
      </c>
      <c r="F31" s="24">
        <f t="shared" si="24"/>
        <v>63.50484958079894</v>
      </c>
      <c r="G31" s="24">
        <f>VLOOKUP(C31,'[1]Allocation '!C$1:E$65536,3,0)</f>
        <v>45.935000000000002</v>
      </c>
      <c r="H31" s="24">
        <f>VLOOKUP(C31,[1]Actuals!B$1:D$65536,3,0)</f>
        <v>48.19</v>
      </c>
      <c r="I31" s="24">
        <f t="shared" si="25"/>
        <v>4.9091106999020253</v>
      </c>
      <c r="J31" s="24">
        <f>VLOOKUP(C31,'[1]Allocation '!C$1:F$65536,4,0)</f>
        <v>45.56</v>
      </c>
      <c r="K31" s="24">
        <f>VLOOKUP(C31,[1]Actuals!B$1:E$65536,4,0)</f>
        <v>47.47</v>
      </c>
      <c r="L31" s="24">
        <f t="shared" si="26"/>
        <v>4.1922739244951632</v>
      </c>
      <c r="M31" s="24">
        <f>VLOOKUP(C31,'[1]Allocation '!C$1:G$65536,5,0)</f>
        <v>44.784999999999997</v>
      </c>
      <c r="N31" s="24">
        <f>VLOOKUP(C31,[1]Actuals!B$1:F$65536,5,0)</f>
        <v>47.04</v>
      </c>
      <c r="O31" s="24">
        <f t="shared" si="27"/>
        <v>5.0351680250083799</v>
      </c>
      <c r="P31" s="24">
        <f>VLOOKUP(C31,'[1]Allocation '!C$1:H$65536,6,0)</f>
        <v>44.41</v>
      </c>
      <c r="Q31" s="24">
        <f>VLOOKUP(C31,[1]Actuals!B$1:G$65536,6,0)</f>
        <v>46.65</v>
      </c>
      <c r="R31" s="24">
        <f t="shared" si="28"/>
        <v>5.0439090294978657</v>
      </c>
      <c r="S31" s="24">
        <f>VLOOKUP(C31,'[1]Allocation '!C$1:I$65536,7,0)</f>
        <v>44.59</v>
      </c>
      <c r="T31" s="24">
        <f>VLOOKUP(C31,[1]Actuals!B$1:H$65536,7,0)</f>
        <v>47.09</v>
      </c>
      <c r="U31" s="24">
        <f t="shared" si="29"/>
        <v>5.6066382596994844</v>
      </c>
      <c r="V31" s="25">
        <f>VLOOKUP(C31,'[1]Allocation '!C$1:J$65536,8,0)</f>
        <v>48.870000000000005</v>
      </c>
      <c r="W31" s="24">
        <f>VLOOKUP(C31,[1]Actuals!B$1:I$65536,8,0)</f>
        <v>49.76</v>
      </c>
      <c r="X31" s="24">
        <f t="shared" si="30"/>
        <v>1.8211581747493215</v>
      </c>
      <c r="Y31" s="24">
        <f>VLOOKUP(C31,'[1]Allocation '!C$1:K$65536,9,0)</f>
        <v>54.11</v>
      </c>
      <c r="Z31" s="24">
        <f>VLOOKUP(C31,[1]Actuals!B$1:J$65536,9,0)</f>
        <v>54.17</v>
      </c>
      <c r="AA31" s="24">
        <f t="shared" si="31"/>
        <v>0.11088523378303876</v>
      </c>
      <c r="AB31" s="24">
        <f>VLOOKUP(C31,'[1]Allocation '!C$1:L$65536,10,0)</f>
        <v>60.945</v>
      </c>
      <c r="AC31" s="24">
        <f>VLOOKUP(C31,[1]Actuals!B$1:K$65536,10,0)</f>
        <v>59.72</v>
      </c>
      <c r="AD31" s="24">
        <f t="shared" si="32"/>
        <v>-2.0100090245303166</v>
      </c>
      <c r="AE31" s="24">
        <f>VLOOKUP(C31,'[1]Allocation '!C$1:M$65536,11,0)</f>
        <v>63.125</v>
      </c>
      <c r="AF31" s="24">
        <f>VLOOKUP(C31,[1]Actuals!B$1:L$65536,11,0)</f>
        <v>66.150000000000006</v>
      </c>
      <c r="AG31" s="24">
        <f t="shared" si="33"/>
        <v>4.7920792079208008</v>
      </c>
      <c r="AH31" s="24">
        <f>VLOOKUP(C31,'[1]Allocation '!C$1:N$65536,12,0)</f>
        <v>65.194999999999993</v>
      </c>
      <c r="AI31" s="24">
        <f>VLOOKUP(C31,[1]Actuals!B$1:M$65536,12,0)</f>
        <v>67.52</v>
      </c>
      <c r="AJ31" s="24">
        <f t="shared" si="34"/>
        <v>3.5662244037119457</v>
      </c>
      <c r="AK31" s="24">
        <f>VLOOKUP(C31,'[1]Allocation '!C$1:O$65536,13,0)</f>
        <v>64.754999999999995</v>
      </c>
      <c r="AL31" s="24">
        <f>VLOOKUP(C31,[1]Actuals!B$1:N$65536,13,0)</f>
        <v>68.7</v>
      </c>
      <c r="AM31" s="24">
        <f t="shared" si="35"/>
        <v>6.0921936529997796</v>
      </c>
      <c r="AN31" s="24">
        <f>VLOOKUP(C31,'[1]Allocation '!C$1:P$65536,14,0)</f>
        <v>66.515000000000001</v>
      </c>
      <c r="AO31" s="24">
        <f>VLOOKUP(C31,[1]Actuals!B$1:O$65536,14,0)</f>
        <v>68.56</v>
      </c>
      <c r="AP31" s="24">
        <f t="shared" si="36"/>
        <v>3.0744944749304692</v>
      </c>
      <c r="AQ31" s="24">
        <f>VLOOKUP(C31,'[1]Allocation '!C$1:Q$65536,15,0)</f>
        <v>66.72999999999999</v>
      </c>
      <c r="AR31" s="24">
        <f>VLOOKUP(C31,[1]Actuals!B$1:P$65536,15,0)</f>
        <v>69.87</v>
      </c>
      <c r="AS31" s="24">
        <f t="shared" si="37"/>
        <v>4.705529746740619</v>
      </c>
      <c r="AT31" s="24">
        <f>VLOOKUP(C31,'[1]Allocation '!C$1:R$65536,16,0)</f>
        <v>66.87</v>
      </c>
      <c r="AU31" s="24">
        <f>VLOOKUP(C31,[1]Actuals!B$1:Q$65536,16,0)</f>
        <v>71.16</v>
      </c>
      <c r="AV31" s="24">
        <f t="shared" si="38"/>
        <v>6.4154329295648154</v>
      </c>
      <c r="AW31" s="24">
        <f>VLOOKUP(C31,'[1]Allocation '!C$1:S$65536,17,0)</f>
        <v>65.784999999999997</v>
      </c>
      <c r="AX31" s="24">
        <f>VLOOKUP(C31,[1]Actuals!B$1:R$65536,17,0)</f>
        <v>69.8</v>
      </c>
      <c r="AY31" s="24">
        <f t="shared" si="39"/>
        <v>6.1032150186212677</v>
      </c>
      <c r="AZ31" s="24">
        <f>VLOOKUP('[1]07.03.2024'!C31,'[1]Allocation '!C$1:T$65536,18,0)</f>
        <v>67.08</v>
      </c>
      <c r="BA31" s="24">
        <f>VLOOKUP(C31,[1]Actuals!B$1:S$65536,18,0)</f>
        <v>68.13</v>
      </c>
      <c r="BB31" s="24">
        <f t="shared" si="40"/>
        <v>1.5652951699463284</v>
      </c>
      <c r="BC31" s="24">
        <f>VLOOKUP(C31,'[1]Allocation '!C$1:U$65536,19,0)</f>
        <v>67.44</v>
      </c>
      <c r="BD31" s="24">
        <f>VLOOKUP(C31,[1]Actuals!B$1:T$65536,19,0)</f>
        <v>66.98</v>
      </c>
      <c r="BE31" s="24">
        <f t="shared" si="41"/>
        <v>-0.68208778173190066</v>
      </c>
      <c r="BF31" s="24">
        <f>VLOOKUP(C31,'[1]Allocation '!C$1:V$65536,20,0)</f>
        <v>65.16</v>
      </c>
      <c r="BG31" s="24">
        <f>VLOOKUP(C31,[1]Actuals!B$1:U$65536,20,0)</f>
        <v>65.5</v>
      </c>
      <c r="BH31" s="24">
        <f t="shared" si="42"/>
        <v>0.5217925107427922</v>
      </c>
      <c r="BI31" s="24">
        <f>VLOOKUP(C31,'[1]Allocation '!C$1:W$65536,21,0)</f>
        <v>58.57</v>
      </c>
      <c r="BJ31" s="24">
        <f>VLOOKUP(C31,[1]Actuals!B$1:V$65536,21,0)</f>
        <v>61.77</v>
      </c>
      <c r="BK31" s="24">
        <f t="shared" si="43"/>
        <v>5.4635478914119906</v>
      </c>
      <c r="BL31" s="24">
        <f>VLOOKUP(C31,'[1]Allocation '!C$1:X$65536,22,0)</f>
        <v>56.620000000000005</v>
      </c>
      <c r="BM31" s="24">
        <f>VLOOKUP(C31,[1]Actuals!B$1:W$65536,22,0)</f>
        <v>58.64</v>
      </c>
      <c r="BN31" s="24">
        <f t="shared" si="44"/>
        <v>3.5676439420699326</v>
      </c>
      <c r="BO31" s="24">
        <f>VLOOKUP(C31,'[1]Allocation '!C$1:Y$65536,23,0)</f>
        <v>53.475000000000001</v>
      </c>
      <c r="BP31" s="24">
        <f>VLOOKUP(C31,[1]Actuals!B$1:X$65536,23,0)</f>
        <v>71.25</v>
      </c>
      <c r="BQ31" s="24">
        <f t="shared" si="45"/>
        <v>33.239831697054697</v>
      </c>
      <c r="BR31" s="24">
        <f>VLOOKUP(C31,'[1]Allocation '!C$1:Z$65536,24,0)</f>
        <v>51</v>
      </c>
      <c r="BS31" s="24">
        <f>VLOOKUP(C31,[1]Actuals!B$1:Y$65536,24,0)</f>
        <v>67.040000000000006</v>
      </c>
      <c r="BT31" s="24">
        <f t="shared" si="46"/>
        <v>31.450980392156875</v>
      </c>
      <c r="BU31" s="24">
        <f>VLOOKUP(C31,'[1]Allocation '!C$1:AA$65536,25,0)</f>
        <v>49.984999999999999</v>
      </c>
      <c r="BV31" s="24">
        <f>VLOOKUP(C31,[1]Actuals!B$1:Z$65536,25,0)</f>
        <v>63.85</v>
      </c>
      <c r="BW31" s="24">
        <f t="shared" si="47"/>
        <v>27.738321496448936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f>VLOOKUP(C32,'[1]Allocation '!C$1:D$65536,2,0)</f>
        <v>49</v>
      </c>
      <c r="E32" s="24">
        <f>VLOOKUP(C32,[1]Actuals!B$1:C$65536,2,0)</f>
        <v>51</v>
      </c>
      <c r="F32" s="24">
        <f t="shared" si="24"/>
        <v>4.0816326530612246</v>
      </c>
      <c r="G32" s="24">
        <f>VLOOKUP(C32,'[1]Allocation '!C$1:E$65536,3,0)</f>
        <v>44</v>
      </c>
      <c r="H32" s="24">
        <f>VLOOKUP(C32,[1]Actuals!B$1:D$65536,3,0)</f>
        <v>48</v>
      </c>
      <c r="I32" s="24">
        <f t="shared" si="25"/>
        <v>9.0909090909090917</v>
      </c>
      <c r="J32" s="24">
        <f>VLOOKUP(C32,'[1]Allocation '!C$1:F$65536,4,0)</f>
        <v>42.5</v>
      </c>
      <c r="K32" s="24">
        <f>VLOOKUP(C32,[1]Actuals!B$1:E$65536,4,0)</f>
        <v>45</v>
      </c>
      <c r="L32" s="24">
        <f t="shared" si="26"/>
        <v>5.8823529411764701</v>
      </c>
      <c r="M32" s="24">
        <f>VLOOKUP(C32,'[1]Allocation '!C$1:G$65536,5,0)</f>
        <v>41</v>
      </c>
      <c r="N32" s="24">
        <f>VLOOKUP(C32,[1]Actuals!B$1:F$65536,5,0)</f>
        <v>44</v>
      </c>
      <c r="O32" s="24">
        <f t="shared" si="27"/>
        <v>7.3170731707317067</v>
      </c>
      <c r="P32" s="24">
        <f>VLOOKUP(C32,'[1]Allocation '!C$1:H$65536,6,0)</f>
        <v>41.5</v>
      </c>
      <c r="Q32" s="24">
        <f>VLOOKUP(C32,[1]Actuals!B$1:G$65536,6,0)</f>
        <v>44</v>
      </c>
      <c r="R32" s="24">
        <f t="shared" si="28"/>
        <v>6.024096385542169</v>
      </c>
      <c r="S32" s="24">
        <f>VLOOKUP(C32,'[1]Allocation '!C$1:I$65536,7,0)</f>
        <v>44</v>
      </c>
      <c r="T32" s="24">
        <f>VLOOKUP(C32,[1]Actuals!B$1:H$65536,7,0)</f>
        <v>46</v>
      </c>
      <c r="U32" s="24">
        <f t="shared" si="29"/>
        <v>4.5454545454545459</v>
      </c>
      <c r="V32" s="25">
        <f>VLOOKUP(C32,'[1]Allocation '!C$1:J$65536,8,0)</f>
        <v>57.5</v>
      </c>
      <c r="W32" s="24">
        <f>VLOOKUP(C32,[1]Actuals!B$1:I$65536,8,0)</f>
        <v>57</v>
      </c>
      <c r="X32" s="24">
        <f t="shared" si="30"/>
        <v>-0.86956521739130432</v>
      </c>
      <c r="Y32" s="24">
        <f>VLOOKUP(C32,'[1]Allocation '!C$1:K$65536,9,0)</f>
        <v>66.5</v>
      </c>
      <c r="Z32" s="24">
        <f>VLOOKUP(C32,[1]Actuals!B$1:J$65536,9,0)</f>
        <v>67</v>
      </c>
      <c r="AA32" s="24">
        <f t="shared" si="31"/>
        <v>0.75187969924812026</v>
      </c>
      <c r="AB32" s="24">
        <f>VLOOKUP(C32,'[1]Allocation '!C$1:L$65536,10,0)</f>
        <v>69</v>
      </c>
      <c r="AC32" s="24">
        <f>VLOOKUP(C32,[1]Actuals!B$1:K$65536,10,0)</f>
        <v>72</v>
      </c>
      <c r="AD32" s="24">
        <f t="shared" si="32"/>
        <v>4.3478260869565215</v>
      </c>
      <c r="AE32" s="24">
        <f>VLOOKUP(C32,'[1]Allocation '!C$1:M$65536,11,0)</f>
        <v>69.5</v>
      </c>
      <c r="AF32" s="24">
        <f>VLOOKUP(C32,[1]Actuals!B$1:L$65536,11,0)</f>
        <v>68</v>
      </c>
      <c r="AG32" s="24">
        <f t="shared" si="33"/>
        <v>-2.1582733812949639</v>
      </c>
      <c r="AH32" s="24">
        <f>VLOOKUP(C32,'[1]Allocation '!C$1:N$65536,12,0)</f>
        <v>68.5</v>
      </c>
      <c r="AI32" s="24">
        <f>VLOOKUP(C32,[1]Actuals!B$1:M$65536,12,0)</f>
        <v>69</v>
      </c>
      <c r="AJ32" s="24">
        <f t="shared" si="34"/>
        <v>0.72992700729927007</v>
      </c>
      <c r="AK32" s="24">
        <f>VLOOKUP(C32,'[1]Allocation '!C$1:O$65536,13,0)</f>
        <v>66.5</v>
      </c>
      <c r="AL32" s="24">
        <f>VLOOKUP(C32,[1]Actuals!B$1:N$65536,13,0)</f>
        <v>67</v>
      </c>
      <c r="AM32" s="24">
        <f t="shared" si="35"/>
        <v>0.75187969924812026</v>
      </c>
      <c r="AN32" s="24">
        <f>VLOOKUP(C32,'[1]Allocation '!C$1:P$65536,14,0)</f>
        <v>66.5</v>
      </c>
      <c r="AO32" s="24">
        <f>VLOOKUP(C32,[1]Actuals!B$1:O$65536,14,0)</f>
        <v>67</v>
      </c>
      <c r="AP32" s="24">
        <f t="shared" si="36"/>
        <v>0.75187969924812026</v>
      </c>
      <c r="AQ32" s="24">
        <f>VLOOKUP(C32,'[1]Allocation '!C$1:Q$65536,15,0)</f>
        <v>61.5</v>
      </c>
      <c r="AR32" s="24">
        <f>VLOOKUP(C32,[1]Actuals!B$1:P$65536,15,0)</f>
        <v>63</v>
      </c>
      <c r="AS32" s="24">
        <f t="shared" si="37"/>
        <v>2.4390243902439024</v>
      </c>
      <c r="AT32" s="24">
        <f>VLOOKUP(C32,'[1]Allocation '!C$1:R$65536,16,0)</f>
        <v>59.5</v>
      </c>
      <c r="AU32" s="24">
        <f>VLOOKUP(C32,[1]Actuals!B$1:Q$65536,16,0)</f>
        <v>60</v>
      </c>
      <c r="AV32" s="24">
        <f t="shared" si="38"/>
        <v>0.84033613445378152</v>
      </c>
      <c r="AW32" s="24">
        <f>VLOOKUP(C32,'[1]Allocation '!C$1:S$65536,17,0)</f>
        <v>60</v>
      </c>
      <c r="AX32" s="24">
        <f>VLOOKUP(C32,[1]Actuals!B$1:R$65536,17,0)</f>
        <v>63</v>
      </c>
      <c r="AY32" s="24">
        <f t="shared" si="39"/>
        <v>5</v>
      </c>
      <c r="AZ32" s="24">
        <f>VLOOKUP('[1]07.03.2024'!C32,'[1]Allocation '!C$1:T$65536,18,0)</f>
        <v>61</v>
      </c>
      <c r="BA32" s="24">
        <f>VLOOKUP(C32,[1]Actuals!B$1:S$65536,18,0)</f>
        <v>63</v>
      </c>
      <c r="BB32" s="24">
        <f t="shared" si="40"/>
        <v>3.278688524590164</v>
      </c>
      <c r="BC32" s="24">
        <f>VLOOKUP(C32,'[1]Allocation '!C$1:U$65536,19,0)</f>
        <v>63.5</v>
      </c>
      <c r="BD32" s="24">
        <f>VLOOKUP(C32,[1]Actuals!B$1:T$65536,19,0)</f>
        <v>67</v>
      </c>
      <c r="BE32" s="24">
        <f t="shared" si="41"/>
        <v>5.5118110236220472</v>
      </c>
      <c r="BF32" s="24">
        <f>VLOOKUP(C32,'[1]Allocation '!C$1:V$65536,20,0)</f>
        <v>68.5</v>
      </c>
      <c r="BG32" s="24">
        <f>VLOOKUP(C32,[1]Actuals!B$1:U$65536,20,0)</f>
        <v>65</v>
      </c>
      <c r="BH32" s="24">
        <f t="shared" si="42"/>
        <v>-5.1094890510948909</v>
      </c>
      <c r="BI32" s="24">
        <f>VLOOKUP(C32,'[1]Allocation '!C$1:W$65536,21,0)</f>
        <v>73.5</v>
      </c>
      <c r="BJ32" s="24">
        <f>VLOOKUP(C32,[1]Actuals!B$1:V$65536,21,0)</f>
        <v>73</v>
      </c>
      <c r="BK32" s="24">
        <f t="shared" si="43"/>
        <v>-0.68027210884353739</v>
      </c>
      <c r="BL32" s="24">
        <f>VLOOKUP(C32,'[1]Allocation '!C$1:X$65536,22,0)</f>
        <v>72</v>
      </c>
      <c r="BM32" s="24">
        <f>VLOOKUP(C32,[1]Actuals!B$1:W$65536,22,0)</f>
        <v>72</v>
      </c>
      <c r="BN32" s="24">
        <f t="shared" si="44"/>
        <v>0</v>
      </c>
      <c r="BO32" s="24">
        <f>VLOOKUP(C32,'[1]Allocation '!C$1:Y$65536,23,0)</f>
        <v>68.5</v>
      </c>
      <c r="BP32" s="24">
        <f>VLOOKUP(C32,[1]Actuals!B$1:X$65536,23,0)</f>
        <v>69</v>
      </c>
      <c r="BQ32" s="24">
        <f t="shared" si="45"/>
        <v>0.72992700729927007</v>
      </c>
      <c r="BR32" s="24">
        <f>VLOOKUP(C32,'[1]Allocation '!C$1:Z$65536,24,0)</f>
        <v>63</v>
      </c>
      <c r="BS32" s="24">
        <f>VLOOKUP(C32,[1]Actuals!B$1:Y$65536,24,0)</f>
        <v>65</v>
      </c>
      <c r="BT32" s="24">
        <f t="shared" si="46"/>
        <v>3.1746031746031744</v>
      </c>
      <c r="BU32" s="24">
        <f>VLOOKUP(C32,'[1]Allocation '!C$1:AA$65536,25,0)</f>
        <v>56.5</v>
      </c>
      <c r="BV32" s="24">
        <f>VLOOKUP(C32,[1]Actuals!B$1:Z$65536,25,0)</f>
        <v>58</v>
      </c>
      <c r="BW32" s="24">
        <f t="shared" si="47"/>
        <v>2.6548672566371683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f>SUM(D5:D32)</f>
        <v>2178.915</v>
      </c>
      <c r="E33" s="33">
        <f>SUM(E5:E32)</f>
        <v>2383.33</v>
      </c>
      <c r="F33" s="33">
        <f>(E33-D33)/D33*100</f>
        <v>9.3815040972226988</v>
      </c>
      <c r="G33" s="33">
        <f>SUM(G5:G32)</f>
        <v>1998.4850000000001</v>
      </c>
      <c r="H33" s="33">
        <f>SUM(H5:H32)</f>
        <v>2221.19</v>
      </c>
      <c r="I33" s="33">
        <f>(H33-G33)/G33*100</f>
        <v>11.143691346194737</v>
      </c>
      <c r="J33" s="33">
        <f>SUM(J5:J32)</f>
        <v>1922.86</v>
      </c>
      <c r="K33" s="33">
        <f>SUM(K5:K32)</f>
        <v>2152.37</v>
      </c>
      <c r="L33" s="33">
        <f>(K33-J33)/J33*100</f>
        <v>11.935866365726055</v>
      </c>
      <c r="M33" s="33">
        <f>SUM(M5:M32)</f>
        <v>1898.4850000000001</v>
      </c>
      <c r="N33" s="33">
        <f>SUM(N5:N32)</f>
        <v>2105.2400000000002</v>
      </c>
      <c r="O33" s="33">
        <f>(N33-M33)/M33*100</f>
        <v>10.890525866677908</v>
      </c>
      <c r="P33" s="33">
        <f>SUM(P5:P32)</f>
        <v>1885.8600000000001</v>
      </c>
      <c r="Q33" s="33">
        <f>SUM(Q5:Q32)</f>
        <v>2082.9499999999998</v>
      </c>
      <c r="R33" s="33">
        <f>(Q33-P33)/P33*100</f>
        <v>10.450934852003844</v>
      </c>
      <c r="S33" s="33">
        <f>SUM(S5:S32)</f>
        <v>1975.34</v>
      </c>
      <c r="T33" s="33">
        <f>SUM(T5:T32)</f>
        <v>2173.59</v>
      </c>
      <c r="U33" s="33">
        <f>(T33-S33)/S33*100</f>
        <v>10.036246924580086</v>
      </c>
      <c r="V33" s="33">
        <f>SUM(V5:V32)</f>
        <v>2405.87</v>
      </c>
      <c r="W33" s="33">
        <f>SUM(W5:W32)</f>
        <v>2509.46</v>
      </c>
      <c r="X33" s="33">
        <f>(W33-V33)/V33*100</f>
        <v>4.3057189291192026</v>
      </c>
      <c r="Y33" s="33">
        <f>SUM(Y5:Y32)</f>
        <v>3048.51</v>
      </c>
      <c r="Z33" s="33">
        <f>SUM(Z5:Z32)</f>
        <v>3059.57</v>
      </c>
      <c r="AA33" s="33">
        <f>(Z33-Y33)/Y33*100</f>
        <v>0.36280018763264493</v>
      </c>
      <c r="AB33" s="33">
        <f>SUM(AB5:AB32)</f>
        <v>3288.7450000000003</v>
      </c>
      <c r="AC33" s="33">
        <f>SUM(AC5:AC32)</f>
        <v>3320.72</v>
      </c>
      <c r="AD33" s="33">
        <f>(AC33-AB33)/AB33*100</f>
        <v>0.97225537401043405</v>
      </c>
      <c r="AE33" s="33">
        <f>SUM(AE5:AE32)</f>
        <v>3304.5250000000001</v>
      </c>
      <c r="AF33" s="33">
        <f>SUM(AF5:AF32)</f>
        <v>3375.15</v>
      </c>
      <c r="AG33" s="33">
        <f>(AF33-AE33)/AE33*100</f>
        <v>2.1372209319039803</v>
      </c>
      <c r="AH33" s="33">
        <f>SUM(AH5:AH32)</f>
        <v>3425.395</v>
      </c>
      <c r="AI33" s="33">
        <f>SUM(AI5:AI32)</f>
        <v>3458.52</v>
      </c>
      <c r="AJ33" s="33">
        <f>(AI33-AH33)/AH33*100</f>
        <v>0.96704175722799846</v>
      </c>
      <c r="AK33" s="33">
        <f>SUM(AK5:AK32)</f>
        <v>3344.5050000000001</v>
      </c>
      <c r="AL33" s="33">
        <f>SUM(AL5:AL32)</f>
        <v>3495.7</v>
      </c>
      <c r="AM33" s="33">
        <f>(AL33-AK33)/AK33*100</f>
        <v>4.5206988777113422</v>
      </c>
      <c r="AN33" s="33">
        <f>SUM(AN5:AN32)</f>
        <v>3397.5149999999999</v>
      </c>
      <c r="AO33" s="33">
        <f>SUM(AO5:AO32)</f>
        <v>3455.56</v>
      </c>
      <c r="AP33" s="33">
        <f>(AO33-AN33)/AN33*100</f>
        <v>1.7084545616428501</v>
      </c>
      <c r="AQ33" s="33">
        <f>SUM(AQ5:AQ32)</f>
        <v>3247.28</v>
      </c>
      <c r="AR33" s="33">
        <f>SUM(AR5:AR32)</f>
        <v>3354.87</v>
      </c>
      <c r="AS33" s="33">
        <f>(AR33-AQ33)/AQ33*100</f>
        <v>3.3132344608410635</v>
      </c>
      <c r="AT33" s="33">
        <f>SUM(AT5:AT32)</f>
        <v>3139.87</v>
      </c>
      <c r="AU33" s="33">
        <f>SUM(AU5:AU32)</f>
        <v>3257.16</v>
      </c>
      <c r="AV33" s="33">
        <f>(AU33-AT33)/AT33*100</f>
        <v>3.7355049731358294</v>
      </c>
      <c r="AW33" s="33">
        <f>SUM(AW5:AW32)</f>
        <v>3218.2849999999999</v>
      </c>
      <c r="AX33" s="33">
        <f>SUM(AX5:AX32)</f>
        <v>3368.8</v>
      </c>
      <c r="AY33" s="33">
        <f>(AX33-AW33)/AW33*100</f>
        <v>4.6768698235240302</v>
      </c>
      <c r="AZ33" s="33">
        <f>SUM(AZ5:AZ32)</f>
        <v>3261.58</v>
      </c>
      <c r="BA33" s="33">
        <f>SUM(BA5:BA32)</f>
        <v>3374.13</v>
      </c>
      <c r="BB33" s="33">
        <f>(BA33-AZ33)/AZ33*100</f>
        <v>3.4507815230655137</v>
      </c>
      <c r="BC33" s="33">
        <f>SUM(BC5:BC32)</f>
        <v>3312.44</v>
      </c>
      <c r="BD33" s="33">
        <f>SUM(BD5:BD32)</f>
        <v>3432.98</v>
      </c>
      <c r="BE33" s="33">
        <f>(BD33-BC33)/BC33*100</f>
        <v>3.6390093103573182</v>
      </c>
      <c r="BF33" s="33">
        <f>SUM(BF5:BF32)</f>
        <v>3309.16</v>
      </c>
      <c r="BG33" s="33">
        <f>SUM(BG5:BG32)</f>
        <v>3406.5</v>
      </c>
      <c r="BH33" s="33">
        <f>(BG33-BF33)/BF33*100</f>
        <v>2.9415319899914221</v>
      </c>
      <c r="BI33" s="33">
        <f>SUM(BI5:BI32)</f>
        <v>3415.57</v>
      </c>
      <c r="BJ33" s="33">
        <f>SUM(BJ5:BJ32)</f>
        <v>3505.77</v>
      </c>
      <c r="BK33" s="33">
        <f>(BJ33-BI33)/BI33*100</f>
        <v>2.6408476476839828</v>
      </c>
      <c r="BL33" s="33">
        <f>SUM(BL5:BL32)</f>
        <v>3271.12</v>
      </c>
      <c r="BM33" s="33">
        <f>SUM(BM5:BM32)</f>
        <v>3318.64</v>
      </c>
      <c r="BN33" s="33">
        <f>(BM33-BL33)/BL33*100</f>
        <v>1.4527134437134677</v>
      </c>
      <c r="BO33" s="33">
        <f>SUM(BO5:BO32)</f>
        <v>3098.4749999999999</v>
      </c>
      <c r="BP33" s="33">
        <f>SUM(BP5:BP32)</f>
        <v>3189.25</v>
      </c>
      <c r="BQ33" s="33">
        <f>(BP33-BO33)/BO33*100</f>
        <v>2.9296670136115375</v>
      </c>
      <c r="BR33" s="33">
        <f>SUM(BR5:BR32)</f>
        <v>2801.6</v>
      </c>
      <c r="BS33" s="33">
        <f>SUM(BS5:BS32)</f>
        <v>2918.04</v>
      </c>
      <c r="BT33" s="33">
        <f>(BS33-BR33)/BR33*100</f>
        <v>4.1561964591661926</v>
      </c>
      <c r="BU33" s="33">
        <f>SUM(BU5:BU32)</f>
        <v>2549.2350000000001</v>
      </c>
      <c r="BV33" s="33">
        <f>SUM(BV5:BV32)</f>
        <v>2639.85</v>
      </c>
      <c r="BW33" s="33">
        <f>(BV33-BU33)/BU33*100</f>
        <v>3.5545957905018479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f>VLOOKUP(C34,'[1]Allocation '!C$1:D$65536,2,0)</f>
        <v>74.833333333333329</v>
      </c>
      <c r="E34" s="24">
        <f>VLOOKUP(C34,[1]Actuals!B$1:C$65536,2,0)</f>
        <v>88</v>
      </c>
      <c r="F34" s="24">
        <f t="shared" si="0"/>
        <v>17.594654788418715</v>
      </c>
      <c r="G34" s="24">
        <f>VLOOKUP(C34,'[1]Allocation '!C$1:E$65536,3,0)</f>
        <v>76.666666666666671</v>
      </c>
      <c r="H34" s="24">
        <f>VLOOKUP(C34,[1]Actuals!B$1:D$65536,3,0)</f>
        <v>86</v>
      </c>
      <c r="I34" s="24">
        <f t="shared" si="1"/>
        <v>12.173913043478255</v>
      </c>
      <c r="J34" s="24">
        <f>VLOOKUP(C34,'[1]Allocation '!C$1:F$65536,4,0)</f>
        <v>76.166666666666671</v>
      </c>
      <c r="K34" s="24">
        <f>VLOOKUP(C34,[1]Actuals!B$1:E$65536,4,0)</f>
        <v>83</v>
      </c>
      <c r="L34" s="24">
        <f t="shared" si="2"/>
        <v>8.9715536105032765</v>
      </c>
      <c r="M34" s="24">
        <f>VLOOKUP(C34,'[1]Allocation '!C$1:G$65536,5,0)</f>
        <v>79.666666666666671</v>
      </c>
      <c r="N34" s="24">
        <f>VLOOKUP(C34,[1]Actuals!B$1:F$65536,5,0)</f>
        <v>90</v>
      </c>
      <c r="O34" s="24">
        <f t="shared" si="3"/>
        <v>12.970711297071121</v>
      </c>
      <c r="P34" s="24">
        <f>VLOOKUP(C34,'[1]Allocation '!C$1:H$65536,6,0)</f>
        <v>79.5</v>
      </c>
      <c r="Q34" s="24">
        <f>VLOOKUP(C34,[1]Actuals!B$1:G$65536,6,0)</f>
        <v>88</v>
      </c>
      <c r="R34" s="24">
        <f t="shared" si="4"/>
        <v>10.691823899371069</v>
      </c>
      <c r="S34" s="24">
        <f>VLOOKUP(C34,'[1]Allocation '!C$1:I$65536,7,0)</f>
        <v>77.333333333333329</v>
      </c>
      <c r="T34" s="24">
        <f>VLOOKUP(C34,[1]Actuals!B$1:H$65536,7,0)</f>
        <v>87</v>
      </c>
      <c r="U34" s="24">
        <f t="shared" si="5"/>
        <v>12.500000000000005</v>
      </c>
      <c r="V34" s="25">
        <f>VLOOKUP(C34,'[1]Allocation '!C$1:J$65536,8,0)</f>
        <v>67</v>
      </c>
      <c r="W34" s="24">
        <f>VLOOKUP(C34,[1]Actuals!B$1:I$65536,8,0)</f>
        <v>85</v>
      </c>
      <c r="X34" s="24">
        <f t="shared" si="6"/>
        <v>26.865671641791046</v>
      </c>
      <c r="Y34" s="24">
        <f>VLOOKUP(C34,'[1]Allocation '!C$1:K$65536,9,0)</f>
        <v>70</v>
      </c>
      <c r="Z34" s="24">
        <f>VLOOKUP(C34,[1]Actuals!B$1:J$65536,9,0)</f>
        <v>96</v>
      </c>
      <c r="AA34" s="24">
        <f t="shared" si="7"/>
        <v>37.142857142857146</v>
      </c>
      <c r="AB34" s="24">
        <f>VLOOKUP(C34,'[1]Allocation '!C$1:L$65536,10,0)</f>
        <v>93.166666666666671</v>
      </c>
      <c r="AC34" s="24">
        <f>VLOOKUP(C34,[1]Actuals!B$1:K$65536,10,0)</f>
        <v>100</v>
      </c>
      <c r="AD34" s="24">
        <f t="shared" si="8"/>
        <v>7.3345259391770963</v>
      </c>
      <c r="AE34" s="24">
        <f>VLOOKUP(C34,'[1]Allocation '!C$1:M$65536,11,0)</f>
        <v>101.33333333333333</v>
      </c>
      <c r="AF34" s="24">
        <f>VLOOKUP(C34,[1]Actuals!B$1:L$65536,11,0)</f>
        <v>96</v>
      </c>
      <c r="AG34" s="24">
        <f t="shared" si="9"/>
        <v>-5.263157894736838</v>
      </c>
      <c r="AH34" s="24">
        <f>VLOOKUP(C34,'[1]Allocation '!C$1:N$65536,12,0)</f>
        <v>109.83333333333333</v>
      </c>
      <c r="AI34" s="24">
        <f>VLOOKUP(C34,[1]Actuals!B$1:M$65536,12,0)</f>
        <v>106</v>
      </c>
      <c r="AJ34" s="24">
        <f t="shared" si="10"/>
        <v>-3.4901365705614529</v>
      </c>
      <c r="AK34" s="24">
        <f>VLOOKUP(C34,'[1]Allocation '!C$1:O$65536,13,0)</f>
        <v>112.33333333333333</v>
      </c>
      <c r="AL34" s="24">
        <f>VLOOKUP(C34,[1]Actuals!B$1:N$65536,13,0)</f>
        <v>115</v>
      </c>
      <c r="AM34" s="24">
        <f t="shared" si="11"/>
        <v>2.3738872403560873</v>
      </c>
      <c r="AN34" s="24">
        <f>VLOOKUP(C34,'[1]Allocation '!C$1:P$65536,14,0)</f>
        <v>110.83333333333333</v>
      </c>
      <c r="AO34" s="24">
        <f>VLOOKUP(C34,[1]Actuals!B$1:O$65536,14,0)</f>
        <v>112</v>
      </c>
      <c r="AP34" s="24">
        <f t="shared" si="12"/>
        <v>1.0526315789473728</v>
      </c>
      <c r="AQ34" s="24">
        <f>VLOOKUP(C34,'[1]Allocation '!C$1:Q$65536,15,0)</f>
        <v>101.33333333333333</v>
      </c>
      <c r="AR34" s="24">
        <f>VLOOKUP(C34,[1]Actuals!B$1:P$65536,15,0)</f>
        <v>106</v>
      </c>
      <c r="AS34" s="24">
        <f t="shared" si="13"/>
        <v>4.6052631578947416</v>
      </c>
      <c r="AT34" s="24">
        <f>VLOOKUP(C34,'[1]Allocation '!C$1:R$65536,16,0)</f>
        <v>100.5</v>
      </c>
      <c r="AU34" s="24">
        <f>VLOOKUP(C34,[1]Actuals!B$1:Q$65536,16,0)</f>
        <v>92</v>
      </c>
      <c r="AV34" s="24">
        <f t="shared" si="14"/>
        <v>-8.4577114427860707</v>
      </c>
      <c r="AW34" s="24">
        <f>VLOOKUP(C34,'[1]Allocation '!C$1:S$65536,17,0)</f>
        <v>102.33333333333333</v>
      </c>
      <c r="AX34" s="24">
        <f>VLOOKUP(C34,[1]Actuals!B$1:R$65536,17,0)</f>
        <v>102</v>
      </c>
      <c r="AY34" s="24">
        <f t="shared" si="15"/>
        <v>-0.32573289902279667</v>
      </c>
      <c r="AZ34" s="24">
        <f>VLOOKUP('[1]07.03.2024'!C34,'[1]Allocation '!C$1:T$65536,18,0)</f>
        <v>110.16666666666667</v>
      </c>
      <c r="BA34" s="24">
        <f>VLOOKUP(C34,[1]Actuals!B$1:S$65536,18,0)</f>
        <v>107</v>
      </c>
      <c r="BB34" s="24">
        <f t="shared" si="16"/>
        <v>-2.8744326777609723</v>
      </c>
      <c r="BC34" s="24">
        <f>VLOOKUP(C34,'[1]Allocation '!C$1:U$65536,19,0)</f>
        <v>111.66666666666667</v>
      </c>
      <c r="BD34" s="24">
        <f>VLOOKUP(C34,[1]Actuals!B$1:T$65536,19,0)</f>
        <v>115</v>
      </c>
      <c r="BE34" s="24">
        <f t="shared" si="17"/>
        <v>2.9850746268656674</v>
      </c>
      <c r="BF34" s="24">
        <f>VLOOKUP(C34,'[1]Allocation '!C$1:V$65536,20,0)</f>
        <v>106.5</v>
      </c>
      <c r="BG34" s="24">
        <f>VLOOKUP(C34,[1]Actuals!B$1:U$65536,20,0)</f>
        <v>101</v>
      </c>
      <c r="BH34" s="24">
        <f t="shared" si="18"/>
        <v>-5.164319248826291</v>
      </c>
      <c r="BI34" s="24">
        <f>VLOOKUP(C34,'[1]Allocation '!C$1:W$65536,21,0)</f>
        <v>111</v>
      </c>
      <c r="BJ34" s="24">
        <f>VLOOKUP(C34,[1]Actuals!B$1:V$65536,21,0)</f>
        <v>104</v>
      </c>
      <c r="BK34" s="24">
        <f t="shared" si="19"/>
        <v>-6.3063063063063058</v>
      </c>
      <c r="BL34" s="24">
        <f>VLOOKUP(C34,'[1]Allocation '!C$1:X$65536,22,0)</f>
        <v>108.16666666666667</v>
      </c>
      <c r="BM34" s="24">
        <f>VLOOKUP(C34,[1]Actuals!B$1:W$65536,22,0)</f>
        <v>107</v>
      </c>
      <c r="BN34" s="24">
        <f t="shared" si="20"/>
        <v>-1.0785824345146422</v>
      </c>
      <c r="BO34" s="24">
        <f>VLOOKUP(C34,'[1]Allocation '!C$1:Y$65536,23,0)</f>
        <v>96.666666666666671</v>
      </c>
      <c r="BP34" s="24">
        <f>VLOOKUP(C34,[1]Actuals!B$1:X$65536,23,0)</f>
        <v>104</v>
      </c>
      <c r="BQ34" s="24">
        <f t="shared" si="21"/>
        <v>7.5862068965517189</v>
      </c>
      <c r="BR34" s="24">
        <f>VLOOKUP(C34,'[1]Allocation '!C$1:Z$65536,24,0)</f>
        <v>88.166666666666671</v>
      </c>
      <c r="BS34" s="24">
        <f>VLOOKUP(C34,[1]Actuals!B$1:Y$65536,24,0)</f>
        <v>96</v>
      </c>
      <c r="BT34" s="24">
        <f t="shared" si="22"/>
        <v>8.8846880907372352</v>
      </c>
      <c r="BU34" s="24">
        <f>VLOOKUP(C34,'[1]Allocation '!C$1:AA$65536,25,0)</f>
        <v>84.666666666666671</v>
      </c>
      <c r="BV34" s="24">
        <f>VLOOKUP(C34,[1]Actuals!B$1:Z$65536,25,0)</f>
        <v>89</v>
      </c>
      <c r="BW34" s="24">
        <f t="shared" si="23"/>
        <v>5.1181102362204669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f>VLOOKUP(C35,'[1]Allocation '!C$1:D$65536,2,0)</f>
        <v>50.5</v>
      </c>
      <c r="E35" s="24">
        <f>VLOOKUP(C35,[1]Actuals!B$1:C$65536,2,0)</f>
        <v>49.8</v>
      </c>
      <c r="F35" s="24">
        <f t="shared" si="0"/>
        <v>-1.3861386138613918</v>
      </c>
      <c r="G35" s="24">
        <f>VLOOKUP(C35,'[1]Allocation '!C$1:E$65536,3,0)</f>
        <v>50</v>
      </c>
      <c r="H35" s="24">
        <f>VLOOKUP(C35,[1]Actuals!B$1:D$65536,3,0)</f>
        <v>48.1</v>
      </c>
      <c r="I35" s="24">
        <f t="shared" si="1"/>
        <v>-3.7999999999999972</v>
      </c>
      <c r="J35" s="24">
        <f>VLOOKUP(C35,'[1]Allocation '!C$1:F$65536,4,0)</f>
        <v>48</v>
      </c>
      <c r="K35" s="24">
        <f>VLOOKUP(C35,[1]Actuals!B$1:E$65536,4,0)</f>
        <v>46.2</v>
      </c>
      <c r="L35" s="24">
        <f t="shared" si="2"/>
        <v>-3.7499999999999942</v>
      </c>
      <c r="M35" s="24">
        <f>VLOOKUP(C35,'[1]Allocation '!C$1:G$65536,5,0)</f>
        <v>47.5</v>
      </c>
      <c r="N35" s="24">
        <f>VLOOKUP(C35,[1]Actuals!B$1:F$65536,5,0)</f>
        <v>46</v>
      </c>
      <c r="O35" s="24">
        <f t="shared" si="3"/>
        <v>-3.1578947368421053</v>
      </c>
      <c r="P35" s="24">
        <f>VLOOKUP(C35,'[1]Allocation '!C$1:H$65536,6,0)</f>
        <v>49.5</v>
      </c>
      <c r="Q35" s="24">
        <f>VLOOKUP(C35,[1]Actuals!B$1:G$65536,6,0)</f>
        <v>45.9</v>
      </c>
      <c r="R35" s="24">
        <f t="shared" si="4"/>
        <v>-7.2727272727272751</v>
      </c>
      <c r="S35" s="24">
        <f>VLOOKUP(C35,'[1]Allocation '!C$1:I$65536,7,0)</f>
        <v>47.5</v>
      </c>
      <c r="T35" s="24">
        <f>VLOOKUP(C35,[1]Actuals!B$1:H$65536,7,0)</f>
        <v>49.6</v>
      </c>
      <c r="U35" s="24">
        <f t="shared" si="5"/>
        <v>4.4210526315789505</v>
      </c>
      <c r="V35" s="25">
        <f>VLOOKUP(C35,'[1]Allocation '!C$1:J$65536,8,0)</f>
        <v>57</v>
      </c>
      <c r="W35" s="24">
        <f>VLOOKUP(C35,[1]Actuals!B$1:I$65536,8,0)</f>
        <v>49.8</v>
      </c>
      <c r="X35" s="24">
        <f t="shared" si="6"/>
        <v>-12.631578947368427</v>
      </c>
      <c r="Y35" s="24">
        <f>VLOOKUP(C35,'[1]Allocation '!C$1:K$65536,9,0)</f>
        <v>59</v>
      </c>
      <c r="Z35" s="24">
        <f>VLOOKUP(C35,[1]Actuals!B$1:J$65536,9,0)</f>
        <v>55.2</v>
      </c>
      <c r="AA35" s="24">
        <f t="shared" si="7"/>
        <v>-6.4406779661016902</v>
      </c>
      <c r="AB35" s="24">
        <f>VLOOKUP(C35,'[1]Allocation '!C$1:L$65536,10,0)</f>
        <v>68</v>
      </c>
      <c r="AC35" s="24">
        <f>VLOOKUP(C35,[1]Actuals!B$1:K$65536,10,0)</f>
        <v>60</v>
      </c>
      <c r="AD35" s="24">
        <f t="shared" si="8"/>
        <v>-11.76470588235294</v>
      </c>
      <c r="AE35" s="24">
        <f>VLOOKUP(C35,'[1]Allocation '!C$1:M$65536,11,0)</f>
        <v>81</v>
      </c>
      <c r="AF35" s="24">
        <f>VLOOKUP(C35,[1]Actuals!B$1:L$65536,11,0)</f>
        <v>71</v>
      </c>
      <c r="AG35" s="24">
        <f t="shared" si="9"/>
        <v>-12.345679012345679</v>
      </c>
      <c r="AH35" s="24">
        <f>VLOOKUP(C35,'[1]Allocation '!C$1:N$65536,12,0)</f>
        <v>104</v>
      </c>
      <c r="AI35" s="24">
        <f>VLOOKUP(C35,[1]Actuals!B$1:M$65536,12,0)</f>
        <v>103</v>
      </c>
      <c r="AJ35" s="24">
        <f t="shared" si="10"/>
        <v>-0.96153846153846156</v>
      </c>
      <c r="AK35" s="24">
        <f>VLOOKUP(C35,'[1]Allocation '!C$1:O$65536,13,0)</f>
        <v>109.5</v>
      </c>
      <c r="AL35" s="24">
        <f>VLOOKUP(C35,[1]Actuals!B$1:N$65536,13,0)</f>
        <v>108</v>
      </c>
      <c r="AM35" s="24">
        <f t="shared" si="11"/>
        <v>-1.3698630136986301</v>
      </c>
      <c r="AN35" s="24">
        <f>VLOOKUP(C35,'[1]Allocation '!C$1:P$65536,14,0)</f>
        <v>109</v>
      </c>
      <c r="AO35" s="24">
        <f>VLOOKUP(C35,[1]Actuals!B$1:O$65536,14,0)</f>
        <v>113</v>
      </c>
      <c r="AP35" s="24">
        <f t="shared" si="12"/>
        <v>3.669724770642202</v>
      </c>
      <c r="AQ35" s="24">
        <f>VLOOKUP(C35,'[1]Allocation '!C$1:Q$65536,15,0)</f>
        <v>108</v>
      </c>
      <c r="AR35" s="24">
        <f>VLOOKUP(C35,[1]Actuals!B$1:P$65536,15,0)</f>
        <v>108</v>
      </c>
      <c r="AS35" s="24">
        <f t="shared" si="13"/>
        <v>0</v>
      </c>
      <c r="AT35" s="24">
        <f>VLOOKUP(C35,'[1]Allocation '!C$1:R$65536,16,0)</f>
        <v>104.5</v>
      </c>
      <c r="AU35" s="24">
        <f>VLOOKUP(C35,[1]Actuals!B$1:Q$65536,16,0)</f>
        <v>107</v>
      </c>
      <c r="AV35" s="24">
        <f t="shared" si="14"/>
        <v>2.3923444976076556</v>
      </c>
      <c r="AW35" s="24">
        <f>VLOOKUP(C35,'[1]Allocation '!C$1:S$65536,17,0)</f>
        <v>101.5</v>
      </c>
      <c r="AX35" s="24">
        <f>VLOOKUP(C35,[1]Actuals!B$1:R$65536,17,0)</f>
        <v>102</v>
      </c>
      <c r="AY35" s="24">
        <f t="shared" si="15"/>
        <v>0.49261083743842365</v>
      </c>
      <c r="AZ35" s="24">
        <f>VLOOKUP('[1]07.03.2024'!C35,'[1]Allocation '!C$1:T$65536,18,0)</f>
        <v>95.5</v>
      </c>
      <c r="BA35" s="24">
        <f>VLOOKUP(C35,[1]Actuals!B$1:S$65536,18,0)</f>
        <v>92</v>
      </c>
      <c r="BB35" s="24">
        <f t="shared" si="16"/>
        <v>-3.664921465968586</v>
      </c>
      <c r="BC35" s="24">
        <f>VLOOKUP(C35,'[1]Allocation '!C$1:U$65536,19,0)</f>
        <v>73</v>
      </c>
      <c r="BD35" s="24">
        <f>VLOOKUP(C35,[1]Actuals!B$1:T$65536,19,0)</f>
        <v>66</v>
      </c>
      <c r="BE35" s="24">
        <f t="shared" si="17"/>
        <v>-9.5890410958904102</v>
      </c>
      <c r="BF35" s="24">
        <f>VLOOKUP(C35,'[1]Allocation '!C$1:V$65536,20,0)</f>
        <v>60</v>
      </c>
      <c r="BG35" s="24">
        <f>VLOOKUP(C35,[1]Actuals!B$1:U$65536,20,0)</f>
        <v>65</v>
      </c>
      <c r="BH35" s="24">
        <f t="shared" si="18"/>
        <v>8.3333333333333321</v>
      </c>
      <c r="BI35" s="24">
        <f>VLOOKUP(C35,'[1]Allocation '!C$1:W$65536,21,0)</f>
        <v>59</v>
      </c>
      <c r="BJ35" s="24">
        <f>VLOOKUP(C35,[1]Actuals!B$1:V$65536,21,0)</f>
        <v>63</v>
      </c>
      <c r="BK35" s="24">
        <f t="shared" si="19"/>
        <v>6.7796610169491522</v>
      </c>
      <c r="BL35" s="24">
        <f>VLOOKUP(C35,'[1]Allocation '!C$1:X$65536,22,0)</f>
        <v>56</v>
      </c>
      <c r="BM35" s="24">
        <f>VLOOKUP(C35,[1]Actuals!B$1:W$65536,22,0)</f>
        <v>60</v>
      </c>
      <c r="BN35" s="24">
        <f t="shared" si="20"/>
        <v>7.1428571428571423</v>
      </c>
      <c r="BO35" s="24">
        <f>VLOOKUP(C35,'[1]Allocation '!C$1:Y$65536,23,0)</f>
        <v>57</v>
      </c>
      <c r="BP35" s="24">
        <f>VLOOKUP(C35,[1]Actuals!B$1:X$65536,23,0)</f>
        <v>61</v>
      </c>
      <c r="BQ35" s="24">
        <f t="shared" si="21"/>
        <v>7.0175438596491224</v>
      </c>
      <c r="BR35" s="24">
        <f>VLOOKUP(C35,'[1]Allocation '!C$1:Z$65536,24,0)</f>
        <v>51.5</v>
      </c>
      <c r="BS35" s="24">
        <f>VLOOKUP(C35,[1]Actuals!B$1:Y$65536,24,0)</f>
        <v>58</v>
      </c>
      <c r="BT35" s="24">
        <f t="shared" si="22"/>
        <v>12.621359223300971</v>
      </c>
      <c r="BU35" s="24">
        <f>VLOOKUP(C35,'[1]Allocation '!C$1:AA$65536,25,0)</f>
        <v>53.5</v>
      </c>
      <c r="BV35" s="24">
        <f>VLOOKUP(C35,[1]Actuals!B$1:Z$65536,25,0)</f>
        <v>59</v>
      </c>
      <c r="BW35" s="24">
        <f t="shared" si="23"/>
        <v>10.2803738317757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f>VLOOKUP(C36,'[1]Allocation '!C$1:D$65536,2,0)</f>
        <v>176.91120575897307</v>
      </c>
      <c r="E36" s="24">
        <f>VLOOKUP(C36,[1]Actuals!B$1:C$65536,2,0)</f>
        <v>168</v>
      </c>
      <c r="F36" s="24">
        <f t="shared" si="0"/>
        <v>-5.0371064516477553</v>
      </c>
      <c r="G36" s="24">
        <f>VLOOKUP(C36,'[1]Allocation '!C$1:E$65536,3,0)</f>
        <v>163.80342774427905</v>
      </c>
      <c r="H36" s="24">
        <f>VLOOKUP(C36,[1]Actuals!B$1:D$65536,3,0)</f>
        <v>163</v>
      </c>
      <c r="I36" s="24">
        <f t="shared" si="1"/>
        <v>-0.49048286433499777</v>
      </c>
      <c r="J36" s="24">
        <f>VLOOKUP(C36,'[1]Allocation '!C$1:F$65536,4,0)</f>
        <v>147.15703046031868</v>
      </c>
      <c r="K36" s="24">
        <f>VLOOKUP(C36,[1]Actuals!B$1:E$65536,4,0)</f>
        <v>162</v>
      </c>
      <c r="L36" s="24">
        <f t="shared" si="2"/>
        <v>10.086483461409458</v>
      </c>
      <c r="M36" s="24">
        <f>VLOOKUP(C36,'[1]Allocation '!C$1:G$65536,5,0)</f>
        <v>143.23383936169404</v>
      </c>
      <c r="N36" s="24">
        <f>VLOOKUP(C36,[1]Actuals!B$1:F$65536,5,0)</f>
        <v>158</v>
      </c>
      <c r="O36" s="24">
        <f t="shared" si="3"/>
        <v>10.309128557964895</v>
      </c>
      <c r="P36" s="24">
        <f>VLOOKUP(C36,'[1]Allocation '!C$1:H$65536,6,0)</f>
        <v>147.10979002196558</v>
      </c>
      <c r="Q36" s="24">
        <f>VLOOKUP(C36,[1]Actuals!B$1:G$65536,6,0)</f>
        <v>168</v>
      </c>
      <c r="R36" s="24">
        <f t="shared" si="4"/>
        <v>14.20042131452653</v>
      </c>
      <c r="S36" s="24">
        <f>VLOOKUP(C36,'[1]Allocation '!C$1:I$65536,7,0)</f>
        <v>139.49029891092411</v>
      </c>
      <c r="T36" s="24">
        <f>VLOOKUP(C36,[1]Actuals!B$1:H$65536,7,0)</f>
        <v>168</v>
      </c>
      <c r="U36" s="24">
        <f t="shared" si="5"/>
        <v>20.438483042667826</v>
      </c>
      <c r="V36" s="25">
        <f>VLOOKUP(C36,'[1]Allocation '!C$1:J$65536,8,0)</f>
        <v>106.04954888076402</v>
      </c>
      <c r="W36" s="24">
        <f>VLOOKUP(C36,[1]Actuals!B$1:I$65536,8,0)</f>
        <v>138</v>
      </c>
      <c r="X36" s="24">
        <f t="shared" si="6"/>
        <v>30.12785198658338</v>
      </c>
      <c r="Y36" s="24">
        <f>VLOOKUP(C36,'[1]Allocation '!C$1:K$65536,9,0)</f>
        <v>113.68676474241788</v>
      </c>
      <c r="Z36" s="24">
        <f>VLOOKUP(C36,[1]Actuals!B$1:J$65536,9,0)</f>
        <v>112</v>
      </c>
      <c r="AA36" s="24">
        <f t="shared" si="7"/>
        <v>-1.4836949105198052</v>
      </c>
      <c r="AB36" s="24">
        <f>VLOOKUP(C36,'[1]Allocation '!C$1:L$65536,10,0)</f>
        <v>136.71505137590225</v>
      </c>
      <c r="AC36" s="24">
        <f>VLOOKUP(C36,[1]Actuals!B$1:K$65536,10,0)</f>
        <v>128</v>
      </c>
      <c r="AD36" s="24">
        <f t="shared" si="8"/>
        <v>-6.3746100288109062</v>
      </c>
      <c r="AE36" s="24">
        <f>VLOOKUP(C36,'[1]Allocation '!C$1:M$65536,11,0)</f>
        <v>175.48175805291663</v>
      </c>
      <c r="AF36" s="24">
        <f>VLOOKUP(C36,[1]Actuals!B$1:L$65536,11,0)</f>
        <v>170</v>
      </c>
      <c r="AG36" s="24">
        <f t="shared" si="9"/>
        <v>-3.1238335618130773</v>
      </c>
      <c r="AH36" s="24">
        <f>VLOOKUP(C36,'[1]Allocation '!C$1:N$65536,12,0)</f>
        <v>187.30130858519186</v>
      </c>
      <c r="AI36" s="24">
        <f>VLOOKUP(C36,[1]Actuals!B$1:M$65536,12,0)</f>
        <v>174</v>
      </c>
      <c r="AJ36" s="24">
        <f t="shared" si="10"/>
        <v>-7.1015566766005342</v>
      </c>
      <c r="AK36" s="24">
        <f>VLOOKUP(C36,'[1]Allocation '!C$1:O$65536,13,0)</f>
        <v>201.37265783290636</v>
      </c>
      <c r="AL36" s="24">
        <f>VLOOKUP(C36,[1]Actuals!B$1:N$65536,13,0)</f>
        <v>174</v>
      </c>
      <c r="AM36" s="24">
        <f t="shared" si="11"/>
        <v>-13.593035979899245</v>
      </c>
      <c r="AN36" s="24">
        <f>VLOOKUP(C36,'[1]Allocation '!C$1:P$65536,14,0)</f>
        <v>184.49101221873906</v>
      </c>
      <c r="AO36" s="24">
        <f>VLOOKUP(C36,[1]Actuals!B$1:O$65536,14,0)</f>
        <v>167</v>
      </c>
      <c r="AP36" s="24">
        <f t="shared" si="12"/>
        <v>-9.4806852693729589</v>
      </c>
      <c r="AQ36" s="24">
        <f>VLOOKUP(C36,'[1]Allocation '!C$1:Q$65536,15,0)</f>
        <v>203.14253061331343</v>
      </c>
      <c r="AR36" s="24">
        <f>VLOOKUP(C36,[1]Actuals!B$1:P$65536,15,0)</f>
        <v>180</v>
      </c>
      <c r="AS36" s="24">
        <f t="shared" si="13"/>
        <v>-11.392262636210718</v>
      </c>
      <c r="AT36" s="24">
        <f>VLOOKUP(C36,'[1]Allocation '!C$1:R$65536,16,0)</f>
        <v>197.36796422140793</v>
      </c>
      <c r="AU36" s="24">
        <f>VLOOKUP(C36,[1]Actuals!B$1:Q$65536,16,0)</f>
        <v>172</v>
      </c>
      <c r="AV36" s="24">
        <f t="shared" si="14"/>
        <v>-12.853131622186709</v>
      </c>
      <c r="AW36" s="24">
        <f>VLOOKUP(C36,'[1]Allocation '!C$1:S$65536,17,0)</f>
        <v>167.07959602486429</v>
      </c>
      <c r="AX36" s="24">
        <f>VLOOKUP(C36,[1]Actuals!B$1:R$65536,17,0)</f>
        <v>176</v>
      </c>
      <c r="AY36" s="24">
        <f t="shared" si="15"/>
        <v>5.3390145699228322</v>
      </c>
      <c r="AZ36" s="24">
        <f>VLOOKUP('[1]07.03.2024'!C36,'[1]Allocation '!C$1:T$65536,18,0)</f>
        <v>143.50710679706418</v>
      </c>
      <c r="BA36" s="24">
        <f>VLOOKUP(C36,[1]Actuals!B$1:S$65536,18,0)</f>
        <v>171</v>
      </c>
      <c r="BB36" s="24">
        <f t="shared" si="16"/>
        <v>19.157861806672742</v>
      </c>
      <c r="BC36" s="24">
        <f>VLOOKUP(C36,'[1]Allocation '!C$1:U$65536,19,0)</f>
        <v>125.96586620530277</v>
      </c>
      <c r="BD36" s="24">
        <f>VLOOKUP(C36,[1]Actuals!B$1:T$65536,19,0)</f>
        <v>169</v>
      </c>
      <c r="BE36" s="24">
        <f t="shared" si="17"/>
        <v>34.163329393185741</v>
      </c>
      <c r="BF36" s="24">
        <f>VLOOKUP(C36,'[1]Allocation '!C$1:V$65536,20,0)</f>
        <v>89.099837019879743</v>
      </c>
      <c r="BG36" s="24">
        <f>VLOOKUP(C36,[1]Actuals!B$1:U$65536,20,0)</f>
        <v>110</v>
      </c>
      <c r="BH36" s="24">
        <f t="shared" si="18"/>
        <v>23.457015948813758</v>
      </c>
      <c r="BI36" s="24">
        <f>VLOOKUP(C36,'[1]Allocation '!C$1:W$65536,21,0)</f>
        <v>67.591247023904472</v>
      </c>
      <c r="BJ36" s="24">
        <f>VLOOKUP(C36,[1]Actuals!B$1:V$65536,21,0)</f>
        <v>114</v>
      </c>
      <c r="BK36" s="24">
        <f t="shared" si="19"/>
        <v>68.660891786302599</v>
      </c>
      <c r="BL36" s="24">
        <f>VLOOKUP(C36,'[1]Allocation '!C$1:X$65536,22,0)</f>
        <v>78.327423805400997</v>
      </c>
      <c r="BM36" s="24">
        <f>VLOOKUP(C36,[1]Actuals!B$1:W$65536,22,0)</f>
        <v>106</v>
      </c>
      <c r="BN36" s="24">
        <f t="shared" si="20"/>
        <v>35.329358288802631</v>
      </c>
      <c r="BO36" s="24">
        <f>VLOOKUP(C36,'[1]Allocation '!C$1:Y$65536,23,0)</f>
        <v>82.106650944595813</v>
      </c>
      <c r="BP36" s="24">
        <f>VLOOKUP(C36,[1]Actuals!B$1:X$65536,23,0)</f>
        <v>101</v>
      </c>
      <c r="BQ36" s="24">
        <f t="shared" si="21"/>
        <v>23.01074132003399</v>
      </c>
      <c r="BR36" s="24">
        <f>VLOOKUP(C36,'[1]Allocation '!C$1:Z$65536,24,0)</f>
        <v>94.156008613142959</v>
      </c>
      <c r="BS36" s="24">
        <f>VLOOKUP(C36,[1]Actuals!B$1:Y$65536,24,0)</f>
        <v>76</v>
      </c>
      <c r="BT36" s="24">
        <f t="shared" si="22"/>
        <v>-19.282899605207579</v>
      </c>
      <c r="BU36" s="24">
        <f>VLOOKUP(C36,'[1]Allocation '!C$1:AA$65536,25,0)</f>
        <v>108.62390519240151</v>
      </c>
      <c r="BV36" s="24">
        <f>VLOOKUP(C36,[1]Actuals!B$1:Z$65536,25,0)</f>
        <v>164</v>
      </c>
      <c r="BW36" s="24">
        <f t="shared" si="23"/>
        <v>50.979657479182748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f>VLOOKUP(C37,'[1]Allocation '!C$1:D$65536,2,0)</f>
        <v>67.933903011445665</v>
      </c>
      <c r="E37" s="24">
        <f>VLOOKUP(C37,[1]Actuals!B$1:C$65536,2,0)</f>
        <v>65</v>
      </c>
      <c r="F37" s="24">
        <f t="shared" si="0"/>
        <v>-4.3187611507487711</v>
      </c>
      <c r="G37" s="24">
        <f>VLOOKUP(C37,'[1]Allocation '!C$1:E$65536,3,0)</f>
        <v>65.877465505851362</v>
      </c>
      <c r="H37" s="24">
        <f>VLOOKUP(C37,[1]Actuals!B$1:D$65536,3,0)</f>
        <v>71</v>
      </c>
      <c r="I37" s="24">
        <f t="shared" si="1"/>
        <v>7.7758524175366839</v>
      </c>
      <c r="J37" s="24">
        <f>VLOOKUP(C37,'[1]Allocation '!C$1:F$65536,4,0)</f>
        <v>61.084050379754927</v>
      </c>
      <c r="K37" s="24">
        <f>VLOOKUP(C37,[1]Actuals!B$1:E$65536,4,0)</f>
        <v>69</v>
      </c>
      <c r="L37" s="24">
        <f t="shared" si="2"/>
        <v>12.959110555099427</v>
      </c>
      <c r="M37" s="24">
        <f>VLOOKUP(C37,'[1]Allocation '!C$1:G$65536,5,0)</f>
        <v>72.523462967946344</v>
      </c>
      <c r="N37" s="24">
        <f>VLOOKUP(C37,[1]Actuals!B$1:F$65536,5,0)</f>
        <v>71</v>
      </c>
      <c r="O37" s="24">
        <f t="shared" si="3"/>
        <v>-2.10064840480615</v>
      </c>
      <c r="P37" s="24">
        <f>VLOOKUP(C37,'[1]Allocation '!C$1:H$65536,6,0)</f>
        <v>67.05859374220654</v>
      </c>
      <c r="Q37" s="24">
        <f>VLOOKUP(C37,[1]Actuals!B$1:G$65536,6,0)</f>
        <v>65</v>
      </c>
      <c r="R37" s="24">
        <f t="shared" si="4"/>
        <v>-3.0698432927484212</v>
      </c>
      <c r="S37" s="24">
        <f>VLOOKUP(C37,'[1]Allocation '!C$1:I$65536,7,0)</f>
        <v>68.86229946235494</v>
      </c>
      <c r="T37" s="24">
        <f>VLOOKUP(C37,[1]Actuals!B$1:H$65536,7,0)</f>
        <v>50</v>
      </c>
      <c r="U37" s="24">
        <f t="shared" si="5"/>
        <v>-27.391329667500319</v>
      </c>
      <c r="V37" s="25">
        <f>VLOOKUP(C37,'[1]Allocation '!C$1:J$65536,8,0)</f>
        <v>75.458332857466715</v>
      </c>
      <c r="W37" s="24">
        <f>VLOOKUP(C37,[1]Actuals!B$1:I$65536,8,0)</f>
        <v>48</v>
      </c>
      <c r="X37" s="24">
        <f t="shared" si="6"/>
        <v>-36.388735104090856</v>
      </c>
      <c r="Y37" s="24">
        <f>VLOOKUP(C37,'[1]Allocation '!C$1:K$65536,9,0)</f>
        <v>83.058823556104386</v>
      </c>
      <c r="Z37" s="24">
        <f>VLOOKUP(C37,[1]Actuals!B$1:J$65536,9,0)</f>
        <v>63</v>
      </c>
      <c r="AA37" s="24">
        <f t="shared" si="7"/>
        <v>-24.150141667435364</v>
      </c>
      <c r="AB37" s="24">
        <f>VLOOKUP(C37,'[1]Allocation '!C$1:L$65536,10,0)</f>
        <v>94.731689142357467</v>
      </c>
      <c r="AC37" s="24">
        <f>VLOOKUP(C37,[1]Actuals!B$1:K$65536,10,0)</f>
        <v>65</v>
      </c>
      <c r="AD37" s="24">
        <f t="shared" si="8"/>
        <v>-31.385156763834697</v>
      </c>
      <c r="AE37" s="24">
        <f>VLOOKUP(C37,'[1]Allocation '!C$1:M$65536,11,0)</f>
        <v>98.459225043894989</v>
      </c>
      <c r="AF37" s="24">
        <f>VLOOKUP(C37,[1]Actuals!B$1:L$65536,11,0)</f>
        <v>86</v>
      </c>
      <c r="AG37" s="24">
        <f t="shared" si="9"/>
        <v>-12.654197753781254</v>
      </c>
      <c r="AH37" s="24">
        <f>VLOOKUP(C37,'[1]Allocation '!C$1:N$65536,12,0)</f>
        <v>108.36018114483612</v>
      </c>
      <c r="AI37" s="24">
        <f>VLOOKUP(C37,[1]Actuals!B$1:M$65536,12,0)</f>
        <v>87</v>
      </c>
      <c r="AJ37" s="24">
        <f t="shared" si="10"/>
        <v>-19.71220509154163</v>
      </c>
      <c r="AK37" s="24">
        <f>VLOOKUP(C37,'[1]Allocation '!C$1:O$65536,13,0)</f>
        <v>111.12014538447941</v>
      </c>
      <c r="AL37" s="24">
        <f>VLOOKUP(C37,[1]Actuals!B$1:N$65536,13,0)</f>
        <v>94</v>
      </c>
      <c r="AM37" s="24">
        <f t="shared" si="11"/>
        <v>-15.406878136491938</v>
      </c>
      <c r="AN37" s="24">
        <f>VLOOKUP(C37,'[1]Allocation '!C$1:P$65536,14,0)</f>
        <v>109.89247249550978</v>
      </c>
      <c r="AO37" s="24">
        <f>VLOOKUP(C37,[1]Actuals!B$1:O$65536,14,0)</f>
        <v>94</v>
      </c>
      <c r="AP37" s="24">
        <f t="shared" si="12"/>
        <v>-14.461839045580804</v>
      </c>
      <c r="AQ37" s="24">
        <f>VLOOKUP(C37,'[1]Allocation '!C$1:Q$65536,15,0)</f>
        <v>95.308157794449997</v>
      </c>
      <c r="AR37" s="24">
        <f>VLOOKUP(C37,[1]Actuals!B$1:P$65536,15,0)</f>
        <v>90</v>
      </c>
      <c r="AS37" s="24">
        <f t="shared" si="13"/>
        <v>-5.5694684665902781</v>
      </c>
      <c r="AT37" s="24">
        <f>VLOOKUP(C37,'[1]Allocation '!C$1:R$65536,16,0)</f>
        <v>95.35179570177111</v>
      </c>
      <c r="AU37" s="24">
        <f>VLOOKUP(C37,[1]Actuals!B$1:Q$65536,16,0)</f>
        <v>87</v>
      </c>
      <c r="AV37" s="24">
        <f t="shared" si="14"/>
        <v>-8.7589285973100761</v>
      </c>
      <c r="AW37" s="24">
        <f>VLOOKUP(C37,'[1]Allocation '!C$1:S$65536,17,0)</f>
        <v>82.155160476314492</v>
      </c>
      <c r="AX37" s="24">
        <f>VLOOKUP(C37,[1]Actuals!B$1:R$65536,17,0)</f>
        <v>80</v>
      </c>
      <c r="AY37" s="24">
        <f t="shared" si="15"/>
        <v>-2.6232807091111821</v>
      </c>
      <c r="AZ37" s="24">
        <f>VLOOKUP('[1]07.03.2024'!C37,'[1]Allocation '!C$1:T$65536,18,0)</f>
        <v>77.615111281792466</v>
      </c>
      <c r="BA37" s="24">
        <f>VLOOKUP(C37,[1]Actuals!B$1:S$65536,18,0)</f>
        <v>83</v>
      </c>
      <c r="BB37" s="24">
        <f t="shared" si="16"/>
        <v>6.9379385396446143</v>
      </c>
      <c r="BC37" s="24">
        <f>VLOOKUP(C37,'[1]Allocation '!C$1:U$65536,19,0)</f>
        <v>57.35031306908094</v>
      </c>
      <c r="BD37" s="24">
        <f>VLOOKUP(C37,[1]Actuals!B$1:T$65536,19,0)</f>
        <v>68</v>
      </c>
      <c r="BE37" s="24">
        <f t="shared" si="17"/>
        <v>18.569535824662456</v>
      </c>
      <c r="BF37" s="24">
        <f>VLOOKUP(C37,'[1]Allocation '!C$1:V$65536,20,0)</f>
        <v>48.659689590192627</v>
      </c>
      <c r="BG37" s="24">
        <f>VLOOKUP(C37,[1]Actuals!B$1:U$65536,20,0)</f>
        <v>58</v>
      </c>
      <c r="BH37" s="24">
        <f t="shared" si="18"/>
        <v>19.195170557951759</v>
      </c>
      <c r="BI37" s="24">
        <f>VLOOKUP(C37,'[1]Allocation '!C$1:W$65536,21,0)</f>
        <v>37.250287248729578</v>
      </c>
      <c r="BJ37" s="24">
        <f>VLOOKUP(C37,[1]Actuals!B$1:V$65536,21,0)</f>
        <v>62</v>
      </c>
      <c r="BK37" s="24">
        <f t="shared" si="19"/>
        <v>66.441669525956499</v>
      </c>
      <c r="BL37" s="24">
        <f>VLOOKUP(C37,'[1]Allocation '!C$1:X$65536,22,0)</f>
        <v>38.804411793501416</v>
      </c>
      <c r="BM37" s="24">
        <f>VLOOKUP(C37,[1]Actuals!B$1:W$65536,22,0)</f>
        <v>56</v>
      </c>
      <c r="BN37" s="24">
        <f t="shared" si="20"/>
        <v>44.313487595187141</v>
      </c>
      <c r="BO37" s="24">
        <f>VLOOKUP(C37,'[1]Allocation '!C$1:Y$65536,23,0)</f>
        <v>60.456638506468558</v>
      </c>
      <c r="BP37" s="24">
        <f>VLOOKUP(C37,[1]Actuals!B$1:X$65536,23,0)</f>
        <v>56</v>
      </c>
      <c r="BQ37" s="24">
        <f t="shared" si="21"/>
        <v>-7.371628023929448</v>
      </c>
      <c r="BR37" s="24">
        <f>VLOOKUP(C37,'[1]Allocation '!C$1:Z$65536,24,0)</f>
        <v>51.42657498549174</v>
      </c>
      <c r="BS37" s="24">
        <f>VLOOKUP(C37,[1]Actuals!B$1:Y$65536,24,0)</f>
        <v>48</v>
      </c>
      <c r="BT37" s="24">
        <f t="shared" si="22"/>
        <v>-6.6630433515326102</v>
      </c>
      <c r="BU37" s="24">
        <f>VLOOKUP(C37,'[1]Allocation '!C$1:AA$65536,25,0)</f>
        <v>52.409977602559479</v>
      </c>
      <c r="BV37" s="24">
        <f>VLOOKUP(C37,[1]Actuals!B$1:Z$65536,25,0)</f>
        <v>55</v>
      </c>
      <c r="BW37" s="24">
        <f t="shared" si="23"/>
        <v>4.9418498459996201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f>VLOOKUP(C38,'[1]Allocation '!C$1:D$65536,2,0)</f>
        <v>32.677465383746316</v>
      </c>
      <c r="E38" s="24">
        <f>VLOOKUP(C38,[1]Actuals!B$1:C$65536,2,0)</f>
        <v>41</v>
      </c>
      <c r="F38" s="24">
        <f t="shared" si="0"/>
        <v>25.468727511507943</v>
      </c>
      <c r="G38" s="24">
        <f>VLOOKUP(C38,'[1]Allocation '!C$1:E$65536,3,0)</f>
        <v>30.357048293912587</v>
      </c>
      <c r="H38" s="24">
        <f>VLOOKUP(C38,[1]Actuals!B$1:D$65536,3,0)</f>
        <v>41</v>
      </c>
      <c r="I38" s="24">
        <f t="shared" si="1"/>
        <v>35.059244242206553</v>
      </c>
      <c r="J38" s="24">
        <f>VLOOKUP(C38,'[1]Allocation '!C$1:F$65536,4,0)</f>
        <v>32.393057019567003</v>
      </c>
      <c r="K38" s="24">
        <f>VLOOKUP(C38,[1]Actuals!B$1:E$65536,4,0)</f>
        <v>40</v>
      </c>
      <c r="L38" s="24">
        <f t="shared" si="2"/>
        <v>23.483251290046596</v>
      </c>
      <c r="M38" s="24">
        <f>VLOOKUP(C38,'[1]Allocation '!C$1:G$65536,5,0)</f>
        <v>36.291949593543151</v>
      </c>
      <c r="N38" s="24">
        <f>VLOOKUP(C38,[1]Actuals!B$1:F$65536,5,0)</f>
        <v>44</v>
      </c>
      <c r="O38" s="24">
        <f t="shared" si="3"/>
        <v>21.239008906339436</v>
      </c>
      <c r="P38" s="24">
        <f>VLOOKUP(C38,'[1]Allocation '!C$1:H$65536,6,0)</f>
        <v>32.914593095133043</v>
      </c>
      <c r="Q38" s="24">
        <f>VLOOKUP(C38,[1]Actuals!B$1:G$65536,6,0)</f>
        <v>44</v>
      </c>
      <c r="R38" s="24">
        <f t="shared" si="4"/>
        <v>33.679307147522096</v>
      </c>
      <c r="S38" s="24">
        <f>VLOOKUP(C38,'[1]Allocation '!C$1:I$65536,7,0)</f>
        <v>35.873138053252418</v>
      </c>
      <c r="T38" s="24">
        <f>VLOOKUP(C38,[1]Actuals!B$1:H$65536,7,0)</f>
        <v>43</v>
      </c>
      <c r="U38" s="24">
        <f t="shared" si="5"/>
        <v>19.866848381560612</v>
      </c>
      <c r="V38" s="25">
        <f>VLOOKUP(C38,'[1]Allocation '!C$1:J$65536,8,0)</f>
        <v>37.661185948681585</v>
      </c>
      <c r="W38" s="24">
        <f>VLOOKUP(C38,[1]Actuals!B$1:I$65536,8,0)</f>
        <v>42</v>
      </c>
      <c r="X38" s="24">
        <f t="shared" si="6"/>
        <v>11.520651678974293</v>
      </c>
      <c r="Y38" s="24">
        <f>VLOOKUP(C38,'[1]Allocation '!C$1:K$65536,9,0)</f>
        <v>43.052156876580781</v>
      </c>
      <c r="Z38" s="24">
        <f>VLOOKUP(C38,[1]Actuals!B$1:J$65536,9,0)</f>
        <v>47</v>
      </c>
      <c r="AA38" s="24">
        <f t="shared" si="7"/>
        <v>9.1699078741551734</v>
      </c>
      <c r="AB38" s="24">
        <f>VLOOKUP(C38,'[1]Allocation '!C$1:L$65536,10,0)</f>
        <v>47.617027080268308</v>
      </c>
      <c r="AC38" s="24">
        <f>VLOOKUP(C38,[1]Actuals!B$1:K$65536,10,0)</f>
        <v>49</v>
      </c>
      <c r="AD38" s="24">
        <f t="shared" si="8"/>
        <v>2.9043663675189269</v>
      </c>
      <c r="AE38" s="24">
        <f>VLOOKUP(C38,'[1]Allocation '!C$1:M$65536,11,0)</f>
        <v>53.209525500515063</v>
      </c>
      <c r="AF38" s="24">
        <f>VLOOKUP(C38,[1]Actuals!B$1:L$65536,11,0)</f>
        <v>55</v>
      </c>
      <c r="AG38" s="24">
        <f t="shared" si="9"/>
        <v>3.364951073408097</v>
      </c>
      <c r="AH38" s="24">
        <f>VLOOKUP(C38,'[1]Allocation '!C$1:N$65536,12,0)</f>
        <v>55.667387176366802</v>
      </c>
      <c r="AI38" s="24">
        <f>VLOOKUP(C38,[1]Actuals!B$1:M$65536,12,0)</f>
        <v>63</v>
      </c>
      <c r="AJ38" s="24">
        <f t="shared" si="10"/>
        <v>13.172187874386546</v>
      </c>
      <c r="AK38" s="24">
        <f>VLOOKUP(C38,'[1]Allocation '!C$1:O$65536,13,0)</f>
        <v>58.255475279813155</v>
      </c>
      <c r="AL38" s="24">
        <f>VLOOKUP(C38,[1]Actuals!B$1:N$65536,13,0)</f>
        <v>63</v>
      </c>
      <c r="AM38" s="24">
        <f t="shared" si="11"/>
        <v>8.1443412784770999</v>
      </c>
      <c r="AN38" s="24">
        <f>VLOOKUP(C38,'[1]Allocation '!C$1:P$65536,14,0)</f>
        <v>59.00147347285278</v>
      </c>
      <c r="AO38" s="24">
        <f>VLOOKUP(C38,[1]Actuals!B$1:O$65536,14,0)</f>
        <v>52</v>
      </c>
      <c r="AP38" s="24">
        <f t="shared" si="12"/>
        <v>-11.86660783323358</v>
      </c>
      <c r="AQ38" s="24">
        <f>VLOOKUP(C38,'[1]Allocation '!C$1:Q$65536,15,0)</f>
        <v>56.785508110674208</v>
      </c>
      <c r="AR38" s="24">
        <f>VLOOKUP(C38,[1]Actuals!B$1:P$65536,15,0)</f>
        <v>56</v>
      </c>
      <c r="AS38" s="24">
        <f t="shared" si="13"/>
        <v>-1.3832897455866076</v>
      </c>
      <c r="AT38" s="24">
        <f>VLOOKUP(C38,'[1]Allocation '!C$1:R$65536,16,0)</f>
        <v>54.54532829391637</v>
      </c>
      <c r="AU38" s="24">
        <f>VLOOKUP(C38,[1]Actuals!B$1:Q$65536,16,0)</f>
        <v>58</v>
      </c>
      <c r="AV38" s="24">
        <f t="shared" si="14"/>
        <v>6.3335794542627069</v>
      </c>
      <c r="AW38" s="24">
        <f>VLOOKUP(C38,'[1]Allocation '!C$1:S$65536,17,0)</f>
        <v>48.554622933192604</v>
      </c>
      <c r="AX38" s="24">
        <f>VLOOKUP(C38,[1]Actuals!B$1:R$65536,17,0)</f>
        <v>61</v>
      </c>
      <c r="AY38" s="24">
        <f t="shared" si="15"/>
        <v>25.631703666881052</v>
      </c>
      <c r="AZ38" s="24">
        <f>VLOOKUP('[1]07.03.2024'!C38,'[1]Allocation '!C$1:T$65536,18,0)</f>
        <v>47.081110906003964</v>
      </c>
      <c r="BA38" s="24">
        <f>VLOOKUP(C38,[1]Actuals!B$1:S$65536,18,0)</f>
        <v>59</v>
      </c>
      <c r="BB38" s="24">
        <f t="shared" si="16"/>
        <v>25.31564966211554</v>
      </c>
      <c r="BC38" s="24">
        <f>VLOOKUP(C38,'[1]Allocation '!C$1:U$65536,19,0)</f>
        <v>35.525332817791806</v>
      </c>
      <c r="BD38" s="24">
        <f>VLOOKUP(C38,[1]Actuals!B$1:T$65536,19,0)</f>
        <v>56</v>
      </c>
      <c r="BE38" s="24">
        <f t="shared" si="17"/>
        <v>57.633991178132092</v>
      </c>
      <c r="BF38" s="24">
        <f>VLOOKUP(C38,'[1]Allocation '!C$1:V$65536,20,0)</f>
        <v>31.519204338151805</v>
      </c>
      <c r="BG38" s="24">
        <f>VLOOKUP(C38,[1]Actuals!B$1:U$65536,20,0)</f>
        <v>51</v>
      </c>
      <c r="BH38" s="24">
        <f t="shared" si="18"/>
        <v>61.80611494138526</v>
      </c>
      <c r="BI38" s="24">
        <f>VLOOKUP(C38,'[1]Allocation '!C$1:W$65536,21,0)</f>
        <v>28.618634665825034</v>
      </c>
      <c r="BJ38" s="24">
        <f>VLOOKUP(C38,[1]Actuals!B$1:V$65536,21,0)</f>
        <v>54</v>
      </c>
      <c r="BK38" s="24">
        <f t="shared" si="19"/>
        <v>88.68824676840417</v>
      </c>
      <c r="BL38" s="24">
        <f>VLOOKUP(C38,'[1]Allocation '!C$1:X$65536,22,0)</f>
        <v>32.720263277730197</v>
      </c>
      <c r="BM38" s="24">
        <f>VLOOKUP(C38,[1]Actuals!B$1:W$65536,22,0)</f>
        <v>50</v>
      </c>
      <c r="BN38" s="24">
        <f t="shared" si="20"/>
        <v>52.810506369093304</v>
      </c>
      <c r="BO38" s="24">
        <f>VLOOKUP(C38,'[1]Allocation '!C$1:Y$65536,23,0)</f>
        <v>35.892725023209714</v>
      </c>
      <c r="BP38" s="24">
        <f>VLOOKUP(C38,[1]Actuals!B$1:X$65536,23,0)</f>
        <v>50</v>
      </c>
      <c r="BQ38" s="24">
        <f t="shared" si="21"/>
        <v>39.30399535746573</v>
      </c>
      <c r="BR38" s="24">
        <f>VLOOKUP(C38,'[1]Allocation '!C$1:Z$65536,24,0)</f>
        <v>29.671117038197927</v>
      </c>
      <c r="BS38" s="24">
        <f>VLOOKUP(C38,[1]Actuals!B$1:Y$65536,24,0)</f>
        <v>47</v>
      </c>
      <c r="BT38" s="24">
        <f t="shared" si="22"/>
        <v>58.40320382779408</v>
      </c>
      <c r="BU38" s="24">
        <f>VLOOKUP(C38,'[1]Allocation '!C$1:AA$65536,25,0)</f>
        <v>30.459777305573546</v>
      </c>
      <c r="BV38" s="24">
        <f>VLOOKUP(C38,[1]Actuals!B$1:Z$65536,25,0)</f>
        <v>43</v>
      </c>
      <c r="BW38" s="24">
        <f t="shared" si="23"/>
        <v>41.169777994837268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f>VLOOKUP(C39,'[1]Allocation '!C$1:D$65536,2,0)</f>
        <v>61.329217996444001</v>
      </c>
      <c r="E39" s="24">
        <f>VLOOKUP(C39,[1]Actuals!B$1:C$65536,2,0)</f>
        <v>37</v>
      </c>
      <c r="F39" s="24">
        <f t="shared" si="0"/>
        <v>-39.669865019075672</v>
      </c>
      <c r="G39" s="24">
        <f>VLOOKUP(C39,'[1]Allocation '!C$1:E$65536,3,0)</f>
        <v>66.767701526200696</v>
      </c>
      <c r="H39" s="24">
        <f>VLOOKUP(C39,[1]Actuals!B$1:D$65536,3,0)</f>
        <v>66</v>
      </c>
      <c r="I39" s="24">
        <f t="shared" si="1"/>
        <v>-1.1498097263381726</v>
      </c>
      <c r="J39" s="24">
        <f>VLOOKUP(C39,'[1]Allocation '!C$1:F$65536,4,0)</f>
        <v>68.950935655935481</v>
      </c>
      <c r="K39" s="24">
        <f>VLOOKUP(C39,[1]Actuals!B$1:E$65536,4,0)</f>
        <v>63</v>
      </c>
      <c r="L39" s="24">
        <f t="shared" si="2"/>
        <v>-8.6306815118950588</v>
      </c>
      <c r="M39" s="24">
        <f>VLOOKUP(C39,'[1]Allocation '!C$1:G$65536,5,0)</f>
        <v>66.630931601800711</v>
      </c>
      <c r="N39" s="24">
        <f>VLOOKUP(C39,[1]Actuals!B$1:F$65536,5,0)</f>
        <v>45</v>
      </c>
      <c r="O39" s="24">
        <f t="shared" si="3"/>
        <v>-32.46379884206231</v>
      </c>
      <c r="P39" s="24">
        <f>VLOOKUP(C39,'[1]Allocation '!C$1:H$65536,6,0)</f>
        <v>74.602685538204767</v>
      </c>
      <c r="Q39" s="24">
        <f>VLOOKUP(C39,[1]Actuals!B$1:G$65536,6,0)</f>
        <v>83</v>
      </c>
      <c r="R39" s="24">
        <f t="shared" si="4"/>
        <v>11.256048493716603</v>
      </c>
      <c r="S39" s="24">
        <f>VLOOKUP(C39,'[1]Allocation '!C$1:I$65536,7,0)</f>
        <v>78.573649386533191</v>
      </c>
      <c r="T39" s="24">
        <f>VLOOKUP(C39,[1]Actuals!B$1:H$65536,7,0)</f>
        <v>87</v>
      </c>
      <c r="U39" s="24">
        <f t="shared" si="5"/>
        <v>10.724143118279306</v>
      </c>
      <c r="V39" s="25">
        <f>VLOOKUP(C39,'[1]Allocation '!C$1:J$65536,8,0)</f>
        <v>74.438625656690135</v>
      </c>
      <c r="W39" s="24">
        <f>VLOOKUP(C39,[1]Actuals!B$1:I$65536,8,0)</f>
        <v>65</v>
      </c>
      <c r="X39" s="24">
        <f t="shared" si="6"/>
        <v>-12.67974196651741</v>
      </c>
      <c r="Y39" s="24">
        <f>VLOOKUP(C39,'[1]Allocation '!C$1:K$65536,9,0)</f>
        <v>66.447058844883514</v>
      </c>
      <c r="Z39" s="24">
        <f>VLOOKUP(C39,[1]Actuals!B$1:J$65536,9,0)</f>
        <v>43</v>
      </c>
      <c r="AA39" s="24">
        <f t="shared" si="7"/>
        <v>-35.286827216264307</v>
      </c>
      <c r="AB39" s="24">
        <f>VLOOKUP(C39,'[1]Allocation '!C$1:L$65536,10,0)</f>
        <v>67.28102922042433</v>
      </c>
      <c r="AC39" s="24">
        <f>VLOOKUP(C39,[1]Actuals!B$1:K$65536,10,0)</f>
        <v>43</v>
      </c>
      <c r="AD39" s="24">
        <f t="shared" si="8"/>
        <v>-36.088968170917042</v>
      </c>
      <c r="AE39" s="24">
        <f>VLOOKUP(C39,'[1]Allocation '!C$1:M$65536,11,0)</f>
        <v>107.68198789610794</v>
      </c>
      <c r="AF39" s="24">
        <f>VLOOKUP(C39,[1]Actuals!B$1:L$65536,11,0)</f>
        <v>75</v>
      </c>
      <c r="AG39" s="24">
        <f t="shared" si="9"/>
        <v>-30.350468573852545</v>
      </c>
      <c r="AH39" s="24">
        <f>VLOOKUP(C39,'[1]Allocation '!C$1:N$65536,12,0)</f>
        <v>133.36637679364446</v>
      </c>
      <c r="AI39" s="24">
        <f>VLOOKUP(C39,[1]Actuals!B$1:M$65536,12,0)</f>
        <v>107</v>
      </c>
      <c r="AJ39" s="24">
        <f t="shared" si="10"/>
        <v>-19.769883105125299</v>
      </c>
      <c r="AK39" s="24">
        <f>VLOOKUP(C39,'[1]Allocation '!C$1:O$65536,13,0)</f>
        <v>148.16019384597254</v>
      </c>
      <c r="AL39" s="24">
        <f>VLOOKUP(C39,[1]Actuals!B$1:N$65536,13,0)</f>
        <v>109</v>
      </c>
      <c r="AM39" s="24">
        <f t="shared" si="11"/>
        <v>-26.430981783598039</v>
      </c>
      <c r="AN39" s="24">
        <f>VLOOKUP(C39,'[1]Allocation '!C$1:P$65536,14,0)</f>
        <v>159.35745403241808</v>
      </c>
      <c r="AO39" s="24">
        <f>VLOOKUP(C39,[1]Actuals!B$1:O$65536,14,0)</f>
        <v>107</v>
      </c>
      <c r="AP39" s="24">
        <f t="shared" si="12"/>
        <v>-32.855352986354191</v>
      </c>
      <c r="AQ39" s="24">
        <f>VLOOKUP(C39,'[1]Allocation '!C$1:Q$65536,15,0)</f>
        <v>139.42221940216686</v>
      </c>
      <c r="AR39" s="24">
        <f>VLOOKUP(C39,[1]Actuals!B$1:P$65536,15,0)</f>
        <v>99</v>
      </c>
      <c r="AS39" s="24">
        <f t="shared" si="13"/>
        <v>-28.992666718041519</v>
      </c>
      <c r="AT39" s="24">
        <f>VLOOKUP(C39,'[1]Allocation '!C$1:R$65536,16,0)</f>
        <v>130.21159197983795</v>
      </c>
      <c r="AU39" s="24">
        <f>VLOOKUP(C39,[1]Actuals!B$1:Q$65536,16,0)</f>
        <v>102</v>
      </c>
      <c r="AV39" s="24">
        <f t="shared" si="14"/>
        <v>-21.665960419412006</v>
      </c>
      <c r="AW39" s="24">
        <f>VLOOKUP(C39,'[1]Allocation '!C$1:S$65536,17,0)</f>
        <v>119.07882810611875</v>
      </c>
      <c r="AX39" s="24">
        <f>VLOOKUP(C39,[1]Actuals!B$1:R$65536,17,0)</f>
        <v>101</v>
      </c>
      <c r="AY39" s="24">
        <f t="shared" si="15"/>
        <v>-15.182235493624063</v>
      </c>
      <c r="AZ39" s="24">
        <f>VLOOKUP('[1]07.03.2024'!C39,'[1]Allocation '!C$1:T$65536,18,0)</f>
        <v>106.72077801246463</v>
      </c>
      <c r="BA39" s="24">
        <f>VLOOKUP(C39,[1]Actuals!B$1:S$65536,18,0)</f>
        <v>99</v>
      </c>
      <c r="BB39" s="24">
        <f t="shared" si="16"/>
        <v>-7.2345593391034617</v>
      </c>
      <c r="BC39" s="24">
        <f>VLOOKUP(C39,'[1]Allocation '!C$1:U$65536,19,0)</f>
        <v>58.374425802457381</v>
      </c>
      <c r="BD39" s="24">
        <f>VLOOKUP(C39,[1]Actuals!B$1:T$65536,19,0)</f>
        <v>85</v>
      </c>
      <c r="BE39" s="24">
        <f t="shared" si="17"/>
        <v>45.611710661866184</v>
      </c>
      <c r="BF39" s="24">
        <f>VLOOKUP(C39,'[1]Allocation '!C$1:V$65536,20,0)</f>
        <v>36.165985506224253</v>
      </c>
      <c r="BG39" s="24">
        <f>VLOOKUP(C39,[1]Actuals!B$1:U$65536,20,0)</f>
        <v>29</v>
      </c>
      <c r="BH39" s="24">
        <f t="shared" si="18"/>
        <v>-19.814157988287004</v>
      </c>
      <c r="BI39" s="24">
        <f>VLOOKUP(C39,'[1]Allocation '!C$1:W$65536,21,0)</f>
        <v>35.748259537087257</v>
      </c>
      <c r="BJ39" s="24">
        <f>VLOOKUP(C39,[1]Actuals!B$1:V$65536,21,0)</f>
        <v>37</v>
      </c>
      <c r="BK39" s="24">
        <f t="shared" si="19"/>
        <v>3.5015423942922776</v>
      </c>
      <c r="BL39" s="24">
        <f>VLOOKUP(C39,'[1]Allocation '!C$1:X$65536,22,0)</f>
        <v>39.523012011899581</v>
      </c>
      <c r="BM39" s="24">
        <f>VLOOKUP(C39,[1]Actuals!B$1:W$65536,22,0)</f>
        <v>34</v>
      </c>
      <c r="BN39" s="24">
        <f t="shared" si="20"/>
        <v>-13.974167784167649</v>
      </c>
      <c r="BO39" s="24">
        <f>VLOOKUP(C39,'[1]Allocation '!C$1:Y$65536,23,0)</f>
        <v>42.891534075535127</v>
      </c>
      <c r="BP39" s="24">
        <f>VLOOKUP(C39,[1]Actuals!B$1:X$65536,23,0)</f>
        <v>32</v>
      </c>
      <c r="BQ39" s="24">
        <f t="shared" si="21"/>
        <v>-25.393202435600319</v>
      </c>
      <c r="BR39" s="24">
        <f>VLOOKUP(C39,'[1]Allocation '!C$1:Z$65536,24,0)</f>
        <v>37.813658077567453</v>
      </c>
      <c r="BS39" s="24">
        <f>VLOOKUP(C39,[1]Actuals!B$1:Y$65536,24,0)</f>
        <v>46</v>
      </c>
      <c r="BT39" s="24">
        <f t="shared" si="22"/>
        <v>21.649166831835839</v>
      </c>
      <c r="BU39" s="24">
        <f>VLOOKUP(C39,'[1]Allocation '!C$1:AA$65536,25,0)</f>
        <v>39.730144311617671</v>
      </c>
      <c r="BV39" s="24">
        <f>VLOOKUP(C39,[1]Actuals!B$1:Z$65536,25,0)</f>
        <v>40</v>
      </c>
      <c r="BW39" s="24">
        <f t="shared" si="23"/>
        <v>0.67922151569789024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f>VLOOKUP(C40,'[1]Allocation '!C$1:D$65536,2,0)</f>
        <v>32.787543467329677</v>
      </c>
      <c r="E40" s="24">
        <f>VLOOKUP(C40,[1]Actuals!B$1:C$65536,2,0)</f>
        <v>14</v>
      </c>
      <c r="F40" s="24">
        <f t="shared" si="0"/>
        <v>-57.300857217467517</v>
      </c>
      <c r="G40" s="24">
        <f>VLOOKUP(C40,'[1]Allocation '!C$1:E$65536,3,0)</f>
        <v>32.493614742751006</v>
      </c>
      <c r="H40" s="24">
        <f>VLOOKUP(C40,[1]Actuals!B$1:D$65536,3,0)</f>
        <v>25</v>
      </c>
      <c r="I40" s="24">
        <f t="shared" si="1"/>
        <v>-23.061807072181022</v>
      </c>
      <c r="J40" s="24">
        <f>VLOOKUP(C40,'[1]Allocation '!C$1:F$65536,4,0)</f>
        <v>34.706846806678932</v>
      </c>
      <c r="K40" s="24">
        <f>VLOOKUP(C40,[1]Actuals!B$1:E$65536,4,0)</f>
        <v>24</v>
      </c>
      <c r="L40" s="24">
        <f t="shared" si="2"/>
        <v>-30.849379277573906</v>
      </c>
      <c r="M40" s="24">
        <f>VLOOKUP(C40,'[1]Allocation '!C$1:G$65536,5,0)</f>
        <v>32.635558335575851</v>
      </c>
      <c r="N40" s="24">
        <f>VLOOKUP(C40,[1]Actuals!B$1:F$65536,5,0)</f>
        <v>27</v>
      </c>
      <c r="O40" s="24">
        <f t="shared" si="3"/>
        <v>-17.268153581526317</v>
      </c>
      <c r="P40" s="24">
        <f>VLOOKUP(C40,'[1]Allocation '!C$1:H$65536,6,0)</f>
        <v>29.757250973104149</v>
      </c>
      <c r="Q40" s="24">
        <f>VLOOKUP(C40,[1]Actuals!B$1:G$65536,6,0)</f>
        <v>27</v>
      </c>
      <c r="R40" s="24">
        <f t="shared" si="4"/>
        <v>-9.2658121396908211</v>
      </c>
      <c r="S40" s="24">
        <f>VLOOKUP(C40,'[1]Allocation '!C$1:I$65536,7,0)</f>
        <v>30.458324762195453</v>
      </c>
      <c r="T40" s="24">
        <f>VLOOKUP(C40,[1]Actuals!B$1:H$65536,7,0)</f>
        <v>27</v>
      </c>
      <c r="U40" s="24">
        <f t="shared" si="5"/>
        <v>-11.354284220148209</v>
      </c>
      <c r="V40" s="25">
        <f>VLOOKUP(C40,'[1]Allocation '!C$1:J$65536,8,0)</f>
        <v>31.101069623685603</v>
      </c>
      <c r="W40" s="24">
        <f>VLOOKUP(C40,[1]Actuals!B$1:I$65536,8,0)</f>
        <v>28</v>
      </c>
      <c r="X40" s="24">
        <f t="shared" si="6"/>
        <v>-9.9709420325657412</v>
      </c>
      <c r="Y40" s="24">
        <f>VLOOKUP(C40,'[1]Allocation '!C$1:K$65536,9,0)</f>
        <v>26.475000008508275</v>
      </c>
      <c r="Z40" s="24">
        <f>VLOOKUP(C40,[1]Actuals!B$1:J$65536,9,0)</f>
        <v>12</v>
      </c>
      <c r="AA40" s="24">
        <f t="shared" si="7"/>
        <v>-54.674220977739154</v>
      </c>
      <c r="AB40" s="24">
        <f>VLOOKUP(C40,'[1]Allocation '!C$1:L$65536,10,0)</f>
        <v>39.561245181609507</v>
      </c>
      <c r="AC40" s="24">
        <f>VLOOKUP(C40,[1]Actuals!B$1:K$65536,10,0)</f>
        <v>22</v>
      </c>
      <c r="AD40" s="24">
        <f t="shared" si="8"/>
        <v>-44.390021347894908</v>
      </c>
      <c r="AE40" s="24">
        <f>VLOOKUP(C40,'[1]Allocation '!C$1:M$65536,11,0)</f>
        <v>45.864550400194126</v>
      </c>
      <c r="AF40" s="24">
        <f>VLOOKUP(C40,[1]Actuals!B$1:L$65536,11,0)</f>
        <v>26</v>
      </c>
      <c r="AG40" s="24">
        <f t="shared" si="9"/>
        <v>-43.311337900109557</v>
      </c>
      <c r="AH40" s="24">
        <f>VLOOKUP(C40,'[1]Allocation '!C$1:N$65536,12,0)</f>
        <v>50.747867640228684</v>
      </c>
      <c r="AI40" s="24">
        <f>VLOOKUP(C40,[1]Actuals!B$1:M$65536,12,0)</f>
        <v>28</v>
      </c>
      <c r="AJ40" s="24">
        <f t="shared" si="10"/>
        <v>-44.825267933417692</v>
      </c>
      <c r="AK40" s="24">
        <f>VLOOKUP(C40,'[1]Allocation '!C$1:O$65536,13,0)</f>
        <v>56.342608927341672</v>
      </c>
      <c r="AL40" s="24">
        <f>VLOOKUP(C40,[1]Actuals!B$1:N$65536,13,0)</f>
        <v>13</v>
      </c>
      <c r="AM40" s="24">
        <f t="shared" si="11"/>
        <v>-76.926876040183828</v>
      </c>
      <c r="AN40" s="24">
        <f>VLOOKUP(C40,'[1]Allocation '!C$1:P$65536,14,0)</f>
        <v>58.021086451400542</v>
      </c>
      <c r="AO40" s="24">
        <f>VLOOKUP(C40,[1]Actuals!B$1:O$65536,14,0)</f>
        <v>30</v>
      </c>
      <c r="AP40" s="24">
        <f t="shared" si="12"/>
        <v>-48.294660036866915</v>
      </c>
      <c r="AQ40" s="24">
        <f>VLOOKUP(C40,'[1]Allocation '!C$1:Q$65536,15,0)</f>
        <v>56.367967609860429</v>
      </c>
      <c r="AR40" s="24">
        <f>VLOOKUP(C40,[1]Actuals!B$1:P$65536,15,0)</f>
        <v>26</v>
      </c>
      <c r="AS40" s="24">
        <f t="shared" si="13"/>
        <v>-53.874512240792896</v>
      </c>
      <c r="AT40" s="24">
        <f>VLOOKUP(C40,'[1]Allocation '!C$1:R$65536,16,0)</f>
        <v>45.881643630690931</v>
      </c>
      <c r="AU40" s="24">
        <f>VLOOKUP(C40,[1]Actuals!B$1:Q$65536,16,0)</f>
        <v>18</v>
      </c>
      <c r="AV40" s="24">
        <f t="shared" si="14"/>
        <v>-60.768624278404168</v>
      </c>
      <c r="AW40" s="24">
        <f>VLOOKUP(C40,'[1]Allocation '!C$1:S$65536,17,0)</f>
        <v>45.231492846510221</v>
      </c>
      <c r="AX40" s="24">
        <f>VLOOKUP(C40,[1]Actuals!B$1:R$65536,17,0)</f>
        <v>30</v>
      </c>
      <c r="AY40" s="24">
        <f t="shared" si="15"/>
        <v>-33.674530482991536</v>
      </c>
      <c r="AZ40" s="24">
        <f>VLOOKUP('[1]07.03.2024'!C40,'[1]Allocation '!C$1:T$65536,18,0)</f>
        <v>29.307789416301841</v>
      </c>
      <c r="BA40" s="24">
        <f>VLOOKUP(C40,[1]Actuals!B$1:S$65536,18,0)</f>
        <v>16</v>
      </c>
      <c r="BB40" s="24">
        <f t="shared" si="16"/>
        <v>-45.407005036345943</v>
      </c>
      <c r="BC40" s="24">
        <f>VLOOKUP(C40,'[1]Allocation '!C$1:U$65536,19,0)</f>
        <v>19.287456478589721</v>
      </c>
      <c r="BD40" s="24">
        <f>VLOOKUP(C40,[1]Actuals!B$1:T$65536,19,0)</f>
        <v>23</v>
      </c>
      <c r="BE40" s="24">
        <f t="shared" si="17"/>
        <v>19.248486836672495</v>
      </c>
      <c r="BF40" s="24">
        <f>VLOOKUP(C40,'[1]Allocation '!C$1:V$65536,20,0)</f>
        <v>12.000531554338048</v>
      </c>
      <c r="BG40" s="24">
        <f>VLOOKUP(C40,[1]Actuals!B$1:U$65536,20,0)</f>
        <v>6</v>
      </c>
      <c r="BH40" s="24">
        <f t="shared" si="18"/>
        <v>-50.002214711638572</v>
      </c>
      <c r="BI40" s="24">
        <f>VLOOKUP(C40,'[1]Allocation '!C$1:W$65536,21,0)</f>
        <v>12.016221693138574</v>
      </c>
      <c r="BJ40" s="24">
        <f>VLOOKUP(C40,[1]Actuals!B$1:V$65536,21,0)</f>
        <v>8</v>
      </c>
      <c r="BK40" s="24">
        <f t="shared" si="19"/>
        <v>-33.423332189617398</v>
      </c>
      <c r="BL40" s="24">
        <f>VLOOKUP(C40,'[1]Allocation '!C$1:X$65536,22,0)</f>
        <v>13.11445398576668</v>
      </c>
      <c r="BM40" s="24">
        <f>VLOOKUP(C40,[1]Actuals!B$1:W$65536,22,0)</f>
        <v>8</v>
      </c>
      <c r="BN40" s="24">
        <f t="shared" si="20"/>
        <v>-38.99860406935337</v>
      </c>
      <c r="BO40" s="24">
        <f>VLOOKUP(C40,'[1]Allocation '!C$1:Y$65536,23,0)</f>
        <v>15.31840502697683</v>
      </c>
      <c r="BP40" s="24">
        <f>VLOOKUP(C40,[1]Actuals!B$1:X$65536,23,0)</f>
        <v>10</v>
      </c>
      <c r="BQ40" s="24">
        <f t="shared" si="21"/>
        <v>-34.719052131150278</v>
      </c>
      <c r="BR40" s="24">
        <f>VLOOKUP(C40,'[1]Allocation '!C$1:Z$65536,24,0)</f>
        <v>9.075277938616189</v>
      </c>
      <c r="BS40" s="24">
        <f>VLOOKUP(C40,[1]Actuals!B$1:Y$65536,24,0)</f>
        <v>10</v>
      </c>
      <c r="BT40" s="24">
        <f t="shared" si="22"/>
        <v>10.189462709996228</v>
      </c>
      <c r="BU40" s="24">
        <f>VLOOKUP(C40,'[1]Allocation '!C$1:AA$65536,25,0)</f>
        <v>11.834511071545689</v>
      </c>
      <c r="BV40" s="24">
        <f>VLOOKUP(C40,[1]Actuals!B$1:Z$65536,25,0)</f>
        <v>12</v>
      </c>
      <c r="BW40" s="24">
        <f t="shared" si="23"/>
        <v>1.398358812238589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f>VLOOKUP(C41,'[1]Allocation '!C$1:D$65536,2,0)</f>
        <v>139.17014853039214</v>
      </c>
      <c r="E41" s="24">
        <f>VLOOKUP(C41,[1]Actuals!B$1:C$65536,2,0)</f>
        <v>150</v>
      </c>
      <c r="F41" s="24">
        <f t="shared" si="0"/>
        <v>7.7817345055450762</v>
      </c>
      <c r="G41" s="24">
        <f>VLOOKUP(C41,'[1]Allocation '!C$1:E$65536,3,0)</f>
        <v>127.30375090995599</v>
      </c>
      <c r="H41" s="24">
        <f>VLOOKUP(C41,[1]Actuals!B$1:D$65536,3,0)</f>
        <v>150</v>
      </c>
      <c r="I41" s="24">
        <f t="shared" si="1"/>
        <v>17.828421337009491</v>
      </c>
      <c r="J41" s="24">
        <f>VLOOKUP(C41,'[1]Allocation '!C$1:F$65536,4,0)</f>
        <v>116.61500527044122</v>
      </c>
      <c r="K41" s="24">
        <f>VLOOKUP(C41,[1]Actuals!B$1:E$65536,4,0)</f>
        <v>150</v>
      </c>
      <c r="L41" s="24">
        <f t="shared" si="2"/>
        <v>28.628386760465197</v>
      </c>
      <c r="M41" s="24">
        <f>VLOOKUP(C41,'[1]Allocation '!C$1:G$65536,5,0)</f>
        <v>131.90204827295241</v>
      </c>
      <c r="N41" s="24">
        <f>VLOOKUP(C41,[1]Actuals!B$1:F$65536,5,0)</f>
        <v>154</v>
      </c>
      <c r="O41" s="24">
        <f t="shared" si="3"/>
        <v>16.753304453103741</v>
      </c>
      <c r="P41" s="24">
        <f>VLOOKUP(C41,'[1]Allocation '!C$1:H$65536,6,0)</f>
        <v>127.41132811019241</v>
      </c>
      <c r="Q41" s="24">
        <f>VLOOKUP(C41,[1]Actuals!B$1:G$65536,6,0)</f>
        <v>166</v>
      </c>
      <c r="R41" s="24">
        <f t="shared" si="4"/>
        <v>30.286688367641812</v>
      </c>
      <c r="S41" s="24">
        <f>VLOOKUP(C41,'[1]Allocation '!C$1:I$65536,7,0)</f>
        <v>131.98607396951363</v>
      </c>
      <c r="T41" s="24">
        <f>VLOOKUP(C41,[1]Actuals!B$1:H$65536,7,0)</f>
        <v>171</v>
      </c>
      <c r="U41" s="24">
        <f t="shared" si="5"/>
        <v>29.559123062860316</v>
      </c>
      <c r="V41" s="25">
        <f>VLOOKUP(C41,'[1]Allocation '!C$1:J$65536,8,0)</f>
        <v>137.15061850444962</v>
      </c>
      <c r="W41" s="24">
        <f>VLOOKUP(C41,[1]Actuals!B$1:I$65536,8,0)</f>
        <v>160</v>
      </c>
      <c r="X41" s="24">
        <f t="shared" si="6"/>
        <v>16.660064493117151</v>
      </c>
      <c r="Y41" s="24">
        <f>VLOOKUP(C41,'[1]Allocation '!C$1:K$65536,9,0)</f>
        <v>150.54411769543921</v>
      </c>
      <c r="Z41" s="24">
        <f>VLOOKUP(C41,[1]Actuals!B$1:J$65536,9,0)</f>
        <v>161</v>
      </c>
      <c r="AA41" s="24">
        <f t="shared" si="7"/>
        <v>6.945394124075797</v>
      </c>
      <c r="AB41" s="24">
        <f>VLOOKUP(C41,'[1]Allocation '!C$1:L$65536,10,0)</f>
        <v>155.55373955762107</v>
      </c>
      <c r="AC41" s="24">
        <f>VLOOKUP(C41,[1]Actuals!B$1:K$65536,10,0)</f>
        <v>154</v>
      </c>
      <c r="AD41" s="24">
        <f t="shared" si="8"/>
        <v>-0.99884423353610641</v>
      </c>
      <c r="AE41" s="24">
        <f>VLOOKUP(C41,'[1]Allocation '!C$1:M$65536,11,0)</f>
        <v>165.51120361809183</v>
      </c>
      <c r="AF41" s="24">
        <f>VLOOKUP(C41,[1]Actuals!B$1:L$65536,11,0)</f>
        <v>190</v>
      </c>
      <c r="AG41" s="24">
        <f t="shared" si="9"/>
        <v>14.795854205987618</v>
      </c>
      <c r="AH41" s="24">
        <f>VLOOKUP(C41,'[1]Allocation '!C$1:N$65536,12,0)</f>
        <v>182.39813296777845</v>
      </c>
      <c r="AI41" s="24">
        <f>VLOOKUP(C41,[1]Actuals!B$1:M$65536,12,0)</f>
        <v>181</v>
      </c>
      <c r="AJ41" s="24">
        <f t="shared" si="10"/>
        <v>-0.76652811354458261</v>
      </c>
      <c r="AK41" s="24">
        <f>VLOOKUP(C41,'[1]Allocation '!C$1:O$65536,13,0)</f>
        <v>194.06898630528798</v>
      </c>
      <c r="AL41" s="24">
        <f>VLOOKUP(C41,[1]Actuals!B$1:N$65536,13,0)</f>
        <v>180</v>
      </c>
      <c r="AM41" s="24">
        <f t="shared" si="11"/>
        <v>-7.2494768860987397</v>
      </c>
      <c r="AN41" s="24">
        <f>VLOOKUP(C41,'[1]Allocation '!C$1:P$65536,14,0)</f>
        <v>195.18614336185436</v>
      </c>
      <c r="AO41" s="24">
        <f>VLOOKUP(C41,[1]Actuals!B$1:O$65536,14,0)</f>
        <v>176</v>
      </c>
      <c r="AP41" s="24">
        <f t="shared" si="12"/>
        <v>-9.8296646633799689</v>
      </c>
      <c r="AQ41" s="24">
        <f>VLOOKUP(C41,'[1]Allocation '!C$1:Q$65536,15,0)</f>
        <v>203.68714865785313</v>
      </c>
      <c r="AR41" s="24">
        <f>VLOOKUP(C41,[1]Actuals!B$1:P$65536,15,0)</f>
        <v>175</v>
      </c>
      <c r="AS41" s="24">
        <f t="shared" si="13"/>
        <v>-14.08392667229136</v>
      </c>
      <c r="AT41" s="24">
        <f>VLOOKUP(C41,'[1]Allocation '!C$1:R$65536,16,0)</f>
        <v>185.57715077441472</v>
      </c>
      <c r="AU41" s="24">
        <f>VLOOKUP(C41,[1]Actuals!B$1:Q$65536,16,0)</f>
        <v>164</v>
      </c>
      <c r="AV41" s="24">
        <f t="shared" si="14"/>
        <v>-11.627051436221066</v>
      </c>
      <c r="AW41" s="24">
        <f>VLOOKUP(C41,'[1]Allocation '!C$1:S$65536,17,0)</f>
        <v>176.7720587776879</v>
      </c>
      <c r="AX41" s="24">
        <f>VLOOKUP(C41,[1]Actuals!B$1:R$65536,17,0)</f>
        <v>162</v>
      </c>
      <c r="AY41" s="24">
        <f t="shared" si="15"/>
        <v>-8.3565575237574965</v>
      </c>
      <c r="AZ41" s="24">
        <f>VLOOKUP('[1]07.03.2024'!C41,'[1]Allocation '!C$1:T$65536,18,0)</f>
        <v>168.50710679706418</v>
      </c>
      <c r="BA41" s="24">
        <f>VLOOKUP(C41,[1]Actuals!B$1:S$65536,18,0)</f>
        <v>173</v>
      </c>
      <c r="BB41" s="24">
        <f t="shared" si="16"/>
        <v>2.6662930058770051</v>
      </c>
      <c r="BC41" s="24">
        <f>VLOOKUP(C41,'[1]Allocation '!C$1:U$65536,19,0)</f>
        <v>134.13844798279314</v>
      </c>
      <c r="BD41" s="24">
        <f>VLOOKUP(C41,[1]Actuals!B$1:T$65536,19,0)</f>
        <v>145</v>
      </c>
      <c r="BE41" s="24">
        <f t="shared" si="17"/>
        <v>8.0972697839773335</v>
      </c>
      <c r="BF41" s="24">
        <f>VLOOKUP(C41,'[1]Allocation '!C$1:V$65536,20,0)</f>
        <v>114.2920692989066</v>
      </c>
      <c r="BG41" s="24">
        <f>VLOOKUP(C41,[1]Actuals!B$1:U$65536,20,0)</f>
        <v>138</v>
      </c>
      <c r="BH41" s="24">
        <f t="shared" si="18"/>
        <v>20.743285904720434</v>
      </c>
      <c r="BI41" s="24">
        <f>VLOOKUP(C41,'[1]Allocation '!C$1:W$65536,21,0)</f>
        <v>103.92004052922545</v>
      </c>
      <c r="BJ41" s="24">
        <f>VLOOKUP(C41,[1]Actuals!B$1:V$65536,21,0)</f>
        <v>160</v>
      </c>
      <c r="BK41" s="24">
        <f t="shared" si="19"/>
        <v>53.964528097930433</v>
      </c>
      <c r="BL41" s="24">
        <f>VLOOKUP(C41,'[1]Allocation '!C$1:X$65536,22,0)</f>
        <v>116.68193090334165</v>
      </c>
      <c r="BM41" s="24">
        <f>VLOOKUP(C41,[1]Actuals!B$1:W$65536,22,0)</f>
        <v>143</v>
      </c>
      <c r="BN41" s="24">
        <f t="shared" si="20"/>
        <v>22.555393875389342</v>
      </c>
      <c r="BO41" s="24">
        <f>VLOOKUP(C41,'[1]Allocation '!C$1:Y$65536,23,0)</f>
        <v>126.92647939711071</v>
      </c>
      <c r="BP41" s="24">
        <f>VLOOKUP(C41,[1]Actuals!B$1:X$65536,23,0)</f>
        <v>142</v>
      </c>
      <c r="BQ41" s="24">
        <f t="shared" si="21"/>
        <v>11.875788782992444</v>
      </c>
      <c r="BR41" s="24">
        <f>VLOOKUP(C41,'[1]Allocation '!C$1:Z$65536,24,0)</f>
        <v>120.5001060364132</v>
      </c>
      <c r="BS41" s="24">
        <f>VLOOKUP(C41,[1]Actuals!B$1:Y$65536,24,0)</f>
        <v>153</v>
      </c>
      <c r="BT41" s="24">
        <f t="shared" si="22"/>
        <v>26.970842626284373</v>
      </c>
      <c r="BU41" s="24">
        <f>VLOOKUP(C41,'[1]Allocation '!C$1:AA$65536,25,0)</f>
        <v>124.68502736092779</v>
      </c>
      <c r="BV41" s="24">
        <f>VLOOKUP(C41,[1]Actuals!B$1:Z$65536,25,0)</f>
        <v>155</v>
      </c>
      <c r="BW41" s="24">
        <f t="shared" si="23"/>
        <v>24.313242159637149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f>VLOOKUP(C42,'[1]Allocation '!C$1:D$65536,2,0)</f>
        <v>40.713165485331672</v>
      </c>
      <c r="E42" s="24">
        <f>VLOOKUP(C42,[1]Actuals!B$1:C$65536,2,0)</f>
        <v>49.7</v>
      </c>
      <c r="F42" s="24">
        <f t="shared" si="0"/>
        <v>22.073534218080265</v>
      </c>
      <c r="G42" s="24">
        <f>VLOOKUP(C42,'[1]Allocation '!C$1:E$65536,3,0)</f>
        <v>38.146613471969331</v>
      </c>
      <c r="H42" s="24">
        <f>VLOOKUP(C42,[1]Actuals!B$1:D$65536,3,0)</f>
        <v>47.9</v>
      </c>
      <c r="I42" s="24">
        <f t="shared" si="1"/>
        <v>25.568158324716279</v>
      </c>
      <c r="J42" s="24">
        <f>VLOOKUP(C42,'[1]Allocation '!C$1:F$65536,4,0)</f>
        <v>37.807325121408923</v>
      </c>
      <c r="K42" s="24">
        <f>VLOOKUP(C42,[1]Actuals!B$1:E$65536,4,0)</f>
        <v>44.8</v>
      </c>
      <c r="L42" s="24">
        <f t="shared" si="2"/>
        <v>18.49555570550368</v>
      </c>
      <c r="M42" s="24">
        <f>VLOOKUP(C42,'[1]Allocation '!C$1:G$65536,5,0)</f>
        <v>34.811262224614246</v>
      </c>
      <c r="N42" s="24">
        <f>VLOOKUP(C42,[1]Actuals!B$1:F$65536,5,0)</f>
        <v>46.2</v>
      </c>
      <c r="O42" s="24">
        <f t="shared" si="3"/>
        <v>32.715670296301525</v>
      </c>
      <c r="P42" s="24">
        <f>VLOOKUP(C42,'[1]Allocation '!C$1:H$65536,6,0)</f>
        <v>33.822678218725414</v>
      </c>
      <c r="Q42" s="24">
        <f>VLOOKUP(C42,[1]Actuals!B$1:G$65536,6,0)</f>
        <v>47.8</v>
      </c>
      <c r="R42" s="24">
        <f t="shared" si="4"/>
        <v>41.325295681452715</v>
      </c>
      <c r="S42" s="24">
        <f>VLOOKUP(C42,'[1]Allocation '!C$1:I$65536,7,0)</f>
        <v>38.977827195679104</v>
      </c>
      <c r="T42" s="24">
        <f>VLOOKUP(C42,[1]Actuals!B$1:H$65536,7,0)</f>
        <v>52.7</v>
      </c>
      <c r="U42" s="24">
        <f t="shared" si="5"/>
        <v>35.205073734438621</v>
      </c>
      <c r="V42" s="25">
        <f>VLOOKUP(C42,'[1]Allocation '!C$1:J$65536,8,0)</f>
        <v>55.676013162401105</v>
      </c>
      <c r="W42" s="24">
        <f>VLOOKUP(C42,[1]Actuals!B$1:I$65536,8,0)</f>
        <v>59.4</v>
      </c>
      <c r="X42" s="24">
        <f t="shared" si="6"/>
        <v>6.6886736784410425</v>
      </c>
      <c r="Y42" s="24">
        <f>VLOOKUP(C42,'[1]Allocation '!C$1:K$65536,9,0)</f>
        <v>63.903382373477811</v>
      </c>
      <c r="Z42" s="24">
        <f>VLOOKUP(C42,[1]Actuals!B$1:J$65536,9,0)</f>
        <v>67.7</v>
      </c>
      <c r="AA42" s="24">
        <f t="shared" si="7"/>
        <v>5.9411841525589173</v>
      </c>
      <c r="AB42" s="24">
        <f>VLOOKUP(C42,'[1]Allocation '!C$1:L$65536,10,0)</f>
        <v>69.86462074248864</v>
      </c>
      <c r="AC42" s="24">
        <f>VLOOKUP(C42,[1]Actuals!B$1:K$65536,10,0)</f>
        <v>66.400000000000006</v>
      </c>
      <c r="AD42" s="24">
        <f t="shared" si="8"/>
        <v>-4.9590489516271026</v>
      </c>
      <c r="AE42" s="24">
        <f>VLOOKUP(C42,'[1]Allocation '!C$1:M$65536,11,0)</f>
        <v>67.002125802022704</v>
      </c>
      <c r="AF42" s="24">
        <f>VLOOKUP(C42,[1]Actuals!B$1:L$65536,11,0)</f>
        <v>69.2</v>
      </c>
      <c r="AG42" s="24">
        <f t="shared" si="9"/>
        <v>3.2803051719158258</v>
      </c>
      <c r="AH42" s="24">
        <f>VLOOKUP(C42,'[1]Allocation '!C$1:N$65536,12,0)</f>
        <v>67.075442446215305</v>
      </c>
      <c r="AI42" s="24">
        <f>VLOOKUP(C42,[1]Actuals!B$1:M$65536,12,0)</f>
        <v>76.099999999999994</v>
      </c>
      <c r="AJ42" s="24">
        <f t="shared" si="10"/>
        <v>13.454339210689611</v>
      </c>
      <c r="AK42" s="24">
        <f>VLOOKUP(C42,'[1]Allocation '!C$1:O$65536,13,0)</f>
        <v>71.73248821768037</v>
      </c>
      <c r="AL42" s="24">
        <f>VLOOKUP(C42,[1]Actuals!B$1:N$65536,13,0)</f>
        <v>81.2</v>
      </c>
      <c r="AM42" s="24">
        <f t="shared" si="11"/>
        <v>13.198359652030186</v>
      </c>
      <c r="AN42" s="24">
        <f>VLOOKUP(C42,'[1]Allocation '!C$1:P$65536,14,0)</f>
        <v>69.46487677453392</v>
      </c>
      <c r="AO42" s="24">
        <f>VLOOKUP(C42,[1]Actuals!B$1:O$65536,14,0)</f>
        <v>65.8</v>
      </c>
      <c r="AP42" s="24">
        <f t="shared" si="12"/>
        <v>-5.2758702594826747</v>
      </c>
      <c r="AQ42" s="24">
        <f>VLOOKUP(C42,'[1]Allocation '!C$1:Q$65536,15,0)</f>
        <v>69.329877069905635</v>
      </c>
      <c r="AR42" s="24">
        <f>VLOOKUP(C42,[1]Actuals!B$1:P$65536,15,0)</f>
        <v>64</v>
      </c>
      <c r="AS42" s="24">
        <f t="shared" si="13"/>
        <v>-7.6877059287606926</v>
      </c>
      <c r="AT42" s="24">
        <f>VLOOKUP(C42,'[1]Allocation '!C$1:R$65536,16,0)</f>
        <v>64.080507864093477</v>
      </c>
      <c r="AU42" s="24">
        <f>VLOOKUP(C42,[1]Actuals!B$1:Q$65536,16,0)</f>
        <v>67.5</v>
      </c>
      <c r="AV42" s="24">
        <f t="shared" si="14"/>
        <v>5.3362438124847991</v>
      </c>
      <c r="AW42" s="24">
        <f>VLOOKUP(C42,'[1]Allocation '!C$1:S$65536,17,0)</f>
        <v>47.769994996059268</v>
      </c>
      <c r="AX42" s="24">
        <f>VLOOKUP(C42,[1]Actuals!B$1:R$65536,17,0)</f>
        <v>67.599999999999994</v>
      </c>
      <c r="AY42" s="24">
        <f t="shared" si="15"/>
        <v>41.511423657416294</v>
      </c>
      <c r="AZ42" s="24">
        <f>VLOOKUP('[1]07.03.2024'!C42,'[1]Allocation '!C$1:T$65536,18,0)</f>
        <v>45.315906118171533</v>
      </c>
      <c r="BA42" s="24">
        <f>VLOOKUP(C42,[1]Actuals!B$1:S$65536,18,0)</f>
        <v>70.2</v>
      </c>
      <c r="BB42" s="24">
        <f t="shared" si="16"/>
        <v>54.912493235680948</v>
      </c>
      <c r="BC42" s="24">
        <f>VLOOKUP(C42,'[1]Allocation '!C$1:U$65536,19,0)</f>
        <v>40.725549697269983</v>
      </c>
      <c r="BD42" s="24">
        <f>VLOOKUP(C42,[1]Actuals!B$1:T$65536,19,0)</f>
        <v>60.3</v>
      </c>
      <c r="BE42" s="24">
        <f t="shared" si="17"/>
        <v>48.064299802544291</v>
      </c>
      <c r="BF42" s="24">
        <f>VLOOKUP(C42,'[1]Allocation '!C$1:V$65536,20,0)</f>
        <v>41.130588971169587</v>
      </c>
      <c r="BG42" s="24">
        <f>VLOOKUP(C42,[1]Actuals!B$1:U$65536,20,0)</f>
        <v>67.099999999999994</v>
      </c>
      <c r="BH42" s="24">
        <f t="shared" si="18"/>
        <v>63.138923313336505</v>
      </c>
      <c r="BI42" s="24">
        <f>VLOOKUP(C42,'[1]Allocation '!C$1:W$65536,21,0)</f>
        <v>38.812396068837586</v>
      </c>
      <c r="BJ42" s="24">
        <f>VLOOKUP(C42,[1]Actuals!B$1:V$65536,21,0)</f>
        <v>70.7</v>
      </c>
      <c r="BK42" s="24">
        <f t="shared" si="19"/>
        <v>82.158297762927674</v>
      </c>
      <c r="BL42" s="24">
        <f>VLOOKUP(C42,'[1]Allocation '!C$1:X$65536,22,0)</f>
        <v>42.074042787213102</v>
      </c>
      <c r="BM42" s="24">
        <f>VLOOKUP(C42,[1]Actuals!B$1:W$65536,22,0)</f>
        <v>65.7</v>
      </c>
      <c r="BN42" s="24">
        <f t="shared" si="20"/>
        <v>56.153285131818052</v>
      </c>
      <c r="BO42" s="24">
        <f>VLOOKUP(C42,'[1]Allocation '!C$1:Y$65536,23,0)</f>
        <v>46.036913241074366</v>
      </c>
      <c r="BP42" s="24">
        <f>VLOOKUP(C42,[1]Actuals!B$1:X$65536,23,0)</f>
        <v>61.6</v>
      </c>
      <c r="BQ42" s="24">
        <f t="shared" si="21"/>
        <v>33.805669544847269</v>
      </c>
      <c r="BR42" s="24">
        <f>VLOOKUP(C42,'[1]Allocation '!C$1:Z$65536,24,0)</f>
        <v>37.322080522559069</v>
      </c>
      <c r="BS42" s="24">
        <f>VLOOKUP(C42,[1]Actuals!B$1:Y$65536,24,0)</f>
        <v>57.5</v>
      </c>
      <c r="BT42" s="24">
        <f t="shared" si="22"/>
        <v>54.064294366560105</v>
      </c>
      <c r="BU42" s="24">
        <f>VLOOKUP(C42,'[1]Allocation '!C$1:AA$65536,25,0)</f>
        <v>38.842555981251749</v>
      </c>
      <c r="BV42" s="24">
        <f>VLOOKUP(C42,[1]Actuals!B$1:Z$65536,25,0)</f>
        <v>52.9</v>
      </c>
      <c r="BW42" s="24">
        <f t="shared" si="23"/>
        <v>36.190831585679881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f>VLOOKUP(C43,'[1]Allocation '!C$1:D$65536,2,0)</f>
        <v>30.192845782864737</v>
      </c>
      <c r="E43" s="36">
        <f>VLOOKUP(C43,[1]Actuals!B$1:C$65536,2,0)</f>
        <v>51.2</v>
      </c>
      <c r="F43" s="24">
        <f t="shared" si="0"/>
        <v>69.576595622057596</v>
      </c>
      <c r="G43" s="36">
        <f>VLOOKUP(C43,'[1]Allocation '!C$1:E$65536,3,0)</f>
        <v>36.944794844497721</v>
      </c>
      <c r="H43" s="36">
        <f>VLOOKUP(C43,[1]Actuals!B$1:D$65536,3,0)</f>
        <v>62.3</v>
      </c>
      <c r="I43" s="24">
        <f t="shared" si="1"/>
        <v>68.629979574182116</v>
      </c>
      <c r="J43" s="36">
        <f>VLOOKUP(C43,'[1]Allocation '!C$1:F$65536,4,0)</f>
        <v>35.632362721523705</v>
      </c>
      <c r="K43" s="36">
        <f>VLOOKUP(C43,[1]Actuals!B$1:E$65536,4,0)</f>
        <v>59</v>
      </c>
      <c r="L43" s="24">
        <f t="shared" si="2"/>
        <v>65.579814229835193</v>
      </c>
      <c r="M43" s="36">
        <f>VLOOKUP(C43,'[1]Allocation '!C$1:G$65536,5,0)</f>
        <v>28.102841900079209</v>
      </c>
      <c r="N43" s="24">
        <f>VLOOKUP(C43,[1]Actuals!B$1:F$65536,5,0)</f>
        <v>61.5</v>
      </c>
      <c r="O43" s="24">
        <f t="shared" si="3"/>
        <v>118.83907762305938</v>
      </c>
      <c r="P43" s="36">
        <f>VLOOKUP(C43,'[1]Allocation '!C$1:H$65536,6,0)</f>
        <v>25.56608886421624</v>
      </c>
      <c r="Q43" s="36">
        <f>VLOOKUP(C43,[1]Actuals!B$1:G$65536,6,0)</f>
        <v>62.1</v>
      </c>
      <c r="R43" s="24">
        <f t="shared" si="4"/>
        <v>142.89988323915557</v>
      </c>
      <c r="S43" s="36">
        <f>VLOOKUP(C43,'[1]Allocation '!C$1:I$65536,7,0)</f>
        <v>29.13404977253478</v>
      </c>
      <c r="T43" s="36">
        <f>VLOOKUP(C43,[1]Actuals!B$1:H$65536,7,0)</f>
        <v>57.7</v>
      </c>
      <c r="U43" s="24">
        <f t="shared" si="5"/>
        <v>98.050049514210983</v>
      </c>
      <c r="V43" s="37">
        <f>VLOOKUP(C43,'[1]Allocation '!C$1:J$65536,8,0)</f>
        <v>30.081362422909027</v>
      </c>
      <c r="W43" s="36">
        <f>VLOOKUP(C43,[1]Actuals!B$1:I$65536,8,0)</f>
        <v>54</v>
      </c>
      <c r="X43" s="24">
        <f t="shared" si="6"/>
        <v>79.513145850319873</v>
      </c>
      <c r="Y43" s="36">
        <f>VLOOKUP(C43,'[1]Allocation '!C$1:K$65536,9,0)</f>
        <v>35.819117658570022</v>
      </c>
      <c r="Z43" s="36">
        <f>VLOOKUP(C43,[1]Actuals!B$1:J$65536,9,0)</f>
        <v>55.2</v>
      </c>
      <c r="AA43" s="24">
        <f t="shared" si="7"/>
        <v>54.10764867568686</v>
      </c>
      <c r="AB43" s="36">
        <f>VLOOKUP(C43,'[1]Allocation '!C$1:L$65536,10,0)</f>
        <v>45.212851636125151</v>
      </c>
      <c r="AC43" s="36">
        <f>VLOOKUP(C43,[1]Actuals!B$1:K$65536,10,0)</f>
        <v>57.6</v>
      </c>
      <c r="AD43" s="24">
        <f t="shared" si="8"/>
        <v>27.397405639368021</v>
      </c>
      <c r="AE43" s="36">
        <f>VLOOKUP(C43,'[1]Allocation '!C$1:M$65536,11,0)</f>
        <v>63.313020661137543</v>
      </c>
      <c r="AF43" s="36">
        <f>VLOOKUP(C43,[1]Actuals!B$1:L$65536,11,0)</f>
        <v>58.2</v>
      </c>
      <c r="AG43" s="24">
        <f t="shared" si="9"/>
        <v>-8.0757806336603792</v>
      </c>
      <c r="AH43" s="36">
        <f>VLOOKUP(C43,'[1]Allocation '!C$1:N$65536,12,0)</f>
        <v>65.212235711598211</v>
      </c>
      <c r="AI43" s="36">
        <f>VLOOKUP(C43,[1]Actuals!B$1:M$65536,12,0)</f>
        <v>70.400000000000006</v>
      </c>
      <c r="AJ43" s="24">
        <f t="shared" si="10"/>
        <v>7.9552007867737213</v>
      </c>
      <c r="AK43" s="36">
        <f>VLOOKUP(C43,'[1]Allocation '!C$1:O$65536,13,0)</f>
        <v>65.211352925163979</v>
      </c>
      <c r="AL43" s="36">
        <f>VLOOKUP(C43,[1]Actuals!B$1:N$65536,13,0)</f>
        <v>72.599999999999994</v>
      </c>
      <c r="AM43" s="24">
        <f t="shared" si="11"/>
        <v>11.330307904077939</v>
      </c>
      <c r="AN43" s="36">
        <f>VLOOKUP(C43,'[1]Allocation '!C$1:P$65536,14,0)</f>
        <v>65.775056530159134</v>
      </c>
      <c r="AO43" s="36">
        <f>VLOOKUP(C43,[1]Actuals!B$1:O$65536,14,0)</f>
        <v>72.5</v>
      </c>
      <c r="AP43" s="24">
        <f t="shared" si="12"/>
        <v>10.224154602979855</v>
      </c>
      <c r="AQ43" s="36">
        <f>VLOOKUP(C43,'[1]Allocation '!C$1:Q$65536,15,0)</f>
        <v>63.720311211146566</v>
      </c>
      <c r="AR43" s="36">
        <f>VLOOKUP(C43,[1]Actuals!B$1:P$65536,15,0)</f>
        <v>55.7</v>
      </c>
      <c r="AS43" s="24">
        <f t="shared" si="13"/>
        <v>-12.586742058697876</v>
      </c>
      <c r="AT43" s="36">
        <f>VLOOKUP(C43,'[1]Allocation '!C$1:R$65536,16,0)</f>
        <v>54.852914731664022</v>
      </c>
      <c r="AU43" s="36">
        <f>VLOOKUP(C43,[1]Actuals!B$1:Q$65536,16,0)</f>
        <v>58.5</v>
      </c>
      <c r="AV43" s="24">
        <f t="shared" si="14"/>
        <v>6.6488449814877129</v>
      </c>
      <c r="AW43" s="36">
        <f>VLOOKUP(C43,'[1]Allocation '!C$1:S$65536,17,0)</f>
        <v>48.000767918745545</v>
      </c>
      <c r="AX43" s="36">
        <f>VLOOKUP(C43,[1]Actuals!B$1:R$65536,17,0)</f>
        <v>61.1</v>
      </c>
      <c r="AY43" s="24">
        <f t="shared" si="15"/>
        <v>27.289630248058732</v>
      </c>
      <c r="AZ43" s="36">
        <f>VLOOKUP('[1]07.03.2024'!C43,'[1]Allocation '!C$1:T$65536,18,0)</f>
        <v>45.275481581045604</v>
      </c>
      <c r="BA43" s="36">
        <f>VLOOKUP(C43,[1]Actuals!B$1:S$65536,18,0)</f>
        <v>46.1</v>
      </c>
      <c r="BB43" s="24">
        <f t="shared" si="16"/>
        <v>1.8211146301745336</v>
      </c>
      <c r="BC43" s="36">
        <f>VLOOKUP(C43,'[1]Allocation '!C$1:U$65536,19,0)</f>
        <v>29.699269267916918</v>
      </c>
      <c r="BD43" s="36">
        <f>VLOOKUP(C43,[1]Actuals!B$1:T$65536,19,0)</f>
        <v>44.3</v>
      </c>
      <c r="BE43" s="24">
        <f t="shared" si="17"/>
        <v>49.161919104372501</v>
      </c>
      <c r="BF43" s="36">
        <f>VLOOKUP(C43,'[1]Allocation '!C$1:V$65536,20,0)</f>
        <v>25.316189854356978</v>
      </c>
      <c r="BG43" s="36">
        <f>VLOOKUP(C43,[1]Actuals!B$1:U$65536,20,0)</f>
        <v>39.9</v>
      </c>
      <c r="BH43" s="24">
        <f t="shared" si="18"/>
        <v>57.606654988539333</v>
      </c>
      <c r="BI43" s="36">
        <f>VLOOKUP(C43,'[1]Allocation '!C$1:W$65536,21,0)</f>
        <v>21.328793505320967</v>
      </c>
      <c r="BJ43" s="36">
        <f>VLOOKUP(C43,[1]Actuals!B$1:V$65536,21,0)</f>
        <v>40</v>
      </c>
      <c r="BK43" s="24">
        <f t="shared" si="19"/>
        <v>87.539909325021426</v>
      </c>
      <c r="BL43" s="36">
        <f>VLOOKUP(C43,'[1]Allocation '!C$1:X$65536,22,0)</f>
        <v>23.713807207139752</v>
      </c>
      <c r="BM43" s="36">
        <f>VLOOKUP(C43,[1]Actuals!B$1:W$65536,22,0)</f>
        <v>39.6</v>
      </c>
      <c r="BN43" s="24">
        <f t="shared" si="20"/>
        <v>66.991321360145136</v>
      </c>
      <c r="BO43" s="36">
        <f>VLOOKUP(C43,'[1]Allocation '!C$1:Y$65536,23,0)</f>
        <v>25.326429644601692</v>
      </c>
      <c r="BP43" s="36">
        <f>VLOOKUP(C43,[1]Actuals!B$1:X$65536,23,0)</f>
        <v>38.299999999999997</v>
      </c>
      <c r="BQ43" s="24">
        <f t="shared" si="21"/>
        <v>51.225421575218398</v>
      </c>
      <c r="BR43" s="36">
        <f>VLOOKUP(C43,'[1]Allocation '!C$1:Z$65536,24,0)</f>
        <v>24.20074116964317</v>
      </c>
      <c r="BS43" s="36">
        <f>VLOOKUP(C43,[1]Actuals!B$1:Y$65536,24,0)</f>
        <v>36.9</v>
      </c>
      <c r="BT43" s="24">
        <f t="shared" si="22"/>
        <v>52.474669024957286</v>
      </c>
      <c r="BU43" s="36">
        <f>VLOOKUP(C43,'[1]Allocation '!C$1:AA$65536,25,0)</f>
        <v>26.20498880127974</v>
      </c>
      <c r="BV43" s="36">
        <f>VLOOKUP(C43,[1]Actuals!B$1:Z$65536,25,0)</f>
        <v>37</v>
      </c>
      <c r="BW43" s="24">
        <f t="shared" si="23"/>
        <v>41.19448888370858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f>VLOOKUP(C44,'[1]Allocation '!C$1:D$65536,2,0)</f>
        <v>59.607282260389994</v>
      </c>
      <c r="E44" s="36">
        <f>VLOOKUP(C44,[1]Actuals!B$1:C$65536,2,0)</f>
        <v>95.2</v>
      </c>
      <c r="F44" s="24">
        <f t="shared" si="0"/>
        <v>59.712029117727361</v>
      </c>
      <c r="G44" s="36">
        <f>VLOOKUP(C44,'[1]Allocation '!C$1:E$65536,3,0)</f>
        <v>56.151636983534793</v>
      </c>
      <c r="H44" s="36">
        <f>VLOOKUP(C44,[1]Actuals!B$1:D$65536,3,0)</f>
        <v>98.7</v>
      </c>
      <c r="I44" s="24">
        <f t="shared" si="1"/>
        <v>75.774038482513987</v>
      </c>
      <c r="J44" s="36">
        <f>VLOOKUP(C44,'[1]Allocation '!C$1:F$65536,4,0)</f>
        <v>54.188956814161372</v>
      </c>
      <c r="K44" s="36">
        <f>VLOOKUP(C44,[1]Actuals!B$1:E$65536,4,0)</f>
        <v>96</v>
      </c>
      <c r="L44" s="24">
        <f t="shared" si="2"/>
        <v>77.157866923380254</v>
      </c>
      <c r="M44" s="36">
        <f>VLOOKUP(C44,'[1]Allocation '!C$1:G$65536,5,0)</f>
        <v>56.976245594192839</v>
      </c>
      <c r="N44" s="24">
        <f>VLOOKUP(C44,[1]Actuals!B$1:F$65536,5,0)</f>
        <v>92.3</v>
      </c>
      <c r="O44" s="24">
        <f t="shared" si="3"/>
        <v>61.997335972954041</v>
      </c>
      <c r="P44" s="36">
        <f>VLOOKUP(C44,'[1]Allocation '!C$1:H$65536,6,0)</f>
        <v>52.557172845454375</v>
      </c>
      <c r="Q44" s="36">
        <f>VLOOKUP(C44,[1]Actuals!B$1:G$65536,6,0)</f>
        <v>95.4</v>
      </c>
      <c r="R44" s="24">
        <f t="shared" si="4"/>
        <v>81.516612928412243</v>
      </c>
      <c r="S44" s="36">
        <f>VLOOKUP(C44,'[1]Allocation '!C$1:I$65536,7,0)</f>
        <v>51.492225847972463</v>
      </c>
      <c r="T44" s="36">
        <f>VLOOKUP(C44,[1]Actuals!B$1:H$65536,7,0)</f>
        <v>96.6</v>
      </c>
      <c r="U44" s="24">
        <f t="shared" si="5"/>
        <v>87.601134752273822</v>
      </c>
      <c r="V44" s="37">
        <f>VLOOKUP(C44,'[1]Allocation '!C$1:J$65536,8,0)</f>
        <v>50.985360038828858</v>
      </c>
      <c r="W44" s="36">
        <f>VLOOKUP(C44,[1]Actuals!B$1:I$65536,8,0)</f>
        <v>43.8</v>
      </c>
      <c r="X44" s="24">
        <f t="shared" si="6"/>
        <v>-14.092986758074701</v>
      </c>
      <c r="Y44" s="36">
        <f>VLOOKUP(C44,'[1]Allocation '!C$1:K$65536,9,0)</f>
        <v>52.950000017016549</v>
      </c>
      <c r="Z44" s="36">
        <f>VLOOKUP(C44,[1]Actuals!B$1:J$65536,9,0)</f>
        <v>36.17</v>
      </c>
      <c r="AA44" s="24">
        <f t="shared" si="7"/>
        <v>-31.690273865201053</v>
      </c>
      <c r="AB44" s="36">
        <f>VLOOKUP(C44,'[1]Allocation '!C$1:L$65536,10,0)</f>
        <v>58.130809246446624</v>
      </c>
      <c r="AC44" s="36">
        <f>VLOOKUP(C44,[1]Actuals!B$1:K$65536,10,0)</f>
        <v>35.619999999999997</v>
      </c>
      <c r="AD44" s="24">
        <f t="shared" si="8"/>
        <v>-38.724403699614165</v>
      </c>
      <c r="AE44" s="36">
        <f>VLOOKUP(C44,'[1]Allocation '!C$1:M$65536,11,0)</f>
        <v>65.134221468063672</v>
      </c>
      <c r="AF44" s="36">
        <f>VLOOKUP(C44,[1]Actuals!B$1:L$65536,11,0)</f>
        <v>30.5</v>
      </c>
      <c r="AG44" s="24">
        <f t="shared" si="9"/>
        <v>-53.173617013362737</v>
      </c>
      <c r="AH44" s="36">
        <f>VLOOKUP(C44,'[1]Allocation '!C$1:N$65536,12,0)</f>
        <v>95.222343232214641</v>
      </c>
      <c r="AI44" s="36">
        <f>VLOOKUP(C44,[1]Actuals!B$1:M$65536,12,0)</f>
        <v>65.25</v>
      </c>
      <c r="AJ44" s="24">
        <f t="shared" si="10"/>
        <v>-31.476166427791402</v>
      </c>
      <c r="AK44" s="36">
        <f>VLOOKUP(C44,'[1]Allocation '!C$1:O$65536,13,0)</f>
        <v>113.88510674850637</v>
      </c>
      <c r="AL44" s="36">
        <f>VLOOKUP(C44,[1]Actuals!B$1:N$65536,13,0)</f>
        <v>108.3</v>
      </c>
      <c r="AM44" s="24">
        <f t="shared" si="11"/>
        <v>-4.9041590318214512</v>
      </c>
      <c r="AN44" s="36">
        <f>VLOOKUP(C44,'[1]Allocation '!C$1:P$65536,14,0)</f>
        <v>125.56083962017371</v>
      </c>
      <c r="AO44" s="36">
        <f>VLOOKUP(C44,[1]Actuals!B$1:O$65536,14,0)</f>
        <v>116.57</v>
      </c>
      <c r="AP44" s="24">
        <f t="shared" si="12"/>
        <v>-7.1605443603048098</v>
      </c>
      <c r="AQ44" s="36">
        <f>VLOOKUP(C44,'[1]Allocation '!C$1:Q$65536,15,0)</f>
        <v>124.30906866618976</v>
      </c>
      <c r="AR44" s="36">
        <f>VLOOKUP(C44,[1]Actuals!B$1:P$65536,15,0)</f>
        <v>119.77</v>
      </c>
      <c r="AS44" s="24">
        <f t="shared" si="13"/>
        <v>-3.6514380767976284</v>
      </c>
      <c r="AT44" s="36">
        <f>VLOOKUP(C44,'[1]Allocation '!C$1:R$65536,16,0)</f>
        <v>97.222946531402627</v>
      </c>
      <c r="AU44" s="36">
        <f>VLOOKUP(C44,[1]Actuals!B$1:Q$65536,16,0)</f>
        <v>119.69</v>
      </c>
      <c r="AV44" s="24">
        <f t="shared" si="14"/>
        <v>23.108797120585724</v>
      </c>
      <c r="AW44" s="36">
        <f>VLOOKUP(C44,'[1]Allocation '!C$1:S$65536,17,0)</f>
        <v>66.554910902722185</v>
      </c>
      <c r="AX44" s="36">
        <f>VLOOKUP(C44,[1]Actuals!B$1:R$65536,17,0)</f>
        <v>106.48</v>
      </c>
      <c r="AY44" s="24">
        <f t="shared" si="15"/>
        <v>59.98819404271012</v>
      </c>
      <c r="AZ44" s="36">
        <f>VLOOKUP('[1]07.03.2024'!C44,'[1]Allocation '!C$1:T$65536,18,0)</f>
        <v>40.02029175467424</v>
      </c>
      <c r="BA44" s="36">
        <f>VLOOKUP(C44,[1]Actuals!B$1:S$65536,18,0)</f>
        <v>103.81</v>
      </c>
      <c r="BB44" s="24">
        <f t="shared" si="16"/>
        <v>159.39341131333788</v>
      </c>
      <c r="BC44" s="36">
        <f>VLOOKUP(C44,'[1]Allocation '!C$1:U$65536,19,0)</f>
        <v>29.813059571625409</v>
      </c>
      <c r="BD44" s="36">
        <f>VLOOKUP(C44,[1]Actuals!B$1:T$65536,19,0)</f>
        <v>100.3</v>
      </c>
      <c r="BE44" s="24">
        <f t="shared" si="17"/>
        <v>236.42974401547357</v>
      </c>
      <c r="BF44" s="36">
        <f>VLOOKUP(C44,'[1]Allocation '!C$1:V$65536,20,0)</f>
        <v>26.631316600037859</v>
      </c>
      <c r="BG44" s="36">
        <f>VLOOKUP(C44,[1]Actuals!B$1:U$65536,20,0)</f>
        <v>66.13</v>
      </c>
      <c r="BH44" s="24">
        <f t="shared" si="18"/>
        <v>148.31667541328386</v>
      </c>
      <c r="BI44" s="36">
        <f>VLOOKUP(C44,'[1]Allocation '!C$1:W$65536,21,0)</f>
        <v>23.631902663172529</v>
      </c>
      <c r="BJ44" s="36">
        <f>VLOOKUP(C44,[1]Actuals!B$1:V$65536,21,0)</f>
        <v>33.21</v>
      </c>
      <c r="BK44" s="24">
        <f t="shared" si="19"/>
        <v>40.530368939585145</v>
      </c>
      <c r="BL44" s="36">
        <f>VLOOKUP(C44,'[1]Allocation '!C$1:X$65536,22,0)</f>
        <v>27.187041596064262</v>
      </c>
      <c r="BM44" s="36">
        <f>VLOOKUP(C44,[1]Actuals!B$1:W$65536,22,0)</f>
        <v>33.08</v>
      </c>
      <c r="BN44" s="24">
        <f t="shared" si="20"/>
        <v>21.675614770784151</v>
      </c>
      <c r="BO44" s="36">
        <f>VLOOKUP(C44,'[1]Allocation '!C$1:Y$65536,23,0)</f>
        <v>29.547501252035307</v>
      </c>
      <c r="BP44" s="36">
        <f>VLOOKUP(C44,[1]Actuals!B$1:X$65536,23,0)</f>
        <v>31.9</v>
      </c>
      <c r="BQ44" s="24">
        <f t="shared" si="21"/>
        <v>7.9617519190481305</v>
      </c>
      <c r="BR44" s="36">
        <f>VLOOKUP(C44,'[1]Allocation '!C$1:Z$65536,24,0)</f>
        <v>25.864542125056133</v>
      </c>
      <c r="BS44" s="36">
        <f>VLOOKUP(C44,[1]Actuals!B$1:Y$65536,24,0)</f>
        <v>36.32</v>
      </c>
      <c r="BT44" s="24">
        <f t="shared" si="22"/>
        <v>40.423904758844351</v>
      </c>
      <c r="BU44" s="36">
        <f>VLOOKUP(C44,'[1]Allocation '!C$1:AA$65536,25,0)</f>
        <v>27.191198057241877</v>
      </c>
      <c r="BV44" s="36">
        <f>VLOOKUP(C44,[1]Actuals!B$1:Z$65536,25,0)</f>
        <v>64.08</v>
      </c>
      <c r="BW44" s="24">
        <f t="shared" si="23"/>
        <v>135.66449652237176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f>VLOOKUP(C45,'[1]Allocation '!C$1:D$65536,2,0)</f>
        <v>105.20319702466932</v>
      </c>
      <c r="E45" s="36">
        <f>VLOOKUP(C45,[1]Actuals!B$1:C$65536,2,0)</f>
        <v>102</v>
      </c>
      <c r="F45" s="24">
        <f t="shared" si="0"/>
        <v>-3.0447715613796387</v>
      </c>
      <c r="G45" s="36">
        <f>VLOOKUP(C45,'[1]Allocation '!C$1:E$65536,3,0)</f>
        <v>107.71855846227047</v>
      </c>
      <c r="H45" s="36">
        <f>VLOOKUP(C45,[1]Actuals!B$1:D$65536,3,0)</f>
        <v>132</v>
      </c>
      <c r="I45" s="24">
        <f t="shared" si="1"/>
        <v>22.541558190489859</v>
      </c>
      <c r="J45" s="36">
        <f>VLOOKUP(C45,'[1]Allocation '!C$1:F$65536,4,0)</f>
        <v>116.61500527044122</v>
      </c>
      <c r="K45" s="36">
        <f>VLOOKUP(C45,[1]Actuals!B$1:E$65536,4,0)</f>
        <v>120</v>
      </c>
      <c r="L45" s="24">
        <f t="shared" si="2"/>
        <v>2.9027094083721572</v>
      </c>
      <c r="M45" s="36">
        <f>VLOOKUP(C45,'[1]Allocation '!C$1:G$65536,5,0)</f>
        <v>111.50482431321751</v>
      </c>
      <c r="N45" s="24">
        <f>VLOOKUP(C45,[1]Actuals!B$1:F$65536,5,0)</f>
        <v>138</v>
      </c>
      <c r="O45" s="24">
        <f t="shared" si="3"/>
        <v>23.761461308936223</v>
      </c>
      <c r="P45" s="36">
        <f>VLOOKUP(C45,'[1]Allocation '!C$1:H$65536,6,0)</f>
        <v>106.45551756575287</v>
      </c>
      <c r="Q45" s="36">
        <f>VLOOKUP(C45,[1]Actuals!B$1:G$65536,6,0)</f>
        <v>146</v>
      </c>
      <c r="R45" s="24">
        <f t="shared" si="4"/>
        <v>37.146484596087049</v>
      </c>
      <c r="S45" s="36">
        <f>VLOOKUP(C45,'[1]Allocation '!C$1:I$65536,7,0)</f>
        <v>119.18474906946047</v>
      </c>
      <c r="T45" s="36">
        <f>VLOOKUP(C45,[1]Actuals!B$1:H$65536,7,0)</f>
        <v>130</v>
      </c>
      <c r="U45" s="24">
        <f t="shared" si="5"/>
        <v>9.0743580994884194</v>
      </c>
      <c r="V45" s="37">
        <f>VLOOKUP(C45,'[1]Allocation '!C$1:J$65536,8,0)</f>
        <v>86.165258465620767</v>
      </c>
      <c r="W45" s="36">
        <f>VLOOKUP(C45,[1]Actuals!B$1:I$65536,8,0)</f>
        <v>94</v>
      </c>
      <c r="X45" s="24">
        <f t="shared" si="6"/>
        <v>9.0926919664556358</v>
      </c>
      <c r="Y45" s="36">
        <f>VLOOKUP(C45,'[1]Allocation '!C$1:K$65536,9,0)</f>
        <v>95.517647089520054</v>
      </c>
      <c r="Z45" s="36">
        <f>VLOOKUP(C45,[1]Actuals!B$1:J$65536,9,0)</f>
        <v>84</v>
      </c>
      <c r="AA45" s="24">
        <f t="shared" si="7"/>
        <v>-12.058135266591737</v>
      </c>
      <c r="AB45" s="36">
        <f>VLOOKUP(C45,'[1]Allocation '!C$1:L$65536,10,0)</f>
        <v>100.11417147999141</v>
      </c>
      <c r="AC45" s="36">
        <f>VLOOKUP(C45,[1]Actuals!B$1:K$65536,10,0)</f>
        <v>84</v>
      </c>
      <c r="AD45" s="24">
        <f t="shared" si="8"/>
        <v>-16.095794672996874</v>
      </c>
      <c r="AE45" s="36">
        <f>VLOOKUP(C45,'[1]Allocation '!C$1:M$65536,11,0)</f>
        <v>131.61131853968749</v>
      </c>
      <c r="AF45" s="36">
        <f>VLOOKUP(C45,[1]Actuals!B$1:L$65536,11,0)</f>
        <v>128</v>
      </c>
      <c r="AG45" s="24">
        <f t="shared" si="9"/>
        <v>-2.7439270267613742</v>
      </c>
      <c r="AH45" s="36">
        <f>VLOOKUP(C45,'[1]Allocation '!C$1:N$65536,12,0)</f>
        <v>129.44383629971375</v>
      </c>
      <c r="AI45" s="36">
        <f>VLOOKUP(C45,[1]Actuals!B$1:M$65536,12,0)</f>
        <v>116</v>
      </c>
      <c r="AJ45" s="24">
        <f t="shared" si="10"/>
        <v>-10.385845076922742</v>
      </c>
      <c r="AK45" s="36">
        <f>VLOOKUP(C45,'[1]Allocation '!C$1:O$65536,13,0)</f>
        <v>136.68299573114371</v>
      </c>
      <c r="AL45" s="36">
        <f>VLOOKUP(C45,[1]Actuals!B$1:N$65536,13,0)</f>
        <v>94</v>
      </c>
      <c r="AM45" s="24">
        <f t="shared" si="11"/>
        <v>-31.227729172033531</v>
      </c>
      <c r="AN45" s="36">
        <f>VLOOKUP(C45,'[1]Allocation '!C$1:P$65536,14,0)</f>
        <v>136.89767863187595</v>
      </c>
      <c r="AO45" s="36">
        <f>VLOOKUP(C45,[1]Actuals!B$1:O$65536,14,0)</f>
        <v>124</v>
      </c>
      <c r="AP45" s="24">
        <f t="shared" si="12"/>
        <v>-9.4214005385426507</v>
      </c>
      <c r="AQ45" s="36">
        <f>VLOOKUP(C45,'[1]Allocation '!C$1:Q$65536,15,0)</f>
        <v>135.06527504584915</v>
      </c>
      <c r="AR45" s="36">
        <f>VLOOKUP(C45,[1]Actuals!B$1:P$65536,15,0)</f>
        <v>128</v>
      </c>
      <c r="AS45" s="24">
        <f t="shared" si="13"/>
        <v>-5.231007780090609</v>
      </c>
      <c r="AT45" s="36">
        <f>VLOOKUP(C45,'[1]Allocation '!C$1:R$65536,16,0)</f>
        <v>126.11043947653597</v>
      </c>
      <c r="AU45" s="36">
        <f>VLOOKUP(C45,[1]Actuals!B$1:Q$65536,16,0)</f>
        <v>114</v>
      </c>
      <c r="AV45" s="24">
        <f t="shared" si="14"/>
        <v>-9.6030427986806224</v>
      </c>
      <c r="AW45" s="36">
        <f>VLOOKUP(C45,'[1]Allocation '!C$1:S$65536,17,0)</f>
        <v>109.84791119866769</v>
      </c>
      <c r="AX45" s="36">
        <f>VLOOKUP(C45,[1]Actuals!B$1:R$65536,17,0)</f>
        <v>126</v>
      </c>
      <c r="AY45" s="24">
        <f t="shared" si="15"/>
        <v>14.704047282355804</v>
      </c>
      <c r="AZ45" s="36">
        <f>VLOOKUP('[1]07.03.2024'!C45,'[1]Allocation '!C$1:T$65536,18,0)</f>
        <v>73.168412197939773</v>
      </c>
      <c r="BA45" s="36">
        <f>VLOOKUP(C45,[1]Actuals!B$1:S$65536,18,0)</f>
        <v>128</v>
      </c>
      <c r="BB45" s="24">
        <f t="shared" si="16"/>
        <v>74.938878889057179</v>
      </c>
      <c r="BC45" s="36">
        <f>VLOOKUP(C45,'[1]Allocation '!C$1:U$65536,19,0)</f>
        <v>58.715796713582868</v>
      </c>
      <c r="BD45" s="36">
        <f>VLOOKUP(C45,[1]Actuals!B$1:T$65536,19,0)</f>
        <v>66</v>
      </c>
      <c r="BE45" s="24">
        <f t="shared" si="17"/>
        <v>12.405866383708728</v>
      </c>
      <c r="BF45" s="36">
        <f>VLOOKUP(C45,'[1]Allocation '!C$1:V$65536,20,0)</f>
        <v>38.467457311165802</v>
      </c>
      <c r="BG45" s="36">
        <f>VLOOKUP(C45,[1]Actuals!B$1:U$65536,20,0)</f>
        <v>40</v>
      </c>
      <c r="BH45" s="24">
        <f t="shared" si="18"/>
        <v>3.9839978931733362</v>
      </c>
      <c r="BI45" s="36">
        <f>VLOOKUP(C45,'[1]Allocation '!C$1:W$65536,21,0)</f>
        <v>34.246231825444937</v>
      </c>
      <c r="BJ45" s="36">
        <f>VLOOKUP(C45,[1]Actuals!B$1:V$65536,21,0)</f>
        <v>60</v>
      </c>
      <c r="BK45" s="24">
        <f t="shared" si="19"/>
        <v>75.20175739574367</v>
      </c>
      <c r="BL45" s="36">
        <f>VLOOKUP(C45,'[1]Allocation '!C$1:X$65536,22,0)</f>
        <v>44.193913431487715</v>
      </c>
      <c r="BM45" s="36">
        <f>VLOOKUP(C45,[1]Actuals!B$1:W$65536,22,0)</f>
        <v>58</v>
      </c>
      <c r="BN45" s="24">
        <f t="shared" si="20"/>
        <v>31.23979185485662</v>
      </c>
      <c r="BO45" s="36">
        <f>VLOOKUP(C45,'[1]Allocation '!C$1:Y$65536,23,0)</f>
        <v>49.427386887045238</v>
      </c>
      <c r="BP45" s="36">
        <f>VLOOKUP(C45,[1]Actuals!B$1:X$65536,23,0)</f>
        <v>56</v>
      </c>
      <c r="BQ45" s="24">
        <f t="shared" si="21"/>
        <v>13.297512830235062</v>
      </c>
      <c r="BR45" s="36">
        <f>VLOOKUP(C45,'[1]Allocation '!C$1:Z$65536,24,0)</f>
        <v>42.729433627651218</v>
      </c>
      <c r="BS45" s="36">
        <f>VLOOKUP(C45,[1]Actuals!B$1:Y$65536,24,0)</f>
        <v>54</v>
      </c>
      <c r="BT45" s="24">
        <f t="shared" si="22"/>
        <v>26.376587320491261</v>
      </c>
      <c r="BU45" s="36">
        <f>VLOOKUP(C45,'[1]Allocation '!C$1:AA$65536,25,0)</f>
        <v>51.141994273465301</v>
      </c>
      <c r="BV45" s="36">
        <f>VLOOKUP(C45,[1]Actuals!B$1:Z$65536,25,0)</f>
        <v>56</v>
      </c>
      <c r="BW45" s="24">
        <f t="shared" si="23"/>
        <v>9.4990541443458039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f>VLOOKUP(C46,'[1]Allocation '!C$1:D$65536,2,0)</f>
        <v>36.467296547116312</v>
      </c>
      <c r="E46" s="36">
        <f>VLOOKUP(C46,[1]Actuals!B$1:C$65536,2,0)</f>
        <v>32.799999999999997</v>
      </c>
      <c r="F46" s="24">
        <f t="shared" si="0"/>
        <v>-10.056398182349797</v>
      </c>
      <c r="G46" s="36">
        <f>VLOOKUP(C46,'[1]Allocation '!C$1:E$65536,3,0)</f>
        <v>33.873480574292493</v>
      </c>
      <c r="H46" s="36">
        <f>VLOOKUP(C46,[1]Actuals!B$1:D$65536,3,0)</f>
        <v>32.200000000000003</v>
      </c>
      <c r="I46" s="24">
        <f t="shared" si="1"/>
        <v>-4.9403856524934158</v>
      </c>
      <c r="J46" s="36">
        <f>VLOOKUP(C46,'[1]Allocation '!C$1:F$65536,4,0)</f>
        <v>27.256443692178522</v>
      </c>
      <c r="K46" s="36">
        <f>VLOOKUP(C46,[1]Actuals!B$1:E$65536,4,0)</f>
        <v>24.6</v>
      </c>
      <c r="L46" s="24">
        <f t="shared" si="2"/>
        <v>-9.7461125970032931</v>
      </c>
      <c r="M46" s="36">
        <f>VLOOKUP(C46,'[1]Allocation '!C$1:G$65536,5,0)</f>
        <v>28.936861724210594</v>
      </c>
      <c r="N46" s="24">
        <f>VLOOKUP(C46,[1]Actuals!B$1:F$65536,5,0)</f>
        <v>16.600000000000001</v>
      </c>
      <c r="O46" s="24">
        <f t="shared" si="3"/>
        <v>-42.633723870231286</v>
      </c>
      <c r="P46" s="36">
        <f>VLOOKUP(C46,'[1]Allocation '!C$1:H$65536,6,0)</f>
        <v>28.709460445882172</v>
      </c>
      <c r="Q46" s="36">
        <f>VLOOKUP(C46,[1]Actuals!B$1:G$65536,6,0)</f>
        <v>19.5</v>
      </c>
      <c r="R46" s="24">
        <f t="shared" si="4"/>
        <v>-32.078138365721514</v>
      </c>
      <c r="S46" s="36">
        <f>VLOOKUP(C46,'[1]Allocation '!C$1:I$65536,7,0)</f>
        <v>24.719799806999205</v>
      </c>
      <c r="T46" s="36">
        <f>VLOOKUP(C46,[1]Actuals!B$1:H$65536,7,0)</f>
        <v>19.600000000000001</v>
      </c>
      <c r="U46" s="24">
        <f t="shared" si="5"/>
        <v>-20.711331996910328</v>
      </c>
      <c r="V46" s="37">
        <f>VLOOKUP(C46,'[1]Allocation '!C$1:J$65536,8,0)</f>
        <v>25.594650739492089</v>
      </c>
      <c r="W46" s="36">
        <f>VLOOKUP(C46,[1]Actuals!B$1:I$65536,8,0)</f>
        <v>21.4</v>
      </c>
      <c r="X46" s="24">
        <f t="shared" si="6"/>
        <v>-16.388778976459399</v>
      </c>
      <c r="Y46" s="36">
        <f>VLOOKUP(C46,'[1]Allocation '!C$1:K$65536,9,0)</f>
        <v>32.159338245629172</v>
      </c>
      <c r="Z46" s="36">
        <f>VLOOKUP(C46,[1]Actuals!B$1:J$65536,9,0)</f>
        <v>22.6</v>
      </c>
      <c r="AA46" s="24">
        <f t="shared" si="7"/>
        <v>-29.724922113185571</v>
      </c>
      <c r="AB46" s="36">
        <f>VLOOKUP(C46,'[1]Allocation '!C$1:L$65536,10,0)</f>
        <v>33.26374084657779</v>
      </c>
      <c r="AC46" s="36">
        <f>VLOOKUP(C46,[1]Actuals!B$1:K$65536,10,0)</f>
        <v>22.8</v>
      </c>
      <c r="AD46" s="24">
        <f t="shared" si="8"/>
        <v>-31.456897451310894</v>
      </c>
      <c r="AE46" s="36">
        <f>VLOOKUP(C46,'[1]Allocation '!C$1:M$65536,11,0)</f>
        <v>49.503802768905175</v>
      </c>
      <c r="AF46" s="36">
        <f>VLOOKUP(C46,[1]Actuals!B$1:L$65536,11,0)</f>
        <v>16.5</v>
      </c>
      <c r="AG46" s="24">
        <f t="shared" si="9"/>
        <v>-66.669227257094391</v>
      </c>
      <c r="AH46" s="36">
        <f>VLOOKUP(C46,'[1]Allocation '!C$1:N$65536,12,0)</f>
        <v>41.676992748013895</v>
      </c>
      <c r="AI46" s="36">
        <f>VLOOKUP(C46,[1]Actuals!B$1:M$65536,12,0)</f>
        <v>33.200000000000003</v>
      </c>
      <c r="AJ46" s="24">
        <f t="shared" si="10"/>
        <v>-20.339741879331878</v>
      </c>
      <c r="AK46" s="36">
        <f>VLOOKUP(C46,'[1]Allocation '!C$1:O$65536,13,0)</f>
        <v>39.257234460948716</v>
      </c>
      <c r="AL46" s="36">
        <f>VLOOKUP(C46,[1]Actuals!B$1:N$65536,13,0)</f>
        <v>27</v>
      </c>
      <c r="AM46" s="24">
        <f t="shared" si="11"/>
        <v>-31.222867910223396</v>
      </c>
      <c r="AN46" s="36">
        <f>VLOOKUP(C46,'[1]Allocation '!C$1:P$65536,14,0)</f>
        <v>32.299296052208234</v>
      </c>
      <c r="AO46" s="36">
        <f>VLOOKUP(C46,[1]Actuals!B$1:O$65536,14,0)</f>
        <v>24.8</v>
      </c>
      <c r="AP46" s="24">
        <f t="shared" si="12"/>
        <v>-23.218140853863972</v>
      </c>
      <c r="AQ46" s="36">
        <f>VLOOKUP(C46,'[1]Allocation '!C$1:Q$65536,15,0)</f>
        <v>37.170181539835497</v>
      </c>
      <c r="AR46" s="36">
        <f>VLOOKUP(C46,[1]Actuals!B$1:P$65536,15,0)</f>
        <v>26.8</v>
      </c>
      <c r="AS46" s="24">
        <f t="shared" si="13"/>
        <v>-27.899195296427898</v>
      </c>
      <c r="AT46" s="36">
        <f>VLOOKUP(C46,'[1]Allocation '!C$1:R$65536,16,0)</f>
        <v>32.34784036979439</v>
      </c>
      <c r="AU46" s="36">
        <f>VLOOKUP(C46,[1]Actuals!B$1:Q$65536,16,0)</f>
        <v>18.600000000000001</v>
      </c>
      <c r="AV46" s="24">
        <f t="shared" si="14"/>
        <v>-42.500025388500987</v>
      </c>
      <c r="AW46" s="36">
        <f>VLOOKUP(C46,'[1]Allocation '!C$1:S$65536,17,0)</f>
        <v>25.708103587251216</v>
      </c>
      <c r="AX46" s="36">
        <f>VLOOKUP(C46,[1]Actuals!B$1:R$65536,17,0)</f>
        <v>23.4</v>
      </c>
      <c r="AY46" s="24">
        <f t="shared" si="15"/>
        <v>-8.9781168782742036</v>
      </c>
      <c r="AZ46" s="36">
        <f>VLOOKUP('[1]07.03.2024'!C46,'[1]Allocation '!C$1:T$65536,18,0)</f>
        <v>15.846418553365963</v>
      </c>
      <c r="BA46" s="36">
        <f>VLOOKUP(C46,[1]Actuals!B$1:S$65536,18,0)</f>
        <v>28</v>
      </c>
      <c r="BB46" s="24">
        <f t="shared" si="16"/>
        <v>76.696077449326722</v>
      </c>
      <c r="BC46" s="36">
        <f>VLOOKUP(C46,'[1]Allocation '!C$1:U$65536,19,0)</f>
        <v>17.870767197418971</v>
      </c>
      <c r="BD46" s="36">
        <f>VLOOKUP(C46,[1]Actuals!B$1:T$65536,19,0)</f>
        <v>25.2</v>
      </c>
      <c r="BE46" s="24">
        <f t="shared" si="17"/>
        <v>41.012412738718744</v>
      </c>
      <c r="BF46" s="36">
        <f>VLOOKUP(C46,'[1]Allocation '!C$1:V$65536,20,0)</f>
        <v>18.822751547557623</v>
      </c>
      <c r="BG46" s="36">
        <f>VLOOKUP(C46,[1]Actuals!B$1:U$65536,20,0)</f>
        <v>24.4</v>
      </c>
      <c r="BH46" s="24">
        <f t="shared" si="18"/>
        <v>29.6303568495333</v>
      </c>
      <c r="BI46" s="36">
        <f>VLOOKUP(C46,'[1]Allocation '!C$1:W$65536,21,0)</f>
        <v>17.513643117749471</v>
      </c>
      <c r="BJ46" s="36">
        <f>VLOOKUP(C46,[1]Actuals!B$1:V$65536,21,0)</f>
        <v>26.2</v>
      </c>
      <c r="BK46" s="24">
        <f t="shared" si="19"/>
        <v>49.597658373243924</v>
      </c>
      <c r="BL46" s="36">
        <f>VLOOKUP(C46,'[1]Allocation '!C$1:X$65536,22,0)</f>
        <v>20.300456169748422</v>
      </c>
      <c r="BM46" s="36">
        <f>VLOOKUP(C46,[1]Actuals!B$1:W$65536,22,0)</f>
        <v>25.4</v>
      </c>
      <c r="BN46" s="24">
        <f t="shared" si="20"/>
        <v>25.120341078102847</v>
      </c>
      <c r="BO46" s="36">
        <f>VLOOKUP(C46,'[1]Allocation '!C$1:Y$65536,23,0)</f>
        <v>21.650012438127252</v>
      </c>
      <c r="BP46" s="36">
        <f>VLOOKUP(C46,[1]Actuals!B$1:X$65536,23,0)</f>
        <v>24</v>
      </c>
      <c r="BQ46" s="24">
        <f t="shared" si="21"/>
        <v>10.85443977729199</v>
      </c>
      <c r="BR46" s="36">
        <f>VLOOKUP(C46,'[1]Allocation '!C$1:Z$65536,24,0)</f>
        <v>18.490878799930485</v>
      </c>
      <c r="BS46" s="36">
        <f>VLOOKUP(C46,[1]Actuals!B$1:Y$65536,24,0)</f>
        <v>25</v>
      </c>
      <c r="BT46" s="24">
        <f t="shared" si="22"/>
        <v>35.201794736191694</v>
      </c>
      <c r="BU46" s="36">
        <f>VLOOKUP(C46,'[1]Allocation '!C$1:AA$65536,25,0)</f>
        <v>25.127202971549686</v>
      </c>
      <c r="BV46" s="36">
        <f>VLOOKUP(C46,[1]Actuals!B$1:Z$65536,25,0)</f>
        <v>26.2</v>
      </c>
      <c r="BW46" s="24">
        <f t="shared" si="23"/>
        <v>4.2694645705890535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f>VLOOKUP(C47,'[1]Allocation '!C$1:D$65536,2,0)</f>
        <v>22.233333333333334</v>
      </c>
      <c r="E47" s="36">
        <f>VLOOKUP(C47,[1]Actuals!B$1:C$65536,2,0)</f>
        <v>37</v>
      </c>
      <c r="F47" s="24">
        <f t="shared" si="0"/>
        <v>66.416791604197883</v>
      </c>
      <c r="G47" s="36">
        <f>VLOOKUP(C47,'[1]Allocation '!C$1:E$65536,3,0)</f>
        <v>23.666666666666668</v>
      </c>
      <c r="H47" s="36">
        <f>VLOOKUP(C47,[1]Actuals!B$1:D$65536,3,0)</f>
        <v>37</v>
      </c>
      <c r="I47" s="24">
        <f t="shared" si="1"/>
        <v>56.338028169014073</v>
      </c>
      <c r="J47" s="36">
        <f>VLOOKUP(C47,'[1]Allocation '!C$1:F$65536,4,0)</f>
        <v>24.3</v>
      </c>
      <c r="K47" s="36">
        <f>VLOOKUP(C47,[1]Actuals!B$1:E$65536,4,0)</f>
        <v>34</v>
      </c>
      <c r="L47" s="24">
        <f t="shared" si="2"/>
        <v>39.917695473251023</v>
      </c>
      <c r="M47" s="36">
        <f>VLOOKUP(C47,'[1]Allocation '!C$1:G$65536,5,0)</f>
        <v>24.666666666666668</v>
      </c>
      <c r="N47" s="24">
        <f>VLOOKUP(C47,[1]Actuals!B$1:F$65536,5,0)</f>
        <v>43</v>
      </c>
      <c r="O47" s="24">
        <f t="shared" si="3"/>
        <v>74.324324324324323</v>
      </c>
      <c r="P47" s="36">
        <f>VLOOKUP(C47,'[1]Allocation '!C$1:H$65536,6,0)</f>
        <v>27.066666666666663</v>
      </c>
      <c r="Q47" s="36">
        <f>VLOOKUP(C47,[1]Actuals!B$1:G$65536,6,0)</f>
        <v>52</v>
      </c>
      <c r="R47" s="24">
        <f t="shared" si="4"/>
        <v>92.118226600985253</v>
      </c>
      <c r="S47" s="36">
        <f>VLOOKUP(C47,'[1]Allocation '!C$1:I$65536,7,0)</f>
        <v>27.966666666666669</v>
      </c>
      <c r="T47" s="36">
        <f>VLOOKUP(C47,[1]Actuals!B$1:H$65536,7,0)</f>
        <v>52</v>
      </c>
      <c r="U47" s="24">
        <f t="shared" si="5"/>
        <v>85.935637663885572</v>
      </c>
      <c r="V47" s="37">
        <f>VLOOKUP(C47,'[1]Allocation '!C$1:J$65536,8,0)</f>
        <v>29.599999999999998</v>
      </c>
      <c r="W47" s="36">
        <f>VLOOKUP(C47,[1]Actuals!B$1:I$65536,8,0)</f>
        <v>38</v>
      </c>
      <c r="X47" s="24">
        <f t="shared" si="6"/>
        <v>28.37837837837839</v>
      </c>
      <c r="Y47" s="36">
        <f>VLOOKUP(C47,'[1]Allocation '!C$1:K$65536,9,0)</f>
        <v>32.833333333333336</v>
      </c>
      <c r="Z47" s="36">
        <f>VLOOKUP(C47,[1]Actuals!B$1:J$65536,9,0)</f>
        <v>46</v>
      </c>
      <c r="AA47" s="24">
        <f t="shared" si="7"/>
        <v>40.101522842639589</v>
      </c>
      <c r="AB47" s="36">
        <f>VLOOKUP(C47,'[1]Allocation '!C$1:L$65536,10,0)</f>
        <v>36</v>
      </c>
      <c r="AC47" s="36">
        <f>VLOOKUP(C47,[1]Actuals!B$1:K$65536,10,0)</f>
        <v>46</v>
      </c>
      <c r="AD47" s="24">
        <f t="shared" si="8"/>
        <v>27.777777777777779</v>
      </c>
      <c r="AE47" s="36">
        <f>VLOOKUP(C47,'[1]Allocation '!C$1:M$65536,11,0)</f>
        <v>38</v>
      </c>
      <c r="AF47" s="36">
        <f>VLOOKUP(C47,[1]Actuals!B$1:L$65536,11,0)</f>
        <v>54</v>
      </c>
      <c r="AG47" s="24">
        <f t="shared" si="9"/>
        <v>42.105263157894733</v>
      </c>
      <c r="AH47" s="36">
        <f>VLOOKUP(C47,'[1]Allocation '!C$1:N$65536,12,0)</f>
        <v>41.5</v>
      </c>
      <c r="AI47" s="36">
        <f>VLOOKUP(C47,[1]Actuals!B$1:M$65536,12,0)</f>
        <v>56</v>
      </c>
      <c r="AJ47" s="24">
        <f t="shared" si="10"/>
        <v>34.939759036144579</v>
      </c>
      <c r="AK47" s="36">
        <f>VLOOKUP(C47,'[1]Allocation '!C$1:O$65536,13,0)</f>
        <v>38</v>
      </c>
      <c r="AL47" s="36">
        <f>VLOOKUP(C47,[1]Actuals!B$1:N$65536,13,0)</f>
        <v>47</v>
      </c>
      <c r="AM47" s="24">
        <f t="shared" si="11"/>
        <v>23.684210526315788</v>
      </c>
      <c r="AN47" s="36">
        <f>VLOOKUP(C47,'[1]Allocation '!C$1:P$65536,14,0)</f>
        <v>44</v>
      </c>
      <c r="AO47" s="36">
        <f>VLOOKUP(C47,[1]Actuals!B$1:O$65536,14,0)</f>
        <v>55</v>
      </c>
      <c r="AP47" s="24">
        <f t="shared" si="12"/>
        <v>25</v>
      </c>
      <c r="AQ47" s="36">
        <f>VLOOKUP(C47,'[1]Allocation '!C$1:Q$65536,15,0)</f>
        <v>39.5</v>
      </c>
      <c r="AR47" s="36">
        <f>VLOOKUP(C47,[1]Actuals!B$1:P$65536,15,0)</f>
        <v>54</v>
      </c>
      <c r="AS47" s="24">
        <f t="shared" si="13"/>
        <v>36.708860759493675</v>
      </c>
      <c r="AT47" s="36">
        <f>VLOOKUP(C47,'[1]Allocation '!C$1:R$65536,16,0)</f>
        <v>39</v>
      </c>
      <c r="AU47" s="36">
        <f>VLOOKUP(C47,[1]Actuals!B$1:Q$65536,16,0)</f>
        <v>54</v>
      </c>
      <c r="AV47" s="24">
        <f t="shared" si="14"/>
        <v>38.461538461538467</v>
      </c>
      <c r="AW47" s="36">
        <f>VLOOKUP(C47,'[1]Allocation '!C$1:S$65536,17,0)</f>
        <v>40</v>
      </c>
      <c r="AX47" s="36">
        <f>VLOOKUP(C47,[1]Actuals!B$1:R$65536,17,0)</f>
        <v>57</v>
      </c>
      <c r="AY47" s="24">
        <f t="shared" si="15"/>
        <v>42.5</v>
      </c>
      <c r="AZ47" s="36">
        <f>VLOOKUP('[1]07.03.2024'!C47,'[1]Allocation '!C$1:T$65536,18,0)</f>
        <v>43.5</v>
      </c>
      <c r="BA47" s="36">
        <f>VLOOKUP(C47,[1]Actuals!B$1:S$65536,18,0)</f>
        <v>45</v>
      </c>
      <c r="BB47" s="24">
        <f t="shared" si="16"/>
        <v>3.4482758620689653</v>
      </c>
      <c r="BC47" s="36">
        <f>VLOOKUP(C47,'[1]Allocation '!C$1:U$65536,19,0)</f>
        <v>44</v>
      </c>
      <c r="BD47" s="36">
        <f>VLOOKUP(C47,[1]Actuals!B$1:T$65536,19,0)</f>
        <v>50</v>
      </c>
      <c r="BE47" s="24">
        <f t="shared" si="17"/>
        <v>13.636363636363635</v>
      </c>
      <c r="BF47" s="36">
        <f>VLOOKUP(C47,'[1]Allocation '!C$1:V$65536,20,0)</f>
        <v>41</v>
      </c>
      <c r="BG47" s="36">
        <f>VLOOKUP(C47,[1]Actuals!B$1:U$65536,20,0)</f>
        <v>41</v>
      </c>
      <c r="BH47" s="24">
        <f t="shared" si="18"/>
        <v>0</v>
      </c>
      <c r="BI47" s="36">
        <f>VLOOKUP(C47,'[1]Allocation '!C$1:W$65536,21,0)</f>
        <v>38.5</v>
      </c>
      <c r="BJ47" s="36">
        <f>VLOOKUP(C47,[1]Actuals!B$1:V$65536,21,0)</f>
        <v>45</v>
      </c>
      <c r="BK47" s="24">
        <f t="shared" si="19"/>
        <v>16.883116883116884</v>
      </c>
      <c r="BL47" s="36">
        <f>VLOOKUP(C47,'[1]Allocation '!C$1:X$65536,22,0)</f>
        <v>34</v>
      </c>
      <c r="BM47" s="36">
        <f>VLOOKUP(C47,[1]Actuals!B$1:W$65536,22,0)</f>
        <v>42</v>
      </c>
      <c r="BN47" s="24">
        <f t="shared" si="20"/>
        <v>23.52941176470588</v>
      </c>
      <c r="BO47" s="36">
        <f>VLOOKUP(C47,'[1]Allocation '!C$1:Y$65536,23,0)</f>
        <v>34</v>
      </c>
      <c r="BP47" s="36">
        <f>VLOOKUP(C47,[1]Actuals!B$1:X$65536,23,0)</f>
        <v>39</v>
      </c>
      <c r="BQ47" s="24">
        <f t="shared" si="21"/>
        <v>14.705882352941178</v>
      </c>
      <c r="BR47" s="36">
        <f>VLOOKUP(C47,'[1]Allocation '!C$1:Z$65536,24,0)</f>
        <v>32.5</v>
      </c>
      <c r="BS47" s="36">
        <f>VLOOKUP(C47,[1]Actuals!B$1:Y$65536,24,0)</f>
        <v>38</v>
      </c>
      <c r="BT47" s="24">
        <f t="shared" si="22"/>
        <v>16.923076923076923</v>
      </c>
      <c r="BU47" s="36">
        <f>VLOOKUP(C47,'[1]Allocation '!C$1:AA$65536,25,0)</f>
        <v>31.5</v>
      </c>
      <c r="BV47" s="36">
        <f>VLOOKUP(C47,[1]Actuals!B$1:Z$65536,25,0)</f>
        <v>36</v>
      </c>
      <c r="BW47" s="24">
        <f t="shared" si="23"/>
        <v>14.285714285714285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f>VLOOKUP(C48,'[1]Allocation '!C$1:D$65536,2,0)</f>
        <v>31.844017036615153</v>
      </c>
      <c r="E48" s="36">
        <f>VLOOKUP(C48,[1]Actuals!B$1:C$65536,2,0)</f>
        <v>35</v>
      </c>
      <c r="F48" s="24">
        <f>(E48-D48)/D48*100</f>
        <v>9.9107564217039847</v>
      </c>
      <c r="G48" s="36">
        <f>VLOOKUP(C48,'[1]Allocation '!C$1:E$65536,3,0)</f>
        <v>36.499676834323047</v>
      </c>
      <c r="H48" s="36">
        <f>VLOOKUP(C48,[1]Actuals!B$1:D$65536,3,0)</f>
        <v>42</v>
      </c>
      <c r="I48" s="24">
        <f>(H48-G48)/G48*100</f>
        <v>15.069511959362439</v>
      </c>
      <c r="J48" s="36">
        <f>VLOOKUP(C48,'[1]Allocation '!C$1:F$65536,4,0)</f>
        <v>32.855814976989393</v>
      </c>
      <c r="K48" s="36">
        <f>VLOOKUP(C48,[1]Actuals!B$1:E$65536,4,0)</f>
        <v>30</v>
      </c>
      <c r="L48" s="24">
        <f>(K48-J48)/J48*100</f>
        <v>-8.6919620742613333</v>
      </c>
      <c r="M48" s="36">
        <f>VLOOKUP(C48,'[1]Allocation '!C$1:G$65536,5,0)</f>
        <v>34.901916553324178</v>
      </c>
      <c r="N48" s="24">
        <f>VLOOKUP(C48,[1]Actuals!B$1:F$65536,5,0)</f>
        <v>37</v>
      </c>
      <c r="O48" s="24">
        <f>(N48-M48)/M48*100</f>
        <v>6.0113703024597767</v>
      </c>
      <c r="P48" s="36">
        <f>VLOOKUP(C48,'[1]Allocation '!C$1:H$65536,6,0)</f>
        <v>38.139575190879967</v>
      </c>
      <c r="Q48" s="36">
        <f>VLOOKUP(C48,[1]Actuals!B$1:G$65536,6,0)</f>
        <v>48</v>
      </c>
      <c r="R48" s="24">
        <f>(Q48-P48)/P48*100</f>
        <v>25.853525530294537</v>
      </c>
      <c r="S48" s="36">
        <f>VLOOKUP(C48,'[1]Allocation '!C$1:I$65536,7,0)</f>
        <v>39.728249689820153</v>
      </c>
      <c r="T48" s="36">
        <f>VLOOKUP(C48,[1]Actuals!B$1:H$65536,7,0)</f>
        <v>36</v>
      </c>
      <c r="U48" s="24">
        <f>(T48-S48)/S48*100</f>
        <v>-9.3843794250403842</v>
      </c>
      <c r="V48" s="37">
        <f>VLOOKUP(C48,'[1]Allocation '!C$1:J$65536,8,0)</f>
        <v>20.006655279236444</v>
      </c>
      <c r="W48" s="36">
        <f>VLOOKUP(C48,[1]Actuals!B$1:I$65536,8,0)</f>
        <v>19</v>
      </c>
      <c r="X48" s="24">
        <f>(W48-V48)/V48*100</f>
        <v>-5.031602060346307</v>
      </c>
      <c r="Y48" s="36">
        <f>VLOOKUP(C48,'[1]Allocation '!C$1:K$65536,9,0)</f>
        <v>22.578156870001042</v>
      </c>
      <c r="Z48" s="36">
        <f>VLOOKUP(C48,[1]Actuals!B$1:J$65536,9,0)</f>
        <v>15</v>
      </c>
      <c r="AA48" s="24">
        <f>(Z48-Y48)/Y48*100</f>
        <v>-33.564107617969135</v>
      </c>
      <c r="AB48" s="36">
        <f>VLOOKUP(C48,'[1]Allocation '!C$1:L$65536,10,0)</f>
        <v>21.716522071573763</v>
      </c>
      <c r="AC48" s="36">
        <f>VLOOKUP(C48,[1]Actuals!B$1:K$65536,10,0)</f>
        <v>15</v>
      </c>
      <c r="AD48" s="24">
        <f>(AC48-AB48)/AB48*100</f>
        <v>-30.928166349276882</v>
      </c>
      <c r="AE48" s="36">
        <f>VLOOKUP(C48,'[1]Allocation '!C$1:M$65536,11,0)</f>
        <v>45.532198585699959</v>
      </c>
      <c r="AF48" s="36">
        <f>VLOOKUP(C48,[1]Actuals!B$1:L$65536,11,0)</f>
        <v>22</v>
      </c>
      <c r="AG48" s="24">
        <f>(AF48-AE48)/AE48*100</f>
        <v>-51.68254403838646</v>
      </c>
      <c r="AH48" s="36">
        <f>VLOOKUP(C48,'[1]Allocation '!C$1:N$65536,12,0)</f>
        <v>41.186675186272552</v>
      </c>
      <c r="AI48" s="36">
        <f>VLOOKUP(C48,[1]Actuals!B$1:M$65536,12,0)</f>
        <v>36</v>
      </c>
      <c r="AJ48" s="24">
        <f>(AI48-AH48)/AH48*100</f>
        <v>-12.593090272072416</v>
      </c>
      <c r="AK48" s="36">
        <f>VLOOKUP(C48,'[1]Allocation '!C$1:O$65536,13,0)</f>
        <v>39.648502578499695</v>
      </c>
      <c r="AL48" s="36">
        <f>VLOOKUP(C48,[1]Actuals!B$1:N$65536,13,0)</f>
        <v>37</v>
      </c>
      <c r="AM48" s="24">
        <f>(AL48-AK48)/AK48*100</f>
        <v>-6.6799561301361887</v>
      </c>
      <c r="AN48" s="36">
        <f>VLOOKUP(C48,'[1]Allocation '!C$1:P$65536,14,0)</f>
        <v>42.780524572461232</v>
      </c>
      <c r="AO48" s="36">
        <f>VLOOKUP(C48,[1]Actuals!B$1:O$65536,14,0)</f>
        <v>31</v>
      </c>
      <c r="AP48" s="24">
        <f>(AO48-AN48)/AN48*100</f>
        <v>-27.537120430834115</v>
      </c>
      <c r="AQ48" s="36">
        <f>VLOOKUP(C48,'[1]Allocation '!C$1:Q$65536,15,0)</f>
        <v>39.212499206859427</v>
      </c>
      <c r="AR48" s="36">
        <f>VLOOKUP(C48,[1]Actuals!B$1:P$65536,15,0)</f>
        <v>37</v>
      </c>
      <c r="AS48" s="24">
        <f>(AR48-AQ48)/AQ48*100</f>
        <v>-5.6423315310450679</v>
      </c>
      <c r="AT48" s="36">
        <f>VLOOKUP(C48,'[1]Allocation '!C$1:R$65536,16,0)</f>
        <v>41.353287741628328</v>
      </c>
      <c r="AU48" s="36">
        <f>VLOOKUP(C48,[1]Actuals!B$1:Q$65536,16,0)</f>
        <v>36</v>
      </c>
      <c r="AV48" s="24">
        <f>(AU48-AT48)/AT48*100</f>
        <v>-12.945253047533233</v>
      </c>
      <c r="AW48" s="36">
        <f>VLOOKUP(C48,'[1]Allocation '!C$1:S$65536,17,0)</f>
        <v>42.462217774274905</v>
      </c>
      <c r="AX48" s="36">
        <f>VLOOKUP(C48,[1]Actuals!B$1:R$65536,17,0)</f>
        <v>42</v>
      </c>
      <c r="AY48" s="24">
        <f>(AX48-AW48)/AW48*100</f>
        <v>-1.0885389376786914</v>
      </c>
      <c r="AZ48" s="36">
        <f>VLOOKUP('[1]07.03.2024'!C48,'[1]Allocation '!C$1:T$65536,18,0)</f>
        <v>32.339629700746862</v>
      </c>
      <c r="BA48" s="36">
        <f>VLOOKUP(C48,[1]Actuals!B$1:S$65536,18,0)</f>
        <v>46</v>
      </c>
      <c r="BB48" s="24">
        <f>(BA48-AZ48)/AZ48*100</f>
        <v>42.240342346708012</v>
      </c>
      <c r="BC48" s="36">
        <f>VLOOKUP(C48,'[1]Allocation '!C$1:U$65536,19,0)</f>
        <v>25.944189245536617</v>
      </c>
      <c r="BD48" s="36">
        <f>VLOOKUP(C48,[1]Actuals!B$1:T$65536,19,0)</f>
        <v>33</v>
      </c>
      <c r="BE48" s="24">
        <f>(BD48-BC48)/BC48*100</f>
        <v>27.196111960512511</v>
      </c>
      <c r="BF48" s="36">
        <f>VLOOKUP(C48,'[1]Allocation '!C$1:V$65536,20,0)</f>
        <v>23.89146921320269</v>
      </c>
      <c r="BG48" s="36">
        <f>VLOOKUP(C48,[1]Actuals!B$1:U$65536,20,0)</f>
        <v>14</v>
      </c>
      <c r="BH48" s="24">
        <f>(BG48-BF48)/BF48*100</f>
        <v>-41.401678251484654</v>
      </c>
      <c r="BI48" s="36">
        <f>VLOOKUP(C48,'[1]Allocation '!C$1:W$65536,21,0)</f>
        <v>21.028387962992504</v>
      </c>
      <c r="BJ48" s="36">
        <f>VLOOKUP(C48,[1]Actuals!B$1:V$65536,21,0)</f>
        <v>19</v>
      </c>
      <c r="BK48" s="24">
        <f>(BJ48-BI48)/BI48*100</f>
        <v>-9.6459508287664697</v>
      </c>
      <c r="BL48" s="36">
        <f>VLOOKUP(C48,'[1]Allocation '!C$1:X$65536,22,0)</f>
        <v>23.953340613272477</v>
      </c>
      <c r="BM48" s="36">
        <f>VLOOKUP(C48,[1]Actuals!B$1:W$65536,22,0)</f>
        <v>18</v>
      </c>
      <c r="BN48" s="24">
        <f>(BM48-BL48)/BL48*100</f>
        <v>-24.853905387934695</v>
      </c>
      <c r="BO48" s="36">
        <f>VLOOKUP(C48,'[1]Allocation '!C$1:Y$65536,23,0)</f>
        <v>24.781775243642517</v>
      </c>
      <c r="BP48" s="36">
        <f>VLOOKUP(C48,[1]Actuals!B$1:X$65536,23,0)</f>
        <v>18</v>
      </c>
      <c r="BQ48" s="24">
        <f>(BP48-BO48)/BO48*100</f>
        <v>-27.365978332735885</v>
      </c>
      <c r="BR48" s="36">
        <f>VLOOKUP(C48,'[1]Allocation '!C$1:Z$65536,24,0)</f>
        <v>25.209105385044971</v>
      </c>
      <c r="BS48" s="36">
        <f>VLOOKUP(C48,[1]Actuals!B$1:Y$65536,24,0)</f>
        <v>18</v>
      </c>
      <c r="BT48" s="24">
        <f>(BS48-BR48)/BR48*100</f>
        <v>-28.597228163922452</v>
      </c>
      <c r="BU48" s="36">
        <f>VLOOKUP(C48,'[1]Allocation '!C$1:AA$65536,25,0)</f>
        <v>28.740955459468104</v>
      </c>
      <c r="BV48" s="36">
        <f>VLOOKUP(C48,[1]Actuals!B$1:Z$65536,25,0)</f>
        <v>17</v>
      </c>
      <c r="BW48" s="24">
        <f>(BV48-BU48)/BU48*100</f>
        <v>-40.850957359527492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f>VLOOKUP(C49,'[1]Allocation '!C$1:D$65536,2,0)</f>
        <v>48.119847966440673</v>
      </c>
      <c r="E49" s="36">
        <f>VLOOKUP(C49,[1]Actuals!B$1:C$65536,2,0)</f>
        <v>62</v>
      </c>
      <c r="F49" s="24">
        <f>(E49-D49)/D49*100</f>
        <v>28.844962359896691</v>
      </c>
      <c r="G49" s="36">
        <f>VLOOKUP(C49,'[1]Allocation '!C$1:E$65536,3,0)</f>
        <v>44.511801017467135</v>
      </c>
      <c r="H49" s="36">
        <f>VLOOKUP(C49,[1]Actuals!B$1:D$65536,3,0)</f>
        <v>60</v>
      </c>
      <c r="I49" s="24">
        <f>(H49-G49)/G49*100</f>
        <v>34.795714009538841</v>
      </c>
      <c r="J49" s="36">
        <f>VLOOKUP(C49,'[1]Allocation '!C$1:F$65536,4,0)</f>
        <v>33.318572934411776</v>
      </c>
      <c r="K49" s="36">
        <f>VLOOKUP(C49,[1]Actuals!B$1:E$65536,4,0)</f>
        <v>58</v>
      </c>
      <c r="L49" s="24">
        <f>(K49-J49)/J49*100</f>
        <v>74.077083415829577</v>
      </c>
      <c r="M49" s="36">
        <f>VLOOKUP(C49,'[1]Allocation '!C$1:G$65536,5,0)</f>
        <v>46.233707642065795</v>
      </c>
      <c r="N49" s="24">
        <f>VLOOKUP(C49,[1]Actuals!B$1:F$65536,5,0)</f>
        <v>56</v>
      </c>
      <c r="O49" s="24">
        <f>(N49-M49)/M49*100</f>
        <v>21.123749004824202</v>
      </c>
      <c r="P49" s="36">
        <f>VLOOKUP(C49,'[1]Allocation '!C$1:H$65536,6,0)</f>
        <v>37.720458979991179</v>
      </c>
      <c r="Q49" s="36">
        <f>VLOOKUP(C49,[1]Actuals!B$1:G$65536,6,0)</f>
        <v>57</v>
      </c>
      <c r="R49" s="24">
        <f>(Q49-P49)/P49*100</f>
        <v>51.1116289179717</v>
      </c>
      <c r="S49" s="36">
        <f>VLOOKUP(C49,'[1]Allocation '!C$1:I$65536,7,0)</f>
        <v>21.188399834570749</v>
      </c>
      <c r="T49" s="36">
        <f>VLOOKUP(C49,[1]Actuals!B$1:H$65536,7,0)</f>
        <v>37</v>
      </c>
      <c r="U49" s="24">
        <f>(T49-S49)/S49*100</f>
        <v>74.623852149661758</v>
      </c>
      <c r="V49" s="37">
        <f>VLOOKUP(C49,'[1]Allocation '!C$1:J$65536,8,0)</f>
        <v>25.492680019414429</v>
      </c>
      <c r="W49" s="36">
        <f>VLOOKUP(C49,[1]Actuals!B$1:I$65536,8,0)</f>
        <v>16</v>
      </c>
      <c r="X49" s="24">
        <f>(W49-V49)/V49*100</f>
        <v>-37.236885302702973</v>
      </c>
      <c r="Y49" s="36">
        <f>VLOOKUP(C49,'[1]Allocation '!C$1:K$65536,9,0)</f>
        <v>29.070588244636536</v>
      </c>
      <c r="Z49" s="36">
        <f>VLOOKUP(C49,[1]Actuals!B$1:J$65536,9,0)</f>
        <v>23</v>
      </c>
      <c r="AA49" s="24">
        <f>(Z49-Y49)/Y49*100</f>
        <v>-20.882233938821471</v>
      </c>
      <c r="AB49" s="36">
        <f>VLOOKUP(C49,'[1]Allocation '!C$1:L$65536,10,0)</f>
        <v>32.294894025803679</v>
      </c>
      <c r="AC49" s="36">
        <f>VLOOKUP(C49,[1]Actuals!B$1:K$65536,10,0)</f>
        <v>22</v>
      </c>
      <c r="AD49" s="24">
        <f>(AC49-AB49)/AB49*100</f>
        <v>-31.877776151171268</v>
      </c>
      <c r="AE49" s="36">
        <f>VLOOKUP(C49,'[1]Allocation '!C$1:M$65536,11,0)</f>
        <v>43.538087698734998</v>
      </c>
      <c r="AF49" s="36">
        <f>VLOOKUP(C49,[1]Actuals!B$1:L$65536,11,0)</f>
        <v>56</v>
      </c>
      <c r="AG49" s="24">
        <f>(AF49-AE49)/AE49*100</f>
        <v>28.623012539035063</v>
      </c>
      <c r="AH49" s="36">
        <f>VLOOKUP(C49,'[1]Allocation '!C$1:N$65536,12,0)</f>
        <v>47.070485927168633</v>
      </c>
      <c r="AI49" s="36">
        <f>VLOOKUP(C49,[1]Actuals!B$1:M$65536,12,0)</f>
        <v>55</v>
      </c>
      <c r="AJ49" s="24">
        <f>(AI49-AH49)/AH49*100</f>
        <v>16.846042518236523</v>
      </c>
      <c r="AK49" s="36">
        <f>VLOOKUP(C49,'[1]Allocation '!C$1:O$65536,13,0)</f>
        <v>60.516135514552168</v>
      </c>
      <c r="AL49" s="36">
        <f>VLOOKUP(C49,[1]Actuals!B$1:N$65536,13,0)</f>
        <v>58</v>
      </c>
      <c r="AM49" s="24">
        <f>(AL49-AK49)/AK49*100</f>
        <v>-4.1577927823020344</v>
      </c>
      <c r="AN49" s="36">
        <f>VLOOKUP(C49,'[1]Allocation '!C$1:P$65536,14,0)</f>
        <v>67.022821830189258</v>
      </c>
      <c r="AO49" s="36">
        <f>VLOOKUP(C49,[1]Actuals!B$1:O$65536,14,0)</f>
        <v>76</v>
      </c>
      <c r="AP49" s="24">
        <f>(AO49-AN49)/AN49*100</f>
        <v>13.394210993615802</v>
      </c>
      <c r="AQ49" s="36">
        <f>VLOOKUP(C49,'[1]Allocation '!C$1:Q$65536,15,0)</f>
        <v>58.818748810289136</v>
      </c>
      <c r="AR49" s="36">
        <f>VLOOKUP(C49,[1]Actuals!B$1:P$65536,15,0)</f>
        <v>72</v>
      </c>
      <c r="AS49" s="24">
        <f>(AR49-AQ49)/AQ49*100</f>
        <v>22.409948284049648</v>
      </c>
      <c r="AT49" s="36">
        <f>VLOOKUP(C49,'[1]Allocation '!C$1:R$65536,16,0)</f>
        <v>57.416135046227758</v>
      </c>
      <c r="AU49" s="36">
        <f>VLOOKUP(C49,[1]Actuals!B$1:Q$65536,16,0)</f>
        <v>70</v>
      </c>
      <c r="AV49" s="24">
        <f>(AU49-AT49)/AT49*100</f>
        <v>21.916948857042584</v>
      </c>
      <c r="AW49" s="36">
        <f>VLOOKUP(C49,'[1]Allocation '!C$1:S$65536,17,0)</f>
        <v>50.462345760732489</v>
      </c>
      <c r="AX49" s="36">
        <f>VLOOKUP(C49,[1]Actuals!B$1:R$65536,17,0)</f>
        <v>64</v>
      </c>
      <c r="AY49" s="24">
        <f>(AX49-AW49)/AW49*100</f>
        <v>26.827239271547892</v>
      </c>
      <c r="AZ49" s="36">
        <f>VLOOKUP('[1]07.03.2024'!C49,'[1]Allocation '!C$1:T$65536,18,0)</f>
        <v>36.651580327513109</v>
      </c>
      <c r="BA49" s="36">
        <f>VLOOKUP(C49,[1]Actuals!B$1:S$65536,18,0)</f>
        <v>57</v>
      </c>
      <c r="BB49" s="24">
        <f>(BA49-AZ49)/AZ49*100</f>
        <v>55.518532872679479</v>
      </c>
      <c r="BC49" s="36">
        <f>VLOOKUP(C49,'[1]Allocation '!C$1:U$65536,19,0)</f>
        <v>26.399350460370592</v>
      </c>
      <c r="BD49" s="36">
        <f>VLOOKUP(C49,[1]Actuals!B$1:T$65536,19,0)</f>
        <v>60</v>
      </c>
      <c r="BE49" s="24">
        <f>(BD49-BC49)/BC49*100</f>
        <v>127.27831917709132</v>
      </c>
      <c r="BF49" s="36">
        <f>VLOOKUP(C49,'[1]Allocation '!C$1:V$65536,20,0)</f>
        <v>13.80883082964926</v>
      </c>
      <c r="BG49" s="36">
        <f>VLOOKUP(C49,[1]Actuals!B$1:U$65536,20,0)</f>
        <v>19</v>
      </c>
      <c r="BH49" s="24">
        <f>(BG49-BF49)/BF49*100</f>
        <v>37.593111497931169</v>
      </c>
      <c r="BI49" s="36">
        <f>VLOOKUP(C49,'[1]Allocation '!C$1:W$65536,21,0)</f>
        <v>10.814599523824716</v>
      </c>
      <c r="BJ49" s="36">
        <f>VLOOKUP(C49,[1]Actuals!B$1:V$65536,21,0)</f>
        <v>23</v>
      </c>
      <c r="BK49" s="24">
        <f>(BJ49-BI49)/BI49*100</f>
        <v>112.67546661649999</v>
      </c>
      <c r="BL49" s="36">
        <f>VLOOKUP(C49,'[1]Allocation '!C$1:X$65536,22,0)</f>
        <v>14.372004367963486</v>
      </c>
      <c r="BM49" s="36">
        <f>VLOOKUP(C49,[1]Actuals!B$1:W$65536,22,0)</f>
        <v>22</v>
      </c>
      <c r="BN49" s="24">
        <f>(BM49-BL49)/BL49*100</f>
        <v>53.075377913466369</v>
      </c>
      <c r="BO49" s="36">
        <f>VLOOKUP(C49,'[1]Allocation '!C$1:Y$65536,23,0)</f>
        <v>15.522650427336522</v>
      </c>
      <c r="BP49" s="36">
        <f>VLOOKUP(C49,[1]Actuals!B$1:X$65536,23,0)</f>
        <v>20</v>
      </c>
      <c r="BQ49" s="24">
        <f>(BP49-BO49)/BO49*100</f>
        <v>28.843976056940235</v>
      </c>
      <c r="BR49" s="36">
        <f>VLOOKUP(C49,'[1]Allocation '!C$1:Z$65536,24,0)</f>
        <v>13.612916907924284</v>
      </c>
      <c r="BS49" s="36">
        <f>VLOOKUP(C49,[1]Actuals!B$1:Y$65536,24,0)</f>
        <v>18</v>
      </c>
      <c r="BT49" s="24">
        <f>(BS49-BR49)/BR49*100</f>
        <v>32.227355251995476</v>
      </c>
      <c r="BU49" s="36">
        <f>VLOOKUP(C49,'[1]Allocation '!C$1:AA$65536,25,0)</f>
        <v>18.597088826714653</v>
      </c>
      <c r="BV49" s="36">
        <f>VLOOKUP(C49,[1]Actuals!B$1:Z$65536,25,0)</f>
        <v>21</v>
      </c>
      <c r="BW49" s="24">
        <f>(BV49-BU49)/BU49*100</f>
        <v>12.920899586356619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f>VLOOKUP(C50,'[1]Allocation '!C$1:D$65536,2,0)</f>
        <v>7.1899999999999995</v>
      </c>
      <c r="E50" s="36">
        <f>VLOOKUP(C50,[1]Actuals!B$1:C$65536,2,0)</f>
        <v>10</v>
      </c>
      <c r="F50" s="24">
        <f t="shared" si="0"/>
        <v>39.082058414464541</v>
      </c>
      <c r="G50" s="36">
        <f>VLOOKUP(C50,'[1]Allocation '!C$1:E$65536,3,0)</f>
        <v>7.2666666666666657</v>
      </c>
      <c r="H50" s="36">
        <f>VLOOKUP(C50,[1]Actuals!B$1:D$65536,3,0)</f>
        <v>10</v>
      </c>
      <c r="I50" s="24">
        <f t="shared" si="1"/>
        <v>37.614678899082591</v>
      </c>
      <c r="J50" s="36">
        <f>VLOOKUP(C50,'[1]Allocation '!C$1:F$65536,4,0)</f>
        <v>7.2333333333333325</v>
      </c>
      <c r="K50" s="36">
        <f>VLOOKUP(C50,[1]Actuals!B$1:E$65536,4,0)</f>
        <v>10</v>
      </c>
      <c r="L50" s="24">
        <f t="shared" si="2"/>
        <v>38.248847926267295</v>
      </c>
      <c r="M50" s="36">
        <f>VLOOKUP(C50,'[1]Allocation '!C$1:G$65536,5,0)</f>
        <v>7.3666666666666671</v>
      </c>
      <c r="N50" s="24">
        <f>VLOOKUP(C50,[1]Actuals!B$1:F$65536,5,0)</f>
        <v>10</v>
      </c>
      <c r="O50" s="24">
        <f t="shared" si="3"/>
        <v>35.746606334841616</v>
      </c>
      <c r="P50" s="36">
        <f>VLOOKUP(C50,'[1]Allocation '!C$1:H$65536,6,0)</f>
        <v>7.2333333333333325</v>
      </c>
      <c r="Q50" s="36">
        <f>VLOOKUP(C50,[1]Actuals!B$1:G$65536,6,0)</f>
        <v>9</v>
      </c>
      <c r="R50" s="24">
        <f t="shared" si="4"/>
        <v>24.423963133640566</v>
      </c>
      <c r="S50" s="36">
        <f>VLOOKUP(C50,'[1]Allocation '!C$1:I$65536,7,0)</f>
        <v>7.2999999999999989</v>
      </c>
      <c r="T50" s="36">
        <f>VLOOKUP(C50,[1]Actuals!B$1:H$65536,7,0)</f>
        <v>10</v>
      </c>
      <c r="U50" s="24">
        <f t="shared" si="5"/>
        <v>36.986301369863035</v>
      </c>
      <c r="V50" s="37">
        <f>VLOOKUP(C50,'[1]Allocation '!C$1:J$65536,8,0)</f>
        <v>7.5333333333333332</v>
      </c>
      <c r="W50" s="36">
        <f>VLOOKUP(C50,[1]Actuals!B$1:I$65536,8,0)</f>
        <v>10</v>
      </c>
      <c r="X50" s="24">
        <f t="shared" si="6"/>
        <v>32.743362831858406</v>
      </c>
      <c r="Y50" s="36">
        <f>VLOOKUP(C50,'[1]Allocation '!C$1:K$65536,9,0)</f>
        <v>8.2333333333333325</v>
      </c>
      <c r="Z50" s="36">
        <f>VLOOKUP(C50,[1]Actuals!B$1:J$65536,9,0)</f>
        <v>10</v>
      </c>
      <c r="AA50" s="24">
        <f t="shared" si="7"/>
        <v>21.457489878542521</v>
      </c>
      <c r="AB50" s="36">
        <f>VLOOKUP(C50,'[1]Allocation '!C$1:L$65536,10,0)</f>
        <v>8.9</v>
      </c>
      <c r="AC50" s="36">
        <f>VLOOKUP(C50,[1]Actuals!B$1:K$65536,10,0)</f>
        <v>11</v>
      </c>
      <c r="AD50" s="24">
        <f t="shared" si="8"/>
        <v>23.595505617977523</v>
      </c>
      <c r="AE50" s="36">
        <f>VLOOKUP(C50,'[1]Allocation '!C$1:M$65536,11,0)</f>
        <v>8.6666666666666661</v>
      </c>
      <c r="AF50" s="36">
        <f>VLOOKUP(C50,[1]Actuals!B$1:L$65536,11,0)</f>
        <v>12</v>
      </c>
      <c r="AG50" s="24">
        <f t="shared" si="9"/>
        <v>38.461538461538467</v>
      </c>
      <c r="AH50" s="36">
        <f>VLOOKUP(C50,'[1]Allocation '!C$1:N$65536,12,0)</f>
        <v>8.8333333333333339</v>
      </c>
      <c r="AI50" s="36">
        <f>VLOOKUP(C50,[1]Actuals!B$1:M$65536,12,0)</f>
        <v>12</v>
      </c>
      <c r="AJ50" s="24">
        <f t="shared" si="10"/>
        <v>35.849056603773576</v>
      </c>
      <c r="AK50" s="36">
        <f>VLOOKUP(C50,'[1]Allocation '!C$1:O$65536,13,0)</f>
        <v>9.0666666666666682</v>
      </c>
      <c r="AL50" s="36">
        <f>VLOOKUP(C50,[1]Actuals!B$1:N$65536,13,0)</f>
        <v>11</v>
      </c>
      <c r="AM50" s="24">
        <f t="shared" si="11"/>
        <v>21.323529411764685</v>
      </c>
      <c r="AN50" s="36">
        <f>VLOOKUP(C50,'[1]Allocation '!C$1:P$65536,14,0)</f>
        <v>9.4</v>
      </c>
      <c r="AO50" s="36">
        <f>VLOOKUP(C50,[1]Actuals!B$1:O$65536,14,0)</f>
        <v>13</v>
      </c>
      <c r="AP50" s="24">
        <f t="shared" si="12"/>
        <v>38.297872340425528</v>
      </c>
      <c r="AQ50" s="36">
        <f>VLOOKUP(C50,'[1]Allocation '!C$1:Q$65536,15,0)</f>
        <v>9.0666666666666682</v>
      </c>
      <c r="AR50" s="36">
        <f>VLOOKUP(C50,[1]Actuals!B$1:P$65536,15,0)</f>
        <v>13</v>
      </c>
      <c r="AS50" s="24">
        <f t="shared" si="13"/>
        <v>43.382352941176443</v>
      </c>
      <c r="AT50" s="36">
        <f>VLOOKUP(C50,'[1]Allocation '!C$1:R$65536,16,0)</f>
        <v>8.9333333333333318</v>
      </c>
      <c r="AU50" s="36">
        <f>VLOOKUP(C50,[1]Actuals!B$1:Q$65536,16,0)</f>
        <v>13</v>
      </c>
      <c r="AV50" s="24">
        <f t="shared" si="14"/>
        <v>45.52238805970152</v>
      </c>
      <c r="AW50" s="36">
        <f>VLOOKUP(C50,'[1]Allocation '!C$1:S$65536,17,0)</f>
        <v>9.6666666666666661</v>
      </c>
      <c r="AX50" s="36">
        <f>VLOOKUP(C50,[1]Actuals!B$1:R$65536,17,0)</f>
        <v>13</v>
      </c>
      <c r="AY50" s="24">
        <f t="shared" si="15"/>
        <v>34.482758620689665</v>
      </c>
      <c r="AZ50" s="36">
        <f>VLOOKUP('[1]07.03.2024'!C50,'[1]Allocation '!C$1:T$65536,18,0)</f>
        <v>9.8666666666666671</v>
      </c>
      <c r="BA50" s="36">
        <f>VLOOKUP(C50,[1]Actuals!B$1:S$65536,18,0)</f>
        <v>13</v>
      </c>
      <c r="BB50" s="24">
        <f t="shared" si="16"/>
        <v>31.756756756756747</v>
      </c>
      <c r="BC50" s="36">
        <f>VLOOKUP(C50,'[1]Allocation '!C$1:U$65536,19,0)</f>
        <v>9.7666666666666657</v>
      </c>
      <c r="BD50" s="36">
        <f>VLOOKUP(C50,[1]Actuals!B$1:T$65536,19,0)</f>
        <v>13</v>
      </c>
      <c r="BE50" s="24">
        <f t="shared" si="17"/>
        <v>33.105802047781587</v>
      </c>
      <c r="BF50" s="36">
        <f>VLOOKUP(C50,'[1]Allocation '!C$1:V$65536,20,0)</f>
        <v>9.2666666666666657</v>
      </c>
      <c r="BG50" s="36">
        <f>VLOOKUP(C50,[1]Actuals!B$1:U$65536,20,0)</f>
        <v>13</v>
      </c>
      <c r="BH50" s="24">
        <f t="shared" si="18"/>
        <v>40.287769784172681</v>
      </c>
      <c r="BI50" s="36">
        <f>VLOOKUP(C50,'[1]Allocation '!C$1:W$65536,21,0)</f>
        <v>8.4</v>
      </c>
      <c r="BJ50" s="36">
        <f>VLOOKUP(C50,[1]Actuals!B$1:V$65536,21,0)</f>
        <v>12</v>
      </c>
      <c r="BK50" s="24">
        <f t="shared" si="19"/>
        <v>42.857142857142847</v>
      </c>
      <c r="BL50" s="36">
        <f>VLOOKUP(C50,'[1]Allocation '!C$1:X$65536,22,0)</f>
        <v>8.6333333333333329</v>
      </c>
      <c r="BM50" s="36">
        <f>VLOOKUP(C50,[1]Actuals!B$1:W$65536,22,0)</f>
        <v>11</v>
      </c>
      <c r="BN50" s="24">
        <f t="shared" si="20"/>
        <v>27.41312741312742</v>
      </c>
      <c r="BO50" s="36">
        <f>VLOOKUP(C50,'[1]Allocation '!C$1:Y$65536,23,0)</f>
        <v>8.1333333333333329</v>
      </c>
      <c r="BP50" s="36">
        <f>VLOOKUP(C50,[1]Actuals!B$1:X$65536,23,0)</f>
        <v>11</v>
      </c>
      <c r="BQ50" s="24">
        <f t="shared" si="21"/>
        <v>35.245901639344268</v>
      </c>
      <c r="BR50" s="36">
        <f>VLOOKUP(C50,'[1]Allocation '!C$1:Z$65536,24,0)</f>
        <v>8</v>
      </c>
      <c r="BS50" s="36">
        <f>VLOOKUP(C50,[1]Actuals!B$1:Y$65536,24,0)</f>
        <v>11</v>
      </c>
      <c r="BT50" s="24">
        <f t="shared" si="22"/>
        <v>37.5</v>
      </c>
      <c r="BU50" s="36">
        <f>VLOOKUP(C50,'[1]Allocation '!C$1:AA$65536,25,0)</f>
        <v>7.3333333333333339</v>
      </c>
      <c r="BV50" s="36">
        <f>VLOOKUP(C50,[1]Actuals!B$1:Z$65536,25,0)</f>
        <v>10</v>
      </c>
      <c r="BW50" s="24">
        <f t="shared" si="23"/>
        <v>36.363636363636353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f>SUM(D34:D50)</f>
        <v>1017.7138029184256</v>
      </c>
      <c r="E51" s="40">
        <f>SUM(E34:E50)</f>
        <v>1087.7</v>
      </c>
      <c r="F51" s="40">
        <f t="shared" si="0"/>
        <v>6.8768053337667236</v>
      </c>
      <c r="G51" s="40">
        <f>SUM(G34:G50)</f>
        <v>998.04957091130564</v>
      </c>
      <c r="H51" s="40">
        <f>SUM(H34:H50)</f>
        <v>1172.2</v>
      </c>
      <c r="I51" s="40">
        <f t="shared" si="1"/>
        <v>17.449076094454906</v>
      </c>
      <c r="J51" s="40">
        <f>SUM(J34:J50)</f>
        <v>954.28140712381128</v>
      </c>
      <c r="K51" s="40">
        <f>SUM(K34:K50)</f>
        <v>1113.5999999999999</v>
      </c>
      <c r="L51" s="40">
        <f t="shared" si="2"/>
        <v>16.695137481130676</v>
      </c>
      <c r="M51" s="40">
        <f>SUM(M34:M50)</f>
        <v>983.88545008521692</v>
      </c>
      <c r="N51" s="40">
        <f>SUM(N34:N50)</f>
        <v>1135.5999999999999</v>
      </c>
      <c r="O51" s="40">
        <f t="shared" si="3"/>
        <v>15.419940390585369</v>
      </c>
      <c r="P51" s="40">
        <f>SUM(P34:P50)</f>
        <v>965.12519359170869</v>
      </c>
      <c r="Q51" s="40">
        <f>SUM(Q34:Q50)</f>
        <v>1223.6999999999998</v>
      </c>
      <c r="R51" s="40">
        <f t="shared" si="4"/>
        <v>26.791840905738486</v>
      </c>
      <c r="S51" s="40">
        <f>SUM(S34:S50)</f>
        <v>969.76908576181063</v>
      </c>
      <c r="T51" s="40">
        <f>SUM(T34:T50)</f>
        <v>1174.2</v>
      </c>
      <c r="U51" s="40">
        <f t="shared" si="5"/>
        <v>21.080370290170357</v>
      </c>
      <c r="V51" s="40">
        <f>SUM(V34:V50)</f>
        <v>916.99469493297374</v>
      </c>
      <c r="W51" s="40">
        <f>SUM(W34:W50)</f>
        <v>971.39999999999986</v>
      </c>
      <c r="X51" s="40">
        <f t="shared" si="6"/>
        <v>5.9330010705244902</v>
      </c>
      <c r="Y51" s="40">
        <f>SUM(Y34:Y50)</f>
        <v>985.32881888945212</v>
      </c>
      <c r="Z51" s="40">
        <f>SUM(Z34:Z50)</f>
        <v>948.87000000000012</v>
      </c>
      <c r="AA51" s="40">
        <f t="shared" si="7"/>
        <v>-3.7001677197003273</v>
      </c>
      <c r="AB51" s="40">
        <f>SUM(AB34:AB50)</f>
        <v>1108.1240582738567</v>
      </c>
      <c r="AC51" s="40">
        <f>SUM(AC34:AC50)</f>
        <v>981.42</v>
      </c>
      <c r="AD51" s="40">
        <f t="shared" si="8"/>
        <v>-11.434104090405341</v>
      </c>
      <c r="AE51" s="40">
        <f>SUM(AE34:AE50)</f>
        <v>1340.8430260359721</v>
      </c>
      <c r="AF51" s="40">
        <f>SUM(AF34:AF50)</f>
        <v>1215.4000000000001</v>
      </c>
      <c r="AG51" s="40">
        <f t="shared" si="9"/>
        <v>-9.3555340632846491</v>
      </c>
      <c r="AH51" s="40">
        <f>SUM(AH34:AH50)</f>
        <v>1468.89593252591</v>
      </c>
      <c r="AI51" s="40">
        <f>SUM(AI34:AI50)</f>
        <v>1368.95</v>
      </c>
      <c r="AJ51" s="40">
        <f t="shared" si="10"/>
        <v>-6.8041533993523391</v>
      </c>
      <c r="AK51" s="40">
        <f>SUM(AK34:AK50)</f>
        <v>1565.153883752296</v>
      </c>
      <c r="AL51" s="40">
        <f>SUM(AL34:AL50)</f>
        <v>1392.1000000000001</v>
      </c>
      <c r="AM51" s="40">
        <f t="shared" si="11"/>
        <v>-11.056668967106091</v>
      </c>
      <c r="AN51" s="40">
        <f>SUM(AN34:AN50)</f>
        <v>1578.9840693777096</v>
      </c>
      <c r="AO51" s="40">
        <f>SUM(AO34:AO50)</f>
        <v>1429.6699999999998</v>
      </c>
      <c r="AP51" s="40">
        <f t="shared" si="12"/>
        <v>-9.456337924711022</v>
      </c>
      <c r="AQ51" s="40">
        <f>SUM(AQ34:AQ50)</f>
        <v>1540.2394937383931</v>
      </c>
      <c r="AR51" s="40">
        <f>SUM(AR34:AR50)</f>
        <v>1410.27</v>
      </c>
      <c r="AS51" s="40">
        <f t="shared" si="13"/>
        <v>-8.4382652351640193</v>
      </c>
      <c r="AT51" s="40">
        <f>SUM(AT34:AT50)</f>
        <v>1435.2528796967188</v>
      </c>
      <c r="AU51" s="40">
        <f>SUM(AU34:AU50)</f>
        <v>1351.29</v>
      </c>
      <c r="AV51" s="40">
        <f t="shared" si="14"/>
        <v>-5.8500408453777766</v>
      </c>
      <c r="AW51" s="40">
        <f>SUM(AW34:AW50)</f>
        <v>1283.1780113031414</v>
      </c>
      <c r="AX51" s="40">
        <f>SUM(AX34:AX50)</f>
        <v>1374.5800000000002</v>
      </c>
      <c r="AY51" s="40">
        <f t="shared" si="15"/>
        <v>7.123094994749386</v>
      </c>
      <c r="AZ51" s="40">
        <f>SUM(AZ34:AZ50)</f>
        <v>1120.3900567774815</v>
      </c>
      <c r="BA51" s="40">
        <f>SUM(BA34:BA50)</f>
        <v>1337.1100000000001</v>
      </c>
      <c r="BB51" s="40">
        <f t="shared" si="16"/>
        <v>19.343258351101287</v>
      </c>
      <c r="BC51" s="40">
        <f>SUM(BC34:BC50)</f>
        <v>898.24315784307055</v>
      </c>
      <c r="BD51" s="40">
        <f>SUM(BD34:BD50)</f>
        <v>1179.0999999999999</v>
      </c>
      <c r="BE51" s="40">
        <f t="shared" si="17"/>
        <v>31.267351129213615</v>
      </c>
      <c r="BF51" s="40">
        <f>SUM(BF34:BF50)</f>
        <v>736.57258830149954</v>
      </c>
      <c r="BG51" s="40">
        <f>SUM(BG34:BG50)</f>
        <v>882.53</v>
      </c>
      <c r="BH51" s="40">
        <f t="shared" si="18"/>
        <v>19.815753941518661</v>
      </c>
      <c r="BI51" s="40">
        <f>SUM(BI34:BI50)</f>
        <v>669.42064536525322</v>
      </c>
      <c r="BJ51" s="40">
        <f>SUM(BJ34:BJ50)</f>
        <v>931.11000000000013</v>
      </c>
      <c r="BK51" s="40">
        <f t="shared" si="19"/>
        <v>39.09191574035821</v>
      </c>
      <c r="BL51" s="40">
        <f>SUM(BL34:BL50)</f>
        <v>721.76610195053001</v>
      </c>
      <c r="BM51" s="40">
        <f>SUM(BM34:BM50)</f>
        <v>878.78000000000009</v>
      </c>
      <c r="BN51" s="40">
        <f t="shared" si="20"/>
        <v>21.754124726161194</v>
      </c>
      <c r="BO51" s="40">
        <f>SUM(BO34:BO50)</f>
        <v>771.68510210775969</v>
      </c>
      <c r="BP51" s="40">
        <f>SUM(BP34:BP50)</f>
        <v>855.8</v>
      </c>
      <c r="BQ51" s="40">
        <f t="shared" si="21"/>
        <v>10.900158323970635</v>
      </c>
      <c r="BR51" s="40">
        <f>SUM(BR34:BR50)</f>
        <v>710.23910789390538</v>
      </c>
      <c r="BS51" s="40">
        <f>SUM(BS34:BS50)</f>
        <v>828.72</v>
      </c>
      <c r="BT51" s="40">
        <f t="shared" si="22"/>
        <v>16.68183162392026</v>
      </c>
      <c r="BU51" s="40">
        <f>SUM(BU34:BU50)</f>
        <v>760.58932721559688</v>
      </c>
      <c r="BV51" s="40">
        <f>SUM(BV34:BV50)</f>
        <v>937.18000000000006</v>
      </c>
      <c r="BW51" s="40">
        <f t="shared" si="23"/>
        <v>23.217611195107757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f>VLOOKUP(C52,'[1]Allocation '!C$1:D$65536,2,0)</f>
        <v>133.508989946105</v>
      </c>
      <c r="E52" s="24">
        <f>VLOOKUP(C52,[1]Actuals!B$1:C$65536,2,0)</f>
        <v>169</v>
      </c>
      <c r="F52" s="24">
        <f t="shared" si="0"/>
        <v>26.583236131306236</v>
      </c>
      <c r="G52" s="24">
        <f>VLOOKUP(C52,'[1]Allocation '!C$1:E$65536,3,0)</f>
        <v>136.65122912362409</v>
      </c>
      <c r="H52" s="24">
        <f>VLOOKUP(C52,[1]Actuals!B$1:D$65536,3,0)</f>
        <v>174</v>
      </c>
      <c r="I52" s="24">
        <f t="shared" si="1"/>
        <v>27.331456230509016</v>
      </c>
      <c r="J52" s="24">
        <f>VLOOKUP(C52,'[1]Allocation '!C$1:F$65536,4,0)</f>
        <v>138.36462926929335</v>
      </c>
      <c r="K52" s="24">
        <f>VLOOKUP(C52,[1]Actuals!B$1:E$65536,4,0)</f>
        <v>163</v>
      </c>
      <c r="L52" s="24">
        <f t="shared" si="2"/>
        <v>17.80467368055448</v>
      </c>
      <c r="M52" s="24">
        <f>VLOOKUP(C52,'[1]Allocation '!C$1:G$65536,5,0)</f>
        <v>132.35531991650208</v>
      </c>
      <c r="N52" s="24">
        <f>VLOOKUP(C52,[1]Actuals!B$1:F$65536,5,0)</f>
        <v>177</v>
      </c>
      <c r="O52" s="24">
        <f t="shared" si="3"/>
        <v>33.730929827121827</v>
      </c>
      <c r="P52" s="24">
        <f>VLOOKUP(C52,'[1]Allocation '!C$1:H$65536,6,0)</f>
        <v>123.63928221219331</v>
      </c>
      <c r="Q52" s="24">
        <f>VLOOKUP(C52,[1]Actuals!B$1:G$65536,6,0)</f>
        <v>176</v>
      </c>
      <c r="R52" s="24">
        <f t="shared" si="4"/>
        <v>42.349580854039345</v>
      </c>
      <c r="S52" s="24">
        <f>VLOOKUP(C52,'[1]Allocation '!C$1:I$65536,7,0)</f>
        <v>131.98607396951363</v>
      </c>
      <c r="T52" s="24">
        <f>VLOOKUP(C52,[1]Actuals!B$1:H$65536,7,0)</f>
        <v>154</v>
      </c>
      <c r="U52" s="24">
        <f t="shared" si="5"/>
        <v>16.67897632561689</v>
      </c>
      <c r="V52" s="25">
        <f>VLOOKUP(C52,'[1]Allocation '!C$1:J$65536,8,0)</f>
        <v>79.53716166057302</v>
      </c>
      <c r="W52" s="24">
        <f>VLOOKUP(C52,[1]Actuals!B$1:I$65536,8,0)</f>
        <v>64</v>
      </c>
      <c r="X52" s="24">
        <f t="shared" si="6"/>
        <v>-19.534468336798685</v>
      </c>
      <c r="Y52" s="24">
        <f>VLOOKUP(C52,'[1]Allocation '!C$1:K$65536,9,0)</f>
        <v>93.025882382836912</v>
      </c>
      <c r="Z52" s="24">
        <f>VLOOKUP(C52,[1]Actuals!B$1:J$65536,9,0)</f>
        <v>91</v>
      </c>
      <c r="AA52" s="24">
        <f t="shared" si="7"/>
        <v>-2.177762071097197</v>
      </c>
      <c r="AB52" s="24">
        <f>VLOOKUP(C52,'[1]Allocation '!C$1:L$65536,10,0)</f>
        <v>143.0663805343103</v>
      </c>
      <c r="AC52" s="24">
        <f>VLOOKUP(C52,[1]Actuals!B$1:K$65536,10,0)</f>
        <v>93</v>
      </c>
      <c r="AD52" s="24">
        <f t="shared" si="8"/>
        <v>-34.995210158618178</v>
      </c>
      <c r="AE52" s="24">
        <f>VLOOKUP(C52,'[1]Allocation '!C$1:M$65536,11,0)</f>
        <v>181.96261843555277</v>
      </c>
      <c r="AF52" s="24">
        <f>VLOOKUP(C52,[1]Actuals!B$1:L$65536,11,0)</f>
        <v>194</v>
      </c>
      <c r="AG52" s="24">
        <f t="shared" si="9"/>
        <v>6.615304653197553</v>
      </c>
      <c r="AH52" s="24">
        <f>VLOOKUP(C52,'[1]Allocation '!C$1:N$65536,12,0)</f>
        <v>205.93337593136278</v>
      </c>
      <c r="AI52" s="24">
        <f>VLOOKUP(C52,[1]Actuals!B$1:M$65536,12,0)</f>
        <v>236</v>
      </c>
      <c r="AJ52" s="24">
        <f t="shared" si="10"/>
        <v>14.600170532171713</v>
      </c>
      <c r="AK52" s="24">
        <f>VLOOKUP(C52,'[1]Allocation '!C$1:O$65536,13,0)</f>
        <v>230.58734394337981</v>
      </c>
      <c r="AL52" s="24">
        <f>VLOOKUP(C52,[1]Actuals!B$1:N$65536,13,0)</f>
        <v>233</v>
      </c>
      <c r="AM52" s="24">
        <f t="shared" si="11"/>
        <v>1.0463089670752335</v>
      </c>
      <c r="AN52" s="24">
        <f>VLOOKUP(C52,'[1]Allocation '!C$1:P$65536,14,0)</f>
        <v>238.50142449147137</v>
      </c>
      <c r="AO52" s="24">
        <f>VLOOKUP(C52,[1]Actuals!B$1:O$65536,14,0)</f>
        <v>233</v>
      </c>
      <c r="AP52" s="24">
        <f t="shared" si="12"/>
        <v>-2.3066631585959754</v>
      </c>
      <c r="AQ52" s="24">
        <f>VLOOKUP(C52,'[1]Allocation '!C$1:Q$65536,15,0)</f>
        <v>237.99808546385512</v>
      </c>
      <c r="AR52" s="24">
        <f>VLOOKUP(C52,[1]Actuals!B$1:P$65536,15,0)</f>
        <v>223</v>
      </c>
      <c r="AS52" s="24">
        <f t="shared" si="13"/>
        <v>-6.3017672745661173</v>
      </c>
      <c r="AT52" s="24">
        <f>VLOOKUP(C52,'[1]Allocation '!C$1:R$65536,16,0)</f>
        <v>214.79786236044134</v>
      </c>
      <c r="AU52" s="24">
        <f>VLOOKUP(C52,[1]Actuals!B$1:Q$65536,16,0)</f>
        <v>222</v>
      </c>
      <c r="AV52" s="24">
        <f t="shared" si="14"/>
        <v>3.3529838520800159</v>
      </c>
      <c r="AW52" s="24">
        <f>VLOOKUP(C52,'[1]Allocation '!C$1:S$65536,17,0)</f>
        <v>184.61833814902133</v>
      </c>
      <c r="AX52" s="24">
        <f>VLOOKUP(C52,[1]Actuals!B$1:R$65536,17,0)</f>
        <v>211</v>
      </c>
      <c r="AY52" s="24">
        <f t="shared" si="15"/>
        <v>14.289838222725074</v>
      </c>
      <c r="AZ52" s="24">
        <f>VLOOKUP('[1]07.03.2024'!C52,'[1]Allocation '!C$1:T$65536,18,0)</f>
        <v>140.2731438269895</v>
      </c>
      <c r="BA52" s="24">
        <f>VLOOKUP(C52,[1]Actuals!B$1:S$65536,18,0)</f>
        <v>190</v>
      </c>
      <c r="BB52" s="24">
        <f t="shared" si="16"/>
        <v>35.450019024555942</v>
      </c>
      <c r="BC52" s="24">
        <f>VLOOKUP(C52,'[1]Allocation '!C$1:U$65536,19,0)</f>
        <v>50.522894846571305</v>
      </c>
      <c r="BD52" s="24">
        <f>VLOOKUP(C52,[1]Actuals!B$1:T$65536,19,0)</f>
        <v>143</v>
      </c>
      <c r="BE52" s="24">
        <f t="shared" si="17"/>
        <v>183.03999688510442</v>
      </c>
      <c r="BF52" s="24">
        <f>VLOOKUP(C52,'[1]Allocation '!C$1:V$65536,20,0)</f>
        <v>48.002126217352192</v>
      </c>
      <c r="BG52" s="24">
        <f>VLOOKUP(C52,[1]Actuals!B$1:U$65536,20,0)</f>
        <v>64</v>
      </c>
      <c r="BH52" s="24">
        <f t="shared" si="18"/>
        <v>33.327427435630483</v>
      </c>
      <c r="BI52" s="24">
        <f>VLOOKUP(C52,'[1]Allocation '!C$1:W$65536,21,0)</f>
        <v>46.262453518583513</v>
      </c>
      <c r="BJ52" s="24">
        <f>VLOOKUP(C52,[1]Actuals!B$1:V$65536,21,0)</f>
        <v>69</v>
      </c>
      <c r="BK52" s="24">
        <f t="shared" si="19"/>
        <v>49.149028536246725</v>
      </c>
      <c r="BL52" s="24">
        <f>VLOOKUP(C52,'[1]Allocation '!C$1:X$65536,22,0)</f>
        <v>53.1764161614649</v>
      </c>
      <c r="BM52" s="24">
        <f>VLOOKUP(C52,[1]Actuals!B$1:W$65536,22,0)</f>
        <v>63</v>
      </c>
      <c r="BN52" s="24">
        <f t="shared" si="20"/>
        <v>18.473572586589448</v>
      </c>
      <c r="BO52" s="24">
        <f>VLOOKUP(C52,'[1]Allocation '!C$1:Y$65536,23,0)</f>
        <v>59.639656905029796</v>
      </c>
      <c r="BP52" s="24">
        <f>VLOOKUP(C52,[1]Actuals!B$1:X$65536,23,0)</f>
        <v>58</v>
      </c>
      <c r="BQ52" s="24">
        <f t="shared" si="21"/>
        <v>-2.7492728666108621</v>
      </c>
      <c r="BR52" s="24">
        <f>VLOOKUP(C52,'[1]Allocation '!C$1:Z$65536,24,0)</f>
        <v>54.451667631697134</v>
      </c>
      <c r="BS52" s="24">
        <f>VLOOKUP(C52,[1]Actuals!B$1:Y$65536,24,0)</f>
        <v>64</v>
      </c>
      <c r="BT52" s="24">
        <f t="shared" si="22"/>
        <v>17.535426890662642</v>
      </c>
      <c r="BU52" s="24">
        <f>VLOOKUP(C52,'[1]Allocation '!C$1:AA$65536,25,0)</f>
        <v>56.636588699540084</v>
      </c>
      <c r="BV52" s="24">
        <f>VLOOKUP(C52,[1]Actuals!B$1:Z$65536,25,0)</f>
        <v>61</v>
      </c>
      <c r="BW52" s="24">
        <f t="shared" si="23"/>
        <v>7.7042268975768113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f>VLOOKUP(C53,'[1]Allocation '!C$1:D$65536,2,0)</f>
        <v>133.03722673074776</v>
      </c>
      <c r="E53" s="24">
        <f>VLOOKUP(C53,[1]Actuals!B$1:C$65536,2,0)</f>
        <v>157</v>
      </c>
      <c r="F53" s="24">
        <f t="shared" si="0"/>
        <v>18.012081173151763</v>
      </c>
      <c r="G53" s="24">
        <f>VLOOKUP(C53,'[1]Allocation '!C$1:E$65536,3,0)</f>
        <v>125.96839687943199</v>
      </c>
      <c r="H53" s="24">
        <f>VLOOKUP(C53,[1]Actuals!B$1:D$65536,3,0)</f>
        <v>163</v>
      </c>
      <c r="I53" s="24">
        <f t="shared" si="1"/>
        <v>29.397534649910668</v>
      </c>
      <c r="J53" s="24">
        <f>VLOOKUP(C53,'[1]Allocation '!C$1:F$65536,4,0)</f>
        <v>129.10947012084563</v>
      </c>
      <c r="K53" s="24">
        <f>VLOOKUP(C53,[1]Actuals!B$1:E$65536,4,0)</f>
        <v>144</v>
      </c>
      <c r="L53" s="24">
        <f t="shared" si="2"/>
        <v>11.533259229719501</v>
      </c>
      <c r="M53" s="24">
        <f>VLOOKUP(C53,'[1]Allocation '!C$1:G$65536,5,0)</f>
        <v>114.22445417451549</v>
      </c>
      <c r="N53" s="24">
        <f>VLOOKUP(C53,[1]Actuals!B$1:F$65536,5,0)</f>
        <v>148</v>
      </c>
      <c r="O53" s="24">
        <f t="shared" si="3"/>
        <v>29.569452591895285</v>
      </c>
      <c r="P53" s="24">
        <f>VLOOKUP(C53,'[1]Allocation '!C$1:H$65536,6,0)</f>
        <v>108.13198240930804</v>
      </c>
      <c r="Q53" s="24">
        <f>VLOOKUP(C53,[1]Actuals!B$1:G$65536,6,0)</f>
        <v>147</v>
      </c>
      <c r="R53" s="24">
        <f t="shared" si="4"/>
        <v>35.944978279937821</v>
      </c>
      <c r="S53" s="24">
        <f>VLOOKUP(C53,'[1]Allocation '!C$1:I$65536,7,0)</f>
        <v>105.05914917974664</v>
      </c>
      <c r="T53" s="24">
        <f>VLOOKUP(C53,[1]Actuals!B$1:H$65536,7,0)</f>
        <v>135</v>
      </c>
      <c r="U53" s="24">
        <f t="shared" si="5"/>
        <v>28.499041781717928</v>
      </c>
      <c r="V53" s="25">
        <f>VLOOKUP(C53,'[1]Allocation '!C$1:J$65536,8,0)</f>
        <v>63.221846448147787</v>
      </c>
      <c r="W53" s="24">
        <f>VLOOKUP(C53,[1]Actuals!B$1:I$65536,8,0)</f>
        <v>73</v>
      </c>
      <c r="X53" s="24">
        <f t="shared" si="6"/>
        <v>15.466415647749059</v>
      </c>
      <c r="Y53" s="24">
        <f>VLOOKUP(C53,'[1]Allocation '!C$1:K$65536,9,0)</f>
        <v>76.829411789396559</v>
      </c>
      <c r="Z53" s="24">
        <f>VLOOKUP(C53,[1]Actuals!B$1:J$65536,9,0)</f>
        <v>74</v>
      </c>
      <c r="AA53" s="24">
        <f t="shared" si="7"/>
        <v>-3.6827195776957047</v>
      </c>
      <c r="AB53" s="24">
        <f>VLOOKUP(C53,'[1]Allocation '!C$1:L$65536,10,0)</f>
        <v>76.072417038559792</v>
      </c>
      <c r="AC53" s="24">
        <f>VLOOKUP(C53,[1]Actuals!B$1:K$65536,10,0)</f>
        <v>69</v>
      </c>
      <c r="AD53" s="24">
        <f t="shared" si="8"/>
        <v>-9.2969532373013806</v>
      </c>
      <c r="AE53" s="24">
        <f>VLOOKUP(C53,'[1]Allocation '!C$1:M$65536,11,0)</f>
        <v>136.59659575709989</v>
      </c>
      <c r="AF53" s="24">
        <f>VLOOKUP(C53,[1]Actuals!B$1:L$65536,11,0)</f>
        <v>126</v>
      </c>
      <c r="AG53" s="24">
        <f t="shared" si="9"/>
        <v>-7.7575840732832555</v>
      </c>
      <c r="AH53" s="24">
        <f>VLOOKUP(C53,'[1]Allocation '!C$1:N$65536,12,0)</f>
        <v>135.32764704060983</v>
      </c>
      <c r="AI53" s="24">
        <f>VLOOKUP(C53,[1]Actuals!B$1:M$65536,12,0)</f>
        <v>131</v>
      </c>
      <c r="AJ53" s="24">
        <f t="shared" si="10"/>
        <v>-3.1979031153265893</v>
      </c>
      <c r="AK53" s="24">
        <f>VLOOKUP(C53,'[1]Allocation '!C$1:O$65536,13,0)</f>
        <v>161.72415525440667</v>
      </c>
      <c r="AL53" s="24">
        <f>VLOOKUP(C53,[1]Actuals!B$1:N$65536,13,0)</f>
        <v>144</v>
      </c>
      <c r="AM53" s="24">
        <f t="shared" si="11"/>
        <v>-10.959497810654801</v>
      </c>
      <c r="AN53" s="24">
        <f>VLOOKUP(C53,'[1]Allocation '!C$1:P$65536,14,0)</f>
        <v>176.46966386140258</v>
      </c>
      <c r="AO53" s="24">
        <f>VLOOKUP(C53,[1]Actuals!B$1:O$65536,14,0)</f>
        <v>158</v>
      </c>
      <c r="AP53" s="24">
        <f t="shared" si="12"/>
        <v>-10.466197677980766</v>
      </c>
      <c r="AQ53" s="24">
        <f>VLOOKUP(C53,'[1]Allocation '!C$1:Q$65536,15,0)</f>
        <v>142.68992766940514</v>
      </c>
      <c r="AR53" s="24">
        <f>VLOOKUP(C53,[1]Actuals!B$1:P$65536,15,0)</f>
        <v>143</v>
      </c>
      <c r="AS53" s="24">
        <f t="shared" si="13"/>
        <v>0.21730498827728226</v>
      </c>
      <c r="AT53" s="24">
        <f>VLOOKUP(C53,'[1]Allocation '!C$1:R$65536,16,0)</f>
        <v>186.60243890024023</v>
      </c>
      <c r="AU53" s="24">
        <f>VLOOKUP(C53,[1]Actuals!B$1:Q$65536,16,0)</f>
        <v>140</v>
      </c>
      <c r="AV53" s="24">
        <f t="shared" si="14"/>
        <v>-24.974185318743032</v>
      </c>
      <c r="AW53" s="24">
        <f>VLOOKUP(C53,'[1]Allocation '!C$1:S$65536,17,0)</f>
        <v>145.84848713772683</v>
      </c>
      <c r="AX53" s="24">
        <f>VLOOKUP(C53,[1]Actuals!B$1:R$65536,17,0)</f>
        <v>159</v>
      </c>
      <c r="AY53" s="24">
        <f t="shared" si="15"/>
        <v>9.01724325042467</v>
      </c>
      <c r="AZ53" s="24">
        <f>VLOOKUP('[1]07.03.2024'!C53,'[1]Allocation '!C$1:T$65536,18,0)</f>
        <v>119.65662989276338</v>
      </c>
      <c r="BA53" s="24">
        <f>VLOOKUP(C53,[1]Actuals!B$1:S$65536,18,0)</f>
        <v>145</v>
      </c>
      <c r="BB53" s="24">
        <f t="shared" si="16"/>
        <v>21.180080142612596</v>
      </c>
      <c r="BC53" s="24">
        <f>VLOOKUP(C53,'[1]Allocation '!C$1:U$65536,19,0)</f>
        <v>60.308860965501779</v>
      </c>
      <c r="BD53" s="24">
        <f>VLOOKUP(C53,[1]Actuals!B$1:T$65536,19,0)</f>
        <v>70</v>
      </c>
      <c r="BE53" s="24">
        <f t="shared" si="17"/>
        <v>16.069179353332178</v>
      </c>
      <c r="BF53" s="24">
        <f>VLOOKUP(C53,'[1]Allocation '!C$1:V$65536,20,0)</f>
        <v>44.495121562203174</v>
      </c>
      <c r="BG53" s="24">
        <f>VLOOKUP(C53,[1]Actuals!B$1:U$65536,20,0)</f>
        <v>57</v>
      </c>
      <c r="BH53" s="24">
        <f t="shared" si="18"/>
        <v>28.103931394625565</v>
      </c>
      <c r="BI53" s="24">
        <f>VLOOKUP(C53,'[1]Allocation '!C$1:W$65536,21,0)</f>
        <v>44.059479541508097</v>
      </c>
      <c r="BJ53" s="24">
        <f>VLOOKUP(C53,[1]Actuals!B$1:V$65536,21,0)</f>
        <v>74</v>
      </c>
      <c r="BK53" s="24">
        <f t="shared" si="19"/>
        <v>67.954775612556134</v>
      </c>
      <c r="BL53" s="24">
        <f>VLOOKUP(C53,'[1]Allocation '!C$1:X$65536,22,0)</f>
        <v>48.385748038810398</v>
      </c>
      <c r="BM53" s="24">
        <f>VLOOKUP(C53,[1]Actuals!B$1:W$65536,22,0)</f>
        <v>69</v>
      </c>
      <c r="BN53" s="24">
        <f t="shared" si="20"/>
        <v>42.603974923886327</v>
      </c>
      <c r="BO53" s="24">
        <f>VLOOKUP(C53,'[1]Allocation '!C$1:Y$65536,23,0)</f>
        <v>55.010094496876789</v>
      </c>
      <c r="BP53" s="24">
        <f>VLOOKUP(C53,[1]Actuals!B$1:X$65536,23,0)</f>
        <v>57</v>
      </c>
      <c r="BQ53" s="24">
        <f t="shared" si="21"/>
        <v>3.6173460913363606</v>
      </c>
      <c r="BR53" s="24">
        <f>VLOOKUP(C53,'[1]Allocation '!C$1:Z$65536,24,0)</f>
        <v>53.443303416295336</v>
      </c>
      <c r="BS53" s="24">
        <f>VLOOKUP(C53,[1]Actuals!B$1:Y$65536,24,0)</f>
        <v>64</v>
      </c>
      <c r="BT53" s="24">
        <f t="shared" si="22"/>
        <v>19.753076454637409</v>
      </c>
      <c r="BU53" s="24">
        <f>VLOOKUP(C53,'[1]Allocation '!C$1:AA$65536,25,0)</f>
        <v>60.299651650256607</v>
      </c>
      <c r="BV53" s="24">
        <f>VLOOKUP(C53,[1]Actuals!B$1:Z$65536,25,0)</f>
        <v>73</v>
      </c>
      <c r="BW53" s="24">
        <f t="shared" si="23"/>
        <v>21.062059236107288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f>VLOOKUP(C54,'[1]Allocation '!C$1:D$65536,2,0)</f>
        <v>138.6983853150349</v>
      </c>
      <c r="E54" s="24">
        <f>VLOOKUP(C54,[1]Actuals!B$1:C$65536,2,0)</f>
        <v>147</v>
      </c>
      <c r="F54" s="24">
        <f t="shared" si="0"/>
        <v>5.9853722637859779</v>
      </c>
      <c r="G54" s="24">
        <f>VLOOKUP(C54,'[1]Allocation '!C$1:E$65536,3,0)</f>
        <v>127.00700556983955</v>
      </c>
      <c r="H54" s="24">
        <f>VLOOKUP(C54,[1]Actuals!B$1:D$65536,3,0)</f>
        <v>138</v>
      </c>
      <c r="I54" s="24">
        <f t="shared" si="1"/>
        <v>8.6554236759133278</v>
      </c>
      <c r="J54" s="24">
        <f>VLOOKUP(C54,'[1]Allocation '!C$1:F$65536,4,0)</f>
        <v>128.95521746837153</v>
      </c>
      <c r="K54" s="24">
        <f>VLOOKUP(C54,[1]Actuals!B$1:E$65536,4,0)</f>
        <v>128</v>
      </c>
      <c r="L54" s="24">
        <f t="shared" si="2"/>
        <v>-0.74073580513003501</v>
      </c>
      <c r="M54" s="24">
        <f>VLOOKUP(C54,'[1]Allocation '!C$1:G$65536,5,0)</f>
        <v>128.42696567240498</v>
      </c>
      <c r="N54" s="24">
        <f>VLOOKUP(C54,[1]Actuals!B$1:F$65536,5,0)</f>
        <v>134</v>
      </c>
      <c r="O54" s="24">
        <f t="shared" si="3"/>
        <v>4.3394580712985729</v>
      </c>
      <c r="P54" s="24">
        <f>VLOOKUP(C54,'[1]Allocation '!C$1:H$65536,6,0)</f>
        <v>118.47018227789822</v>
      </c>
      <c r="Q54" s="24">
        <f>VLOOKUP(C54,[1]Actuals!B$1:G$65536,6,0)</f>
        <v>136</v>
      </c>
      <c r="R54" s="24">
        <f t="shared" si="4"/>
        <v>14.79681839349389</v>
      </c>
      <c r="S54" s="24">
        <f>VLOOKUP(C54,'[1]Allocation '!C$1:I$65536,7,0)</f>
        <v>117.12476575221052</v>
      </c>
      <c r="T54" s="24">
        <f>VLOOKUP(C54,[1]Actuals!B$1:H$65536,7,0)</f>
        <v>112</v>
      </c>
      <c r="U54" s="24">
        <f t="shared" si="5"/>
        <v>-4.3754757751682423</v>
      </c>
      <c r="V54" s="25">
        <f>VLOOKUP(C54,'[1]Allocation '!C$1:J$65536,8,0)</f>
        <v>92.793355270668528</v>
      </c>
      <c r="W54" s="24">
        <f>VLOOKUP(C54,[1]Actuals!B$1:I$65536,8,0)</f>
        <v>85</v>
      </c>
      <c r="X54" s="24">
        <f t="shared" si="6"/>
        <v>-8.3986135084092215</v>
      </c>
      <c r="Y54" s="24">
        <f>VLOOKUP(C54,'[1]Allocation '!C$1:K$65536,9,0)</f>
        <v>110.05294121183832</v>
      </c>
      <c r="Z54" s="24">
        <f>VLOOKUP(C54,[1]Actuals!B$1:J$65536,9,0)</f>
        <v>103</v>
      </c>
      <c r="AA54" s="24">
        <f t="shared" si="7"/>
        <v>-6.4086803443646962</v>
      </c>
      <c r="AB54" s="24">
        <f>VLOOKUP(C54,'[1]Allocation '!C$1:L$65536,10,0)</f>
        <v>124.87359023310756</v>
      </c>
      <c r="AC54" s="24">
        <f>VLOOKUP(C54,[1]Actuals!B$1:K$65536,10,0)</f>
        <v>104</v>
      </c>
      <c r="AD54" s="24">
        <f t="shared" si="8"/>
        <v>-16.715776485757978</v>
      </c>
      <c r="AE54" s="24">
        <f>VLOOKUP(C54,'[1]Allocation '!C$1:M$65536,11,0)</f>
        <v>167.23185382091302</v>
      </c>
      <c r="AF54" s="24">
        <f>VLOOKUP(C54,[1]Actuals!B$1:L$65536,11,0)</f>
        <v>161</v>
      </c>
      <c r="AG54" s="24">
        <f t="shared" si="9"/>
        <v>-3.7264753565350346</v>
      </c>
      <c r="AH54" s="24">
        <f>VLOOKUP(C54,'[1]Allocation '!C$1:N$65536,12,0)</f>
        <v>184.09294399610178</v>
      </c>
      <c r="AI54" s="24">
        <f>VLOOKUP(C54,[1]Actuals!B$1:M$65536,12,0)</f>
        <v>178</v>
      </c>
      <c r="AJ54" s="24">
        <f t="shared" si="10"/>
        <v>-3.3097107710064111</v>
      </c>
      <c r="AK54" s="24">
        <f>VLOOKUP(C54,'[1]Allocation '!C$1:O$65536,13,0)</f>
        <v>190.59104748261257</v>
      </c>
      <c r="AL54" s="24">
        <f>VLOOKUP(C54,[1]Actuals!B$1:N$65536,13,0)</f>
        <v>184</v>
      </c>
      <c r="AM54" s="24">
        <f t="shared" si="11"/>
        <v>-3.4582146274283221</v>
      </c>
      <c r="AN54" s="24">
        <f>VLOOKUP(C54,'[1]Allocation '!C$1:P$65536,14,0)</f>
        <v>196.0774042904473</v>
      </c>
      <c r="AO54" s="24">
        <f>VLOOKUP(C54,[1]Actuals!B$1:O$65536,14,0)</f>
        <v>195</v>
      </c>
      <c r="AP54" s="24">
        <f t="shared" si="12"/>
        <v>-0.54947906636470856</v>
      </c>
      <c r="AQ54" s="24">
        <f>VLOOKUP(C54,'[1]Allocation '!C$1:Q$65536,15,0)</f>
        <v>199.69328299789524</v>
      </c>
      <c r="AR54" s="24">
        <f>VLOOKUP(C54,[1]Actuals!B$1:P$65536,15,0)</f>
        <v>177</v>
      </c>
      <c r="AS54" s="24">
        <f t="shared" si="13"/>
        <v>-11.364069265231331</v>
      </c>
      <c r="AT54" s="24">
        <f>VLOOKUP(C54,'[1]Allocation '!C$1:R$65536,16,0)</f>
        <v>183.86833723137224</v>
      </c>
      <c r="AU54" s="24">
        <f>VLOOKUP(C54,[1]Actuals!B$1:Q$65536,16,0)</f>
        <v>171</v>
      </c>
      <c r="AV54" s="24">
        <f t="shared" si="14"/>
        <v>-6.9986694964121297</v>
      </c>
      <c r="AW54" s="24">
        <f>VLOOKUP(C54,'[1]Allocation '!C$1:S$65536,17,0)</f>
        <v>157.23328465691651</v>
      </c>
      <c r="AX54" s="24">
        <f>VLOOKUP(C54,[1]Actuals!B$1:R$65536,17,0)</f>
        <v>164</v>
      </c>
      <c r="AY54" s="24">
        <f t="shared" si="15"/>
        <v>4.3036150760626048</v>
      </c>
      <c r="AZ54" s="24">
        <f>VLOOKUP('[1]07.03.2024'!C54,'[1]Allocation '!C$1:T$65536,18,0)</f>
        <v>152.20254348960432</v>
      </c>
      <c r="BA54" s="24">
        <f>VLOOKUP(C54,[1]Actuals!B$1:S$65536,18,0)</f>
        <v>164</v>
      </c>
      <c r="BB54" s="24">
        <f t="shared" si="16"/>
        <v>7.751155953055056</v>
      </c>
      <c r="BC54" s="24">
        <f>VLOOKUP(C54,'[1]Allocation '!C$1:U$65536,19,0)</f>
        <v>120.3562745077179</v>
      </c>
      <c r="BD54" s="24">
        <f>VLOOKUP(C54,[1]Actuals!B$1:T$65536,19,0)</f>
        <v>136</v>
      </c>
      <c r="BE54" s="24">
        <f t="shared" si="17"/>
        <v>12.997847894734345</v>
      </c>
      <c r="BF54" s="24">
        <f>VLOOKUP(C54,'[1]Allocation '!C$1:V$65536,20,0)</f>
        <v>97.770346594342129</v>
      </c>
      <c r="BG54" s="24">
        <f>VLOOKUP(C54,[1]Actuals!B$1:U$65536,20,0)</f>
        <v>109</v>
      </c>
      <c r="BH54" s="24">
        <f t="shared" si="18"/>
        <v>11.48574572641202</v>
      </c>
      <c r="BI54" s="24">
        <f>VLOOKUP(C54,'[1]Allocation '!C$1:W$65536,21,0)</f>
        <v>93.692734012442173</v>
      </c>
      <c r="BJ54" s="24">
        <f>VLOOKUP(C54,[1]Actuals!B$1:V$65536,21,0)</f>
        <v>120</v>
      </c>
      <c r="BK54" s="24">
        <f t="shared" si="19"/>
        <v>28.078234950497105</v>
      </c>
      <c r="BL54" s="24">
        <f>VLOOKUP(C54,'[1]Allocation '!C$1:X$65536,22,0)</f>
        <v>103.08789039926828</v>
      </c>
      <c r="BM54" s="24">
        <f>VLOOKUP(C54,[1]Actuals!B$1:W$65536,22,0)</f>
        <v>113</v>
      </c>
      <c r="BN54" s="24">
        <f t="shared" si="20"/>
        <v>9.6152026802966581</v>
      </c>
      <c r="BO54" s="24">
        <f>VLOOKUP(C54,'[1]Allocation '!C$1:Y$65536,23,0)</f>
        <v>109.6937593491519</v>
      </c>
      <c r="BP54" s="24">
        <f>VLOOKUP(C54,[1]Actuals!B$1:X$65536,23,0)</f>
        <v>109</v>
      </c>
      <c r="BQ54" s="24">
        <f t="shared" si="21"/>
        <v>-0.63245106491763947</v>
      </c>
      <c r="BR54" s="24">
        <f>VLOOKUP(C54,'[1]Allocation '!C$1:Z$65536,24,0)</f>
        <v>98.61058772433131</v>
      </c>
      <c r="BS54" s="24">
        <f>VLOOKUP(C54,[1]Actuals!B$1:Y$65536,24,0)</f>
        <v>109</v>
      </c>
      <c r="BT54" s="24">
        <f t="shared" si="22"/>
        <v>10.535797945665415</v>
      </c>
      <c r="BU54" s="24">
        <f>VLOOKUP(C54,'[1]Allocation '!C$1:AA$65536,25,0)</f>
        <v>103.33319233070719</v>
      </c>
      <c r="BV54" s="24">
        <f>VLOOKUP(C54,[1]Actuals!B$1:Z$65536,25,0)</f>
        <v>103</v>
      </c>
      <c r="BW54" s="24">
        <f t="shared" si="23"/>
        <v>-0.32244463099605425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f>VLOOKUP(C55,'[1]Allocation '!C$1:D$65536,2,0)</f>
        <v>122.75278863595945</v>
      </c>
      <c r="E55" s="24">
        <f>VLOOKUP(C55,[1]Actuals!B$1:C$65536,2,0)</f>
        <v>147</v>
      </c>
      <c r="F55" s="24">
        <f t="shared" si="0"/>
        <v>19.752880267306224</v>
      </c>
      <c r="G55" s="24">
        <f>VLOOKUP(C55,'[1]Allocation '!C$1:E$65536,3,0)</f>
        <v>110.47829012535342</v>
      </c>
      <c r="H55" s="24">
        <f>VLOOKUP(C55,[1]Actuals!B$1:D$65536,3,0)</f>
        <v>141</v>
      </c>
      <c r="I55" s="24">
        <f t="shared" si="1"/>
        <v>27.626884739087949</v>
      </c>
      <c r="J55" s="24">
        <f>VLOOKUP(C55,'[1]Allocation '!C$1:F$65536,4,0)</f>
        <v>107.76090301842625</v>
      </c>
      <c r="K55" s="24">
        <f>VLOOKUP(C55,[1]Actuals!B$1:E$65536,4,0)</f>
        <v>134</v>
      </c>
      <c r="L55" s="24">
        <f t="shared" si="2"/>
        <v>24.349366279054916</v>
      </c>
      <c r="M55" s="24">
        <f>VLOOKUP(C55,'[1]Allocation '!C$1:G$65536,5,0)</f>
        <v>126.40235233121649</v>
      </c>
      <c r="N55" s="24">
        <f>VLOOKUP(C55,[1]Actuals!B$1:F$65536,5,0)</f>
        <v>143</v>
      </c>
      <c r="O55" s="24">
        <f t="shared" si="3"/>
        <v>13.13080600374597</v>
      </c>
      <c r="P55" s="24">
        <f>VLOOKUP(C55,'[1]Allocation '!C$1:H$65536,6,0)</f>
        <v>115.75989744748404</v>
      </c>
      <c r="Q55" s="24">
        <f>VLOOKUP(C55,[1]Actuals!B$1:G$65536,6,0)</f>
        <v>137</v>
      </c>
      <c r="R55" s="24">
        <f t="shared" si="4"/>
        <v>18.348411687347781</v>
      </c>
      <c r="S55" s="24">
        <f>VLOOKUP(C55,'[1]Allocation '!C$1:I$65536,7,0)</f>
        <v>123.39300070327106</v>
      </c>
      <c r="T55" s="24">
        <f>VLOOKUP(C55,[1]Actuals!B$1:H$65536,7,0)</f>
        <v>128</v>
      </c>
      <c r="U55" s="24">
        <f t="shared" si="5"/>
        <v>3.7335985594576884</v>
      </c>
      <c r="V55" s="25">
        <f>VLOOKUP(C55,'[1]Allocation '!C$1:J$65536,8,0)</f>
        <v>108.19093400239484</v>
      </c>
      <c r="W55" s="24">
        <f>VLOOKUP(C55,[1]Actuals!B$1:I$65536,8,0)</f>
        <v>122</v>
      </c>
      <c r="X55" s="24">
        <f t="shared" si="6"/>
        <v>12.763607343753492</v>
      </c>
      <c r="Y55" s="24">
        <f>VLOOKUP(C55,'[1]Allocation '!C$1:K$65536,9,0)</f>
        <v>102.09313728771164</v>
      </c>
      <c r="Z55" s="24">
        <f>VLOOKUP(C55,[1]Actuals!B$1:J$65536,9,0)</f>
        <v>112</v>
      </c>
      <c r="AA55" s="24">
        <f t="shared" si="7"/>
        <v>9.7037499047262497</v>
      </c>
      <c r="AB55" s="24">
        <f>VLOOKUP(C55,'[1]Allocation '!C$1:L$65536,10,0)</f>
        <v>110.16147184357477</v>
      </c>
      <c r="AC55" s="24">
        <f>VLOOKUP(C55,[1]Actuals!B$1:K$65536,10,0)</f>
        <v>110</v>
      </c>
      <c r="AD55" s="24">
        <f t="shared" si="8"/>
        <v>-0.14657742028361545</v>
      </c>
      <c r="AE55" s="24">
        <f>VLOOKUP(C55,'[1]Allocation '!C$1:M$65536,11,0)</f>
        <v>143.57598386147725</v>
      </c>
      <c r="AF55" s="24">
        <f>VLOOKUP(C55,[1]Actuals!B$1:L$65536,11,0)</f>
        <v>143</v>
      </c>
      <c r="AG55" s="24">
        <f t="shared" si="9"/>
        <v>-0.40117006060913818</v>
      </c>
      <c r="AH55" s="24">
        <f>VLOOKUP(C55,'[1]Allocation '!C$1:N$65536,12,0)</f>
        <v>168.01548449003249</v>
      </c>
      <c r="AI55" s="24">
        <f>VLOOKUP(C55,[1]Actuals!B$1:M$65536,12,0)</f>
        <v>143</v>
      </c>
      <c r="AJ55" s="24">
        <f t="shared" si="10"/>
        <v>-14.888797045082194</v>
      </c>
      <c r="AK55" s="24">
        <f>VLOOKUP(C55,'[1]Allocation '!C$1:O$65536,13,0)</f>
        <v>167.28885737068734</v>
      </c>
      <c r="AL55" s="24">
        <f>VLOOKUP(C55,[1]Actuals!B$1:N$65536,13,0)</f>
        <v>176</v>
      </c>
      <c r="AM55" s="24">
        <f t="shared" si="11"/>
        <v>5.2072461765998312</v>
      </c>
      <c r="AN55" s="24">
        <f>VLOOKUP(C55,'[1]Allocation '!C$1:P$65536,14,0)</f>
        <v>165.77453271828728</v>
      </c>
      <c r="AO55" s="24">
        <f>VLOOKUP(C55,[1]Actuals!B$1:O$65536,14,0)</f>
        <v>170</v>
      </c>
      <c r="AP55" s="24">
        <f t="shared" si="12"/>
        <v>2.5489242602139428</v>
      </c>
      <c r="AQ55" s="24">
        <f>VLOOKUP(C55,'[1]Allocation '!C$1:Q$65536,15,0)</f>
        <v>173.55161685998894</v>
      </c>
      <c r="AR55" s="24">
        <f>VLOOKUP(C55,[1]Actuals!B$1:P$65536,15,0)</f>
        <v>172</v>
      </c>
      <c r="AS55" s="24">
        <f t="shared" si="13"/>
        <v>-0.89403768634474401</v>
      </c>
      <c r="AT55" s="24">
        <f>VLOOKUP(C55,'[1]Allocation '!C$1:R$65536,16,0)</f>
        <v>169.17254076120679</v>
      </c>
      <c r="AU55" s="24">
        <f>VLOOKUP(C55,[1]Actuals!B$1:Q$65536,16,0)</f>
        <v>146</v>
      </c>
      <c r="AV55" s="24">
        <f t="shared" si="14"/>
        <v>-13.697578021196522</v>
      </c>
      <c r="AW55" s="24">
        <f>VLOOKUP(C55,'[1]Allocation '!C$1:S$65536,17,0)</f>
        <v>156.61789019641975</v>
      </c>
      <c r="AX55" s="24">
        <f>VLOOKUP(C55,[1]Actuals!B$1:R$65536,17,0)</f>
        <v>153</v>
      </c>
      <c r="AY55" s="24">
        <f t="shared" si="15"/>
        <v>-2.3100108115889144</v>
      </c>
      <c r="AZ55" s="24">
        <f>VLOOKUP('[1]07.03.2024'!C55,'[1]Allocation '!C$1:T$65536,18,0)</f>
        <v>128.28053114629586</v>
      </c>
      <c r="BA55" s="24">
        <f>VLOOKUP(C55,[1]Actuals!B$1:S$65536,18,0)</f>
        <v>152</v>
      </c>
      <c r="BB55" s="24">
        <f t="shared" si="16"/>
        <v>18.490310760136769</v>
      </c>
      <c r="BC55" s="24">
        <f>VLOOKUP(C55,'[1]Allocation '!C$1:U$65536,19,0)</f>
        <v>97.176919367053813</v>
      </c>
      <c r="BD55" s="24">
        <f>VLOOKUP(C55,[1]Actuals!B$1:T$65536,19,0)</f>
        <v>130</v>
      </c>
      <c r="BE55" s="24">
        <f t="shared" si="17"/>
        <v>33.776621904392549</v>
      </c>
      <c r="BF55" s="24">
        <f>VLOOKUP(C55,'[1]Allocation '!C$1:V$65536,20,0)</f>
        <v>69.701717521086749</v>
      </c>
      <c r="BG55" s="24">
        <f>VLOOKUP(C55,[1]Actuals!B$1:U$65536,20,0)</f>
        <v>94</v>
      </c>
      <c r="BH55" s="24">
        <f t="shared" si="18"/>
        <v>34.860378399660426</v>
      </c>
      <c r="BI55" s="24">
        <f>VLOOKUP(C55,'[1]Allocation '!C$1:W$65536,21,0)</f>
        <v>60.081108465692864</v>
      </c>
      <c r="BJ55" s="24">
        <f>VLOOKUP(C55,[1]Actuals!B$1:V$65536,21,0)</f>
        <v>108</v>
      </c>
      <c r="BK55" s="24">
        <f t="shared" si="19"/>
        <v>79.757003088033045</v>
      </c>
      <c r="BL55" s="24">
        <f>VLOOKUP(C55,'[1]Allocation '!C$1:X$65536,22,0)</f>
        <v>68.506554153959286</v>
      </c>
      <c r="BM55" s="24">
        <f>VLOOKUP(C55,[1]Actuals!B$1:W$65536,22,0)</f>
        <v>101</v>
      </c>
      <c r="BN55" s="24">
        <f t="shared" si="20"/>
        <v>47.431149102925332</v>
      </c>
      <c r="BO55" s="24">
        <f>VLOOKUP(C55,'[1]Allocation '!C$1:Y$65536,23,0)</f>
        <v>74.617652931407136</v>
      </c>
      <c r="BP55" s="24">
        <f>VLOOKUP(C55,[1]Actuals!B$1:X$65536,23,0)</f>
        <v>100</v>
      </c>
      <c r="BQ55" s="24">
        <f t="shared" si="21"/>
        <v>34.016544438788216</v>
      </c>
      <c r="BR55" s="24">
        <f>VLOOKUP(C55,'[1]Allocation '!C$1:Z$65536,24,0)</f>
        <v>69.325039808873669</v>
      </c>
      <c r="BS55" s="24">
        <f>VLOOKUP(C55,[1]Actuals!B$1:Y$65536,24,0)</f>
        <v>97</v>
      </c>
      <c r="BT55" s="24">
        <f t="shared" si="22"/>
        <v>39.920583193929751</v>
      </c>
      <c r="BU55" s="24">
        <f>VLOOKUP(C55,'[1]Allocation '!C$1:AA$65536,25,0)</f>
        <v>95.521410791761639</v>
      </c>
      <c r="BV55" s="24">
        <f>VLOOKUP(C55,[1]Actuals!B$1:Z$65536,25,0)</f>
        <v>121</v>
      </c>
      <c r="BW55" s="24">
        <f t="shared" si="23"/>
        <v>26.673170964551744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f>SUM(D52:D55)</f>
        <v>527.99739062784704</v>
      </c>
      <c r="E56" s="40">
        <f>SUM(E52:E55)</f>
        <v>620</v>
      </c>
      <c r="F56" s="40">
        <f t="shared" si="0"/>
        <v>17.424822736860826</v>
      </c>
      <c r="G56" s="40">
        <f>SUM(G52:G55)</f>
        <v>500.10492169824897</v>
      </c>
      <c r="H56" s="40">
        <f>SUM(H52:H55)</f>
        <v>616</v>
      </c>
      <c r="I56" s="40">
        <f t="shared" si="1"/>
        <v>23.174152717433017</v>
      </c>
      <c r="J56" s="40">
        <f>SUM(J52:J55)</f>
        <v>504.19021987693674</v>
      </c>
      <c r="K56" s="40">
        <f>SUM(K52:K55)</f>
        <v>569</v>
      </c>
      <c r="L56" s="40">
        <f t="shared" si="2"/>
        <v>12.854231908520974</v>
      </c>
      <c r="M56" s="40">
        <f>SUM(M52:M55)</f>
        <v>501.40909209463899</v>
      </c>
      <c r="N56" s="40">
        <f>SUM(N52:N55)</f>
        <v>602</v>
      </c>
      <c r="O56" s="40">
        <f t="shared" si="3"/>
        <v>20.06164417265391</v>
      </c>
      <c r="P56" s="40">
        <f>SUM(P52:P55)</f>
        <v>466.00134434688363</v>
      </c>
      <c r="Q56" s="40">
        <f>SUM(Q52:Q55)</f>
        <v>596</v>
      </c>
      <c r="R56" s="40">
        <f t="shared" si="4"/>
        <v>27.896626743709035</v>
      </c>
      <c r="S56" s="40">
        <f>SUM(S52:S55)</f>
        <v>477.56298960474186</v>
      </c>
      <c r="T56" s="40">
        <f>SUM(T52:T55)</f>
        <v>529</v>
      </c>
      <c r="U56" s="40">
        <f t="shared" si="5"/>
        <v>10.77072794896236</v>
      </c>
      <c r="V56" s="40">
        <f>SUM(V52:V55)</f>
        <v>343.7432973817842</v>
      </c>
      <c r="W56" s="40">
        <f>SUM(W52:W55)</f>
        <v>344</v>
      </c>
      <c r="X56" s="40">
        <f t="shared" si="6"/>
        <v>7.4678581421381549E-2</v>
      </c>
      <c r="Y56" s="40">
        <f>SUM(Y52:Y55)</f>
        <v>382.00137267178343</v>
      </c>
      <c r="Z56" s="40">
        <f>SUM(Z52:Z55)</f>
        <v>380</v>
      </c>
      <c r="AA56" s="40">
        <f t="shared" si="7"/>
        <v>-0.52391766495117109</v>
      </c>
      <c r="AB56" s="40">
        <f>SUM(AB52:AB55)</f>
        <v>454.17385964955241</v>
      </c>
      <c r="AC56" s="40">
        <f>SUM(AC52:AC55)</f>
        <v>376</v>
      </c>
      <c r="AD56" s="40">
        <f t="shared" si="8"/>
        <v>-17.212320345753181</v>
      </c>
      <c r="AE56" s="40">
        <f>SUM(AE52:AE55)</f>
        <v>629.36705187504299</v>
      </c>
      <c r="AF56" s="40">
        <f>SUM(AF52:AF55)</f>
        <v>624</v>
      </c>
      <c r="AG56" s="40">
        <f t="shared" si="9"/>
        <v>-0.85276975638511576</v>
      </c>
      <c r="AH56" s="40">
        <f>SUM(AH52:AH55)</f>
        <v>693.36945145810682</v>
      </c>
      <c r="AI56" s="40">
        <f>SUM(AI52:AI55)</f>
        <v>688</v>
      </c>
      <c r="AJ56" s="40">
        <f t="shared" si="10"/>
        <v>-0.77439977299479335</v>
      </c>
      <c r="AK56" s="40">
        <f>SUM(AK52:AK55)</f>
        <v>750.19140405108635</v>
      </c>
      <c r="AL56" s="40">
        <f>SUM(AL52:AL55)</f>
        <v>737</v>
      </c>
      <c r="AM56" s="40">
        <f t="shared" si="11"/>
        <v>-1.7584051189938783</v>
      </c>
      <c r="AN56" s="40">
        <f>SUM(AN52:AN55)</f>
        <v>776.82302536160842</v>
      </c>
      <c r="AO56" s="40">
        <f>SUM(AO52:AO55)</f>
        <v>756</v>
      </c>
      <c r="AP56" s="40">
        <f t="shared" si="12"/>
        <v>-2.6805365806343562</v>
      </c>
      <c r="AQ56" s="40">
        <f>SUM(AQ52:AQ55)</f>
        <v>753.93291299114446</v>
      </c>
      <c r="AR56" s="40">
        <f>SUM(AR52:AR55)</f>
        <v>715</v>
      </c>
      <c r="AS56" s="40">
        <f t="shared" si="13"/>
        <v>-5.1639757756008402</v>
      </c>
      <c r="AT56" s="40">
        <f>SUM(AT52:AT55)</f>
        <v>754.44117925326054</v>
      </c>
      <c r="AU56" s="40">
        <f>SUM(AU52:AU55)</f>
        <v>679</v>
      </c>
      <c r="AV56" s="40">
        <f t="shared" si="14"/>
        <v>-9.9996104836074267</v>
      </c>
      <c r="AW56" s="40">
        <f>SUM(AW52:AW55)</f>
        <v>644.31800014008445</v>
      </c>
      <c r="AX56" s="40">
        <f>SUM(AX52:AX55)</f>
        <v>687</v>
      </c>
      <c r="AY56" s="40">
        <f t="shared" si="15"/>
        <v>6.6243686891621589</v>
      </c>
      <c r="AZ56" s="40">
        <f>SUM(AZ52:AZ55)</f>
        <v>540.41284835565307</v>
      </c>
      <c r="BA56" s="40">
        <f>SUM(BA52:BA55)</f>
        <v>651</v>
      </c>
      <c r="BB56" s="40">
        <f t="shared" si="16"/>
        <v>20.463457147778254</v>
      </c>
      <c r="BC56" s="40">
        <f>SUM(BC52:BC55)</f>
        <v>328.3649496868448</v>
      </c>
      <c r="BD56" s="40">
        <f>SUM(BD52:BD55)</f>
        <v>479</v>
      </c>
      <c r="BE56" s="40">
        <f t="shared" si="17"/>
        <v>45.874278133769423</v>
      </c>
      <c r="BF56" s="40">
        <f>SUM(BF52:BF55)</f>
        <v>259.96931189498423</v>
      </c>
      <c r="BG56" s="40">
        <f>SUM(BG52:BG55)</f>
        <v>324</v>
      </c>
      <c r="BH56" s="40">
        <f t="shared" si="18"/>
        <v>24.630094851688209</v>
      </c>
      <c r="BI56" s="40">
        <f>SUM(BI52:BI55)</f>
        <v>244.09577553822663</v>
      </c>
      <c r="BJ56" s="40">
        <f>SUM(BJ52:BJ55)</f>
        <v>371</v>
      </c>
      <c r="BK56" s="40">
        <f t="shared" si="19"/>
        <v>51.98952099107489</v>
      </c>
      <c r="BL56" s="40">
        <f>SUM(BL52:BL55)</f>
        <v>273.15660875350284</v>
      </c>
      <c r="BM56" s="40">
        <f>SUM(BM52:BM55)</f>
        <v>346</v>
      </c>
      <c r="BN56" s="40">
        <f t="shared" si="20"/>
        <v>26.667262995723895</v>
      </c>
      <c r="BO56" s="40">
        <f>SUM(BO52:BO55)</f>
        <v>298.96116368246561</v>
      </c>
      <c r="BP56" s="40">
        <f>SUM(BP52:BP55)</f>
        <v>324</v>
      </c>
      <c r="BQ56" s="40">
        <f t="shared" si="21"/>
        <v>8.3752805913375372</v>
      </c>
      <c r="BR56" s="40">
        <f>SUM(BR52:BR55)</f>
        <v>275.83059858119748</v>
      </c>
      <c r="BS56" s="40">
        <f>SUM(BS52:BS55)</f>
        <v>334</v>
      </c>
      <c r="BT56" s="40">
        <f t="shared" si="22"/>
        <v>21.088813829216608</v>
      </c>
      <c r="BU56" s="40">
        <f>SUM(BU52:BU55)</f>
        <v>315.79084347226552</v>
      </c>
      <c r="BV56" s="40">
        <f>SUM(BV52:BV55)</f>
        <v>358</v>
      </c>
      <c r="BW56" s="40">
        <f t="shared" si="23"/>
        <v>13.366174922497878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f>D51+D56</f>
        <v>1545.7111935462726</v>
      </c>
      <c r="E57" s="33">
        <f>E51+E56</f>
        <v>1707.7</v>
      </c>
      <c r="F57" s="33">
        <f t="shared" si="0"/>
        <v>10.47988829543778</v>
      </c>
      <c r="G57" s="33">
        <f>G51+G56</f>
        <v>1498.1544926095546</v>
      </c>
      <c r="H57" s="33">
        <f>H51+H56</f>
        <v>1788.2</v>
      </c>
      <c r="I57" s="33">
        <f t="shared" si="1"/>
        <v>19.360186737833079</v>
      </c>
      <c r="J57" s="33">
        <f>J51+J56</f>
        <v>1458.471627000748</v>
      </c>
      <c r="K57" s="33">
        <f>K51+K56</f>
        <v>1682.6</v>
      </c>
      <c r="L57" s="33">
        <f t="shared" si="2"/>
        <v>15.367345435451313</v>
      </c>
      <c r="M57" s="33">
        <f>M51+M56</f>
        <v>1485.2945421798559</v>
      </c>
      <c r="N57" s="33">
        <f>N51+N56</f>
        <v>1737.6</v>
      </c>
      <c r="O57" s="33">
        <f t="shared" si="3"/>
        <v>16.986897255399199</v>
      </c>
      <c r="P57" s="33">
        <f>P51+P56</f>
        <v>1431.1265379385923</v>
      </c>
      <c r="Q57" s="33">
        <f>Q51+Q56</f>
        <v>1819.6999999999998</v>
      </c>
      <c r="R57" s="33">
        <f t="shared" si="4"/>
        <v>27.151579665423036</v>
      </c>
      <c r="S57" s="33">
        <f>S51+S56</f>
        <v>1447.3320753665525</v>
      </c>
      <c r="T57" s="33">
        <f>T51+T56</f>
        <v>1703.2</v>
      </c>
      <c r="U57" s="33">
        <f t="shared" si="5"/>
        <v>17.678591457226304</v>
      </c>
      <c r="V57" s="33">
        <f>V51+V56</f>
        <v>1260.737992314758</v>
      </c>
      <c r="W57" s="33">
        <f>W51+W56</f>
        <v>1315.3999999999999</v>
      </c>
      <c r="X57" s="33">
        <f t="shared" si="6"/>
        <v>4.3357151143577859</v>
      </c>
      <c r="Y57" s="33">
        <f>Y51+Y56</f>
        <v>1367.3301915612356</v>
      </c>
      <c r="Z57" s="33">
        <f>Z51+Z56</f>
        <v>1328.8700000000001</v>
      </c>
      <c r="AA57" s="33">
        <f t="shared" si="7"/>
        <v>-2.8127947293638766</v>
      </c>
      <c r="AB57" s="33">
        <f>AB51+AB56</f>
        <v>1562.2979179234092</v>
      </c>
      <c r="AC57" s="33">
        <f>AC51+AC56</f>
        <v>1357.42</v>
      </c>
      <c r="AD57" s="33">
        <f t="shared" si="8"/>
        <v>-13.113882798725788</v>
      </c>
      <c r="AE57" s="33">
        <f>AE51+AE56</f>
        <v>1970.2100779110151</v>
      </c>
      <c r="AF57" s="33">
        <f>AF51+AF56</f>
        <v>1839.4</v>
      </c>
      <c r="AG57" s="33">
        <f t="shared" si="9"/>
        <v>-6.6393974621077474</v>
      </c>
      <c r="AH57" s="33">
        <f>AH51+AH56</f>
        <v>2162.2653839840168</v>
      </c>
      <c r="AI57" s="33">
        <f>AI51+AI56</f>
        <v>2056.9499999999998</v>
      </c>
      <c r="AJ57" s="33">
        <f t="shared" si="10"/>
        <v>-4.8706039861754302</v>
      </c>
      <c r="AK57" s="33">
        <f>AK51+AK56</f>
        <v>2315.3452878033822</v>
      </c>
      <c r="AL57" s="33">
        <f>AL51+AL56</f>
        <v>2129.1000000000004</v>
      </c>
      <c r="AM57" s="33">
        <f t="shared" si="11"/>
        <v>-8.0439530459872266</v>
      </c>
      <c r="AN57" s="33">
        <f>AN51+AN56</f>
        <v>2355.807094739318</v>
      </c>
      <c r="AO57" s="33">
        <f>AO51+AO56</f>
        <v>2185.67</v>
      </c>
      <c r="AP57" s="33">
        <f t="shared" si="12"/>
        <v>-7.2220299836623285</v>
      </c>
      <c r="AQ57" s="33">
        <f>AQ51+AQ56</f>
        <v>2294.1724067295377</v>
      </c>
      <c r="AR57" s="33">
        <f>AR51+AR56</f>
        <v>2125.27</v>
      </c>
      <c r="AS57" s="33">
        <f t="shared" si="13"/>
        <v>-7.362236867381597</v>
      </c>
      <c r="AT57" s="33">
        <f>AT51+AT56</f>
        <v>2189.6940589499791</v>
      </c>
      <c r="AU57" s="33">
        <f>AU51+AU56</f>
        <v>2030.29</v>
      </c>
      <c r="AV57" s="33">
        <f t="shared" si="14"/>
        <v>-7.2797411263205376</v>
      </c>
      <c r="AW57" s="33">
        <f>AW51+AW56</f>
        <v>1927.4960114432258</v>
      </c>
      <c r="AX57" s="33">
        <f>AX51+AX56</f>
        <v>2061.58</v>
      </c>
      <c r="AY57" s="33">
        <f t="shared" si="15"/>
        <v>6.9563821538794164</v>
      </c>
      <c r="AZ57" s="33">
        <f>AZ51+AZ56</f>
        <v>1660.8029051331346</v>
      </c>
      <c r="BA57" s="33">
        <f>BA51+BA56</f>
        <v>1988.1100000000001</v>
      </c>
      <c r="BB57" s="33">
        <f t="shared" si="16"/>
        <v>19.707762664385978</v>
      </c>
      <c r="BC57" s="33">
        <f>BC51+BC56</f>
        <v>1226.6081075299153</v>
      </c>
      <c r="BD57" s="33">
        <f>BD51+BD56</f>
        <v>1658.1</v>
      </c>
      <c r="BE57" s="33">
        <f t="shared" si="17"/>
        <v>35.177648820453534</v>
      </c>
      <c r="BF57" s="33">
        <f>BF51+BF56</f>
        <v>996.54190019648377</v>
      </c>
      <c r="BG57" s="33">
        <f>BG51+BG56</f>
        <v>1206.53</v>
      </c>
      <c r="BH57" s="33">
        <f t="shared" si="18"/>
        <v>21.071677945715457</v>
      </c>
      <c r="BI57" s="33">
        <f>BI51+BI56</f>
        <v>913.51642090347991</v>
      </c>
      <c r="BJ57" s="33">
        <f>BJ51+BJ56</f>
        <v>1302.1100000000001</v>
      </c>
      <c r="BK57" s="33">
        <f t="shared" si="19"/>
        <v>42.538214990398963</v>
      </c>
      <c r="BL57" s="33">
        <f>BL51+BL56</f>
        <v>994.92271070403285</v>
      </c>
      <c r="BM57" s="33">
        <f>BM51+BM56</f>
        <v>1224.7800000000002</v>
      </c>
      <c r="BN57" s="33">
        <f t="shared" si="20"/>
        <v>23.103029694971426</v>
      </c>
      <c r="BO57" s="33">
        <f>BO51+BO56</f>
        <v>1070.6462657902252</v>
      </c>
      <c r="BP57" s="33">
        <f>BP51+BP56</f>
        <v>1179.8</v>
      </c>
      <c r="BQ57" s="33">
        <f t="shared" si="21"/>
        <v>10.195125850386285</v>
      </c>
      <c r="BR57" s="33">
        <f>BR51+BR56</f>
        <v>986.06970647510286</v>
      </c>
      <c r="BS57" s="33">
        <f>BS51+BS56</f>
        <v>1162.72</v>
      </c>
      <c r="BT57" s="33">
        <f t="shared" si="22"/>
        <v>17.914584776807295</v>
      </c>
      <c r="BU57" s="33">
        <f>BU51+BU56</f>
        <v>1076.3801706878623</v>
      </c>
      <c r="BV57" s="33">
        <f>BV51+BV56</f>
        <v>1295.18</v>
      </c>
      <c r="BW57" s="33">
        <f t="shared" si="23"/>
        <v>20.327374590365537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f>VLOOKUP(C58,'[1]Allocation '!C$1:D$65536,2,0)</f>
        <v>177.38296897433034</v>
      </c>
      <c r="E58" s="24">
        <f>VLOOKUP(C58,[1]Actuals!B$1:C$65536,2,0)</f>
        <v>195</v>
      </c>
      <c r="F58" s="24">
        <f t="shared" si="0"/>
        <v>9.9316361246716287</v>
      </c>
      <c r="G58" s="24">
        <f>VLOOKUP(C58,'[1]Allocation '!C$1:E$65536,3,0)</f>
        <v>184.27885621231394</v>
      </c>
      <c r="H58" s="24">
        <f>VLOOKUP(C58,[1]Actuals!B$1:D$65536,3,0)</f>
        <v>208</v>
      </c>
      <c r="I58" s="24">
        <f t="shared" si="1"/>
        <v>12.872417528116262</v>
      </c>
      <c r="J58" s="24">
        <f>VLOOKUP(C58,'[1]Allocation '!C$1:F$65536,4,0)</f>
        <v>149.47082024743062</v>
      </c>
      <c r="K58" s="24">
        <f>VLOOKUP(C58,[1]Actuals!B$1:E$65536,4,0)</f>
        <v>173</v>
      </c>
      <c r="L58" s="24">
        <f t="shared" si="2"/>
        <v>15.741654266444582</v>
      </c>
      <c r="M58" s="24">
        <f>VLOOKUP(C58,'[1]Allocation '!C$1:G$65536,5,0)</f>
        <v>176.77594098436921</v>
      </c>
      <c r="N58" s="24">
        <f>VLOOKUP(C58,[1]Actuals!B$1:F$65536,5,0)</f>
        <v>203</v>
      </c>
      <c r="O58" s="24">
        <f t="shared" si="3"/>
        <v>14.834631268035256</v>
      </c>
      <c r="P58" s="24">
        <f>VLOOKUP(C58,'[1]Allocation '!C$1:H$65536,6,0)</f>
        <v>166.38913572284997</v>
      </c>
      <c r="Q58" s="24">
        <f>VLOOKUP(C58,[1]Actuals!B$1:G$65536,6,0)</f>
        <v>205</v>
      </c>
      <c r="R58" s="24">
        <f t="shared" si="4"/>
        <v>23.205159465136674</v>
      </c>
      <c r="S58" s="24">
        <f>VLOOKUP(C58,'[1]Allocation '!C$1:I$65536,7,0)</f>
        <v>171.27289866278022</v>
      </c>
      <c r="T58" s="24">
        <f>VLOOKUP(C58,[1]Actuals!B$1:H$65536,7,0)</f>
        <v>197</v>
      </c>
      <c r="U58" s="24">
        <f t="shared" si="5"/>
        <v>15.021116322596932</v>
      </c>
      <c r="V58" s="25">
        <f>VLOOKUP(C58,'[1]Allocation '!C$1:J$65536,8,0)</f>
        <v>156.01520171881631</v>
      </c>
      <c r="W58" s="24">
        <f>VLOOKUP(C58,[1]Actuals!B$1:I$65536,8,0)</f>
        <v>175</v>
      </c>
      <c r="X58" s="24">
        <f t="shared" si="6"/>
        <v>12.168556699621927</v>
      </c>
      <c r="Y58" s="24">
        <f>VLOOKUP(C58,'[1]Allocation '!C$1:K$65536,9,0)</f>
        <v>168.1941177011114</v>
      </c>
      <c r="Z58" s="24">
        <f>VLOOKUP(C58,[1]Actuals!B$1:J$65536,9,0)</f>
        <v>176</v>
      </c>
      <c r="AA58" s="24">
        <f t="shared" si="7"/>
        <v>4.6409960143552782</v>
      </c>
      <c r="AB58" s="24">
        <f>VLOOKUP(C58,'[1]Allocation '!C$1:L$65536,10,0)</f>
        <v>190.5398747522417</v>
      </c>
      <c r="AC58" s="24">
        <f>VLOOKUP(C58,[1]Actuals!B$1:K$65536,10,0)</f>
        <v>187</v>
      </c>
      <c r="AD58" s="24">
        <f t="shared" si="8"/>
        <v>-1.857813099145041</v>
      </c>
      <c r="AE58" s="24">
        <f>VLOOKUP(C58,'[1]Allocation '!C$1:M$65536,11,0)</f>
        <v>236.80066782708923</v>
      </c>
      <c r="AF58" s="24">
        <f>VLOOKUP(C58,[1]Actuals!B$1:L$65536,11,0)</f>
        <v>227</v>
      </c>
      <c r="AG58" s="24">
        <f t="shared" si="9"/>
        <v>-4.1387838628249272</v>
      </c>
      <c r="AH58" s="24">
        <f>VLOOKUP(C58,'[1]Allocation '!C$1:N$65536,12,0)</f>
        <v>239.76528769151523</v>
      </c>
      <c r="AI58" s="24">
        <f>VLOOKUP(C58,[1]Actuals!B$1:M$65536,12,0)</f>
        <v>235</v>
      </c>
      <c r="AJ58" s="24">
        <f t="shared" si="10"/>
        <v>-1.987480230101657</v>
      </c>
      <c r="AK58" s="24">
        <f>VLOOKUP(C58,'[1]Allocation '!C$1:O$65536,13,0)</f>
        <v>242.58623288160999</v>
      </c>
      <c r="AL58" s="24">
        <f>VLOOKUP(C58,[1]Actuals!B$1:N$65536,13,0)</f>
        <v>248</v>
      </c>
      <c r="AM58" s="24">
        <f t="shared" si="11"/>
        <v>2.2316876988778289</v>
      </c>
      <c r="AN58" s="24">
        <f>VLOOKUP(C58,'[1]Allocation '!C$1:P$65536,14,0)</f>
        <v>191.97760401891978</v>
      </c>
      <c r="AO58" s="24">
        <f>VLOOKUP(C58,[1]Actuals!B$1:O$65536,14,0)</f>
        <v>213</v>
      </c>
      <c r="AP58" s="24">
        <f t="shared" si="12"/>
        <v>10.950441895820527</v>
      </c>
      <c r="AQ58" s="24">
        <f>VLOOKUP(C58,'[1]Allocation '!C$1:Q$65536,15,0)</f>
        <v>248.89044635464941</v>
      </c>
      <c r="AR58" s="24">
        <f>VLOOKUP(C58,[1]Actuals!B$1:P$65536,15,0)</f>
        <v>251</v>
      </c>
      <c r="AS58" s="24">
        <f t="shared" si="13"/>
        <v>0.84758321432098616</v>
      </c>
      <c r="AT58" s="24">
        <f>VLOOKUP(C58,'[1]Allocation '!C$1:R$65536,16,0)</f>
        <v>247.09443832394447</v>
      </c>
      <c r="AU58" s="24">
        <f>VLOOKUP(C58,[1]Actuals!B$1:Q$65536,16,0)</f>
        <v>218</v>
      </c>
      <c r="AV58" s="24">
        <f t="shared" si="14"/>
        <v>-11.774622901791595</v>
      </c>
      <c r="AW58" s="24">
        <f>VLOOKUP(C58,'[1]Allocation '!C$1:S$65536,17,0)</f>
        <v>201.23398858243323</v>
      </c>
      <c r="AX58" s="24">
        <f>VLOOKUP(C58,[1]Actuals!B$1:R$65536,17,0)</f>
        <v>240</v>
      </c>
      <c r="AY58" s="24">
        <f t="shared" si="15"/>
        <v>19.264147021409713</v>
      </c>
      <c r="AZ58" s="24">
        <f>VLOOKUP('[1]07.03.2024'!C58,'[1]Allocation '!C$1:T$65536,18,0)</f>
        <v>169.78305592892102</v>
      </c>
      <c r="BA58" s="24">
        <f>VLOOKUP(C58,[1]Actuals!B$1:S$65536,18,0)</f>
        <v>218</v>
      </c>
      <c r="BB58" s="24">
        <f t="shared" si="16"/>
        <v>28.399149613177428</v>
      </c>
      <c r="BC58" s="24">
        <f>VLOOKUP(C58,'[1]Allocation '!C$1:U$65536,19,0)</f>
        <v>131.76917169443595</v>
      </c>
      <c r="BD58" s="24">
        <f>VLOOKUP(C58,[1]Actuals!B$1:T$65536,19,0)</f>
        <v>174</v>
      </c>
      <c r="BE58" s="24">
        <f t="shared" si="17"/>
        <v>32.049095977847202</v>
      </c>
      <c r="BF58" s="24">
        <f>VLOOKUP(C58,'[1]Allocation '!C$1:V$65536,20,0)</f>
        <v>68.057809088985636</v>
      </c>
      <c r="BG58" s="24">
        <f>VLOOKUP(C58,[1]Actuals!B$1:U$65536,20,0)</f>
        <v>82</v>
      </c>
      <c r="BH58" s="24">
        <f t="shared" si="18"/>
        <v>20.485806254481304</v>
      </c>
      <c r="BI58" s="24">
        <f>VLOOKUP(C58,'[1]Allocation '!C$1:W$65536,21,0)</f>
        <v>70.895707989517575</v>
      </c>
      <c r="BJ58" s="24">
        <f>VLOOKUP(C58,[1]Actuals!B$1:V$65536,21,0)</f>
        <v>116</v>
      </c>
      <c r="BK58" s="24">
        <f t="shared" si="19"/>
        <v>63.620624279753869</v>
      </c>
      <c r="BL58" s="24">
        <f>VLOOKUP(C58,'[1]Allocation '!C$1:X$65536,22,0)</f>
        <v>82.279725006590951</v>
      </c>
      <c r="BM58" s="24">
        <f>VLOOKUP(C58,[1]Actuals!B$1:W$65536,22,0)</f>
        <v>122</v>
      </c>
      <c r="BN58" s="24">
        <f t="shared" si="20"/>
        <v>48.274681265922183</v>
      </c>
      <c r="BO58" s="24">
        <f>VLOOKUP(C58,'[1]Allocation '!C$1:Y$65536,23,0)</f>
        <v>91.501939361141595</v>
      </c>
      <c r="BP58" s="24">
        <f>VLOOKUP(C58,[1]Actuals!B$1:X$65536,23,0)</f>
        <v>121</v>
      </c>
      <c r="BQ58" s="24">
        <f t="shared" si="21"/>
        <v>32.23763435486859</v>
      </c>
      <c r="BR58" s="24">
        <f>VLOOKUP(C58,'[1]Allocation '!C$1:Z$65536,24,0)</f>
        <v>120.2474326866645</v>
      </c>
      <c r="BS58" s="24">
        <f>VLOOKUP(C58,[1]Actuals!B$1:Y$65536,24,0)</f>
        <v>138</v>
      </c>
      <c r="BT58" s="24">
        <f t="shared" si="22"/>
        <v>14.763364935694193</v>
      </c>
      <c r="BU58" s="24">
        <f>VLOOKUP(C58,'[1]Allocation '!C$1:AA$65536,25,0)</f>
        <v>159.7658994658668</v>
      </c>
      <c r="BV58" s="24">
        <f>VLOOKUP(C58,[1]Actuals!B$1:Z$65536,25,0)</f>
        <v>193</v>
      </c>
      <c r="BW58" s="24">
        <f t="shared" si="23"/>
        <v>20.801748461494128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f>VLOOKUP(C59,'[1]Allocation '!C$1:D$65536,2,0)</f>
        <v>120.45687432122077</v>
      </c>
      <c r="E59" s="24">
        <f>VLOOKUP(C59,[1]Actuals!B$1:C$65536,2,0)</f>
        <v>118</v>
      </c>
      <c r="F59" s="24">
        <f t="shared" si="0"/>
        <v>-2.0396298136286117</v>
      </c>
      <c r="G59" s="24">
        <f>VLOOKUP(C59,'[1]Allocation '!C$1:E$65536,3,0)</f>
        <v>145.99870733729219</v>
      </c>
      <c r="H59" s="24">
        <f>VLOOKUP(C59,[1]Actuals!B$1:D$65536,3,0)</f>
        <v>159</v>
      </c>
      <c r="I59" s="24">
        <f t="shared" si="1"/>
        <v>8.9050738186823075</v>
      </c>
      <c r="J59" s="24">
        <f>VLOOKUP(C59,'[1]Allocation '!C$1:F$65536,4,0)</f>
        <v>148.69955698505996</v>
      </c>
      <c r="K59" s="24">
        <f>VLOOKUP(C59,[1]Actuals!B$1:E$65536,4,0)</f>
        <v>162</v>
      </c>
      <c r="L59" s="24">
        <f t="shared" si="2"/>
        <v>8.9445074918927681</v>
      </c>
      <c r="M59" s="24">
        <f>VLOOKUP(C59,'[1]Allocation '!C$1:G$65536,5,0)</f>
        <v>122.68552485410925</v>
      </c>
      <c r="N59" s="24">
        <f>VLOOKUP(C59,[1]Actuals!B$1:F$65536,5,0)</f>
        <v>150</v>
      </c>
      <c r="O59" s="24">
        <f t="shared" si="3"/>
        <v>22.263812441094089</v>
      </c>
      <c r="P59" s="24">
        <f>VLOOKUP(C59,'[1]Allocation '!C$1:H$65536,6,0)</f>
        <v>124.33780923034129</v>
      </c>
      <c r="Q59" s="24">
        <f>VLOOKUP(C59,[1]Actuals!B$1:G$65536,6,0)</f>
        <v>155</v>
      </c>
      <c r="R59" s="24">
        <f t="shared" si="4"/>
        <v>24.660391685730641</v>
      </c>
      <c r="S59" s="24">
        <f>VLOOKUP(C59,'[1]Allocation '!C$1:I$65536,7,0)</f>
        <v>126.24754901431739</v>
      </c>
      <c r="T59" s="24">
        <f>VLOOKUP(C59,[1]Actuals!B$1:H$65536,7,0)</f>
        <v>147</v>
      </c>
      <c r="U59" s="24">
        <f t="shared" si="5"/>
        <v>16.437904060481316</v>
      </c>
      <c r="V59" s="25">
        <f>VLOOKUP(C59,'[1]Allocation '!C$1:J$65536,8,0)</f>
        <v>137.32056970457904</v>
      </c>
      <c r="W59" s="24">
        <f>VLOOKUP(C59,[1]Actuals!B$1:I$65536,8,0)</f>
        <v>123</v>
      </c>
      <c r="X59" s="24">
        <f t="shared" si="6"/>
        <v>-10.42856852064277</v>
      </c>
      <c r="Y59" s="24">
        <f>VLOOKUP(C59,'[1]Allocation '!C$1:K$65536,9,0)</f>
        <v>115.24411768409485</v>
      </c>
      <c r="Z59" s="24">
        <f>VLOOKUP(C59,[1]Actuals!B$1:J$65536,9,0)</f>
        <v>126</v>
      </c>
      <c r="AA59" s="24">
        <f t="shared" si="7"/>
        <v>9.3331291280210849</v>
      </c>
      <c r="AB59" s="24">
        <f>VLOOKUP(C59,'[1]Allocation '!C$1:L$65536,10,0)</f>
        <v>127.02658316816114</v>
      </c>
      <c r="AC59" s="24">
        <f>VLOOKUP(C59,[1]Actuals!B$1:K$65536,10,0)</f>
        <v>127</v>
      </c>
      <c r="AD59" s="24">
        <f t="shared" si="8"/>
        <v>-2.0927248059524135E-2</v>
      </c>
      <c r="AE59" s="24">
        <f>VLOOKUP(C59,'[1]Allocation '!C$1:M$65536,11,0)</f>
        <v>150.88772378034878</v>
      </c>
      <c r="AF59" s="24">
        <f>VLOOKUP(C59,[1]Actuals!B$1:L$65536,11,0)</f>
        <v>150</v>
      </c>
      <c r="AG59" s="24">
        <f t="shared" si="9"/>
        <v>-0.58833399968380573</v>
      </c>
      <c r="AH59" s="24">
        <f>VLOOKUP(C59,'[1]Allocation '!C$1:N$65536,12,0)</f>
        <v>162.13167374913641</v>
      </c>
      <c r="AI59" s="24">
        <f>VLOOKUP(C59,[1]Actuals!B$1:M$65536,12,0)</f>
        <v>149</v>
      </c>
      <c r="AJ59" s="24">
        <f t="shared" si="10"/>
        <v>-8.0993882598503397</v>
      </c>
      <c r="AK59" s="24">
        <f>VLOOKUP(C59,'[1]Allocation '!C$1:O$65536,13,0)</f>
        <v>171.81017784016535</v>
      </c>
      <c r="AL59" s="24">
        <f>VLOOKUP(C59,[1]Actuals!B$1:N$65536,13,0)</f>
        <v>152</v>
      </c>
      <c r="AM59" s="24">
        <f t="shared" si="11"/>
        <v>-11.530270260586493</v>
      </c>
      <c r="AN59" s="24">
        <f>VLOOKUP(C59,'[1]Allocation '!C$1:P$65536,14,0)</f>
        <v>151.51435786080017</v>
      </c>
      <c r="AO59" s="24">
        <f>VLOOKUP(C59,[1]Actuals!B$1:O$65536,14,0)</f>
        <v>142</v>
      </c>
      <c r="AP59" s="24">
        <f t="shared" si="12"/>
        <v>-6.2795090809421774</v>
      </c>
      <c r="AQ59" s="24">
        <f>VLOOKUP(C59,'[1]Allocation '!C$1:Q$65536,15,0)</f>
        <v>166.65312162915257</v>
      </c>
      <c r="AR59" s="24">
        <f>VLOOKUP(C59,[1]Actuals!B$1:P$65536,15,0)</f>
        <v>162</v>
      </c>
      <c r="AS59" s="24">
        <f t="shared" si="13"/>
        <v>-2.7920998920782267</v>
      </c>
      <c r="AT59" s="24">
        <f>VLOOKUP(C59,'[1]Allocation '!C$1:R$65536,16,0)</f>
        <v>157.89437137712633</v>
      </c>
      <c r="AU59" s="24">
        <f>VLOOKUP(C59,[1]Actuals!B$1:Q$65536,16,0)</f>
        <v>160</v>
      </c>
      <c r="AV59" s="24">
        <f t="shared" si="14"/>
        <v>1.3335678811782536</v>
      </c>
      <c r="AW59" s="24">
        <f>VLOOKUP(C59,'[1]Allocation '!C$1:S$65536,17,0)</f>
        <v>133.54059792779208</v>
      </c>
      <c r="AX59" s="24">
        <f>VLOOKUP(C59,[1]Actuals!B$1:R$65536,17,0)</f>
        <v>127</v>
      </c>
      <c r="AY59" s="24">
        <f t="shared" si="15"/>
        <v>-4.8978348377088308</v>
      </c>
      <c r="AZ59" s="24">
        <f>VLOOKUP('[1]07.03.2024'!C59,'[1]Allocation '!C$1:T$65536,18,0)</f>
        <v>113.99719469513268</v>
      </c>
      <c r="BA59" s="24">
        <f>VLOOKUP(C59,[1]Actuals!B$1:S$65536,18,0)</f>
        <v>135</v>
      </c>
      <c r="BB59" s="24">
        <f t="shared" si="16"/>
        <v>18.423966801144516</v>
      </c>
      <c r="BC59" s="24">
        <f>VLOOKUP(C59,'[1]Allocation '!C$1:U$65536,19,0)</f>
        <v>89.666759322293217</v>
      </c>
      <c r="BD59" s="24">
        <f>VLOOKUP(C59,[1]Actuals!B$1:T$65536,19,0)</f>
        <v>113</v>
      </c>
      <c r="BE59" s="24">
        <f t="shared" si="17"/>
        <v>26.022174609700212</v>
      </c>
      <c r="BF59" s="24">
        <f>VLOOKUP(C59,'[1]Allocation '!C$1:V$65536,20,0)</f>
        <v>44.056745980309543</v>
      </c>
      <c r="BG59" s="24">
        <f>VLOOKUP(C59,[1]Actuals!B$1:U$65536,20,0)</f>
        <v>70</v>
      </c>
      <c r="BH59" s="24">
        <f t="shared" si="18"/>
        <v>58.885996780800333</v>
      </c>
      <c r="BI59" s="24">
        <f>VLOOKUP(C59,'[1]Allocation '!C$1:W$65536,21,0)</f>
        <v>31.842987486817218</v>
      </c>
      <c r="BJ59" s="24">
        <f>VLOOKUP(C59,[1]Actuals!B$1:V$65536,21,0)</f>
        <v>61</v>
      </c>
      <c r="BK59" s="24">
        <f t="shared" si="19"/>
        <v>91.564940397799006</v>
      </c>
      <c r="BL59" s="24">
        <f>VLOOKUP(C59,'[1]Allocation '!C$1:X$65536,22,0)</f>
        <v>34.492810483112365</v>
      </c>
      <c r="BM59" s="24">
        <f>VLOOKUP(C59,[1]Actuals!B$1:W$65536,22,0)</f>
        <v>61</v>
      </c>
      <c r="BN59" s="24">
        <f t="shared" si="20"/>
        <v>76.848447968209271</v>
      </c>
      <c r="BO59" s="24">
        <f>VLOOKUP(C59,'[1]Allocation '!C$1:Y$65536,23,0)</f>
        <v>38.398135267621925</v>
      </c>
      <c r="BP59" s="24">
        <f>VLOOKUP(C59,[1]Actuals!B$1:X$65536,23,0)</f>
        <v>64</v>
      </c>
      <c r="BQ59" s="24">
        <f t="shared" si="21"/>
        <v>66.674760516212046</v>
      </c>
      <c r="BR59" s="24">
        <f>VLOOKUP(C59,'[1]Allocation '!C$1:Z$65536,24,0)</f>
        <v>119.99534163281405</v>
      </c>
      <c r="BS59" s="24">
        <f>VLOOKUP(C59,[1]Actuals!B$1:Y$65536,24,0)</f>
        <v>175</v>
      </c>
      <c r="BT59" s="24">
        <f t="shared" si="22"/>
        <v>45.838994763230311</v>
      </c>
      <c r="BU59" s="24">
        <f>VLOOKUP(C59,'[1]Allocation '!C$1:AA$65536,25,0)</f>
        <v>127.92542920194626</v>
      </c>
      <c r="BV59" s="24">
        <f>VLOOKUP(C59,[1]Actuals!B$1:Z$65536,25,0)</f>
        <v>168</v>
      </c>
      <c r="BW59" s="24">
        <f t="shared" si="23"/>
        <v>31.326508770035883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f>VLOOKUP(C60,'[1]Allocation '!C$1:D$65536,2,0)</f>
        <v>177.85473218968761</v>
      </c>
      <c r="E60" s="24">
        <f>VLOOKUP(C60,[1]Actuals!B$1:C$65536,2,0)</f>
        <v>176</v>
      </c>
      <c r="F60" s="24">
        <f t="shared" si="0"/>
        <v>-1.0428354460141551</v>
      </c>
      <c r="G60" s="24">
        <f>VLOOKUP(C60,'[1]Allocation '!C$1:E$65536,3,0)</f>
        <v>180.27279412074188</v>
      </c>
      <c r="H60" s="24">
        <f>VLOOKUP(C60,[1]Actuals!B$1:D$65536,3,0)</f>
        <v>204</v>
      </c>
      <c r="I60" s="24">
        <f t="shared" si="1"/>
        <v>13.161833983316571</v>
      </c>
      <c r="J60" s="24">
        <f>VLOOKUP(C60,'[1]Allocation '!C$1:F$65536,4,0)</f>
        <v>173.99699199081707</v>
      </c>
      <c r="K60" s="24">
        <f>VLOOKUP(C60,[1]Actuals!B$1:E$65536,4,0)</f>
        <v>193</v>
      </c>
      <c r="L60" s="24">
        <f t="shared" si="2"/>
        <v>10.921457774503276</v>
      </c>
      <c r="M60" s="24">
        <f>VLOOKUP(C60,'[1]Allocation '!C$1:G$65536,5,0)</f>
        <v>158.19180359883296</v>
      </c>
      <c r="N60" s="24">
        <f>VLOOKUP(C60,[1]Actuals!B$1:F$65536,5,0)</f>
        <v>184</v>
      </c>
      <c r="O60" s="24">
        <f t="shared" si="3"/>
        <v>16.314496588341214</v>
      </c>
      <c r="P60" s="24">
        <f>VLOOKUP(C60,'[1]Allocation '!C$1:H$65536,6,0)</f>
        <v>166.80825193373875</v>
      </c>
      <c r="Q60" s="24">
        <f>VLOOKUP(C60,[1]Actuals!B$1:G$65536,6,0)</f>
        <v>185</v>
      </c>
      <c r="R60" s="24">
        <f t="shared" si="4"/>
        <v>10.905784249503174</v>
      </c>
      <c r="S60" s="24">
        <f>VLOOKUP(C60,'[1]Allocation '!C$1:I$65536,7,0)</f>
        <v>169.06577368001246</v>
      </c>
      <c r="T60" s="24">
        <f>VLOOKUP(C60,[1]Actuals!B$1:H$65536,7,0)</f>
        <v>183</v>
      </c>
      <c r="U60" s="24">
        <f t="shared" si="5"/>
        <v>8.2418966398016114</v>
      </c>
      <c r="V60" s="25">
        <f>VLOOKUP(C60,'[1]Allocation '!C$1:J$65536,8,0)</f>
        <v>158.56446972075776</v>
      </c>
      <c r="W60" s="24">
        <f>VLOOKUP(C60,[1]Actuals!B$1:I$65536,8,0)</f>
        <v>156</v>
      </c>
      <c r="X60" s="24">
        <f t="shared" si="6"/>
        <v>-1.6173041320504857</v>
      </c>
      <c r="Y60" s="24">
        <f>VLOOKUP(C60,'[1]Allocation '!C$1:K$65536,9,0)</f>
        <v>158.85000005104965</v>
      </c>
      <c r="Z60" s="24">
        <f>VLOOKUP(C60,[1]Actuals!B$1:J$65536,9,0)</f>
        <v>155</v>
      </c>
      <c r="AA60" s="24">
        <f t="shared" si="7"/>
        <v>-2.4236701604106847</v>
      </c>
      <c r="AB60" s="24">
        <f>VLOOKUP(C60,'[1]Allocation '!C$1:L$65536,10,0)</f>
        <v>169.00994540170592</v>
      </c>
      <c r="AC60" s="24">
        <f>VLOOKUP(C60,[1]Actuals!B$1:K$65536,10,0)</f>
        <v>169</v>
      </c>
      <c r="AD60" s="24">
        <f t="shared" si="8"/>
        <v>-5.8845067858472842E-3</v>
      </c>
      <c r="AE60" s="24">
        <f>VLOOKUP(C60,'[1]Allocation '!C$1:M$65536,11,0)</f>
        <v>162.02150956590316</v>
      </c>
      <c r="AF60" s="24">
        <f>VLOOKUP(C60,[1]Actuals!B$1:L$65536,11,0)</f>
        <v>166</v>
      </c>
      <c r="AG60" s="24">
        <f t="shared" si="9"/>
        <v>2.4555322591156132</v>
      </c>
      <c r="AH60" s="24">
        <f>VLOOKUP(C60,'[1]Allocation '!C$1:N$65536,12,0)</f>
        <v>155.92098463374609</v>
      </c>
      <c r="AI60" s="24">
        <f>VLOOKUP(C60,[1]Actuals!B$1:M$65536,12,0)</f>
        <v>175</v>
      </c>
      <c r="AJ60" s="24">
        <f t="shared" si="10"/>
        <v>12.236335866573683</v>
      </c>
      <c r="AK60" s="24">
        <f>VLOOKUP(C60,'[1]Allocation '!C$1:O$65536,13,0)</f>
        <v>175.80980748624208</v>
      </c>
      <c r="AL60" s="24">
        <f>VLOOKUP(C60,[1]Actuals!B$1:N$65536,13,0)</f>
        <v>167</v>
      </c>
      <c r="AM60" s="24">
        <f t="shared" si="11"/>
        <v>-5.0109875053082504</v>
      </c>
      <c r="AN60" s="24">
        <f>VLOOKUP(C60,'[1]Allocation '!C$1:P$65536,14,0)</f>
        <v>170.58734173268914</v>
      </c>
      <c r="AO60" s="52">
        <f>VLOOKUP(C60,[1]Actuals!B$1:O$65536,14,0)</f>
        <v>133</v>
      </c>
      <c r="AP60" s="24">
        <f t="shared" si="12"/>
        <v>-22.034074363846184</v>
      </c>
      <c r="AQ60" s="24">
        <f>VLOOKUP(C60,'[1]Allocation '!C$1:Q$65536,15,0)</f>
        <v>198.24096821245598</v>
      </c>
      <c r="AR60" s="52">
        <f>VLOOKUP(C60,[1]Actuals!B$1:P$65536,15,0)</f>
        <v>143</v>
      </c>
      <c r="AS60" s="24">
        <f t="shared" si="13"/>
        <v>-27.865566189756457</v>
      </c>
      <c r="AT60" s="24">
        <f>VLOOKUP(C60,'[1]Allocation '!C$1:R$65536,16,0)</f>
        <v>196.85532015849518</v>
      </c>
      <c r="AU60" s="52">
        <f>VLOOKUP(C60,[1]Actuals!B$1:Q$65536,16,0)</f>
        <v>174</v>
      </c>
      <c r="AV60" s="24">
        <f t="shared" si="14"/>
        <v>-11.610212078644128</v>
      </c>
      <c r="AW60" s="24">
        <f>VLOOKUP(C60,'[1]Allocation '!C$1:S$65536,17,0)</f>
        <v>162.46413757113876</v>
      </c>
      <c r="AX60" s="52">
        <f>VLOOKUP(C60,[1]Actuals!B$1:R$65536,17,0)</f>
        <v>152</v>
      </c>
      <c r="AY60" s="24">
        <f t="shared" si="15"/>
        <v>-6.4408907267653417</v>
      </c>
      <c r="AZ60" s="24">
        <f>VLOOKUP('[1]07.03.2024'!C60,'[1]Allocation '!C$1:T$65536,18,0)</f>
        <v>155.23022256358493</v>
      </c>
      <c r="BA60" s="52">
        <f>VLOOKUP(C60,[1]Actuals!B$1:S$65536,18,0)</f>
        <v>181</v>
      </c>
      <c r="BB60" s="24">
        <f t="shared" si="16"/>
        <v>16.60100527515467</v>
      </c>
      <c r="BC60" s="24">
        <f>VLOOKUP(C60,'[1]Allocation '!C$1:U$65536,19,0)</f>
        <v>126.98997893867923</v>
      </c>
      <c r="BD60" s="52">
        <f>VLOOKUP(C60,[1]Actuals!B$1:T$65536,19,0)</f>
        <v>195</v>
      </c>
      <c r="BE60" s="24">
        <f t="shared" si="17"/>
        <v>53.555423530041978</v>
      </c>
      <c r="BF60" s="24">
        <f>VLOOKUP(C60,'[1]Allocation '!C$1:V$65536,20,0)</f>
        <v>60.167048614900352</v>
      </c>
      <c r="BG60" s="52">
        <f>VLOOKUP(C60,[1]Actuals!B$1:U$65536,20,0)</f>
        <v>83</v>
      </c>
      <c r="BH60" s="24">
        <f t="shared" si="18"/>
        <v>37.949262778771356</v>
      </c>
      <c r="BI60" s="24">
        <f>VLOOKUP(C60,'[1]Allocation '!C$1:W$65536,21,0)</f>
        <v>44.460020264612723</v>
      </c>
      <c r="BJ60" s="24">
        <f>VLOOKUP(C60,[1]Actuals!B$1:V$65536,21,0)</f>
        <v>80</v>
      </c>
      <c r="BK60" s="24">
        <f t="shared" si="19"/>
        <v>79.936940028061088</v>
      </c>
      <c r="BL60" s="24">
        <f>VLOOKUP(C60,'[1]Allocation '!C$1:X$65536,22,0)</f>
        <v>54.254316489062163</v>
      </c>
      <c r="BM60" s="24">
        <f>VLOOKUP(C60,[1]Actuals!B$1:W$65536,22,0)</f>
        <v>78</v>
      </c>
      <c r="BN60" s="24">
        <f t="shared" si="20"/>
        <v>43.767362760389837</v>
      </c>
      <c r="BO60" s="24">
        <f>VLOOKUP(C60,'[1]Allocation '!C$1:Y$65536,23,0)</f>
        <v>57.188712100713502</v>
      </c>
      <c r="BP60" s="24">
        <f>VLOOKUP(C60,[1]Actuals!B$1:X$65536,23,0)</f>
        <v>74</v>
      </c>
      <c r="BQ60" s="24">
        <f t="shared" si="21"/>
        <v>29.396164525755697</v>
      </c>
      <c r="BR60" s="24">
        <f>VLOOKUP(C60,'[1]Allocation '!C$1:Z$65536,24,0)</f>
        <v>158.06109076423195</v>
      </c>
      <c r="BS60" s="24">
        <f>VLOOKUP(C60,[1]Actuals!B$1:Y$65536,24,0)</f>
        <v>207</v>
      </c>
      <c r="BT60" s="24">
        <f t="shared" si="22"/>
        <v>30.962021708914182</v>
      </c>
      <c r="BU60" s="24">
        <f>VLOOKUP(C60,'[1]Allocation '!C$1:AA$65536,25,0)</f>
        <v>177.94032718288338</v>
      </c>
      <c r="BV60" s="24">
        <f>VLOOKUP(C60,[1]Actuals!B$1:Z$65536,25,0)</f>
        <v>202</v>
      </c>
      <c r="BW60" s="24">
        <f t="shared" si="23"/>
        <v>13.521202977438939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f>VLOOKUP(C61,'[1]Allocation '!C$1:D$65536,2,0)</f>
        <v>74.066824811090058</v>
      </c>
      <c r="E61" s="24">
        <f>VLOOKUP(C61,[1]Actuals!B$1:C$65536,2,0)</f>
        <v>79</v>
      </c>
      <c r="F61" s="24">
        <f t="shared" si="0"/>
        <v>6.6604383291604199</v>
      </c>
      <c r="G61" s="24">
        <f>VLOOKUP(C61,'[1]Allocation '!C$1:E$65536,3,0)</f>
        <v>68.993291577074061</v>
      </c>
      <c r="H61" s="24">
        <f>VLOOKUP(C61,[1]Actuals!B$1:D$65536,3,0)</f>
        <v>97</v>
      </c>
      <c r="I61" s="24">
        <f t="shared" si="1"/>
        <v>40.593379128228683</v>
      </c>
      <c r="J61" s="24">
        <f>VLOOKUP(C61,'[1]Allocation '!C$1:F$65536,4,0)</f>
        <v>75.892305017271269</v>
      </c>
      <c r="K61" s="24">
        <f>VLOOKUP(C61,[1]Actuals!B$1:E$65536,4,0)</f>
        <v>79</v>
      </c>
      <c r="L61" s="24">
        <f t="shared" si="2"/>
        <v>4.094874944200857</v>
      </c>
      <c r="M61" s="24">
        <f>VLOOKUP(C61,'[1]Allocation '!C$1:G$65536,5,0)</f>
        <v>75.243092829244333</v>
      </c>
      <c r="N61" s="24">
        <f>VLOOKUP(C61,[1]Actuals!B$1:F$65536,5,0)</f>
        <v>86</v>
      </c>
      <c r="O61" s="24">
        <f t="shared" si="3"/>
        <v>14.296205493794956</v>
      </c>
      <c r="P61" s="24">
        <f>VLOOKUP(C61,'[1]Allocation '!C$1:H$65536,6,0)</f>
        <v>73.764453116427191</v>
      </c>
      <c r="Q61" s="24">
        <f>VLOOKUP(C61,[1]Actuals!B$1:G$65536,6,0)</f>
        <v>92</v>
      </c>
      <c r="R61" s="24">
        <f t="shared" si="4"/>
        <v>24.721320518421617</v>
      </c>
      <c r="S61" s="24">
        <f>VLOOKUP(C61,'[1]Allocation '!C$1:I$65536,7,0)</f>
        <v>71.952274438229836</v>
      </c>
      <c r="T61" s="24">
        <f>VLOOKUP(C61,[1]Actuals!B$1:H$65536,7,0)</f>
        <v>78</v>
      </c>
      <c r="U61" s="24">
        <f t="shared" si="5"/>
        <v>8.4051902583872664</v>
      </c>
      <c r="V61" s="25">
        <f>VLOOKUP(C61,'[1]Allocation '!C$1:J$65536,8,0)</f>
        <v>95.852476872998253</v>
      </c>
      <c r="W61" s="24">
        <f>VLOOKUP(C61,[1]Actuals!B$1:I$65536,8,0)</f>
        <v>71</v>
      </c>
      <c r="X61" s="24">
        <f t="shared" si="6"/>
        <v>-25.927840034772458</v>
      </c>
      <c r="Y61" s="24">
        <f>VLOOKUP(C61,'[1]Allocation '!C$1:K$65536,9,0)</f>
        <v>122.51176474525397</v>
      </c>
      <c r="Z61" s="24">
        <f>VLOOKUP(C61,[1]Actuals!B$1:J$65536,9,0)</f>
        <v>89</v>
      </c>
      <c r="AA61" s="24">
        <f t="shared" si="7"/>
        <v>-27.353915613685743</v>
      </c>
      <c r="AB61" s="24">
        <f>VLOOKUP(C61,'[1]Allocation '!C$1:L$65536,10,0)</f>
        <v>155.55373955762107</v>
      </c>
      <c r="AC61" s="24">
        <f>VLOOKUP(C61,[1]Actuals!B$1:K$65536,10,0)</f>
        <v>85</v>
      </c>
      <c r="AD61" s="24">
        <f t="shared" si="8"/>
        <v>-45.356504934094602</v>
      </c>
      <c r="AE61" s="24">
        <f>VLOOKUP(C61,'[1]Allocation '!C$1:M$65536,11,0)</f>
        <v>166.50825906157431</v>
      </c>
      <c r="AF61" s="24">
        <f>VLOOKUP(C61,[1]Actuals!B$1:L$65536,11,0)</f>
        <v>157</v>
      </c>
      <c r="AG61" s="24">
        <f t="shared" si="9"/>
        <v>-5.7103828453687564</v>
      </c>
      <c r="AH61" s="24">
        <f>VLOOKUP(C61,'[1]Allocation '!C$1:N$65536,12,0)</f>
        <v>186.8109910234505</v>
      </c>
      <c r="AI61" s="24">
        <f>VLOOKUP(C61,[1]Actuals!B$1:M$65536,12,0)</f>
        <v>132</v>
      </c>
      <c r="AJ61" s="24">
        <f t="shared" si="10"/>
        <v>-29.340345941727829</v>
      </c>
      <c r="AK61" s="24">
        <f>VLOOKUP(C61,'[1]Allocation '!C$1:O$65536,13,0)</f>
        <v>206.58956606691947</v>
      </c>
      <c r="AL61" s="24">
        <f>VLOOKUP(C61,[1]Actuals!B$1:N$65536,13,0)</f>
        <v>172</v>
      </c>
      <c r="AM61" s="24">
        <f t="shared" si="11"/>
        <v>-16.743133124019952</v>
      </c>
      <c r="AN61" s="24">
        <f>VLOOKUP(C61,'[1]Allocation '!C$1:P$65536,14,0)</f>
        <v>194.11663024754284</v>
      </c>
      <c r="AO61" s="24">
        <f>VLOOKUP(C61,[1]Actuals!B$1:O$65536,14,0)</f>
        <v>150</v>
      </c>
      <c r="AP61" s="24">
        <f t="shared" si="12"/>
        <v>-22.726867961433346</v>
      </c>
      <c r="AQ61" s="24">
        <f>VLOOKUP(C61,'[1]Allocation '!C$1:Q$65536,15,0)</f>
        <v>205.32100279147227</v>
      </c>
      <c r="AR61" s="24">
        <f>VLOOKUP(C61,[1]Actuals!B$1:P$65536,15,0)</f>
        <v>143</v>
      </c>
      <c r="AS61" s="24">
        <f t="shared" si="13"/>
        <v>-30.352960459075202</v>
      </c>
      <c r="AT61" s="24">
        <f>VLOOKUP(C61,'[1]Allocation '!C$1:R$65536,16,0)</f>
        <v>207.62084547966288</v>
      </c>
      <c r="AU61" s="24">
        <f>VLOOKUP(C61,[1]Actuals!B$1:Q$65536,16,0)</f>
        <v>170</v>
      </c>
      <c r="AV61" s="24">
        <f t="shared" si="14"/>
        <v>-18.1199750886035</v>
      </c>
      <c r="AW61" s="24">
        <f>VLOOKUP(C61,'[1]Allocation '!C$1:S$65536,17,0)</f>
        <v>193.84925505647237</v>
      </c>
      <c r="AX61" s="24">
        <f>VLOOKUP(C61,[1]Actuals!B$1:R$65536,17,0)</f>
        <v>165</v>
      </c>
      <c r="AY61" s="24">
        <f t="shared" si="15"/>
        <v>-14.882314119839139</v>
      </c>
      <c r="AZ61" s="24">
        <f>VLOOKUP('[1]07.03.2024'!C61,'[1]Allocation '!C$1:T$65536,18,0)</f>
        <v>148.35805125217621</v>
      </c>
      <c r="BA61" s="24">
        <f>VLOOKUP(C61,[1]Actuals!B$1:S$65536,18,0)</f>
        <v>165</v>
      </c>
      <c r="BB61" s="24">
        <f t="shared" si="16"/>
        <v>11.21742204576152</v>
      </c>
      <c r="BC61" s="24">
        <f>VLOOKUP(C61,'[1]Allocation '!C$1:U$65536,19,0)</f>
        <v>104.45949880439743</v>
      </c>
      <c r="BD61" s="24">
        <f>VLOOKUP(C61,[1]Actuals!B$1:T$65536,19,0)</f>
        <v>95</v>
      </c>
      <c r="BE61" s="24">
        <f t="shared" si="17"/>
        <v>-9.055661680045521</v>
      </c>
      <c r="BF61" s="24">
        <f>VLOOKUP(C61,'[1]Allocation '!C$1:V$65536,20,0)</f>
        <v>44.385527666729764</v>
      </c>
      <c r="BG61" s="24">
        <f>VLOOKUP(C61,[1]Actuals!B$1:U$65536,20,0)</f>
        <v>24</v>
      </c>
      <c r="BH61" s="24">
        <f t="shared" si="18"/>
        <v>-45.928321095549855</v>
      </c>
      <c r="BI61" s="24">
        <f>VLOOKUP(C61,'[1]Allocation '!C$1:W$65536,21,0)</f>
        <v>23.732037843948682</v>
      </c>
      <c r="BJ61" s="24">
        <f>VLOOKUP(C61,[1]Actuals!B$1:V$65536,21,0)</f>
        <v>36</v>
      </c>
      <c r="BK61" s="24">
        <f t="shared" si="19"/>
        <v>51.693673492010994</v>
      </c>
      <c r="BL61" s="24">
        <f>VLOOKUP(C61,'[1]Allocation '!C$1:X$65536,22,0)</f>
        <v>31.618409609519667</v>
      </c>
      <c r="BM61" s="24">
        <f>VLOOKUP(C61,[1]Actuals!B$1:W$65536,22,0)</f>
        <v>36</v>
      </c>
      <c r="BN61" s="24">
        <f t="shared" si="20"/>
        <v>13.857719109189873</v>
      </c>
      <c r="BO61" s="24">
        <f>VLOOKUP(C61,'[1]Allocation '!C$1:Y$65536,23,0)</f>
        <v>35.947190463305631</v>
      </c>
      <c r="BP61" s="24">
        <f>VLOOKUP(C61,[1]Actuals!B$1:X$65536,23,0)</f>
        <v>33</v>
      </c>
      <c r="BQ61" s="24">
        <f t="shared" si="21"/>
        <v>-8.1986670594300826</v>
      </c>
      <c r="BR61" s="24">
        <f>VLOOKUP(C61,'[1]Allocation '!C$1:Z$65536,24,0)</f>
        <v>52.560984727818763</v>
      </c>
      <c r="BS61" s="24">
        <f>VLOOKUP(C61,[1]Actuals!B$1:Y$65536,24,0)</f>
        <v>33</v>
      </c>
      <c r="BT61" s="24">
        <f t="shared" si="22"/>
        <v>-37.215788153728766</v>
      </c>
      <c r="BU61" s="24">
        <f>VLOOKUP(C61,'[1]Allocation '!C$1:AA$65536,25,0)</f>
        <v>70.161744209878009</v>
      </c>
      <c r="BV61" s="24">
        <f>VLOOKUP(C61,[1]Actuals!B$1:Z$65536,25,0)</f>
        <v>84</v>
      </c>
      <c r="BW61" s="24">
        <f t="shared" si="23"/>
        <v>19.723363416860032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f>VLOOKUP(C62,'[1]Allocation '!C$1:D$65536,2,0)</f>
        <v>128.79135779253241</v>
      </c>
      <c r="E62" s="24">
        <f>VLOOKUP(C62,[1]Actuals!B$1:C$65536,2,0)</f>
        <v>125</v>
      </c>
      <c r="F62" s="24">
        <f t="shared" si="0"/>
        <v>-2.9437982932362874</v>
      </c>
      <c r="G62" s="24">
        <f>VLOOKUP(C62,'[1]Allocation '!C$1:E$65536,3,0)</f>
        <v>129.52934096082936</v>
      </c>
      <c r="H62" s="24">
        <f>VLOOKUP(C62,[1]Actuals!B$1:D$65536,3,0)</f>
        <v>147</v>
      </c>
      <c r="I62" s="24">
        <f t="shared" si="1"/>
        <v>13.487800454766383</v>
      </c>
      <c r="J62" s="24">
        <f>VLOOKUP(C62,'[1]Allocation '!C$1:F$65536,4,0)</f>
        <v>128.64671216342325</v>
      </c>
      <c r="K62" s="24">
        <f>VLOOKUP(C62,[1]Actuals!B$1:E$65536,4,0)</f>
        <v>142</v>
      </c>
      <c r="L62" s="24">
        <f t="shared" si="2"/>
        <v>10.37981275387258</v>
      </c>
      <c r="M62" s="24">
        <f>VLOOKUP(C62,'[1]Allocation '!C$1:G$65536,5,0)</f>
        <v>111.05155266966784</v>
      </c>
      <c r="N62" s="24">
        <f>VLOOKUP(C62,[1]Actuals!B$1:F$65536,5,0)</f>
        <v>129</v>
      </c>
      <c r="O62" s="24">
        <f t="shared" si="3"/>
        <v>16.162265991652834</v>
      </c>
      <c r="P62" s="24">
        <f>VLOOKUP(C62,'[1]Allocation '!C$1:H$65536,6,0)</f>
        <v>124.89663084485967</v>
      </c>
      <c r="Q62" s="24">
        <f>VLOOKUP(C62,[1]Actuals!B$1:G$65536,6,0)</f>
        <v>143</v>
      </c>
      <c r="R62" s="24">
        <f t="shared" si="4"/>
        <v>14.494681748162947</v>
      </c>
      <c r="S62" s="24">
        <f>VLOOKUP(C62,'[1]Allocation '!C$1:I$65536,7,0)</f>
        <v>128.0132490005316</v>
      </c>
      <c r="T62" s="24">
        <f>VLOOKUP(C62,[1]Actuals!B$1:H$65536,7,0)</f>
        <v>142</v>
      </c>
      <c r="U62" s="24">
        <f t="shared" si="5"/>
        <v>10.926018290036772</v>
      </c>
      <c r="V62" s="25">
        <f>VLOOKUP(C62,'[1]Allocation '!C$1:J$65536,8,0)</f>
        <v>107.0692560815406</v>
      </c>
      <c r="W62" s="24">
        <f>VLOOKUP(C62,[1]Actuals!B$1:I$65536,8,0)</f>
        <v>107</v>
      </c>
      <c r="X62" s="24">
        <f t="shared" si="6"/>
        <v>-6.468344329193608E-2</v>
      </c>
      <c r="Y62" s="24">
        <f>VLOOKUP(C62,'[1]Allocation '!C$1:K$65536,9,0)</f>
        <v>78.386764731073512</v>
      </c>
      <c r="Z62" s="24">
        <f>VLOOKUP(C62,[1]Actuals!B$1:J$65536,9,0)</f>
        <v>98</v>
      </c>
      <c r="AA62" s="24">
        <f t="shared" si="7"/>
        <v>25.021105713719489</v>
      </c>
      <c r="AB62" s="24">
        <f>VLOOKUP(C62,'[1]Allocation '!C$1:L$65536,10,0)</f>
        <v>103.34366088257178</v>
      </c>
      <c r="AC62" s="24">
        <f>VLOOKUP(C62,[1]Actuals!B$1:K$65536,10,0)</f>
        <v>130</v>
      </c>
      <c r="AD62" s="24">
        <f t="shared" si="8"/>
        <v>25.793879266303048</v>
      </c>
      <c r="AE62" s="24">
        <f>VLOOKUP(C62,'[1]Allocation '!C$1:M$65536,11,0)</f>
        <v>147.56420563540718</v>
      </c>
      <c r="AF62" s="24">
        <f>VLOOKUP(C62,[1]Actuals!B$1:L$65536,11,0)</f>
        <v>134</v>
      </c>
      <c r="AG62" s="24">
        <f t="shared" si="9"/>
        <v>-9.1920703784499107</v>
      </c>
      <c r="AH62" s="24">
        <f>VLOOKUP(C62,'[1]Allocation '!C$1:N$65536,12,0)</f>
        <v>123.06970799707632</v>
      </c>
      <c r="AI62" s="24">
        <f>VLOOKUP(C62,[1]Actuals!B$1:M$65536,12,0)</f>
        <v>166</v>
      </c>
      <c r="AJ62" s="24">
        <f t="shared" si="10"/>
        <v>34.882907176430081</v>
      </c>
      <c r="AK62" s="24">
        <f>VLOOKUP(C62,'[1]Allocation '!C$1:O$65536,13,0)</f>
        <v>146.59512137576863</v>
      </c>
      <c r="AL62" s="24">
        <f>VLOOKUP(C62,[1]Actuals!B$1:N$65536,13,0)</f>
        <v>145</v>
      </c>
      <c r="AM62" s="24">
        <f t="shared" si="11"/>
        <v>-1.0881135475715036</v>
      </c>
      <c r="AN62" s="24">
        <f>VLOOKUP(C62,'[1]Allocation '!C$1:P$65536,14,0)</f>
        <v>151.87086223223736</v>
      </c>
      <c r="AO62" s="24">
        <f>VLOOKUP(C62,[1]Actuals!B$1:O$65536,14,0)</f>
        <v>137</v>
      </c>
      <c r="AP62" s="24">
        <f t="shared" si="12"/>
        <v>-9.7917809997662246</v>
      </c>
      <c r="AQ62" s="24">
        <f>VLOOKUP(C62,'[1]Allocation '!C$1:Q$65536,15,0)</f>
        <v>161.75155922829512</v>
      </c>
      <c r="AR62" s="24">
        <f>VLOOKUP(C62,[1]Actuals!B$1:P$65536,15,0)</f>
        <v>151</v>
      </c>
      <c r="AS62" s="24">
        <f t="shared" si="13"/>
        <v>-6.6469586318611249</v>
      </c>
      <c r="AT62" s="24">
        <f>VLOOKUP(C62,'[1]Allocation '!C$1:R$65536,16,0)</f>
        <v>167.1219645095558</v>
      </c>
      <c r="AU62" s="24">
        <f>VLOOKUP(C62,[1]Actuals!B$1:Q$65536,16,0)</f>
        <v>147</v>
      </c>
      <c r="AV62" s="24">
        <f t="shared" si="14"/>
        <v>-12.040287204980318</v>
      </c>
      <c r="AW62" s="24">
        <f>VLOOKUP(C62,'[1]Allocation '!C$1:S$65536,17,0)</f>
        <v>126.4635616320796</v>
      </c>
      <c r="AX62" s="24">
        <f>VLOOKUP(C62,[1]Actuals!B$1:R$65536,17,0)</f>
        <v>147</v>
      </c>
      <c r="AY62" s="24">
        <f t="shared" si="15"/>
        <v>16.239016284917746</v>
      </c>
      <c r="AZ62" s="24">
        <f>VLOOKUP('[1]07.03.2024'!C62,'[1]Allocation '!C$1:T$65536,18,0)</f>
        <v>129.76276417424677</v>
      </c>
      <c r="BA62" s="24">
        <f>VLOOKUP(C62,[1]Actuals!B$1:S$65536,18,0)</f>
        <v>128</v>
      </c>
      <c r="BB62" s="24">
        <f t="shared" si="16"/>
        <v>-1.3584514675409589</v>
      </c>
      <c r="BC62" s="24">
        <f>VLOOKUP(C62,'[1]Allocation '!C$1:U$65536,19,0)</f>
        <v>82.611760492366585</v>
      </c>
      <c r="BD62" s="24">
        <f>VLOOKUP(C62,[1]Actuals!B$1:T$65536,19,0)</f>
        <v>90</v>
      </c>
      <c r="BE62" s="24">
        <f t="shared" si="17"/>
        <v>8.9433265476966763</v>
      </c>
      <c r="BF62" s="24">
        <f>VLOOKUP(C62,'[1]Allocation '!C$1:V$65536,20,0)</f>
        <v>30.247915150660283</v>
      </c>
      <c r="BG62" s="24">
        <f>VLOOKUP(C62,[1]Actuals!B$1:U$65536,20,0)</f>
        <v>13</v>
      </c>
      <c r="BH62" s="24">
        <f t="shared" si="18"/>
        <v>-57.021831305566117</v>
      </c>
      <c r="BI62" s="24">
        <f>VLOOKUP(C62,'[1]Allocation '!C$1:W$65536,21,0)</f>
        <v>28.838932063532575</v>
      </c>
      <c r="BJ62" s="24">
        <f>VLOOKUP(C62,[1]Actuals!B$1:V$65536,21,0)</f>
        <v>40</v>
      </c>
      <c r="BK62" s="24">
        <f t="shared" si="19"/>
        <v>38.701391271630428</v>
      </c>
      <c r="BL62" s="24">
        <f>VLOOKUP(C62,'[1]Allocation '!C$1:X$65536,22,0)</f>
        <v>36.64861113830689</v>
      </c>
      <c r="BM62" s="24">
        <f>VLOOKUP(C62,[1]Actuals!B$1:W$65536,22,0)</f>
        <v>63</v>
      </c>
      <c r="BN62" s="24">
        <f t="shared" si="20"/>
        <v>71.9028308119141</v>
      </c>
      <c r="BO62" s="24">
        <f>VLOOKUP(C62,'[1]Allocation '!C$1:Y$65536,23,0)</f>
        <v>43.300024876254504</v>
      </c>
      <c r="BP62" s="24">
        <f>VLOOKUP(C62,[1]Actuals!B$1:X$65536,23,0)</f>
        <v>65</v>
      </c>
      <c r="BQ62" s="24">
        <f t="shared" si="21"/>
        <v>50.115387198416236</v>
      </c>
      <c r="BR62" s="24">
        <f>VLOOKUP(C62,'[1]Allocation '!C$1:Z$65536,24,0)</f>
        <v>93.39973545159161</v>
      </c>
      <c r="BS62" s="24">
        <f>VLOOKUP(C62,[1]Actuals!B$1:Y$65536,24,0)</f>
        <v>123</v>
      </c>
      <c r="BT62" s="24">
        <f t="shared" si="22"/>
        <v>31.692021829922624</v>
      </c>
      <c r="BU62" s="24">
        <f>VLOOKUP(C62,'[1]Allocation '!C$1:AA$65536,25,0)</f>
        <v>115.80914405726853</v>
      </c>
      <c r="BV62" s="24">
        <f>VLOOKUP(C62,[1]Actuals!B$1:Z$65536,25,0)</f>
        <v>154</v>
      </c>
      <c r="BW62" s="24">
        <f t="shared" si="23"/>
        <v>32.977409731865215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f>VLOOKUP(C63,'[1]Allocation '!C$1:D$65536,2,0)</f>
        <v>41.98692616679628</v>
      </c>
      <c r="E63" s="24">
        <f>VLOOKUP(C63,[1]Actuals!B$1:C$65536,2,0)</f>
        <v>53</v>
      </c>
      <c r="F63" s="24">
        <f>(E63-D63)/D63*100</f>
        <v>26.229769213048463</v>
      </c>
      <c r="G63" s="24">
        <f>VLOOKUP(C63,'[1]Allocation '!C$1:E$65536,3,0)</f>
        <v>49.853217139563192</v>
      </c>
      <c r="H63" s="24">
        <f>VLOOKUP(C63,[1]Actuals!B$1:D$65536,3,0)</f>
        <v>62</v>
      </c>
      <c r="I63" s="24">
        <f>(H63-G63)/G63*100</f>
        <v>24.365093282610239</v>
      </c>
      <c r="J63" s="24">
        <f>VLOOKUP(C63,'[1]Allocation '!C$1:F$65536,4,0)</f>
        <v>49.052343486772898</v>
      </c>
      <c r="K63" s="24">
        <f>VLOOKUP(C63,[1]Actuals!B$1:E$65536,4,0)</f>
        <v>60</v>
      </c>
      <c r="L63" s="24">
        <f>(K63-J63)/J63*100</f>
        <v>22.318314957121608</v>
      </c>
      <c r="M63" s="24">
        <f>VLOOKUP(C63,'[1]Allocation '!C$1:G$65536,5,0)</f>
        <v>43.514077780767806</v>
      </c>
      <c r="N63" s="24">
        <f>VLOOKUP(C63,[1]Actuals!B$1:F$65536,5,0)</f>
        <v>60</v>
      </c>
      <c r="O63" s="24">
        <f>(N63-M63)/M63*100</f>
        <v>37.886410697456121</v>
      </c>
      <c r="P63" s="24">
        <f>VLOOKUP(C63,'[1]Allocation '!C$1:H$65536,6,0)</f>
        <v>44.42631835421183</v>
      </c>
      <c r="Q63" s="24">
        <f>VLOOKUP(C63,[1]Actuals!B$1:G$65536,6,0)</f>
        <v>57</v>
      </c>
      <c r="R63" s="24">
        <f>(Q63-P63)/P63*100</f>
        <v>28.302326439787294</v>
      </c>
      <c r="S63" s="24">
        <f>VLOOKUP(C63,'[1]Allocation '!C$1:I$65536,7,0)</f>
        <v>41.93537467258794</v>
      </c>
      <c r="T63" s="24">
        <f>VLOOKUP(C63,[1]Actuals!B$1:H$65536,7,0)</f>
        <v>58</v>
      </c>
      <c r="U63" s="24">
        <f>(T63-S63)/S63*100</f>
        <v>38.308052456517302</v>
      </c>
      <c r="V63" s="25">
        <f>VLOOKUP(C63,'[1]Allocation '!C$1:J$65536,8,0)</f>
        <v>48.945945637275706</v>
      </c>
      <c r="W63" s="24">
        <f>VLOOKUP(C63,[1]Actuals!B$1:I$65536,8,0)</f>
        <v>56</v>
      </c>
      <c r="X63" s="24">
        <f>(W63-V63)/V63*100</f>
        <v>14.411927833614365</v>
      </c>
      <c r="Y63" s="24">
        <f>VLOOKUP(C63,'[1]Allocation '!C$1:K$65536,9,0)</f>
        <v>38.933823541923935</v>
      </c>
      <c r="Z63" s="24">
        <f>VLOOKUP(C63,[1]Actuals!B$1:J$65536,9,0)</f>
        <v>0</v>
      </c>
      <c r="AA63" s="24">
        <f>(Z63-Y63)/Y63*100</f>
        <v>-100</v>
      </c>
      <c r="AB63" s="24">
        <f>VLOOKUP(C63,'[1]Allocation '!C$1:L$65536,10,0)</f>
        <v>28.796280506341613</v>
      </c>
      <c r="AC63" s="24">
        <f>VLOOKUP(C63,[1]Actuals!B$1:K$65536,10,0)</f>
        <v>25</v>
      </c>
      <c r="AD63" s="24">
        <f>(AC63-AB63)/AB63*100</f>
        <v>-13.183232138281136</v>
      </c>
      <c r="AE63" s="24">
        <f>VLOOKUP(C63,'[1]Allocation '!C$1:M$65536,11,0)</f>
        <v>37.888106852334275</v>
      </c>
      <c r="AF63" s="24">
        <f>VLOOKUP(C63,[1]Actuals!B$1:L$65536,11,0)</f>
        <v>0</v>
      </c>
      <c r="AG63" s="24">
        <f>(AF63-AE63)/AE63*100</f>
        <v>-100</v>
      </c>
      <c r="AH63" s="24">
        <f>VLOOKUP(C63,'[1]Allocation '!C$1:N$65536,12,0)</f>
        <v>31.380323951445757</v>
      </c>
      <c r="AI63" s="24">
        <f>VLOOKUP(C63,[1]Actuals!B$1:M$65536,12,0)</f>
        <v>22</v>
      </c>
      <c r="AJ63" s="24">
        <f>(AI63-AH63)/AH63*100</f>
        <v>-29.892374489058088</v>
      </c>
      <c r="AK63" s="24">
        <f>VLOOKUP(C63,'[1]Allocation '!C$1:O$65536,13,0)</f>
        <v>29.214686110473462</v>
      </c>
      <c r="AL63" s="24">
        <f>VLOOKUP(C63,[1]Actuals!B$1:N$65536,13,0)</f>
        <v>45</v>
      </c>
      <c r="AM63" s="24">
        <f>(AL63-AK63)/AK63*100</f>
        <v>54.032118742728862</v>
      </c>
      <c r="AN63" s="24">
        <f>VLOOKUP(C63,'[1]Allocation '!C$1:P$65536,14,0)</f>
        <v>51.336629486953477</v>
      </c>
      <c r="AO63" s="24">
        <f>VLOOKUP(C63,[1]Actuals!B$1:O$65536,14,0)</f>
        <v>45</v>
      </c>
      <c r="AP63" s="24">
        <f>(AO63-AN63)/AN63*100</f>
        <v>-12.343290843750946</v>
      </c>
      <c r="AQ63" s="24">
        <f>VLOOKUP(C63,'[1]Allocation '!C$1:Q$65536,15,0)</f>
        <v>34.855554850541715</v>
      </c>
      <c r="AR63" s="24">
        <f>VLOOKUP(C63,[1]Actuals!B$1:P$65536,15,0)</f>
        <v>46</v>
      </c>
      <c r="AS63" s="24">
        <f>(AR63-AQ63)/AQ63*100</f>
        <v>31.973225493741008</v>
      </c>
      <c r="AT63" s="24">
        <f>VLOOKUP(C63,'[1]Allocation '!C$1:R$65536,16,0)</f>
        <v>39.986236907194332</v>
      </c>
      <c r="AU63" s="24">
        <f>VLOOKUP(C63,[1]Actuals!B$1:Q$65536,16,0)</f>
        <v>38</v>
      </c>
      <c r="AV63" s="24">
        <f>(AU63-AT63)/AT63*100</f>
        <v>-4.9673014037411649</v>
      </c>
      <c r="AW63" s="24">
        <f>VLOOKUP(C63,'[1]Allocation '!C$1:S$65536,17,0)</f>
        <v>29.53893410384341</v>
      </c>
      <c r="AX63" s="24">
        <v>23</v>
      </c>
      <c r="AY63" s="24">
        <f>(AX63-AW63)/AW63*100</f>
        <v>-22.13666234826194</v>
      </c>
      <c r="AZ63" s="24">
        <f>VLOOKUP('[1]07.03.2024'!C63,'[1]Allocation '!C$1:T$65536,18,0)</f>
        <v>33.148120443265533</v>
      </c>
      <c r="BA63" s="24">
        <f>VLOOKUP(C63,[1]Actuals!B$1:S$65536,18,0)</f>
        <v>49</v>
      </c>
      <c r="BB63" s="24">
        <f>(BA63-AZ63)/AZ63*100</f>
        <v>47.82135259785138</v>
      </c>
      <c r="BC63" s="24">
        <f>VLOOKUP(C63,'[1]Allocation '!C$1:U$65536,19,0)</f>
        <v>20.140883756403426</v>
      </c>
      <c r="BD63" s="24">
        <f>VLOOKUP(C63,[1]Actuals!B$1:T$65536,19,0)</f>
        <v>53</v>
      </c>
      <c r="BE63" s="24">
        <f>(BD63-BC63)/BC63*100</f>
        <v>163.14634770259084</v>
      </c>
      <c r="BF63" s="24">
        <f>VLOOKUP(C63,'[1]Allocation '!C$1:V$65536,20,0)</f>
        <v>20.71324624447389</v>
      </c>
      <c r="BG63" s="24">
        <f>VLOOKUP(C63,[1]Actuals!B$1:U$65536,20,0)</f>
        <v>24</v>
      </c>
      <c r="BH63" s="24">
        <f>(BG63-BF63)/BF63*100</f>
        <v>15.867883366678882</v>
      </c>
      <c r="BI63" s="24">
        <f>VLOOKUP(C63,'[1]Allocation '!C$1:W$65536,21,0)</f>
        <v>12.016221693138574</v>
      </c>
      <c r="BJ63" s="24">
        <f>VLOOKUP(C63,[1]Actuals!B$1:V$65536,21,0)</f>
        <v>37</v>
      </c>
      <c r="BK63" s="24">
        <f>(BJ63-BI63)/BI63*100</f>
        <v>207.91708862301951</v>
      </c>
      <c r="BL63" s="24">
        <f>VLOOKUP(C63,'[1]Allocation '!C$1:X$65536,22,0)</f>
        <v>16.16850491395892</v>
      </c>
      <c r="BM63" s="24">
        <f>VLOOKUP(C63,[1]Actuals!B$1:W$65536,22,0)</f>
        <v>31</v>
      </c>
      <c r="BN63" s="24">
        <f>(BM63-BL63)/BL63*100</f>
        <v>91.730776376462956</v>
      </c>
      <c r="BO63" s="24">
        <f>VLOOKUP(C63,'[1]Allocation '!C$1:Y$65536,23,0)</f>
        <v>19.199067633810962</v>
      </c>
      <c r="BP63" s="24">
        <f>VLOOKUP(C63,[1]Actuals!B$1:X$65536,23,0)</f>
        <v>27</v>
      </c>
      <c r="BQ63" s="24">
        <f>(BP63-BO63)/BO63*100</f>
        <v>40.631829185553912</v>
      </c>
      <c r="BR63" s="24">
        <f>VLOOKUP(C63,'[1]Allocation '!C$1:Z$65536,24,0)</f>
        <v>28.738380138951264</v>
      </c>
      <c r="BS63" s="24">
        <f>VLOOKUP(C63,[1]Actuals!B$1:Y$65536,24,0)</f>
        <v>39</v>
      </c>
      <c r="BT63" s="24">
        <f>(BS63-BR63)/BR63*100</f>
        <v>35.70702249546904</v>
      </c>
      <c r="BU63" s="24">
        <f>VLOOKUP(C63,'[1]Allocation '!C$1:AA$65536,25,0)</f>
        <v>35.080872104939004</v>
      </c>
      <c r="BV63" s="24">
        <f>VLOOKUP(C63,[1]Actuals!B$1:Z$65536,25,0)</f>
        <v>39</v>
      </c>
      <c r="BW63" s="24">
        <f>(BV63-BU63)/BU63*100</f>
        <v>11.17169460137003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f>VLOOKUP(C64,'[1]Allocation '!C$1:D$65536,2,0)</f>
        <v>44.817505458939848</v>
      </c>
      <c r="E64" s="24">
        <f>VLOOKUP(C64,[1]Actuals!B$1:C$65536,2,0)</f>
        <v>44</v>
      </c>
      <c r="F64" s="24">
        <f>(E64-D64)/D64*100</f>
        <v>-1.82407621880878</v>
      </c>
      <c r="G64" s="24">
        <f>VLOOKUP(C64,'[1]Allocation '!C$1:E$65536,3,0)</f>
        <v>39.170384895371079</v>
      </c>
      <c r="H64" s="24">
        <f>VLOOKUP(C64,[1]Actuals!B$1:D$65536,3,0)</f>
        <v>51</v>
      </c>
      <c r="I64" s="24">
        <f>(H64-G64)/G64*100</f>
        <v>30.200405577395472</v>
      </c>
      <c r="J64" s="24">
        <f>VLOOKUP(C64,'[1]Allocation '!C$1:F$65536,4,0)</f>
        <v>41.185458210592337</v>
      </c>
      <c r="K64" s="24">
        <f>VLOOKUP(C64,[1]Actuals!B$1:E$65536,4,0)</f>
        <v>44</v>
      </c>
      <c r="L64" s="24">
        <f>(K64-J64)/J64*100</f>
        <v>6.8338241498155803</v>
      </c>
      <c r="M64" s="24">
        <f>VLOOKUP(C64,'[1]Allocation '!C$1:G$65536,5,0)</f>
        <v>45.327164354966463</v>
      </c>
      <c r="N64" s="24">
        <f>VLOOKUP(C64,[1]Actuals!B$1:F$65536,5,0)</f>
        <v>47</v>
      </c>
      <c r="O64" s="24">
        <f>(N64-M64)/M64*100</f>
        <v>3.6905808444870112</v>
      </c>
      <c r="P64" s="24">
        <f>VLOOKUP(C64,'[1]Allocation '!C$1:H$65536,6,0)</f>
        <v>45.264550775989413</v>
      </c>
      <c r="Q64" s="24">
        <f>VLOOKUP(C64,[1]Actuals!B$1:G$65536,6,0)</f>
        <v>52</v>
      </c>
      <c r="R64" s="24">
        <f>(Q64-P64)/P64*100</f>
        <v>14.880185727112986</v>
      </c>
      <c r="S64" s="24">
        <f>VLOOKUP(C64,'[1]Allocation '!C$1:I$65536,7,0)</f>
        <v>40.611099682927268</v>
      </c>
      <c r="T64" s="24">
        <f>VLOOKUP(C64,[1]Actuals!B$1:H$65536,7,0)</f>
        <v>54</v>
      </c>
      <c r="U64" s="24">
        <f>(T64-S64)/S64*100</f>
        <v>32.968573669777697</v>
      </c>
      <c r="V64" s="25">
        <f>VLOOKUP(C64,'[1]Allocation '!C$1:J$65536,8,0)</f>
        <v>44.867116834169394</v>
      </c>
      <c r="W64" s="24">
        <f>VLOOKUP(C64,[1]Actuals!B$1:I$65536,8,0)</f>
        <v>56</v>
      </c>
      <c r="X64" s="24">
        <f>(W64-V64)/V64*100</f>
        <v>24.813012182124773</v>
      </c>
      <c r="Y64" s="24">
        <f>VLOOKUP(C64,'[1]Allocation '!C$1:K$65536,9,0)</f>
        <v>42.048529425277849</v>
      </c>
      <c r="Z64" s="24">
        <f>VLOOKUP(C64,[1]Actuals!B$1:J$65536,9,0)</f>
        <v>44</v>
      </c>
      <c r="AA64" s="24">
        <f>(Z64-Y64)/Y64*100</f>
        <v>4.6409960143552782</v>
      </c>
      <c r="AB64" s="24">
        <f>VLOOKUP(C64,'[1]Allocation '!C$1:L$65536,10,0)</f>
        <v>55.977816311393042</v>
      </c>
      <c r="AC64" s="24">
        <f>VLOOKUP(C64,[1]Actuals!B$1:K$65536,10,0)</f>
        <v>51</v>
      </c>
      <c r="AD64" s="24">
        <f>(AC64-AB64)/AB64*100</f>
        <v>-8.8924803420384908</v>
      </c>
      <c r="AE64" s="24">
        <f>VLOOKUP(C64,'[1]Allocation '!C$1:M$65536,11,0)</f>
        <v>42.873384069746677</v>
      </c>
      <c r="AF64" s="24">
        <f>VLOOKUP(C64,[1]Actuals!B$1:L$65536,11,0)</f>
        <v>51</v>
      </c>
      <c r="AG64" s="24">
        <f>(AF64-AE64)/AE64*100</f>
        <v>18.954920649680684</v>
      </c>
      <c r="AH64" s="24">
        <f>VLOOKUP(C64,'[1]Allocation '!C$1:N$65536,12,0)</f>
        <v>26.967465895773696</v>
      </c>
      <c r="AI64" s="24">
        <f>VLOOKUP(C64,[1]Actuals!B$1:M$65536,12,0)</f>
        <v>35</v>
      </c>
      <c r="AJ64" s="24">
        <f>(AI64-AH64)/AH64*100</f>
        <v>29.786017474801561</v>
      </c>
      <c r="AK64" s="24">
        <f>VLOOKUP(C64,'[1]Allocation '!C$1:O$65536,13,0)</f>
        <v>45.908792459315436</v>
      </c>
      <c r="AL64" s="24">
        <f>VLOOKUP(C64,[1]Actuals!B$1:N$65536,13,0)</f>
        <v>45</v>
      </c>
      <c r="AM64" s="24">
        <f>(AL64-AK64)/AK64*100</f>
        <v>-1.9795608000816212</v>
      </c>
      <c r="AN64" s="24">
        <f>VLOOKUP(C64,'[1]Allocation '!C$1:P$65536,14,0)</f>
        <v>42.245768015305465</v>
      </c>
      <c r="AO64" s="24">
        <f>VLOOKUP(C64,[1]Actuals!B$1:O$65536,14,0)</f>
        <v>34</v>
      </c>
      <c r="AP64" s="24">
        <f>(AO64-AN64)/AN64*100</f>
        <v>-19.518565770465006</v>
      </c>
      <c r="AQ64" s="24">
        <f>VLOOKUP(C64,'[1]Allocation '!C$1:Q$65536,15,0)</f>
        <v>29.953992449684286</v>
      </c>
      <c r="AR64" s="24">
        <f>VLOOKUP(C64,[1]Actuals!B$1:P$65536,15,0)</f>
        <v>45</v>
      </c>
      <c r="AS64" s="24">
        <f>(AR64-AQ64)/AQ64*100</f>
        <v>50.230391075879098</v>
      </c>
      <c r="AT64" s="24">
        <f>VLOOKUP(C64,'[1]Allocation '!C$1:R$65536,16,0)</f>
        <v>41.524169095932578</v>
      </c>
      <c r="AU64" s="24">
        <f>VLOOKUP(C64,[1]Actuals!B$1:Q$65536,16,0)</f>
        <v>50</v>
      </c>
      <c r="AV64" s="24">
        <f>(AU64-AT64)/AT64*100</f>
        <v>20.411801340288964</v>
      </c>
      <c r="AW64" s="24">
        <f>VLOOKUP(C64,'[1]Allocation '!C$1:S$65536,17,0)</f>
        <v>38.308305165921922</v>
      </c>
      <c r="AX64" s="24">
        <v>23</v>
      </c>
      <c r="AY64" s="24">
        <f>(AX64-AW64)/AW64*100</f>
        <v>-39.960799882997158</v>
      </c>
      <c r="AZ64" s="24">
        <f>VLOOKUP('[1]07.03.2024'!C64,'[1]Allocation '!C$1:T$65536,18,0)</f>
        <v>38.807555640896233</v>
      </c>
      <c r="BA64" s="24">
        <f>VLOOKUP(C64,[1]Actuals!B$1:S$65536,18,0)</f>
        <v>49</v>
      </c>
      <c r="BB64" s="24">
        <f>(BA64-AZ64)/AZ64*100</f>
        <v>26.264072010664723</v>
      </c>
      <c r="BC64" s="24">
        <f>VLOOKUP(C64,'[1]Allocation '!C$1:U$65536,19,0)</f>
        <v>32.771607468046255</v>
      </c>
      <c r="BD64" s="24">
        <f>VLOOKUP(C64,[1]Actuals!B$1:T$65536,19,0)</f>
        <v>56</v>
      </c>
      <c r="BE64" s="24">
        <f>(BD64-BC64)/BC64*100</f>
        <v>70.879625159072347</v>
      </c>
      <c r="BF64" s="24">
        <f>VLOOKUP(C64,'[1]Allocation '!C$1:V$65536,20,0)</f>
        <v>23.672281422255875</v>
      </c>
      <c r="BG64" s="24">
        <f>VLOOKUP(C64,[1]Actuals!B$1:U$65536,20,0)</f>
        <v>47</v>
      </c>
      <c r="BH64" s="24">
        <f>(BG64-BF64)/BF64*100</f>
        <v>98.544445977277874</v>
      </c>
      <c r="BI64" s="24">
        <f>VLOOKUP(C64,'[1]Allocation '!C$1:W$65536,21,0)</f>
        <v>20.127171336007109</v>
      </c>
      <c r="BJ64" s="24">
        <f>VLOOKUP(C64,[1]Actuals!B$1:V$65536,21,0)</f>
        <v>26</v>
      </c>
      <c r="BK64" s="24">
        <f>(BJ64-BI64)/BI64*100</f>
        <v>29.178609184324461</v>
      </c>
      <c r="BL64" s="24">
        <f>VLOOKUP(C64,'[1]Allocation '!C$1:X$65536,22,0)</f>
        <v>15.809204804759833</v>
      </c>
      <c r="BM64" s="24">
        <f>VLOOKUP(C64,[1]Actuals!B$1:W$65536,22,0)</f>
        <v>33</v>
      </c>
      <c r="BN64" s="24">
        <f>(BM64-BL64)/BL64*100</f>
        <v>108.73915170018142</v>
      </c>
      <c r="BO64" s="24">
        <f>VLOOKUP(C64,'[1]Allocation '!C$1:Y$65536,23,0)</f>
        <v>15.114159626617139</v>
      </c>
      <c r="BP64" s="24">
        <f>VLOOKUP(C64,[1]Actuals!B$1:X$65536,23,0)</f>
        <v>27</v>
      </c>
      <c r="BQ64" s="24">
        <f>(BP64-BO64)/BO64*100</f>
        <v>78.640431668136074</v>
      </c>
      <c r="BR64" s="24">
        <f>VLOOKUP(C64,'[1]Allocation '!C$1:Z$65536,24,0)</f>
        <v>35.544838592913408</v>
      </c>
      <c r="BS64" s="24">
        <f>VLOOKUP(C64,[1]Actuals!B$1:Y$65536,24,0)</f>
        <v>42</v>
      </c>
      <c r="BT64" s="24">
        <f>(BS64-BR64)/BR64*100</f>
        <v>18.160615331570419</v>
      </c>
      <c r="BU64" s="24">
        <f>VLOOKUP(C64,'[1]Allocation '!C$1:AA$65536,25,0)</f>
        <v>44.379416518296338</v>
      </c>
      <c r="BV64" s="24">
        <f>VLOOKUP(C64,[1]Actuals!B$1:Z$65536,25,0)</f>
        <v>52</v>
      </c>
      <c r="BW64" s="24">
        <f>(BV64-BU64)/BU64*100</f>
        <v>17.171436849697916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f>VLOOKUP(C65,'[1]Allocation '!C$1:D$65536,2,0)</f>
        <v>50.950427258584249</v>
      </c>
      <c r="E65" s="24">
        <f>VLOOKUP(C65,[1]Actuals!B$1:C$65536,2,0)</f>
        <v>64</v>
      </c>
      <c r="F65" s="24">
        <f>(E65-D65)/D65*100</f>
        <v>25.612293053375971</v>
      </c>
      <c r="G65" s="24">
        <f>VLOOKUP(C65,'[1]Allocation '!C$1:E$65536,3,0)</f>
        <v>66.767701526200696</v>
      </c>
      <c r="H65" s="24">
        <f>VLOOKUP(C65,[1]Actuals!B$1:D$65536,3,0)</f>
        <v>75</v>
      </c>
      <c r="I65" s="24">
        <f>(H65-G65)/G65*100</f>
        <v>12.329761674615714</v>
      </c>
      <c r="J65" s="24">
        <f>VLOOKUP(C65,'[1]Allocation '!C$1:F$65536,4,0)</f>
        <v>63.86059812428924</v>
      </c>
      <c r="K65" s="24">
        <f>VLOOKUP(C65,[1]Actuals!B$1:E$65536,4,0)</f>
        <v>74</v>
      </c>
      <c r="L65" s="24">
        <f>(K65-J65)/J65*100</f>
        <v>15.877398855514729</v>
      </c>
      <c r="M65" s="24">
        <f>VLOOKUP(C65,'[1]Allocation '!C$1:G$65536,5,0)</f>
        <v>67.084203245350366</v>
      </c>
      <c r="N65" s="24">
        <f>VLOOKUP(C65,[1]Actuals!B$1:F$65536,5,0)</f>
        <v>92</v>
      </c>
      <c r="O65" s="24">
        <f>(N65-M65)/M65*100</f>
        <v>37.141078747740153</v>
      </c>
      <c r="P65" s="24">
        <f>VLOOKUP(C65,'[1]Allocation '!C$1:H$65536,6,0)</f>
        <v>62.867431633318631</v>
      </c>
      <c r="Q65" s="24">
        <f>VLOOKUP(C65,[1]Actuals!B$1:G$65536,6,0)</f>
        <v>79</v>
      </c>
      <c r="R65" s="24">
        <f>(Q65-P65)/P65*100</f>
        <v>25.661249310734352</v>
      </c>
      <c r="S65" s="24">
        <f>VLOOKUP(C65,'[1]Allocation '!C$1:I$65536,7,0)</f>
        <v>60.916649524390905</v>
      </c>
      <c r="T65" s="24">
        <f>VLOOKUP(C65,[1]Actuals!B$1:H$65536,7,0)</f>
        <v>89</v>
      </c>
      <c r="U65" s="24">
        <f>(T65-S65)/S65*100</f>
        <v>46.101272303829802</v>
      </c>
      <c r="V65" s="25">
        <f>VLOOKUP(C65,'[1]Allocation '!C$1:J$65536,8,0)</f>
        <v>36.199605627568488</v>
      </c>
      <c r="W65" s="24">
        <f>VLOOKUP(C65,[1]Actuals!B$1:I$65536,8,0)</f>
        <v>63</v>
      </c>
      <c r="X65" s="24">
        <f>(W65-V65)/V65*100</f>
        <v>74.035045155357082</v>
      </c>
      <c r="Y65" s="24">
        <f>VLOOKUP(C65,'[1]Allocation '!C$1:K$65536,9,0)</f>
        <v>33.223529422441757</v>
      </c>
      <c r="Z65" s="24">
        <f>VLOOKUP(C65,[1]Actuals!B$1:J$65536,9,0)</f>
        <v>68</v>
      </c>
      <c r="AA65" s="24">
        <f>(Z65-Y65)/Y65*100</f>
        <v>104.67422089739662</v>
      </c>
      <c r="AB65" s="24">
        <f>VLOOKUP(C65,'[1]Allocation '!C$1:L$65536,10,0)</f>
        <v>35.25525931150235</v>
      </c>
      <c r="AC65" s="24">
        <f>VLOOKUP(C65,[1]Actuals!B$1:K$65536,10,0)</f>
        <v>66</v>
      </c>
      <c r="AD65" s="24">
        <f>(AC65-AB65)/AB65*100</f>
        <v>87.206111340292708</v>
      </c>
      <c r="AE65" s="24">
        <f>VLOOKUP(C65,'[1]Allocation '!C$1:M$65536,11,0)</f>
        <v>51.597619200218389</v>
      </c>
      <c r="AF65" s="24">
        <f>VLOOKUP(C65,[1]Actuals!B$1:L$65536,11,0)</f>
        <v>77</v>
      </c>
      <c r="AG65" s="24">
        <f>(AF65-AE65)/AE65*100</f>
        <v>49.231691681762896</v>
      </c>
      <c r="AH65" s="24">
        <f>VLOOKUP(C65,'[1]Allocation '!C$1:N$65536,12,0)</f>
        <v>46.089850803685955</v>
      </c>
      <c r="AI65" s="24">
        <f>VLOOKUP(C65,[1]Actuals!B$1:M$65536,12,0)</f>
        <v>44</v>
      </c>
      <c r="AJ65" s="24">
        <f>(AI65-AH65)/AH65*100</f>
        <v>-4.5342971765897389</v>
      </c>
      <c r="AK65" s="24">
        <f>VLOOKUP(C65,'[1]Allocation '!C$1:O$65536,13,0)</f>
        <v>50.082319046525932</v>
      </c>
      <c r="AL65" s="24">
        <f>VLOOKUP(C65,[1]Actuals!B$1:N$65536,13,0)</f>
        <v>47</v>
      </c>
      <c r="AM65" s="24">
        <f>(AL65-AK65)/AK65*100</f>
        <v>-6.1545054326707405</v>
      </c>
      <c r="AN65" s="24">
        <f>VLOOKUP(C65,'[1]Allocation '!C$1:P$65536,14,0)</f>
        <v>42.513146293883345</v>
      </c>
      <c r="AO65" s="24">
        <f>VLOOKUP(C65,[1]Actuals!B$1:O$65536,14,0)</f>
        <v>62</v>
      </c>
      <c r="AP65" s="24">
        <f>(AO65-AN65)/AN65*100</f>
        <v>45.837241900208085</v>
      </c>
      <c r="AQ65" s="24">
        <f>VLOOKUP(C65,'[1]Allocation '!C$1:Q$65536,15,0)</f>
        <v>49.560242053113996</v>
      </c>
      <c r="AR65" s="24">
        <f>VLOOKUP(C65,[1]Actuals!B$1:P$65536,15,0)</f>
        <v>59</v>
      </c>
      <c r="AS65" s="24">
        <f>(AR65-AQ65)/AQ65*100</f>
        <v>19.047037616905428</v>
      </c>
      <c r="AT65" s="24">
        <f>VLOOKUP(C65,'[1]Allocation '!C$1:R$65536,16,0)</f>
        <v>41.011525033019829</v>
      </c>
      <c r="AU65" s="24">
        <f>VLOOKUP(C65,[1]Actuals!B$1:Q$65536,16,0)</f>
        <v>44</v>
      </c>
      <c r="AV65" s="24">
        <f>(AU65-AT65)/AT65*100</f>
        <v>7.2869149941974705</v>
      </c>
      <c r="AW65" s="24">
        <f>VLOOKUP(C65,'[1]Allocation '!C$1:S$65536,17,0)</f>
        <v>35.539030093686605</v>
      </c>
      <c r="AX65" s="24">
        <f>VLOOKUP(C65,[1]Actuals!B$1:R$65536,17,0)</f>
        <v>52</v>
      </c>
      <c r="AY65" s="24">
        <f>(AX65-AW65)/AW65*100</f>
        <v>46.318005479945931</v>
      </c>
      <c r="AZ65" s="24">
        <f>VLOOKUP('[1]07.03.2024'!C65,'[1]Allocation '!C$1:T$65536,18,0)</f>
        <v>31.329016272598519</v>
      </c>
      <c r="BA65" s="24">
        <f>VLOOKUP(C65,[1]Actuals!B$1:S$65536,18,0)</f>
        <v>64</v>
      </c>
      <c r="BB65" s="24">
        <f>(BA65-AZ65)/AZ65*100</f>
        <v>104.28346502528613</v>
      </c>
      <c r="BC65" s="24">
        <f>VLOOKUP(C65,'[1]Allocation '!C$1:U$65536,19,0)</f>
        <v>27.138987434475801</v>
      </c>
      <c r="BD65" s="24">
        <f>VLOOKUP(C65,[1]Actuals!B$1:T$65536,19,0)</f>
        <v>64</v>
      </c>
      <c r="BE65" s="24">
        <f>(BD65-BC65)/BC65*100</f>
        <v>135.82309455915109</v>
      </c>
      <c r="BF65" s="24">
        <f>VLOOKUP(C65,'[1]Allocation '!C$1:V$65536,20,0)</f>
        <v>19.726901185213229</v>
      </c>
      <c r="BG65" s="24">
        <f>VLOOKUP(C65,[1]Actuals!B$1:U$65536,20,0)</f>
        <v>34</v>
      </c>
      <c r="BH65" s="24">
        <f>(BG65-BF65)/BF65*100</f>
        <v>72.353476507934829</v>
      </c>
      <c r="BI65" s="24">
        <f>VLOOKUP(C65,'[1]Allocation '!C$1:W$65536,21,0)</f>
        <v>19.225954709021718</v>
      </c>
      <c r="BJ65" s="24">
        <f>VLOOKUP(C65,[1]Actuals!B$1:V$65536,21,0)</f>
        <v>37</v>
      </c>
      <c r="BK65" s="24">
        <f>(BJ65-BI65)/BI65*100</f>
        <v>92.448180389387218</v>
      </c>
      <c r="BL65" s="24">
        <f>VLOOKUP(C65,'[1]Allocation '!C$1:X$65536,22,0)</f>
        <v>21.558006551945226</v>
      </c>
      <c r="BM65" s="24">
        <f>VLOOKUP(C65,[1]Actuals!B$1:W$65536,22,0)</f>
        <v>43</v>
      </c>
      <c r="BN65" s="24">
        <f>(BM65-BL65)/BL65*100</f>
        <v>99.461856069062264</v>
      </c>
      <c r="BO65" s="24">
        <f>VLOOKUP(C65,'[1]Allocation '!C$1:Y$65536,23,0)</f>
        <v>23.692466441724164</v>
      </c>
      <c r="BP65" s="24">
        <f>VLOOKUP(C65,[1]Actuals!B$1:X$65536,23,0)</f>
        <v>38</v>
      </c>
      <c r="BQ65" s="24">
        <f>(BP65-BO65)/BO65*100</f>
        <v>60.388535712260094</v>
      </c>
      <c r="BR65" s="24">
        <f>VLOOKUP(C65,'[1]Allocation '!C$1:Z$65536,24,0)</f>
        <v>21.175648523437772</v>
      </c>
      <c r="BS65" s="24">
        <f>VLOOKUP(C65,[1]Actuals!B$1:Y$65536,24,0)</f>
        <v>63</v>
      </c>
      <c r="BT65" s="24">
        <f>(BS65-BR65)/BR65*100</f>
        <v>197.51154931698983</v>
      </c>
      <c r="BU65" s="24">
        <f>VLOOKUP(C65,'[1]Allocation '!C$1:AA$65536,25,0)</f>
        <v>26.838980465826829</v>
      </c>
      <c r="BV65" s="24">
        <f>VLOOKUP(C65,[1]Actuals!B$1:Z$65536,25,0)</f>
        <v>68</v>
      </c>
      <c r="BW65" s="24">
        <f>(BV65-BU65)/BU65*100</f>
        <v>153.36282831824448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f>VLOOKUP(C66,'[1]Allocation '!C$1:D$65536,2,0)</f>
        <v>50.950427258584249</v>
      </c>
      <c r="E66" s="24">
        <f>VLOOKUP(C66,[1]Actuals!B$1:C$65536,2,0)</f>
        <v>30</v>
      </c>
      <c r="F66" s="24">
        <f>(E66-D66)/D66*100</f>
        <v>-41.119237631230014</v>
      </c>
      <c r="G66" s="24">
        <f>VLOOKUP(C66,'[1]Allocation '!C$1:E$65536,3,0)</f>
        <v>55.150121460641785</v>
      </c>
      <c r="H66" s="24">
        <f>VLOOKUP(C66,[1]Actuals!B$1:D$65536,3,0)</f>
        <v>67</v>
      </c>
      <c r="I66" s="24">
        <f>(H66-G66)/G66*100</f>
        <v>21.486586476178392</v>
      </c>
      <c r="J66" s="24">
        <f>VLOOKUP(C66,'[1]Allocation '!C$1:F$65536,4,0)</f>
        <v>53.587371469512277</v>
      </c>
      <c r="K66" s="24">
        <f>VLOOKUP(C66,[1]Actuals!B$1:E$65536,4,0)</f>
        <v>64</v>
      </c>
      <c r="L66" s="24">
        <f>(K66-J66)/J66*100</f>
        <v>19.431123872929334</v>
      </c>
      <c r="M66" s="24">
        <f>VLOOKUP(C66,'[1]Allocation '!C$1:G$65536,5,0)</f>
        <v>53.259418117085595</v>
      </c>
      <c r="N66" s="24">
        <f>VLOOKUP(C66,[1]Actuals!B$1:F$65536,5,0)</f>
        <v>69</v>
      </c>
      <c r="O66" s="24">
        <f>(N66-M66)/M66*100</f>
        <v>29.554550987226868</v>
      </c>
      <c r="P66" s="24">
        <f>VLOOKUP(C66,'[1]Allocation '!C$1:H$65536,6,0)</f>
        <v>44.76161132292286</v>
      </c>
      <c r="Q66" s="24">
        <f>VLOOKUP(C66,[1]Actuals!B$1:G$65536,6,0)</f>
        <v>56</v>
      </c>
      <c r="R66" s="24">
        <f>(Q66-P66)/P66*100</f>
        <v>25.107203125464455</v>
      </c>
      <c r="S66" s="24">
        <f>VLOOKUP(C66,'[1]Allocation '!C$1:I$65536,7,0)</f>
        <v>41.493949676034383</v>
      </c>
      <c r="T66" s="24">
        <f>VLOOKUP(C66,[1]Actuals!B$1:H$65536,7,0)</f>
        <v>46</v>
      </c>
      <c r="U66" s="24">
        <f>(T66-S66)/S66*100</f>
        <v>10.859535809791016</v>
      </c>
      <c r="V66" s="25">
        <f>VLOOKUP(C66,'[1]Allocation '!C$1:J$65536,8,0)</f>
        <v>42.827702432616242</v>
      </c>
      <c r="W66" s="24">
        <f>VLOOKUP(C66,[1]Actuals!B$1:I$65536,8,0)</f>
        <v>37</v>
      </c>
      <c r="X66" s="24">
        <f>(W66-V66)/V66*100</f>
        <v>-13.607319799107517</v>
      </c>
      <c r="Y66" s="24">
        <f>VLOOKUP(C66,'[1]Allocation '!C$1:K$65536,9,0)</f>
        <v>43.605882366954802</v>
      </c>
      <c r="Z66" s="24">
        <f>VLOOKUP(C66,[1]Actuals!B$1:J$65536,9,0)</f>
        <v>33</v>
      </c>
      <c r="AA66" s="24">
        <f>(Z66-Y66)/Y66*100</f>
        <v>-24.322136811046622</v>
      </c>
      <c r="AB66" s="24">
        <f>VLOOKUP(C66,'[1]Allocation '!C$1:L$65536,10,0)</f>
        <v>43.059858701071576</v>
      </c>
      <c r="AC66" s="24">
        <f>VLOOKUP(C66,[1]Actuals!B$1:K$65536,10,0)</f>
        <v>31</v>
      </c>
      <c r="AD66" s="24">
        <f>(AC66-AB66)/AB66*100</f>
        <v>-28.007195250669643</v>
      </c>
      <c r="AE66" s="24">
        <f>VLOOKUP(C66,'[1]Allocation '!C$1:M$65536,11,0)</f>
        <v>44.867494956711646</v>
      </c>
      <c r="AF66" s="24">
        <f>VLOOKUP(C66,[1]Actuals!B$1:L$65536,11,0)</f>
        <v>62</v>
      </c>
      <c r="AG66" s="24">
        <f>(AF66-AE66)/AE66*100</f>
        <v>38.184670349476541</v>
      </c>
      <c r="AH66" s="24">
        <f>VLOOKUP(C66,'[1]Allocation '!C$1:N$65536,12,0)</f>
        <v>67.810918788827323</v>
      </c>
      <c r="AI66" s="24">
        <f>VLOOKUP(C66,[1]Actuals!B$1:M$65536,12,0)</f>
        <v>60</v>
      </c>
      <c r="AJ66" s="24">
        <f>(AI66-AH66)/AH66*100</f>
        <v>-11.518674172741436</v>
      </c>
      <c r="AK66" s="24">
        <f>VLOOKUP(C66,'[1]Allocation '!C$1:O$65536,13,0)</f>
        <v>61.403009914334405</v>
      </c>
      <c r="AL66" s="24">
        <f>VLOOKUP(C66,[1]Actuals!B$1:N$65536,13,0)</f>
        <v>62</v>
      </c>
      <c r="AM66" s="24">
        <f>(AL66-AK66)/AK66*100</f>
        <v>0.97224889545069249</v>
      </c>
      <c r="AN66" s="24">
        <f>VLOOKUP(C66,'[1]Allocation '!C$1:P$65536,14,0)</f>
        <v>60.748344892894941</v>
      </c>
      <c r="AO66" s="24">
        <f>VLOOKUP(C66,[1]Actuals!B$1:O$65536,14,0)</f>
        <v>43</v>
      </c>
      <c r="AP66" s="24">
        <f>(AO66-AN66)/AN66*100</f>
        <v>-29.216178521714369</v>
      </c>
      <c r="AQ66" s="24">
        <f>VLOOKUP(C66,'[1]Allocation '!C$1:Q$65536,15,0)</f>
        <v>60.779373770632105</v>
      </c>
      <c r="AR66" s="24">
        <f>VLOOKUP(C66,[1]Actuals!B$1:P$65536,15,0)</f>
        <v>53</v>
      </c>
      <c r="AS66" s="24">
        <f>(AR66-AQ66)/AQ66*100</f>
        <v>-12.799364797652801</v>
      </c>
      <c r="AT66" s="24">
        <f>VLOOKUP(C66,'[1]Allocation '!C$1:R$65536,16,0)</f>
        <v>62.029931612442489</v>
      </c>
      <c r="AU66" s="24">
        <f>VLOOKUP(C66,[1]Actuals!B$1:Q$65536,16,0)</f>
        <v>76</v>
      </c>
      <c r="AV66" s="24">
        <f>(AU66-AT66)/AT66*100</f>
        <v>22.521495710879158</v>
      </c>
      <c r="AW66" s="24">
        <f>VLOOKUP(C66,'[1]Allocation '!C$1:S$65536,17,0)</f>
        <v>62.077916202608421</v>
      </c>
      <c r="AX66" s="24">
        <f>VLOOKUP(C66,[1]Actuals!B$1:R$65536,17,0)</f>
        <v>63</v>
      </c>
      <c r="AY66" s="24">
        <f>(AX66-AW66)/AW66*100</f>
        <v>1.4853652535341297</v>
      </c>
      <c r="AZ66" s="24">
        <f>VLOOKUP('[1]07.03.2024'!C66,'[1]Allocation '!C$1:T$65536,18,0)</f>
        <v>44.062745467267597</v>
      </c>
      <c r="BA66" s="24">
        <f>VLOOKUP(C66,[1]Actuals!B$1:S$65536,18,0)</f>
        <v>61</v>
      </c>
      <c r="BB66" s="24">
        <f>(BA66-AZ66)/AZ66*100</f>
        <v>38.438945084151406</v>
      </c>
      <c r="BC66" s="24">
        <f>VLOOKUP(C66,'[1]Allocation '!C$1:U$65536,19,0)</f>
        <v>31.747494734669807</v>
      </c>
      <c r="BD66" s="24">
        <f>VLOOKUP(C66,[1]Actuals!B$1:T$65536,19,0)</f>
        <v>41</v>
      </c>
      <c r="BE66" s="24">
        <f>(BD66-BC66)/BC66*100</f>
        <v>29.144048507317354</v>
      </c>
      <c r="BF66" s="24">
        <f>VLOOKUP(C66,'[1]Allocation '!C$1:V$65536,20,0)</f>
        <v>16.439084321011023</v>
      </c>
      <c r="BG66" s="24">
        <f>VLOOKUP(C66,[1]Actuals!B$1:U$65536,20,0)</f>
        <v>22</v>
      </c>
      <c r="BH66" s="24">
        <f>(BG66-BF66)/BF66*100</f>
        <v>33.827405288514115</v>
      </c>
      <c r="BI66" s="24">
        <f>VLOOKUP(C66,'[1]Allocation '!C$1:W$65536,21,0)</f>
        <v>13.81865494710936</v>
      </c>
      <c r="BJ66" s="24">
        <f>VLOOKUP(C66,[1]Actuals!B$1:V$65536,21,0)</f>
        <v>18</v>
      </c>
      <c r="BK66" s="24">
        <f>(BJ66-BI66)/BI66*100</f>
        <v>30.258697889878999</v>
      </c>
      <c r="BL66" s="24">
        <f>VLOOKUP(C66,'[1]Allocation '!C$1:X$65536,22,0)</f>
        <v>17.246405241556182</v>
      </c>
      <c r="BM66" s="24">
        <f>VLOOKUP(C66,[1]Actuals!B$1:W$65536,22,0)</f>
        <v>22</v>
      </c>
      <c r="BN66" s="24">
        <f>(BM66-BL66)/BL66*100</f>
        <v>27.562814927888645</v>
      </c>
      <c r="BO66" s="24">
        <f>VLOOKUP(C66,'[1]Allocation '!C$1:Y$65536,23,0)</f>
        <v>21.241521637407871</v>
      </c>
      <c r="BP66" s="24">
        <f>VLOOKUP(C66,[1]Actuals!B$1:X$65536,23,0)</f>
        <v>23</v>
      </c>
      <c r="BQ66" s="24">
        <f>(BP66-BO66)/BO66*100</f>
        <v>8.2784952632363211</v>
      </c>
      <c r="BR66" s="24">
        <f>VLOOKUP(C66,'[1]Allocation '!C$1:Z$65536,24,0)</f>
        <v>16.146431999121305</v>
      </c>
      <c r="BS66" s="24">
        <f>VLOOKUP(C66,[1]Actuals!B$1:Y$65536,24,0)</f>
        <v>40</v>
      </c>
      <c r="BT66" s="24">
        <f>(BS66-BR66)/BR66*100</f>
        <v>147.73274988664255</v>
      </c>
      <c r="BU66" s="24">
        <f>VLOOKUP(C66,'[1]Allocation '!C$1:AA$65536,25,0)</f>
        <v>27.599770463283338</v>
      </c>
      <c r="BV66" s="24">
        <f>VLOOKUP(C66,[1]Actuals!B$1:Z$65536,25,0)</f>
        <v>40</v>
      </c>
      <c r="BW66" s="24">
        <f>(BV66-BU66)/BU66*100</f>
        <v>44.92874153867691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f>SUM(D58:D66)</f>
        <v>867.25804423176578</v>
      </c>
      <c r="E67" s="40">
        <f>SUM(E58:E66)</f>
        <v>884</v>
      </c>
      <c r="F67" s="40">
        <f t="shared" si="0"/>
        <v>1.9304468698315245</v>
      </c>
      <c r="G67" s="40">
        <f>SUM(G58:G66)</f>
        <v>920.01441523002813</v>
      </c>
      <c r="H67" s="40">
        <f>SUM(H58:H66)</f>
        <v>1070</v>
      </c>
      <c r="I67" s="40">
        <f t="shared" si="1"/>
        <v>16.302525513415077</v>
      </c>
      <c r="J67" s="40">
        <f>SUM(J58:J66)</f>
        <v>884.39215769516886</v>
      </c>
      <c r="K67" s="40">
        <f>SUM(K58:K66)</f>
        <v>991</v>
      </c>
      <c r="L67" s="40">
        <f t="shared" si="2"/>
        <v>12.054363143909356</v>
      </c>
      <c r="M67" s="40">
        <f>SUM(M58:M66)</f>
        <v>853.13277843439403</v>
      </c>
      <c r="N67" s="40">
        <f>SUM(N58:N66)</f>
        <v>1020</v>
      </c>
      <c r="O67" s="40">
        <f t="shared" si="3"/>
        <v>19.559349468652268</v>
      </c>
      <c r="P67" s="40">
        <f>SUM(P58:P66)</f>
        <v>853.51619293465956</v>
      </c>
      <c r="Q67" s="40">
        <f>SUM(Q58:Q66)</f>
        <v>1024</v>
      </c>
      <c r="R67" s="40">
        <f t="shared" si="4"/>
        <v>19.974290877735196</v>
      </c>
      <c r="S67" s="40">
        <f>SUM(S58:S66)</f>
        <v>851.50881835181201</v>
      </c>
      <c r="T67" s="40">
        <f>SUM(T58:T66)</f>
        <v>994</v>
      </c>
      <c r="U67" s="40">
        <f t="shared" si="5"/>
        <v>16.733964296928267</v>
      </c>
      <c r="V67" s="40">
        <f>SUM(V58:V66)</f>
        <v>827.66234463032185</v>
      </c>
      <c r="W67" s="40">
        <f>SUM(W58:W66)</f>
        <v>844</v>
      </c>
      <c r="X67" s="40">
        <f t="shared" si="6"/>
        <v>1.9739517540785807</v>
      </c>
      <c r="Y67" s="40">
        <f>SUM(Y58:Y66)</f>
        <v>800.99852966918172</v>
      </c>
      <c r="Z67" s="40">
        <f>SUM(Z58:Z66)</f>
        <v>789</v>
      </c>
      <c r="AA67" s="40">
        <f t="shared" si="7"/>
        <v>-1.4979465285831675</v>
      </c>
      <c r="AB67" s="40">
        <f>SUM(AB58:AB66)</f>
        <v>908.56301859261032</v>
      </c>
      <c r="AC67" s="40">
        <f>SUM(AC58:AC66)</f>
        <v>871</v>
      </c>
      <c r="AD67" s="40">
        <f t="shared" si="8"/>
        <v>-4.1343327676704797</v>
      </c>
      <c r="AE67" s="40">
        <f>SUM(AE58:AE66)</f>
        <v>1041.0089709493338</v>
      </c>
      <c r="AF67" s="40">
        <f>SUM(AF58:AF66)</f>
        <v>1024</v>
      </c>
      <c r="AG67" s="40">
        <f t="shared" si="9"/>
        <v>-1.6338928312810548</v>
      </c>
      <c r="AH67" s="40">
        <f>SUM(AH58:AH66)</f>
        <v>1039.9472045346572</v>
      </c>
      <c r="AI67" s="40">
        <f>SUM(AI58:AI66)</f>
        <v>1018</v>
      </c>
      <c r="AJ67" s="40">
        <f t="shared" si="10"/>
        <v>-2.1104152632900117</v>
      </c>
      <c r="AK67" s="40">
        <f>SUM(AK58:AK66)</f>
        <v>1129.9997131813548</v>
      </c>
      <c r="AL67" s="40">
        <f>SUM(AL58:AL66)</f>
        <v>1083</v>
      </c>
      <c r="AM67" s="40">
        <f t="shared" si="11"/>
        <v>-4.159267708930094</v>
      </c>
      <c r="AN67" s="40">
        <f>SUM(AN58:AN66)</f>
        <v>1056.9106847812266</v>
      </c>
      <c r="AO67" s="40">
        <f>SUM(AO58:AO66)</f>
        <v>959</v>
      </c>
      <c r="AP67" s="40">
        <f t="shared" si="12"/>
        <v>-9.2638560846315432</v>
      </c>
      <c r="AQ67" s="40">
        <f>SUM(AQ58:AQ66)</f>
        <v>1156.0062613399973</v>
      </c>
      <c r="AR67" s="40">
        <f>SUM(AR58:AR66)</f>
        <v>1053</v>
      </c>
      <c r="AS67" s="40">
        <f t="shared" si="13"/>
        <v>-8.9105279776423068</v>
      </c>
      <c r="AT67" s="40">
        <f>SUM(AT58:AT66)</f>
        <v>1161.1388024973737</v>
      </c>
      <c r="AU67" s="40">
        <f>SUM(AU58:AU66)</f>
        <v>1077</v>
      </c>
      <c r="AV67" s="40">
        <f t="shared" si="14"/>
        <v>-7.2462312271718288</v>
      </c>
      <c r="AW67" s="40">
        <f>SUM(AW58:AW66)</f>
        <v>983.0157263359763</v>
      </c>
      <c r="AX67" s="40">
        <f>SUM(AX58:AX66)</f>
        <v>992</v>
      </c>
      <c r="AY67" s="40">
        <f t="shared" si="15"/>
        <v>0.91395014579380673</v>
      </c>
      <c r="AZ67" s="40">
        <f>SUM(AZ58:AZ66)</f>
        <v>864.47872643808944</v>
      </c>
      <c r="BA67" s="40">
        <f>SUM(BA58:BA66)</f>
        <v>1050</v>
      </c>
      <c r="BB67" s="40">
        <f t="shared" si="16"/>
        <v>21.460478770404638</v>
      </c>
      <c r="BC67" s="40">
        <f>SUM(BC58:BC66)</f>
        <v>647.29614264576765</v>
      </c>
      <c r="BD67" s="40">
        <f>SUM(BD58:BD66)</f>
        <v>881</v>
      </c>
      <c r="BE67" s="40">
        <f t="shared" si="17"/>
        <v>36.104626917594132</v>
      </c>
      <c r="BF67" s="40">
        <f>SUM(BF58:BF66)</f>
        <v>327.46655967453961</v>
      </c>
      <c r="BG67" s="40">
        <f>SUM(BG58:BG66)</f>
        <v>399</v>
      </c>
      <c r="BH67" s="40">
        <f t="shared" si="18"/>
        <v>21.844502350577596</v>
      </c>
      <c r="BI67" s="40">
        <f>SUM(BI58:BI66)</f>
        <v>264.95768833370556</v>
      </c>
      <c r="BJ67" s="40">
        <f>SUM(BJ58:BJ66)</f>
        <v>451</v>
      </c>
      <c r="BK67" s="40">
        <f t="shared" si="19"/>
        <v>70.215857043551878</v>
      </c>
      <c r="BL67" s="40">
        <f>SUM(BL58:BL66)</f>
        <v>310.0759942388122</v>
      </c>
      <c r="BM67" s="40">
        <f>SUM(BM58:BM66)</f>
        <v>489</v>
      </c>
      <c r="BN67" s="40">
        <f t="shared" si="20"/>
        <v>57.703275676150966</v>
      </c>
      <c r="BO67" s="40">
        <f>SUM(BO58:BO66)</f>
        <v>345.58321740859725</v>
      </c>
      <c r="BP67" s="40">
        <f>SUM(BP58:BP66)</f>
        <v>472</v>
      </c>
      <c r="BQ67" s="40">
        <f t="shared" si="21"/>
        <v>36.580706534118235</v>
      </c>
      <c r="BR67" s="40">
        <f>SUM(BR58:BR66)</f>
        <v>645.86988451754462</v>
      </c>
      <c r="BS67" s="40">
        <f>SUM(BS58:BS66)</f>
        <v>860</v>
      </c>
      <c r="BT67" s="40">
        <f t="shared" si="22"/>
        <v>33.153754434983057</v>
      </c>
      <c r="BU67" s="40">
        <f>SUM(BU58:BU66)</f>
        <v>785.50158367018844</v>
      </c>
      <c r="BV67" s="40">
        <f>SUM(BV58:BV66)</f>
        <v>1000</v>
      </c>
      <c r="BW67" s="40">
        <f t="shared" si="23"/>
        <v>27.307190817819389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f>VLOOKUP(C68,'[1]Allocation '!C$1:D$65536,2,0)</f>
        <v>53.781006550727817</v>
      </c>
      <c r="E68" s="24">
        <f>VLOOKUP(C68,[1]Actuals!B$1:C$65536,2,0)</f>
        <v>92</v>
      </c>
      <c r="F68" s="24">
        <f t="shared" si="0"/>
        <v>71.064109618742279</v>
      </c>
      <c r="G68" s="24">
        <f>VLOOKUP(C68,'[1]Allocation '!C$1:E$65536,3,0)</f>
        <v>71.218881627947411</v>
      </c>
      <c r="H68" s="24">
        <f>VLOOKUP(C68,[1]Actuals!B$1:D$65536,3,0)</f>
        <v>80</v>
      </c>
      <c r="I68" s="24">
        <f t="shared" si="1"/>
        <v>12.329761674615709</v>
      </c>
      <c r="J68" s="24">
        <f>VLOOKUP(C68,'[1]Allocation '!C$1:F$65536,4,0)</f>
        <v>74.041273187581723</v>
      </c>
      <c r="K68" s="24">
        <f>VLOOKUP(C68,[1]Actuals!B$1:E$65536,4,0)</f>
        <v>75</v>
      </c>
      <c r="L68" s="24">
        <f t="shared" si="2"/>
        <v>1.2948545738663442</v>
      </c>
      <c r="M68" s="24">
        <f>VLOOKUP(C68,'[1]Allocation '!C$1:G$65536,5,0)</f>
        <v>69.803833106648355</v>
      </c>
      <c r="N68" s="24">
        <f>VLOOKUP(C68,[1]Actuals!B$1:F$65536,5,0)</f>
        <v>67</v>
      </c>
      <c r="O68" s="24">
        <f t="shared" si="3"/>
        <v>-4.0167322937188503</v>
      </c>
      <c r="P68" s="24">
        <f>VLOOKUP(C68,'[1]Allocation '!C$1:H$65536,6,0)</f>
        <v>58.676269524430722</v>
      </c>
      <c r="Q68" s="24">
        <f>VLOOKUP(C68,[1]Actuals!B$1:G$65536,6,0)</f>
        <v>53</v>
      </c>
      <c r="R68" s="24">
        <f t="shared" si="4"/>
        <v>-9.6738759475281988</v>
      </c>
      <c r="S68" s="24">
        <f>VLOOKUP(C68,'[1]Allocation '!C$1:I$65536,7,0)</f>
        <v>66.213749483033595</v>
      </c>
      <c r="T68" s="24">
        <f>VLOOKUP(C68,[1]Actuals!B$1:H$65536,7,0)</f>
        <v>44</v>
      </c>
      <c r="U68" s="24">
        <f t="shared" si="5"/>
        <v>-33.54854491169629</v>
      </c>
      <c r="V68" s="25">
        <f>VLOOKUP(C68,'[1]Allocation '!C$1:J$65536,8,0)</f>
        <v>84.635697664455904</v>
      </c>
      <c r="W68" s="24">
        <f>VLOOKUP(C68,[1]Actuals!B$1:I$65536,8,0)</f>
        <v>60</v>
      </c>
      <c r="X68" s="24">
        <f t="shared" si="6"/>
        <v>-29.107927676245826</v>
      </c>
      <c r="Y68" s="24">
        <f>VLOOKUP(C68,'[1]Allocation '!C$1:K$65536,9,0)</f>
        <v>91.364705911714836</v>
      </c>
      <c r="Z68" s="24">
        <f>VLOOKUP(C68,[1]Actuals!B$1:J$65536,9,0)</f>
        <v>101</v>
      </c>
      <c r="AA68" s="24">
        <f t="shared" si="7"/>
        <v>10.545969575599237</v>
      </c>
      <c r="AB68" s="24">
        <f>VLOOKUP(C68,'[1]Allocation '!C$1:L$65536,10,0)</f>
        <v>100.11417147999141</v>
      </c>
      <c r="AC68" s="24">
        <f>VLOOKUP(C68,[1]Actuals!B$1:K$65536,10,0)</f>
        <v>103</v>
      </c>
      <c r="AD68" s="24">
        <f t="shared" si="8"/>
        <v>2.8825374843014528</v>
      </c>
      <c r="AE68" s="24">
        <f>VLOOKUP(C68,'[1]Allocation '!C$1:M$65536,11,0)</f>
        <v>85.746768139493355</v>
      </c>
      <c r="AF68" s="24">
        <f>VLOOKUP(C68,[1]Actuals!B$1:L$65536,11,0)</f>
        <v>111</v>
      </c>
      <c r="AG68" s="24">
        <f t="shared" si="9"/>
        <v>29.450943059946628</v>
      </c>
      <c r="AH68" s="24">
        <f>VLOOKUP(C68,'[1]Allocation '!C$1:N$65536,12,0)</f>
        <v>102.96668796568139</v>
      </c>
      <c r="AI68" s="24">
        <f>VLOOKUP(C68,[1]Actuals!B$1:M$65536,12,0)</f>
        <v>106</v>
      </c>
      <c r="AJ68" s="24">
        <f t="shared" si="10"/>
        <v>2.9459159017813699</v>
      </c>
      <c r="AK68" s="24">
        <f>VLOOKUP(C68,'[1]Allocation '!C$1:O$65536,13,0)</f>
        <v>111.64183620788073</v>
      </c>
      <c r="AL68" s="24">
        <f>VLOOKUP(C68,[1]Actuals!B$1:N$65536,13,0)</f>
        <v>92</v>
      </c>
      <c r="AM68" s="24">
        <f t="shared" si="11"/>
        <v>-17.593616224035397</v>
      </c>
      <c r="AN68" s="24">
        <f>VLOOKUP(C68,'[1]Allocation '!C$1:P$65536,14,0)</f>
        <v>99.464719630972354</v>
      </c>
      <c r="AO68" s="24">
        <f>VLOOKUP(C68,[1]Actuals!B$1:O$65536,14,0)</f>
        <v>82</v>
      </c>
      <c r="AP68" s="24">
        <f t="shared" si="12"/>
        <v>-17.558707947671135</v>
      </c>
      <c r="AQ68" s="24">
        <f>VLOOKUP(C68,'[1]Allocation '!C$1:Q$65536,15,0)</f>
        <v>106.74513672978399</v>
      </c>
      <c r="AR68" s="24">
        <f>VLOOKUP(C68,[1]Actuals!B$1:P$65536,15,0)</f>
        <v>69</v>
      </c>
      <c r="AS68" s="24">
        <f t="shared" si="13"/>
        <v>-35.360052819392152</v>
      </c>
      <c r="AT68" s="24">
        <f>VLOOKUP(C68,'[1]Allocation '!C$1:R$65536,16,0)</f>
        <v>95.35179570177111</v>
      </c>
      <c r="AU68" s="24">
        <f>VLOOKUP(C68,[1]Actuals!B$1:Q$65536,16,0)</f>
        <v>76</v>
      </c>
      <c r="AV68" s="24">
        <f t="shared" si="14"/>
        <v>-20.295156016040984</v>
      </c>
      <c r="AW68" s="24">
        <f>VLOOKUP(C68,'[1]Allocation '!C$1:S$65536,17,0)</f>
        <v>101.54008598196172</v>
      </c>
      <c r="AX68" s="24">
        <f>VLOOKUP(C68,[1]Actuals!B$1:R$65536,17,0)</f>
        <v>88</v>
      </c>
      <c r="AY68" s="24">
        <f t="shared" si="15"/>
        <v>-13.334719831108947</v>
      </c>
      <c r="AZ68" s="24">
        <f>VLOOKUP('[1]07.03.2024'!C68,'[1]Allocation '!C$1:T$65536,18,0)</f>
        <v>80.849074251867151</v>
      </c>
      <c r="BA68" s="24">
        <f>VLOOKUP(C68,[1]Actuals!B$1:S$65536,18,0)</f>
        <v>78</v>
      </c>
      <c r="BB68" s="24">
        <f t="shared" si="16"/>
        <v>-3.5239417126676056</v>
      </c>
      <c r="BC68" s="24">
        <f>VLOOKUP(C68,'[1]Allocation '!C$1:U$65536,19,0)</f>
        <v>64.177731291590575</v>
      </c>
      <c r="BD68" s="24">
        <f>VLOOKUP(C68,[1]Actuals!B$1:T$65536,19,0)</f>
        <v>83</v>
      </c>
      <c r="BE68" s="24">
        <f t="shared" si="17"/>
        <v>29.328348524647474</v>
      </c>
      <c r="BF68" s="24">
        <f>VLOOKUP(C68,'[1]Allocation '!C$1:V$65536,20,0)</f>
        <v>56.550450064277925</v>
      </c>
      <c r="BG68" s="24">
        <f>VLOOKUP(C68,[1]Actuals!B$1:U$65536,20,0)</f>
        <v>76</v>
      </c>
      <c r="BH68" s="24">
        <f t="shared" si="18"/>
        <v>34.393271695653695</v>
      </c>
      <c r="BI68" s="24">
        <f>VLOOKUP(C68,'[1]Allocation '!C$1:W$65536,21,0)</f>
        <v>51.068942195838936</v>
      </c>
      <c r="BJ68" s="24">
        <f>VLOOKUP(C68,[1]Actuals!B$1:V$65536,21,0)</f>
        <v>87</v>
      </c>
      <c r="BK68" s="24">
        <f t="shared" si="19"/>
        <v>70.357944103037838</v>
      </c>
      <c r="BL68" s="24">
        <f>VLOOKUP(C68,'[1]Allocation '!C$1:X$65536,22,0)</f>
        <v>57.488017471853944</v>
      </c>
      <c r="BM68" s="24">
        <f>VLOOKUP(C68,[1]Actuals!B$1:W$65536,22,0)</f>
        <v>93</v>
      </c>
      <c r="BN68" s="24">
        <f t="shared" si="20"/>
        <v>61.772842567640595</v>
      </c>
      <c r="BO68" s="24">
        <f>VLOOKUP(C68,'[1]Allocation '!C$1:Y$65536,23,0)</f>
        <v>80.064196940998897</v>
      </c>
      <c r="BP68" s="24">
        <f>VLOOKUP(C68,[1]Actuals!B$1:X$65536,23,0)</f>
        <v>114</v>
      </c>
      <c r="BQ68" s="24">
        <f t="shared" si="21"/>
        <v>42.385740887414578</v>
      </c>
      <c r="BR68" s="24">
        <f>VLOOKUP(C68,'[1]Allocation '!C$1:Z$65536,24,0)</f>
        <v>72.602223508929512</v>
      </c>
      <c r="BS68" s="24">
        <f>VLOOKUP(C68,[1]Actuals!B$1:Y$65536,24,0)</f>
        <v>120</v>
      </c>
      <c r="BT68" s="24">
        <f t="shared" si="22"/>
        <v>65.284194064994338</v>
      </c>
      <c r="BU68" s="24">
        <f>VLOOKUP(C68,'[1]Allocation '!C$1:AA$65536,25,0)</f>
        <v>76.078999745650862</v>
      </c>
      <c r="BV68" s="24">
        <f>VLOOKUP(C68,[1]Actuals!B$1:Z$65536,25,0)</f>
        <v>115</v>
      </c>
      <c r="BW68" s="24">
        <f t="shared" si="23"/>
        <v>51.158664525651965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f>VLOOKUP(C69,'[1]Allocation '!C$1:D$65536,2,0)</f>
        <v>120.77138313145895</v>
      </c>
      <c r="E69" s="24">
        <f>VLOOKUP(C69,[1]Actuals!B$1:C$65536,2,0)</f>
        <v>121</v>
      </c>
      <c r="F69" s="24">
        <f t="shared" si="0"/>
        <v>0.18929721811019162</v>
      </c>
      <c r="G69" s="24">
        <f>VLOOKUP(C69,'[1]Allocation '!C$1:E$65536,3,0)</f>
        <v>137.09634713379876</v>
      </c>
      <c r="H69" s="24">
        <f>VLOOKUP(C69,[1]Actuals!B$1:D$65536,3,0)</f>
        <v>144</v>
      </c>
      <c r="I69" s="24">
        <f t="shared" si="1"/>
        <v>5.0356213061341766</v>
      </c>
      <c r="J69" s="24">
        <f>VLOOKUP(C69,'[1]Allocation '!C$1:F$65536,4,0)</f>
        <v>137.59336600692271</v>
      </c>
      <c r="K69" s="24">
        <f>VLOOKUP(C69,[1]Actuals!B$1:E$65536,4,0)</f>
        <v>178</v>
      </c>
      <c r="L69" s="24">
        <f t="shared" si="2"/>
        <v>29.366702164292079</v>
      </c>
      <c r="M69" s="24">
        <f>VLOOKUP(C69,'[1]Allocation '!C$1:G$65536,5,0)</f>
        <v>126.91606019390611</v>
      </c>
      <c r="N69" s="24">
        <f>VLOOKUP(C69,[1]Actuals!B$1:F$65536,5,0)</f>
        <v>180</v>
      </c>
      <c r="O69" s="24">
        <f t="shared" si="3"/>
        <v>41.826022431669159</v>
      </c>
      <c r="P69" s="24">
        <f>VLOOKUP(C69,'[1]Allocation '!C$1:H$65536,6,0)</f>
        <v>123.77898761582289</v>
      </c>
      <c r="Q69" s="24">
        <f>VLOOKUP(C69,[1]Actuals!B$1:G$65536,6,0)</f>
        <v>172</v>
      </c>
      <c r="R69" s="24">
        <f t="shared" si="4"/>
        <v>38.957349153510876</v>
      </c>
      <c r="S69" s="24">
        <f>VLOOKUP(C69,'[1]Allocation '!C$1:I$65536,7,0)</f>
        <v>125.07041569017456</v>
      </c>
      <c r="T69" s="24">
        <f>VLOOKUP(C69,[1]Actuals!B$1:H$65536,7,0)</f>
        <v>153</v>
      </c>
      <c r="U69" s="24">
        <f t="shared" si="5"/>
        <v>22.331087776195481</v>
      </c>
      <c r="V69" s="25">
        <f>VLOOKUP(C69,'[1]Allocation '!C$1:J$65536,8,0)</f>
        <v>147.85754411260368</v>
      </c>
      <c r="W69" s="24">
        <f>VLOOKUP(C69,[1]Actuals!B$1:I$65536,8,0)</f>
        <v>169</v>
      </c>
      <c r="X69" s="24">
        <f t="shared" si="6"/>
        <v>14.299206722448258</v>
      </c>
      <c r="Y69" s="24">
        <f>VLOOKUP(C69,'[1]Allocation '!C$1:K$65536,9,0)</f>
        <v>133.93235298421834</v>
      </c>
      <c r="Z69" s="24">
        <f>VLOOKUP(C69,[1]Actuals!B$1:J$65536,9,0)</f>
        <v>171</v>
      </c>
      <c r="AA69" s="24">
        <f t="shared" si="7"/>
        <v>27.676394978403351</v>
      </c>
      <c r="AB69" s="24">
        <f>VLOOKUP(C69,'[1]Allocation '!C$1:L$65536,10,0)</f>
        <v>139.9445407784826</v>
      </c>
      <c r="AC69" s="24">
        <f>VLOOKUP(C69,[1]Actuals!B$1:K$65536,10,0)</f>
        <v>168</v>
      </c>
      <c r="AD69" s="24">
        <f t="shared" si="8"/>
        <v>20.047555314019871</v>
      </c>
      <c r="AE69" s="24">
        <f>VLOOKUP(C69,'[1]Allocation '!C$1:M$65536,11,0)</f>
        <v>174.48470260943415</v>
      </c>
      <c r="AF69" s="24">
        <f>VLOOKUP(C69,[1]Actuals!B$1:L$65536,11,0)</f>
        <v>205</v>
      </c>
      <c r="AG69" s="24">
        <f t="shared" si="9"/>
        <v>17.488809582849889</v>
      </c>
      <c r="AH69" s="24">
        <f>VLOOKUP(C69,'[1]Allocation '!C$1:N$65536,12,0)</f>
        <v>202.5011529991734</v>
      </c>
      <c r="AI69" s="24">
        <f>VLOOKUP(C69,[1]Actuals!B$1:M$65536,12,0)</f>
        <v>223</v>
      </c>
      <c r="AJ69" s="24">
        <f t="shared" si="10"/>
        <v>10.122829770213841</v>
      </c>
      <c r="AK69" s="24">
        <f>VLOOKUP(C69,'[1]Allocation '!C$1:O$65536,13,0)</f>
        <v>232.67410723698507</v>
      </c>
      <c r="AL69" s="24">
        <f>VLOOKUP(C69,[1]Actuals!B$1:N$65536,13,0)</f>
        <v>219</v>
      </c>
      <c r="AM69" s="24">
        <f t="shared" si="11"/>
        <v>-5.8769355126643319</v>
      </c>
      <c r="AN69" s="24">
        <f>VLOOKUP(C69,'[1]Allocation '!C$1:P$65536,14,0)</f>
        <v>242.77947694871747</v>
      </c>
      <c r="AO69" s="24">
        <f>VLOOKUP(C69,[1]Actuals!B$1:O$65536,14,0)</f>
        <v>235</v>
      </c>
      <c r="AP69" s="24">
        <f t="shared" si="12"/>
        <v>-3.2043387878130818</v>
      </c>
      <c r="AQ69" s="24">
        <f>VLOOKUP(C69,'[1]Allocation '!C$1:Q$65536,15,0)</f>
        <v>258.69357115636427</v>
      </c>
      <c r="AR69" s="24">
        <f>VLOOKUP(C69,[1]Actuals!B$1:P$65536,15,0)</f>
        <v>225</v>
      </c>
      <c r="AS69" s="24">
        <f t="shared" si="13"/>
        <v>-13.024510429754201</v>
      </c>
      <c r="AT69" s="24">
        <f>VLOOKUP(C69,'[1]Allocation '!C$1:R$65536,16,0)</f>
        <v>231.2024723736493</v>
      </c>
      <c r="AU69" s="24">
        <f>VLOOKUP(C69,[1]Actuals!B$1:Q$65536,16,0)</f>
        <v>202</v>
      </c>
      <c r="AV69" s="24">
        <f t="shared" si="14"/>
        <v>-12.630692082935344</v>
      </c>
      <c r="AW69" s="24">
        <f>VLOOKUP(C69,'[1]Allocation '!C$1:S$65536,17,0)</f>
        <v>184.15679230364876</v>
      </c>
      <c r="AX69" s="24">
        <f>VLOOKUP(C69,[1]Actuals!B$1:R$65536,17,0)</f>
        <v>201</v>
      </c>
      <c r="AY69" s="24">
        <f t="shared" si="15"/>
        <v>9.1461235209718197</v>
      </c>
      <c r="AZ69" s="24">
        <f>VLOOKUP('[1]07.03.2024'!C69,'[1]Allocation '!C$1:T$65536,18,0)</f>
        <v>142.69861605454551</v>
      </c>
      <c r="BA69" s="24">
        <f>VLOOKUP(C69,[1]Actuals!B$1:S$65536,18,0)</f>
        <v>185</v>
      </c>
      <c r="BB69" s="24">
        <f t="shared" si="16"/>
        <v>29.643864190865798</v>
      </c>
      <c r="BC69" s="24">
        <f>VLOOKUP(C69,'[1]Allocation '!C$1:U$65536,19,0)</f>
        <v>111.62828793803254</v>
      </c>
      <c r="BD69" s="24">
        <f>VLOOKUP(C69,[1]Actuals!B$1:T$65536,19,0)</f>
        <v>153</v>
      </c>
      <c r="BE69" s="24">
        <f t="shared" si="17"/>
        <v>37.062032237683205</v>
      </c>
      <c r="BF69" s="24">
        <f>VLOOKUP(C69,'[1]Allocation '!C$1:V$65536,20,0)</f>
        <v>92.387653884081956</v>
      </c>
      <c r="BG69" s="24">
        <f>VLOOKUP(C69,[1]Actuals!B$1:U$65536,20,0)</f>
        <v>152</v>
      </c>
      <c r="BH69" s="24">
        <f t="shared" si="18"/>
        <v>64.524147556245097</v>
      </c>
      <c r="BI69" s="24">
        <f>VLOOKUP(C69,'[1]Allocation '!C$1:W$65536,21,0)</f>
        <v>81.109496428685361</v>
      </c>
      <c r="BJ69" s="24">
        <f>VLOOKUP(C69,[1]Actuals!B$1:V$65536,21,0)</f>
        <v>139</v>
      </c>
      <c r="BK69" s="24">
        <f t="shared" si="19"/>
        <v>71.373274548947833</v>
      </c>
      <c r="BL69" s="24">
        <f>VLOOKUP(C69,'[1]Allocation '!C$1:X$65536,22,0)</f>
        <v>84.076225552586394</v>
      </c>
      <c r="BM69" s="24">
        <f>VLOOKUP(C69,[1]Actuals!B$1:W$65536,22,0)</f>
        <v>137</v>
      </c>
      <c r="BN69" s="24">
        <f t="shared" si="20"/>
        <v>62.947371982477797</v>
      </c>
      <c r="BO69" s="24">
        <f>VLOOKUP(C69,'[1]Allocation '!C$1:Y$65536,23,0)</f>
        <v>80.064196940998897</v>
      </c>
      <c r="BP69" s="24">
        <f>VLOOKUP(C69,[1]Actuals!B$1:X$65536,23,0)</f>
        <v>115</v>
      </c>
      <c r="BQ69" s="24">
        <f t="shared" si="21"/>
        <v>43.634738614497167</v>
      </c>
      <c r="BR69" s="24">
        <f>VLOOKUP(C69,'[1]Allocation '!C$1:Z$65536,24,0)</f>
        <v>104.36569629408618</v>
      </c>
      <c r="BS69" s="24">
        <f>VLOOKUP(C69,[1]Actuals!B$1:Y$65536,24,0)</f>
        <v>170</v>
      </c>
      <c r="BT69" s="24">
        <f t="shared" si="22"/>
        <v>62.888770962603111</v>
      </c>
      <c r="BU69" s="24">
        <f>VLOOKUP(C69,'[1]Allocation '!C$1:AA$65536,25,0)</f>
        <v>121.72639959304138</v>
      </c>
      <c r="BV69" s="24">
        <f>VLOOKUP(C69,[1]Actuals!B$1:Z$65536,25,0)</f>
        <v>198</v>
      </c>
      <c r="BW69" s="24">
        <f t="shared" si="23"/>
        <v>62.659867261299397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f>VLOOKUP(C70,'[1]Allocation '!C$1:D$65536,2,0)</f>
        <v>131.15017386931871</v>
      </c>
      <c r="E70" s="24">
        <f>VLOOKUP(C70,[1]Actuals!B$1:C$65536,2,0)</f>
        <v>133</v>
      </c>
      <c r="F70" s="24">
        <f t="shared" si="0"/>
        <v>1.4104641085146454</v>
      </c>
      <c r="G70" s="24">
        <f>VLOOKUP(C70,'[1]Allocation '!C$1:E$65536,3,0)</f>
        <v>127.30375090995599</v>
      </c>
      <c r="H70" s="24">
        <f>VLOOKUP(C70,[1]Actuals!B$1:D$65536,3,0)</f>
        <v>140</v>
      </c>
      <c r="I70" s="24">
        <f t="shared" si="1"/>
        <v>9.973193247875523</v>
      </c>
      <c r="J70" s="24">
        <f>VLOOKUP(C70,'[1]Allocation '!C$1:F$65536,4,0)</f>
        <v>134.19980765249187</v>
      </c>
      <c r="K70" s="24">
        <f>VLOOKUP(C70,[1]Actuals!B$1:E$65536,4,0)</f>
        <v>127</v>
      </c>
      <c r="L70" s="24">
        <f t="shared" si="2"/>
        <v>-5.3649910371970506</v>
      </c>
      <c r="M70" s="24">
        <f>VLOOKUP(C70,'[1]Allocation '!C$1:G$65536,5,0)</f>
        <v>117.54844622721302</v>
      </c>
      <c r="N70" s="24">
        <f>VLOOKUP(C70,[1]Actuals!B$1:F$65536,5,0)</f>
        <v>132</v>
      </c>
      <c r="O70" s="24">
        <f t="shared" si="3"/>
        <v>12.294125729959141</v>
      </c>
      <c r="P70" s="24">
        <f>VLOOKUP(C70,'[1]Allocation '!C$1:H$65536,6,0)</f>
        <v>116.23489581982466</v>
      </c>
      <c r="Q70" s="24">
        <f>VLOOKUP(C70,[1]Actuals!B$1:G$65536,6,0)</f>
        <v>126</v>
      </c>
      <c r="R70" s="24">
        <f t="shared" si="4"/>
        <v>8.4011811696482273</v>
      </c>
      <c r="S70" s="24">
        <f>VLOOKUP(C70,'[1]Allocation '!C$1:I$65536,7,0)</f>
        <v>116.53619909013912</v>
      </c>
      <c r="T70" s="24">
        <f>VLOOKUP(C70,[1]Actuals!B$1:H$65536,7,0)</f>
        <v>124</v>
      </c>
      <c r="U70" s="24">
        <f t="shared" si="5"/>
        <v>6.4047059781722702</v>
      </c>
      <c r="V70" s="25">
        <f>VLOOKUP(C70,'[1]Allocation '!C$1:J$65536,8,0)</f>
        <v>134.60135050250818</v>
      </c>
      <c r="W70" s="24">
        <f>VLOOKUP(C70,[1]Actuals!B$1:I$65536,8,0)</f>
        <v>116</v>
      </c>
      <c r="X70" s="24">
        <f t="shared" si="6"/>
        <v>-13.819586826628132</v>
      </c>
      <c r="Y70" s="24">
        <f>VLOOKUP(C70,'[1]Allocation '!C$1:K$65536,9,0)</f>
        <v>123.03088239247963</v>
      </c>
      <c r="Z70" s="24">
        <f>VLOOKUP(C70,[1]Actuals!B$1:J$65536,9,0)</f>
        <v>123</v>
      </c>
      <c r="AA70" s="24">
        <f t="shared" si="7"/>
        <v>-2.5101333810732287E-2</v>
      </c>
      <c r="AB70" s="24">
        <f>VLOOKUP(C70,'[1]Allocation '!C$1:L$65536,10,0)</f>
        <v>133.48556197332186</v>
      </c>
      <c r="AC70" s="24">
        <f>VLOOKUP(C70,[1]Actuals!B$1:K$65536,10,0)</f>
        <v>132</v>
      </c>
      <c r="AD70" s="24">
        <f t="shared" si="8"/>
        <v>-1.1129008646034435</v>
      </c>
      <c r="AE70" s="24">
        <f>VLOOKUP(C70,'[1]Allocation '!C$1:M$65536,11,0)</f>
        <v>144.07451158321851</v>
      </c>
      <c r="AF70" s="24">
        <f>VLOOKUP(C70,[1]Actuals!B$1:L$65536,11,0)</f>
        <v>159</v>
      </c>
      <c r="AG70" s="24">
        <f t="shared" si="9"/>
        <v>10.359562043811209</v>
      </c>
      <c r="AH70" s="24">
        <f>VLOOKUP(C70,'[1]Allocation '!C$1:N$65536,12,0)</f>
        <v>136.3082821640925</v>
      </c>
      <c r="AI70" s="24">
        <f>VLOOKUP(C70,[1]Actuals!B$1:M$65536,12,0)</f>
        <v>153</v>
      </c>
      <c r="AJ70" s="24">
        <f t="shared" si="10"/>
        <v>12.245563931187574</v>
      </c>
      <c r="AK70" s="24">
        <f>VLOOKUP(C70,'[1]Allocation '!C$1:O$65536,13,0)</f>
        <v>151.81202960978175</v>
      </c>
      <c r="AL70" s="24">
        <f>VLOOKUP(C70,[1]Actuals!B$1:N$65536,13,0)</f>
        <v>159</v>
      </c>
      <c r="AM70" s="24">
        <f t="shared" si="11"/>
        <v>4.734783145113231</v>
      </c>
      <c r="AN70" s="24">
        <f>VLOOKUP(C70,'[1]Allocation '!C$1:P$65536,14,0)</f>
        <v>143.84951387490088</v>
      </c>
      <c r="AO70" s="24">
        <f>VLOOKUP(C70,[1]Actuals!B$1:O$65536,14,0)</f>
        <v>149</v>
      </c>
      <c r="AP70" s="24">
        <f t="shared" si="12"/>
        <v>3.5804682173470921</v>
      </c>
      <c r="AQ70" s="24">
        <f>VLOOKUP(C70,'[1]Allocation '!C$1:Q$65536,15,0)</f>
        <v>132.88680286769028</v>
      </c>
      <c r="AR70" s="24">
        <f>VLOOKUP(C70,[1]Actuals!B$1:P$65536,15,0)</f>
        <v>141</v>
      </c>
      <c r="AS70" s="24">
        <f t="shared" si="13"/>
        <v>6.1053445167069649</v>
      </c>
      <c r="AT70" s="24">
        <f>VLOOKUP(C70,'[1]Allocation '!C$1:R$65536,16,0)</f>
        <v>142.00240542683116</v>
      </c>
      <c r="AU70" s="24">
        <f>VLOOKUP(C70,[1]Actuals!B$1:Q$65536,16,0)</f>
        <v>131</v>
      </c>
      <c r="AV70" s="24">
        <f t="shared" si="14"/>
        <v>-7.7480415868731969</v>
      </c>
      <c r="AW70" s="24">
        <f>VLOOKUP(C70,'[1]Allocation '!C$1:S$65536,17,0)</f>
        <v>119.69422256661548</v>
      </c>
      <c r="AX70" s="24">
        <f>VLOOKUP(C70,[1]Actuals!B$1:R$65536,17,0)</f>
        <v>143</v>
      </c>
      <c r="AY70" s="24">
        <f t="shared" si="15"/>
        <v>19.471096376781055</v>
      </c>
      <c r="AZ70" s="24">
        <f>VLOOKUP('[1]07.03.2024'!C70,'[1]Allocation '!C$1:T$65536,18,0)</f>
        <v>121.67785674906006</v>
      </c>
      <c r="BA70" s="24">
        <f>VLOOKUP(C70,[1]Actuals!B$1:S$65536,18,0)</f>
        <v>156</v>
      </c>
      <c r="BB70" s="24">
        <f t="shared" si="16"/>
        <v>28.207386428348709</v>
      </c>
      <c r="BC70" s="24">
        <f>VLOOKUP(C70,'[1]Allocation '!C$1:U$65536,19,0)</f>
        <v>98.314822404138752</v>
      </c>
      <c r="BD70" s="24">
        <f>VLOOKUP(C70,[1]Actuals!B$1:T$65536,19,0)</f>
        <v>146</v>
      </c>
      <c r="BE70" s="24">
        <f t="shared" si="17"/>
        <v>48.502531388241458</v>
      </c>
      <c r="BF70" s="24">
        <f>VLOOKUP(C70,'[1]Allocation '!C$1:V$65536,20,0)</f>
        <v>91.401308824821285</v>
      </c>
      <c r="BG70" s="24">
        <f>VLOOKUP(C70,[1]Actuals!B$1:U$65536,20,0)</f>
        <v>133</v>
      </c>
      <c r="BH70" s="24">
        <f t="shared" si="18"/>
        <v>45.512139497812107</v>
      </c>
      <c r="BI70" s="24">
        <f>VLOOKUP(C70,'[1]Allocation '!C$1:W$65536,21,0)</f>
        <v>69.0932747355468</v>
      </c>
      <c r="BJ70" s="24">
        <f>VLOOKUP(C70,[1]Actuals!B$1:V$65536,21,0)</f>
        <v>123</v>
      </c>
      <c r="BK70" s="24">
        <f t="shared" si="19"/>
        <v>78.020220449501295</v>
      </c>
      <c r="BL70" s="24">
        <f>VLOOKUP(C70,'[1]Allocation '!C$1:X$65536,22,0)</f>
        <v>47.06831430508042</v>
      </c>
      <c r="BM70" s="24">
        <f>VLOOKUP(C70,[1]Actuals!B$1:W$65536,22,0)</f>
        <v>118</v>
      </c>
      <c r="BN70" s="24">
        <f t="shared" si="20"/>
        <v>150.69943919207535</v>
      </c>
      <c r="BO70" s="24">
        <f>VLOOKUP(C70,'[1]Allocation '!C$1:Y$65536,23,0)</f>
        <v>104.16515418344244</v>
      </c>
      <c r="BP70" s="24">
        <f>VLOOKUP(C70,[1]Actuals!B$1:X$65536,23,0)</f>
        <v>119</v>
      </c>
      <c r="BQ70" s="24">
        <f t="shared" si="21"/>
        <v>14.241658770487023</v>
      </c>
      <c r="BR70" s="24">
        <f>VLOOKUP(C70,'[1]Allocation '!C$1:Z$65536,24,0)</f>
        <v>119.49115952511315</v>
      </c>
      <c r="BS70" s="24">
        <f>VLOOKUP(C70,[1]Actuals!B$1:Y$65536,24,0)</f>
        <v>141</v>
      </c>
      <c r="BT70" s="24">
        <f t="shared" si="22"/>
        <v>18.000361332476984</v>
      </c>
      <c r="BU70" s="24">
        <f>VLOOKUP(C70,'[1]Allocation '!C$1:AA$65536,25,0)</f>
        <v>131.0249440063987</v>
      </c>
      <c r="BV70" s="24">
        <f>VLOOKUP(C70,[1]Actuals!B$1:Z$65536,25,0)</f>
        <v>157</v>
      </c>
      <c r="BW70" s="24">
        <f t="shared" si="23"/>
        <v>19.824512187795928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f>VLOOKUP(C71,'[1]Allocation '!C$1:D$65536,2,0)</f>
        <v>82.086799472163506</v>
      </c>
      <c r="E71" s="24">
        <f>VLOOKUP(C71,[1]Actuals!B$1:C$65536,2,0)</f>
        <v>99</v>
      </c>
      <c r="F71" s="24">
        <f t="shared" si="0"/>
        <v>20.604044300170258</v>
      </c>
      <c r="G71" s="24">
        <f>VLOOKUP(C71,'[1]Allocation '!C$1:E$65536,3,0)</f>
        <v>135.31587509310009</v>
      </c>
      <c r="H71" s="24">
        <f>VLOOKUP(C71,[1]Actuals!B$1:D$65536,3,0)</f>
        <v>162</v>
      </c>
      <c r="I71" s="24">
        <f t="shared" si="1"/>
        <v>19.719877574261474</v>
      </c>
      <c r="J71" s="24">
        <f>VLOOKUP(C71,'[1]Allocation '!C$1:F$65536,4,0)</f>
        <v>137.90187131187096</v>
      </c>
      <c r="K71" s="24">
        <f>VLOOKUP(C71,[1]Actuals!B$1:E$65536,4,0)</f>
        <v>155</v>
      </c>
      <c r="L71" s="24">
        <f t="shared" si="2"/>
        <v>12.398764806795763</v>
      </c>
      <c r="M71" s="24">
        <f>VLOOKUP(C71,'[1]Allocation '!C$1:G$65536,5,0)</f>
        <v>122.38334375840945</v>
      </c>
      <c r="N71" s="24">
        <f>VLOOKUP(C71,[1]Actuals!B$1:F$65536,5,0)</f>
        <v>134</v>
      </c>
      <c r="O71" s="24">
        <f t="shared" si="3"/>
        <v>9.4920239019799784</v>
      </c>
      <c r="P71" s="24">
        <f>VLOOKUP(C71,'[1]Allocation '!C$1:H$65536,6,0)</f>
        <v>125.73486326663726</v>
      </c>
      <c r="Q71" s="24">
        <f>VLOOKUP(C71,[1]Actuals!B$1:G$65536,6,0)</f>
        <v>153</v>
      </c>
      <c r="R71" s="24">
        <f t="shared" si="4"/>
        <v>21.68462749710352</v>
      </c>
      <c r="S71" s="24">
        <f>VLOOKUP(C71,'[1]Allocation '!C$1:I$65536,7,0)</f>
        <v>122.71614904188893</v>
      </c>
      <c r="T71" s="24">
        <f>VLOOKUP(C71,[1]Actuals!B$1:H$65536,7,0)</f>
        <v>160</v>
      </c>
      <c r="U71" s="24">
        <f t="shared" si="5"/>
        <v>30.382187877639726</v>
      </c>
      <c r="V71" s="25">
        <f>VLOOKUP(C71,'[1]Allocation '!C$1:J$65536,8,0)</f>
        <v>129.5028144986253</v>
      </c>
      <c r="W71" s="24">
        <f>VLOOKUP(C71,[1]Actuals!B$1:I$65536,8,0)</f>
        <v>143</v>
      </c>
      <c r="X71" s="24">
        <f t="shared" si="6"/>
        <v>10.422310552577201</v>
      </c>
      <c r="Y71" s="24">
        <f>VLOOKUP(C71,'[1]Allocation '!C$1:K$65536,9,0)</f>
        <v>84.097058850555698</v>
      </c>
      <c r="Z71" s="24">
        <f>VLOOKUP(C71,[1]Actuals!B$1:J$65536,9,0)</f>
        <v>104</v>
      </c>
      <c r="AA71" s="24">
        <f t="shared" si="7"/>
        <v>23.666631653328967</v>
      </c>
      <c r="AB71" s="24">
        <f>VLOOKUP(C71,'[1]Allocation '!C$1:L$65536,10,0)</f>
        <v>101.19066794751819</v>
      </c>
      <c r="AC71" s="24">
        <f>VLOOKUP(C71,[1]Actuals!B$1:K$65536,10,0)</f>
        <v>100</v>
      </c>
      <c r="AD71" s="24">
        <f t="shared" si="8"/>
        <v>-1.1766578595327826</v>
      </c>
      <c r="AE71" s="24">
        <f>VLOOKUP(C71,'[1]Allocation '!C$1:M$65536,11,0)</f>
        <v>178.97145210510533</v>
      </c>
      <c r="AF71" s="24">
        <f>VLOOKUP(C71,[1]Actuals!B$1:L$65536,11,0)</f>
        <v>177</v>
      </c>
      <c r="AG71" s="24">
        <f t="shared" si="9"/>
        <v>-1.1015455716074456</v>
      </c>
      <c r="AH71" s="24">
        <f>VLOOKUP(C71,'[1]Allocation '!C$1:N$65536,12,0)</f>
        <v>199.06893006698402</v>
      </c>
      <c r="AI71" s="24">
        <f>VLOOKUP(C71,[1]Actuals!B$1:M$65536,12,0)</f>
        <v>212</v>
      </c>
      <c r="AJ71" s="24">
        <f t="shared" si="10"/>
        <v>6.4957750708083104</v>
      </c>
      <c r="AK71" s="24">
        <f>VLOOKUP(C71,'[1]Allocation '!C$1:O$65536,13,0)</f>
        <v>234.23917970718901</v>
      </c>
      <c r="AL71" s="24">
        <f>VLOOKUP(C71,[1]Actuals!B$1:N$65536,13,0)</f>
        <v>219</v>
      </c>
      <c r="AM71" s="24">
        <f t="shared" si="11"/>
        <v>-6.5058201306198074</v>
      </c>
      <c r="AN71" s="24">
        <f>VLOOKUP(C71,'[1]Allocation '!C$1:P$65536,14,0)</f>
        <v>192.51236057607554</v>
      </c>
      <c r="AO71" s="24">
        <f>VLOOKUP(C71,[1]Actuals!B$1:O$65536,14,0)</f>
        <v>193</v>
      </c>
      <c r="AP71" s="24">
        <f t="shared" si="12"/>
        <v>0.2533029164804001</v>
      </c>
      <c r="AQ71" s="24">
        <f>VLOOKUP(C71,'[1]Allocation '!C$1:Q$65536,15,0)</f>
        <v>210.22256519232971</v>
      </c>
      <c r="AR71" s="24">
        <f>VLOOKUP(C71,[1]Actuals!B$1:P$65536,15,0)</f>
        <v>243</v>
      </c>
      <c r="AS71" s="24">
        <f t="shared" si="13"/>
        <v>15.591777589471741</v>
      </c>
      <c r="AT71" s="24">
        <f>VLOOKUP(C71,'[1]Allocation '!C$1:R$65536,16,0)</f>
        <v>207.10820141675015</v>
      </c>
      <c r="AU71" s="24">
        <f>VLOOKUP(C71,[1]Actuals!B$1:Q$65536,16,0)</f>
        <v>231</v>
      </c>
      <c r="AV71" s="24">
        <f t="shared" si="14"/>
        <v>11.535901726640928</v>
      </c>
      <c r="AW71" s="24">
        <f>VLOOKUP(C71,'[1]Allocation '!C$1:S$65536,17,0)</f>
        <v>179.07978800455066</v>
      </c>
      <c r="AX71" s="24">
        <f>VLOOKUP(C71,[1]Actuals!B$1:R$65536,17,0)</f>
        <v>250</v>
      </c>
      <c r="AY71" s="24">
        <f t="shared" si="15"/>
        <v>39.602577591641527</v>
      </c>
      <c r="AZ71" s="24">
        <f>VLOOKUP('[1]07.03.2024'!C71,'[1]Allocation '!C$1:T$65536,18,0)</f>
        <v>140.67738919824885</v>
      </c>
      <c r="BA71" s="24">
        <f>VLOOKUP(C71,[1]Actuals!B$1:S$65536,18,0)</f>
        <v>238</v>
      </c>
      <c r="BB71" s="24">
        <f t="shared" si="16"/>
        <v>69.181416684240418</v>
      </c>
      <c r="BC71" s="24">
        <f>VLOOKUP(C71,'[1]Allocation '!C$1:U$65536,19,0)</f>
        <v>114.70062613816188</v>
      </c>
      <c r="BD71" s="24">
        <f>VLOOKUP(C71,[1]Actuals!B$1:T$65536,19,0)</f>
        <v>175</v>
      </c>
      <c r="BE71" s="24">
        <f t="shared" si="17"/>
        <v>52.571093892028898</v>
      </c>
      <c r="BF71" s="24">
        <f>VLOOKUP(C71,'[1]Allocation '!C$1:V$65536,20,0)</f>
        <v>48.002126217352192</v>
      </c>
      <c r="BG71" s="24">
        <f>VLOOKUP(C71,[1]Actuals!B$1:U$65536,20,0)</f>
        <v>75</v>
      </c>
      <c r="BH71" s="24">
        <f t="shared" si="18"/>
        <v>56.243079026129472</v>
      </c>
      <c r="BI71" s="24">
        <f>VLOOKUP(C71,'[1]Allocation '!C$1:W$65536,21,0)</f>
        <v>46.262453518583513</v>
      </c>
      <c r="BJ71" s="24">
        <f>VLOOKUP(C71,[1]Actuals!B$1:V$65536,21,0)</f>
        <v>90</v>
      </c>
      <c r="BK71" s="24">
        <f t="shared" si="19"/>
        <v>94.542211134234861</v>
      </c>
      <c r="BL71" s="24">
        <f>VLOOKUP(C71,'[1]Allocation '!C$1:X$65536,22,0)</f>
        <v>54.613616598261245</v>
      </c>
      <c r="BM71" s="24">
        <f>VLOOKUP(C71,[1]Actuals!B$1:W$65536,22,0)</f>
        <v>85</v>
      </c>
      <c r="BN71" s="24">
        <f t="shared" si="20"/>
        <v>55.638841179959833</v>
      </c>
      <c r="BO71" s="24">
        <f>VLOOKUP(C71,'[1]Allocation '!C$1:Y$65536,23,0)</f>
        <v>50.652859289203384</v>
      </c>
      <c r="BP71" s="24">
        <f>VLOOKUP(C71,[1]Actuals!B$1:X$65536,23,0)</f>
        <v>84</v>
      </c>
      <c r="BQ71" s="24">
        <f t="shared" si="21"/>
        <v>65.834665957158577</v>
      </c>
      <c r="BR71" s="24">
        <f>VLOOKUP(C71,'[1]Allocation '!C$1:Z$65536,24,0)</f>
        <v>77.896135639788952</v>
      </c>
      <c r="BS71" s="24">
        <f>VLOOKUP(C71,[1]Actuals!B$1:Y$65536,24,0)</f>
        <v>114</v>
      </c>
      <c r="BT71" s="24">
        <f t="shared" si="22"/>
        <v>46.348723288616355</v>
      </c>
      <c r="BU71" s="24">
        <f>VLOOKUP(C71,'[1]Allocation '!C$1:AA$65536,25,0)</f>
        <v>76.078999745650862</v>
      </c>
      <c r="BV71" s="24">
        <f>VLOOKUP(C71,[1]Actuals!B$1:Z$65536,25,0)</f>
        <v>121</v>
      </c>
      <c r="BW71" s="24">
        <f t="shared" si="23"/>
        <v>59.045203544381643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f>VLOOKUP(C72,'[1]Allocation '!C$1:D$65536,2,0)</f>
        <v>123.60196242360252</v>
      </c>
      <c r="E72" s="24">
        <f>VLOOKUP(C72,[1]Actuals!B$1:C$65536,2,0)</f>
        <v>116</v>
      </c>
      <c r="F72" s="24">
        <f t="shared" si="0"/>
        <v>-6.1503573847391246</v>
      </c>
      <c r="G72" s="24">
        <f>VLOOKUP(C72,'[1]Allocation '!C$1:E$65536,3,0)</f>
        <v>130.41957698117869</v>
      </c>
      <c r="H72" s="24">
        <f>VLOOKUP(C72,[1]Actuals!B$1:D$65536,3,0)</f>
        <v>134</v>
      </c>
      <c r="I72" s="24">
        <f t="shared" si="1"/>
        <v>2.7453110197850208</v>
      </c>
      <c r="J72" s="24">
        <f>VLOOKUP(C72,'[1]Allocation '!C$1:F$65536,4,0)</f>
        <v>124.01913258919939</v>
      </c>
      <c r="K72" s="24">
        <f>VLOOKUP(C72,[1]Actuals!B$1:E$65536,4,0)</f>
        <v>133</v>
      </c>
      <c r="L72" s="24">
        <f t="shared" si="2"/>
        <v>7.2415176782027757</v>
      </c>
      <c r="M72" s="24">
        <f>VLOOKUP(C72,'[1]Allocation '!C$1:G$65536,5,0)</f>
        <v>115.58426910516448</v>
      </c>
      <c r="N72" s="24">
        <f>VLOOKUP(C72,[1]Actuals!B$1:F$65536,5,0)</f>
        <v>115</v>
      </c>
      <c r="O72" s="24">
        <f t="shared" si="3"/>
        <v>-0.50549188889439844</v>
      </c>
      <c r="P72" s="24">
        <f>VLOOKUP(C72,'[1]Allocation '!C$1:H$65536,6,0)</f>
        <v>105.19816893308651</v>
      </c>
      <c r="Q72" s="24">
        <f>VLOOKUP(C72,[1]Actuals!B$1:G$65536,6,0)</f>
        <v>98</v>
      </c>
      <c r="R72" s="24">
        <f t="shared" si="4"/>
        <v>-6.8424850033892248</v>
      </c>
      <c r="S72" s="24">
        <f>VLOOKUP(C72,'[1]Allocation '!C$1:I$65536,7,0)</f>
        <v>97.99634923488972</v>
      </c>
      <c r="T72" s="24">
        <f>VLOOKUP(C72,[1]Actuals!B$1:H$65536,7,0)</f>
        <v>64</v>
      </c>
      <c r="U72" s="24">
        <f t="shared" si="5"/>
        <v>-34.691444630659745</v>
      </c>
      <c r="V72" s="25">
        <f>VLOOKUP(C72,'[1]Allocation '!C$1:J$65536,8,0)</f>
        <v>100.95101287688114</v>
      </c>
      <c r="W72" s="24">
        <f>VLOOKUP(C72,[1]Actuals!B$1:I$65536,8,0)</f>
        <v>87</v>
      </c>
      <c r="X72" s="24">
        <f t="shared" si="6"/>
        <v>-13.819586826628132</v>
      </c>
      <c r="Y72" s="24">
        <f>VLOOKUP(C72,'[1]Allocation '!C$1:K$65536,9,0)</f>
        <v>103.82352944513049</v>
      </c>
      <c r="Z72" s="24">
        <f>VLOOKUP(C72,[1]Actuals!B$1:J$65536,9,0)</f>
        <v>95</v>
      </c>
      <c r="AA72" s="24">
        <f t="shared" si="7"/>
        <v>-8.4985835988109226</v>
      </c>
      <c r="AB72" s="24">
        <f>VLOOKUP(C72,'[1]Allocation '!C$1:L$65536,10,0)</f>
        <v>115.72337025912985</v>
      </c>
      <c r="AC72" s="24">
        <f>VLOOKUP(C72,[1]Actuals!B$1:K$65536,10,0)</f>
        <v>101</v>
      </c>
      <c r="AD72" s="24">
        <f t="shared" si="8"/>
        <v>-12.722901369153886</v>
      </c>
      <c r="AE72" s="24">
        <f>VLOOKUP(C72,'[1]Allocation '!C$1:M$65536,11,0)</f>
        <v>137.09512347884112</v>
      </c>
      <c r="AF72" s="24">
        <f>VLOOKUP(C72,[1]Actuals!B$1:L$65536,11,0)</f>
        <v>115</v>
      </c>
      <c r="AG72" s="24">
        <f t="shared" si="9"/>
        <v>-16.116637060581677</v>
      </c>
      <c r="AH72" s="24">
        <f>VLOOKUP(C72,'[1]Allocation '!C$1:N$65536,12,0)</f>
        <v>170.63051148598629</v>
      </c>
      <c r="AI72" s="24">
        <f>VLOOKUP(C72,[1]Actuals!B$1:M$65536,12,0)</f>
        <v>135</v>
      </c>
      <c r="AJ72" s="24">
        <f t="shared" si="10"/>
        <v>-20.881676539375892</v>
      </c>
      <c r="AK72" s="24">
        <f>VLOOKUP(C72,'[1]Allocation '!C$1:O$65536,13,0)</f>
        <v>173.72304419263682</v>
      </c>
      <c r="AL72" s="24">
        <f>VLOOKUP(C72,[1]Actuals!B$1:N$65536,13,0)</f>
        <v>134</v>
      </c>
      <c r="AM72" s="24">
        <f t="shared" si="11"/>
        <v>-22.865731128098933</v>
      </c>
      <c r="AN72" s="24">
        <f>VLOOKUP(C72,'[1]Allocation '!C$1:P$65536,14,0)</f>
        <v>181.28247287580447</v>
      </c>
      <c r="AO72" s="24">
        <f>VLOOKUP(C72,[1]Actuals!B$1:O$65536,14,0)</f>
        <v>156</v>
      </c>
      <c r="AP72" s="24">
        <f t="shared" si="12"/>
        <v>-13.946451896166124</v>
      </c>
      <c r="AQ72" s="24">
        <f>VLOOKUP(C72,'[1]Allocation '!C$1:Q$65536,15,0)</f>
        <v>179.179336653566</v>
      </c>
      <c r="AR72" s="24">
        <f>VLOOKUP(C72,[1]Actuals!B$1:P$65536,15,0)</f>
        <v>162</v>
      </c>
      <c r="AS72" s="24">
        <f t="shared" si="13"/>
        <v>-9.5877889573736716</v>
      </c>
      <c r="AT72" s="24">
        <f>VLOOKUP(C72,'[1]Allocation '!C$1:R$65536,16,0)</f>
        <v>163.53345606916656</v>
      </c>
      <c r="AU72" s="24">
        <f>VLOOKUP(C72,[1]Actuals!B$1:Q$65536,16,0)</f>
        <v>143</v>
      </c>
      <c r="AV72" s="24">
        <f t="shared" si="14"/>
        <v>-12.556119440466007</v>
      </c>
      <c r="AW72" s="24">
        <f>VLOOKUP(C72,'[1]Allocation '!C$1:S$65536,17,0)</f>
        <v>136.61757023027579</v>
      </c>
      <c r="AX72" s="24">
        <f>VLOOKUP(C72,[1]Actuals!B$1:R$65536,17,0)</f>
        <v>137</v>
      </c>
      <c r="AY72" s="24">
        <f t="shared" si="15"/>
        <v>0.27992722244994328</v>
      </c>
      <c r="AZ72" s="24">
        <f>VLOOKUP('[1]07.03.2024'!C72,'[1]Allocation '!C$1:T$65536,18,0)</f>
        <v>101.86983355735261</v>
      </c>
      <c r="BA72" s="24">
        <f>VLOOKUP(C72,[1]Actuals!B$1:S$65536,18,0)</f>
        <v>158</v>
      </c>
      <c r="BB72" s="24">
        <f t="shared" si="16"/>
        <v>55.09989020552014</v>
      </c>
      <c r="BC72" s="24">
        <f>VLOOKUP(C72,'[1]Allocation '!C$1:U$65536,19,0)</f>
        <v>83.29450231461756</v>
      </c>
      <c r="BD72" s="24">
        <f>VLOOKUP(C72,[1]Actuals!B$1:T$65536,19,0)</f>
        <v>132</v>
      </c>
      <c r="BE72" s="24">
        <f t="shared" si="17"/>
        <v>58.473844409818852</v>
      </c>
      <c r="BF72" s="24">
        <f>VLOOKUP(C72,'[1]Allocation '!C$1:V$65536,20,0)</f>
        <v>75.948569563070933</v>
      </c>
      <c r="BG72" s="24">
        <f>VLOOKUP(C72,[1]Actuals!B$1:U$65536,20,0)</f>
        <v>90</v>
      </c>
      <c r="BH72" s="24">
        <f t="shared" si="18"/>
        <v>18.501244352285212</v>
      </c>
      <c r="BI72" s="24">
        <f>VLOOKUP(C72,'[1]Allocation '!C$1:W$65536,21,0)</f>
        <v>52.270564365152794</v>
      </c>
      <c r="BJ72" s="24">
        <f>VLOOKUP(C72,[1]Actuals!B$1:V$65536,21,0)</f>
        <v>55</v>
      </c>
      <c r="BK72" s="24">
        <f t="shared" si="19"/>
        <v>5.2217451026161843</v>
      </c>
      <c r="BL72" s="24">
        <f>VLOOKUP(C72,'[1]Allocation '!C$1:X$65536,22,0)</f>
        <v>42.397412885492287</v>
      </c>
      <c r="BM72" s="24">
        <f>VLOOKUP(C72,[1]Actuals!B$1:W$65536,22,0)</f>
        <v>57</v>
      </c>
      <c r="BN72" s="24">
        <f t="shared" si="20"/>
        <v>34.442165501811751</v>
      </c>
      <c r="BO72" s="24">
        <f>VLOOKUP(C72,'[1]Allocation '!C$1:Y$65536,23,0)</f>
        <v>34.721718061147484</v>
      </c>
      <c r="BP72" s="24">
        <f>VLOOKUP(C72,[1]Actuals!B$1:X$65536,23,0)</f>
        <v>37</v>
      </c>
      <c r="BQ72" s="24">
        <f t="shared" si="21"/>
        <v>6.5615472565046877</v>
      </c>
      <c r="BR72" s="24">
        <f>VLOOKUP(C72,'[1]Allocation '!C$1:Z$65536,24,0)</f>
        <v>82.433774609097043</v>
      </c>
      <c r="BS72" s="24">
        <f>VLOOKUP(C72,[1]Actuals!B$1:Y$65536,24,0)</f>
        <v>66</v>
      </c>
      <c r="BT72" s="24">
        <f t="shared" si="22"/>
        <v>-19.935729847415576</v>
      </c>
      <c r="BU72" s="24">
        <f>VLOOKUP(C72,'[1]Allocation '!C$1:AA$65536,25,0)</f>
        <v>100.1706829984403</v>
      </c>
      <c r="BV72" s="24">
        <f>VLOOKUP(C72,[1]Actuals!B$1:Z$65536,25,0)</f>
        <v>99</v>
      </c>
      <c r="BW72" s="24">
        <f t="shared" si="23"/>
        <v>-1.1686882462990962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f>VLOOKUP(C73,'[1]Allocation '!C$1:D$65536,2,0)</f>
        <v>17.927002183575937</v>
      </c>
      <c r="E73" s="24">
        <f>VLOOKUP(C73,[1]Actuals!B$1:C$65536,2,0)</f>
        <v>38</v>
      </c>
      <c r="F73" s="24">
        <f>(E73-D73)/D73*100</f>
        <v>111.97074452757198</v>
      </c>
      <c r="G73" s="24">
        <f>VLOOKUP(C73,'[1]Allocation '!C$1:E$65536,3,0)</f>
        <v>40.505738925895088</v>
      </c>
      <c r="H73" s="24">
        <f>VLOOKUP(C73,[1]Actuals!B$1:D$65536,3,0)</f>
        <v>48</v>
      </c>
      <c r="I73" s="24">
        <f>(H73-G73)/G73*100</f>
        <v>18.501726601792402</v>
      </c>
      <c r="J73" s="24">
        <f>VLOOKUP(C73,'[1]Allocation '!C$1:F$65536,4,0)</f>
        <v>43.499247997704266</v>
      </c>
      <c r="K73" s="24">
        <f>VLOOKUP(C73,[1]Actuals!B$1:E$65536,4,0)</f>
        <v>50</v>
      </c>
      <c r="L73" s="24">
        <f>(K73-J73)/J73*100</f>
        <v>14.944515828500805</v>
      </c>
      <c r="M73" s="24">
        <f>VLOOKUP(C73,'[1]Allocation '!C$1:G$65536,5,0)</f>
        <v>22.210310533933569</v>
      </c>
      <c r="N73" s="24">
        <f>VLOOKUP(C73,[1]Actuals!B$1:F$65536,5,0)</f>
        <v>37</v>
      </c>
      <c r="O73" s="24">
        <f>(N73-M73)/M73*100</f>
        <v>66.589296189579642</v>
      </c>
      <c r="P73" s="24">
        <f>VLOOKUP(C73,'[1]Allocation '!C$1:H$65536,6,0)</f>
        <v>38.97780761265755</v>
      </c>
      <c r="Q73" s="24">
        <f>VLOOKUP(C73,[1]Actuals!B$1:G$65536,6,0)</f>
        <v>49</v>
      </c>
      <c r="R73" s="24">
        <f>(Q73-P73)/P73*100</f>
        <v>25.712560559942499</v>
      </c>
      <c r="S73" s="24">
        <f>VLOOKUP(C73,'[1]Allocation '!C$1:I$65536,7,0)</f>
        <v>52.970999586426871</v>
      </c>
      <c r="T73" s="24">
        <f>VLOOKUP(C73,[1]Actuals!B$1:H$65536,7,0)</f>
        <v>53</v>
      </c>
      <c r="U73" s="24">
        <f>(T73-S73)/S73*100</f>
        <v>5.474771818457512E-2</v>
      </c>
      <c r="V73" s="25">
        <f>VLOOKUP(C73,'[1]Allocation '!C$1:J$65536,8,0)</f>
        <v>61.182432046594627</v>
      </c>
      <c r="W73" s="24">
        <f>VLOOKUP(C73,[1]Actuals!B$1:I$65536,8,0)</f>
        <v>56</v>
      </c>
      <c r="X73" s="24">
        <f>(W73-V73)/V73*100</f>
        <v>-8.4704577331084998</v>
      </c>
      <c r="Y73" s="24">
        <f>VLOOKUP(C73,'[1]Allocation '!C$1:K$65536,9,0)</f>
        <v>59.179411783724376</v>
      </c>
      <c r="Z73" s="24">
        <f>VLOOKUP(C73,[1]Actuals!B$1:J$65536,9,0)</f>
        <v>51</v>
      </c>
      <c r="AA73" s="24">
        <f>(Z73-Y73)/Y73*100</f>
        <v>-13.821380674780368</v>
      </c>
      <c r="AB73" s="24">
        <f>VLOOKUP(C73,'[1]Allocation '!C$1:L$65536,10,0)</f>
        <v>69.434022155477919</v>
      </c>
      <c r="AC73" s="24">
        <f>VLOOKUP(C73,[1]Actuals!B$1:K$65536,10,0)</f>
        <v>60</v>
      </c>
      <c r="AD73" s="24">
        <f>(AC73-AB73)/AB73*100</f>
        <v>-13.587031058568213</v>
      </c>
      <c r="AE73" s="24">
        <f>VLOOKUP(C73,'[1]Allocation '!C$1:M$65536,11,0)</f>
        <v>100.20407206998934</v>
      </c>
      <c r="AF73" s="24">
        <f>VLOOKUP(C73,[1]Actuals!B$1:L$65536,11,0)</f>
        <v>92</v>
      </c>
      <c r="AG73" s="24">
        <f>(AF73-AE73)/AE73*100</f>
        <v>-8.187363946905327</v>
      </c>
      <c r="AH73" s="24">
        <f>VLOOKUP(C73,'[1]Allocation '!C$1:N$65536,12,0)</f>
        <v>119.63748506488695</v>
      </c>
      <c r="AI73" s="24">
        <f>VLOOKUP(C73,[1]Actuals!B$1:M$65536,12,0)</f>
        <v>105</v>
      </c>
      <c r="AJ73" s="24">
        <f>(AI73-AH73)/AH73*100</f>
        <v>-12.234865232203866</v>
      </c>
      <c r="AK73" s="24">
        <f>VLOOKUP(C73,'[1]Allocation '!C$1:O$65536,13,0)</f>
        <v>115.2936719716899</v>
      </c>
      <c r="AL73" s="24">
        <f>VLOOKUP(C73,[1]Actuals!B$1:N$65536,13,0)</f>
        <v>116</v>
      </c>
      <c r="AM73" s="24">
        <f>(AL73-AK73)/AK73*100</f>
        <v>0.61263382129379473</v>
      </c>
      <c r="AN73" s="24">
        <f>VLOOKUP(C73,'[1]Allocation '!C$1:P$65536,14,0)</f>
        <v>140.64097453196629</v>
      </c>
      <c r="AO73" s="24">
        <f>VLOOKUP(C73,[1]Actuals!B$1:O$65536,14,0)</f>
        <v>115</v>
      </c>
      <c r="AP73" s="24">
        <f>(AO73-AN73)/AN73*100</f>
        <v>-18.231510850444479</v>
      </c>
      <c r="AQ73" s="24">
        <f>VLOOKUP(C73,'[1]Allocation '!C$1:Q$65536,15,0)</f>
        <v>140.51145549124627</v>
      </c>
      <c r="AR73" s="24">
        <f>VLOOKUP(C73,[1]Actuals!B$1:P$65536,15,0)</f>
        <v>89</v>
      </c>
      <c r="AS73" s="24">
        <f>(AR73-AQ73)/AQ73*100</f>
        <v>-36.659968620462678</v>
      </c>
      <c r="AT73" s="24">
        <f>VLOOKUP(C73,'[1]Allocation '!C$1:R$65536,16,0)</f>
        <v>125.08515135071048</v>
      </c>
      <c r="AU73" s="24">
        <f>VLOOKUP(C73,[1]Actuals!B$1:Q$65536,16,0)</f>
        <v>110</v>
      </c>
      <c r="AV73" s="24">
        <f>(AU73-AT73)/AT73*100</f>
        <v>-12.059905742461089</v>
      </c>
      <c r="AW73" s="24">
        <f>VLOOKUP(C73,'[1]Allocation '!C$1:S$65536,17,0)</f>
        <v>101.07854013658917</v>
      </c>
      <c r="AX73" s="24">
        <f>VLOOKUP(C73,[1]Actuals!B$1:R$65536,17,0)</f>
        <v>105</v>
      </c>
      <c r="AY73" s="24">
        <f>(AX73-AW73)/AW73*100</f>
        <v>3.8796166407940751</v>
      </c>
      <c r="AZ73" s="24">
        <f>VLOOKUP('[1]07.03.2024'!C73,'[1]Allocation '!C$1:T$65536,18,0)</f>
        <v>72.764166826680437</v>
      </c>
      <c r="BA73" s="24">
        <f>VLOOKUP(C73,[1]Actuals!B$1:S$65536,18,0)</f>
        <v>78</v>
      </c>
      <c r="BB73" s="24">
        <f>(BA73-AZ73)/AZ73*100</f>
        <v>7.1956203192582144</v>
      </c>
      <c r="BC73" s="24">
        <f>VLOOKUP(C73,'[1]Allocation '!C$1:U$65536,19,0)</f>
        <v>47.109185735316487</v>
      </c>
      <c r="BD73" s="24">
        <f>VLOOKUP(C73,[1]Actuals!B$1:T$65536,19,0)</f>
        <v>67</v>
      </c>
      <c r="BE73" s="24">
        <f>(BD73-BC73)/BC73*100</f>
        <v>42.222793610656502</v>
      </c>
      <c r="BF73" s="24">
        <f>VLOOKUP(C73,'[1]Allocation '!C$1:V$65536,20,0)</f>
        <v>26.960098286458081</v>
      </c>
      <c r="BG73" s="24">
        <f>VLOOKUP(C73,[1]Actuals!B$1:U$65536,20,0)</f>
        <v>48</v>
      </c>
      <c r="BH73" s="24">
        <f>(BG73-BF73)/BF73*100</f>
        <v>78.040893953677298</v>
      </c>
      <c r="BI73" s="24">
        <f>VLOOKUP(C73,'[1]Allocation '!C$1:W$65536,21,0)</f>
        <v>21.929604589977899</v>
      </c>
      <c r="BJ73" s="24">
        <f>VLOOKUP(C73,[1]Actuals!B$1:V$65536,21,0)</f>
        <v>32</v>
      </c>
      <c r="BK73" s="24">
        <f>(BJ73-BI73)/BI73*100</f>
        <v>45.921463693989253</v>
      </c>
      <c r="BL73" s="24">
        <f>VLOOKUP(C73,'[1]Allocation '!C$1:X$65536,22,0)</f>
        <v>20.839406333547053</v>
      </c>
      <c r="BM73" s="24">
        <f>VLOOKUP(C73,[1]Actuals!B$1:W$65536,22,0)</f>
        <v>30</v>
      </c>
      <c r="BN73" s="24">
        <f>(BM73-BL73)/BL73*100</f>
        <v>43.958035655297536</v>
      </c>
      <c r="BO73" s="24">
        <f>VLOOKUP(C73,'[1]Allocation '!C$1:Y$65536,23,0)</f>
        <v>18.790576833091578</v>
      </c>
      <c r="BP73" s="24">
        <f>VLOOKUP(C73,[1]Actuals!B$1:X$65536,23,0)</f>
        <v>31</v>
      </c>
      <c r="BQ73" s="24">
        <f>(BP73-BO73)/BO73*100</f>
        <v>64.976308472908272</v>
      </c>
      <c r="BR73" s="24">
        <f>VLOOKUP(C73,'[1]Allocation '!C$1:Z$65536,24,0)</f>
        <v>15.503599811802655</v>
      </c>
      <c r="BS73" s="24">
        <f>VLOOKUP(C73,[1]Actuals!B$1:Y$65536,24,0)</f>
        <v>29</v>
      </c>
      <c r="BT73" s="24">
        <f>(BS73-BR73)/BR73*100</f>
        <v>87.053331819896044</v>
      </c>
      <c r="BU73" s="24">
        <f>VLOOKUP(C73,'[1]Allocation '!C$1:AA$65536,25,0)</f>
        <v>19.442411046110774</v>
      </c>
      <c r="BV73" s="24">
        <f>VLOOKUP(C73,[1]Actuals!B$1:Z$65536,25,0)</f>
        <v>37</v>
      </c>
      <c r="BW73" s="24">
        <f>(BV73-BU73)/BU73*100</f>
        <v>90.305615451955049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f>VLOOKUP(C74,'[1]Allocation '!C$1:D$65536,2,0)</f>
        <v>81.143273041448978</v>
      </c>
      <c r="E74" s="24">
        <f>VLOOKUP(C74,[1]Actuals!B$1:C$65536,2,0)</f>
        <v>19</v>
      </c>
      <c r="F74" s="24">
        <f>(E74-D74)/D74*100</f>
        <v>-76.584627058000763</v>
      </c>
      <c r="G74" s="24">
        <f>VLOOKUP(C74,'[1]Allocation '!C$1:E$65536,3,0)</f>
        <v>77.450533770392809</v>
      </c>
      <c r="H74" s="24">
        <f>VLOOKUP(C74,[1]Actuals!B$1:D$65536,3,0)</f>
        <v>20</v>
      </c>
      <c r="I74" s="24">
        <f>(H74-G74)/G74*100</f>
        <v>-74.177066281697535</v>
      </c>
      <c r="J74" s="24">
        <f>VLOOKUP(C74,'[1]Allocation '!C$1:F$65536,4,0)</f>
        <v>82.370916421184674</v>
      </c>
      <c r="K74" s="24">
        <f>VLOOKUP(C74,[1]Actuals!B$1:E$65536,4,0)</f>
        <v>20</v>
      </c>
      <c r="L74" s="24">
        <f>(K74-J74)/J74*100</f>
        <v>-75.719585420496458</v>
      </c>
      <c r="M74" s="24">
        <f>VLOOKUP(C74,'[1]Allocation '!C$1:G$65536,5,0)</f>
        <v>76.149636116343657</v>
      </c>
      <c r="N74" s="24">
        <f>VLOOKUP(C74,[1]Actuals!B$1:F$65536,5,0)</f>
        <v>28</v>
      </c>
      <c r="O74" s="24">
        <f>(N74-M74)/M74*100</f>
        <v>-63.230290480678363</v>
      </c>
      <c r="P74" s="24">
        <f>VLOOKUP(C74,'[1]Allocation '!C$1:H$65536,6,0)</f>
        <v>70.411523429316858</v>
      </c>
      <c r="Q74" s="24">
        <f>VLOOKUP(C74,[1]Actuals!B$1:G$65536,6,0)</f>
        <v>57</v>
      </c>
      <c r="R74" s="24">
        <f>(Q74-P74)/P74*100</f>
        <v>-19.047341651086583</v>
      </c>
      <c r="S74" s="24">
        <f>VLOOKUP(C74,'[1]Allocation '!C$1:I$65536,7,0)</f>
        <v>76.807949400318961</v>
      </c>
      <c r="T74" s="24">
        <f>VLOOKUP(C74,[1]Actuals!B$1:H$65536,7,0)</f>
        <v>65</v>
      </c>
      <c r="U74" s="24">
        <f>(T74-S74)/S74*100</f>
        <v>-15.373342853845184</v>
      </c>
      <c r="V74" s="25">
        <f>VLOOKUP(C74,'[1]Allocation '!C$1:J$65536,8,0)</f>
        <v>89.734233668338788</v>
      </c>
      <c r="W74" s="24">
        <f>VLOOKUP(C74,[1]Actuals!B$1:I$65536,8,0)</f>
        <v>58</v>
      </c>
      <c r="X74" s="24">
        <f>(W74-V74)/V74*100</f>
        <v>-35.364690119971101</v>
      </c>
      <c r="Y74" s="24">
        <f>VLOOKUP(C74,'[1]Allocation '!C$1:K$65536,9,0)</f>
        <v>81.674509830169328</v>
      </c>
      <c r="Z74" s="24">
        <f>VLOOKUP(C74,[1]Actuals!B$1:J$65536,9,0)</f>
        <v>81</v>
      </c>
      <c r="AA74" s="24">
        <f>(Z74-Y74)/Y74*100</f>
        <v>-0.82585109059347406</v>
      </c>
      <c r="AB74" s="24">
        <f>VLOOKUP(C74,'[1]Allocation '!C$1:L$65536,10,0)</f>
        <v>96.167017765726513</v>
      </c>
      <c r="AC74" s="24">
        <f>VLOOKUP(C74,[1]Actuals!B$1:K$65536,10,0)</f>
        <v>92</v>
      </c>
      <c r="AD74" s="24">
        <f>(AC74-AB74)/AB74*100</f>
        <v>-4.333104907004425</v>
      </c>
      <c r="AE74" s="24">
        <f>VLOOKUP(C74,'[1]Allocation '!C$1:M$65536,11,0)</f>
        <v>88.405582655446651</v>
      </c>
      <c r="AF74" s="24">
        <f>VLOOKUP(C74,[1]Actuals!B$1:L$65536,11,0)</f>
        <v>90</v>
      </c>
      <c r="AG74" s="24">
        <f>(AF74-AE74)/AE74*100</f>
        <v>1.803525633406498</v>
      </c>
      <c r="AH74" s="24">
        <f>VLOOKUP(C74,'[1]Allocation '!C$1:N$65536,12,0)</f>
        <v>87.603404364452729</v>
      </c>
      <c r="AI74" s="24">
        <f>VLOOKUP(C74,[1]Actuals!B$1:M$65536,12,0)</f>
        <v>84</v>
      </c>
      <c r="AJ74" s="24">
        <f>(AI74-AH74)/AH74*100</f>
        <v>-4.1133154477212299</v>
      </c>
      <c r="AK74" s="24">
        <f>VLOOKUP(C74,'[1]Allocation '!C$1:O$65536,13,0)</f>
        <v>80.340386803802019</v>
      </c>
      <c r="AL74" s="24">
        <f>VLOOKUP(C74,[1]Actuals!B$1:N$65536,13,0)</f>
        <v>65</v>
      </c>
      <c r="AM74" s="24">
        <f>(AL74-AK74)/AK74*100</f>
        <v>-19.094240660384838</v>
      </c>
      <c r="AN74" s="24">
        <f>VLOOKUP(C74,'[1]Allocation '!C$1:P$65536,14,0)</f>
        <v>78.074457344741745</v>
      </c>
      <c r="AO74" s="24">
        <f>VLOOKUP(C74,[1]Actuals!B$1:O$65536,14,0)</f>
        <v>42</v>
      </c>
      <c r="AP74" s="24">
        <f>(AO74-AN74)/AN74*100</f>
        <v>-46.205197668493732</v>
      </c>
      <c r="AQ74" s="24">
        <f>VLOOKUP(C74,'[1]Allocation '!C$1:Q$65536,15,0)</f>
        <v>88.228123215433712</v>
      </c>
      <c r="AR74" s="24">
        <f>VLOOKUP(C74,[1]Actuals!B$1:P$65536,15,0)</f>
        <v>43</v>
      </c>
      <c r="AS74" s="24">
        <f>(AR74-AQ74)/AQ74*100</f>
        <v>-51.262705775795048</v>
      </c>
      <c r="AT74" s="24">
        <f>VLOOKUP(C74,'[1]Allocation '!C$1:R$65536,16,0)</f>
        <v>88.516541529601128</v>
      </c>
      <c r="AU74" s="24">
        <f>VLOOKUP(C74,[1]Actuals!B$1:Q$65536,16,0)</f>
        <v>64</v>
      </c>
      <c r="AV74" s="24">
        <f>(AU74-AT74)/AT74*100</f>
        <v>-27.697129944240384</v>
      </c>
      <c r="AW74" s="24">
        <f>VLOOKUP(C74,'[1]Allocation '!C$1:S$65536,17,0)</f>
        <v>73.539638029360162</v>
      </c>
      <c r="AX74" s="24">
        <f>VLOOKUP(C74,[1]Actuals!B$1:R$65536,17,0)</f>
        <v>55</v>
      </c>
      <c r="AY74" s="24">
        <f>(AX74-AW74)/AW74*100</f>
        <v>-25.210401527892142</v>
      </c>
      <c r="AZ74" s="24">
        <f>VLOOKUP('[1]07.03.2024'!C74,'[1]Allocation '!C$1:T$65536,18,0)</f>
        <v>67.374228543222614</v>
      </c>
      <c r="BA74" s="24">
        <f>VLOOKUP(C74,[1]Actuals!B$1:S$65536,18,0)</f>
        <v>63</v>
      </c>
      <c r="BB74" s="24">
        <f>(BA74-AZ74)/AZ74*100</f>
        <v>-6.492435813816277</v>
      </c>
      <c r="BC74" s="24">
        <f>VLOOKUP(C74,'[1]Allocation '!C$1:U$65536,19,0)</f>
        <v>54.619345780077083</v>
      </c>
      <c r="BD74" s="24">
        <f>VLOOKUP(C74,[1]Actuals!B$1:T$65536,19,0)</f>
        <v>50</v>
      </c>
      <c r="BE74" s="24">
        <f>(BD74-BC74)/BC74*100</f>
        <v>-8.4573436647826572</v>
      </c>
      <c r="BF74" s="24">
        <f>VLOOKUP(C74,'[1]Allocation '!C$1:V$65536,20,0)</f>
        <v>44.495121562203174</v>
      </c>
      <c r="BG74" s="24">
        <f>VLOOKUP(C74,[1]Actuals!B$1:U$65536,20,0)</f>
        <v>45</v>
      </c>
      <c r="BH74" s="24">
        <f>(BG74-BF74)/BF74*100</f>
        <v>1.1346826799675496</v>
      </c>
      <c r="BI74" s="24">
        <f>VLOOKUP(C74,'[1]Allocation '!C$1:W$65536,21,0)</f>
        <v>22.230010132306361</v>
      </c>
      <c r="BJ74" s="24">
        <f>VLOOKUP(C74,[1]Actuals!B$1:V$65536,21,0)</f>
        <v>29</v>
      </c>
      <c r="BK74" s="24">
        <f>(BJ74-BI74)/BI74*100</f>
        <v>30.454281520344285</v>
      </c>
      <c r="BL74" s="24">
        <f>VLOOKUP(C74,'[1]Allocation '!C$1:X$65536,22,0)</f>
        <v>22.635906879542489</v>
      </c>
      <c r="BM74" s="24">
        <f>VLOOKUP(C74,[1]Actuals!B$1:W$65536,22,0)</f>
        <v>33</v>
      </c>
      <c r="BN74" s="24">
        <f>(BM74-BL74)/BL74*100</f>
        <v>45.786074203301311</v>
      </c>
      <c r="BO74" s="24">
        <f>VLOOKUP(C74,'[1]Allocation '!C$1:Y$65536,23,0)</f>
        <v>23.28397564100478</v>
      </c>
      <c r="BP74" s="24">
        <f>VLOOKUP(C74,[1]Actuals!B$1:X$65536,23,0)</f>
        <v>18</v>
      </c>
      <c r="BQ74" s="24">
        <f>(BP74-BO74)/BO74*100</f>
        <v>-22.693614365835845</v>
      </c>
      <c r="BR74" s="24">
        <f>VLOOKUP(C74,'[1]Allocation '!C$1:Z$65536,24,0)</f>
        <v>25.335150911970192</v>
      </c>
      <c r="BS74" s="24">
        <f>VLOOKUP(C74,[1]Actuals!B$1:Y$65536,24,0)</f>
        <v>13</v>
      </c>
      <c r="BT74" s="24">
        <f>(BS74-BR74)/BR74*100</f>
        <v>-48.687891991762946</v>
      </c>
      <c r="BU74" s="24">
        <f>VLOOKUP(C74,'[1]Allocation '!C$1:AA$65536,25,0)</f>
        <v>27.472972130373922</v>
      </c>
      <c r="BV74" s="24">
        <f>VLOOKUP(C74,[1]Actuals!B$1:Z$65536,25,0)</f>
        <v>24</v>
      </c>
      <c r="BW74" s="24">
        <f>(BV74-BU74)/BU74*100</f>
        <v>-12.641413946379062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f>VLOOKUP(C75,'[1]Allocation '!C$1:D$65536,2,0)</f>
        <v>18.87052861429046</v>
      </c>
      <c r="E75" s="24">
        <f>VLOOKUP(C75,[1]Actuals!B$1:C$65536,2,0)</f>
        <v>17</v>
      </c>
      <c r="F75" s="24">
        <f t="shared" si="0"/>
        <v>-9.9124335757819111</v>
      </c>
      <c r="G75" s="24">
        <f>VLOOKUP(C75,'[1]Allocation '!C$1:E$65536,3,0)</f>
        <v>17.211229726753956</v>
      </c>
      <c r="H75" s="24">
        <f>VLOOKUP(C75,[1]Actuals!B$1:D$65536,3,0)</f>
        <v>16</v>
      </c>
      <c r="I75" s="24">
        <f t="shared" si="1"/>
        <v>-7.0374386141111271</v>
      </c>
      <c r="J75" s="24">
        <f>VLOOKUP(C75,'[1]Allocation '!C$1:F$65536,4,0)</f>
        <v>16.659286467205888</v>
      </c>
      <c r="K75" s="24">
        <f>VLOOKUP(C75,[1]Actuals!B$1:E$65536,4,0)</f>
        <v>17</v>
      </c>
      <c r="L75" s="24">
        <f t="shared" si="2"/>
        <v>2.0451868299690554</v>
      </c>
      <c r="M75" s="24">
        <f>VLOOKUP(C75,'[1]Allocation '!C$1:G$65536,5,0)</f>
        <v>14.806873689289045</v>
      </c>
      <c r="N75" s="24">
        <f>VLOOKUP(C75,[1]Actuals!B$1:F$65536,5,0)</f>
        <v>19</v>
      </c>
      <c r="O75" s="24">
        <f t="shared" si="3"/>
        <v>28.318782200081621</v>
      </c>
      <c r="P75" s="24">
        <f>VLOOKUP(C75,'[1]Allocation '!C$1:H$65536,6,0)</f>
        <v>16.485237628292442</v>
      </c>
      <c r="Q75" s="24">
        <f>VLOOKUP(C75,[1]Actuals!B$1:G$65536,6,0)</f>
        <v>24</v>
      </c>
      <c r="R75" s="24">
        <f t="shared" si="4"/>
        <v>45.584798600722053</v>
      </c>
      <c r="S75" s="24">
        <f>VLOOKUP(C75,'[1]Allocation '!C$1:I$65536,7,0)</f>
        <v>21.188399834570749</v>
      </c>
      <c r="T75" s="24">
        <f>VLOOKUP(C75,[1]Actuals!B$1:H$65536,7,0)</f>
        <v>24</v>
      </c>
      <c r="U75" s="24">
        <f t="shared" si="5"/>
        <v>13.269525718699516</v>
      </c>
      <c r="V75" s="25">
        <f>VLOOKUP(C75,'[1]Allocation '!C$1:J$65536,8,0)</f>
        <v>24.472972818637853</v>
      </c>
      <c r="W75" s="24">
        <f>VLOOKUP(C75,[1]Actuals!B$1:I$65536,8,0)</f>
        <v>19</v>
      </c>
      <c r="X75" s="24">
        <f t="shared" si="6"/>
        <v>-22.363334684333108</v>
      </c>
      <c r="Y75" s="24">
        <f>VLOOKUP(C75,'[1]Allocation '!C$1:K$65536,9,0)</f>
        <v>23.879411772380013</v>
      </c>
      <c r="Z75" s="24">
        <f>VLOOKUP(C75,[1]Actuals!B$1:J$65536,9,0)</f>
        <v>20</v>
      </c>
      <c r="AA75" s="24">
        <f t="shared" si="7"/>
        <v>-16.245843111039751</v>
      </c>
      <c r="AB75" s="24">
        <f>VLOOKUP(C75,'[1]Allocation '!C$1:L$65536,10,0)</f>
        <v>26.912411688169733</v>
      </c>
      <c r="AC75" s="24">
        <f>VLOOKUP(C75,[1]Actuals!B$1:K$65536,10,0)</f>
        <v>22</v>
      </c>
      <c r="AD75" s="24">
        <f t="shared" si="8"/>
        <v>-18.25333138140552</v>
      </c>
      <c r="AE75" s="24">
        <f>VLOOKUP(C75,'[1]Allocation '!C$1:M$65536,11,0)</f>
        <v>23.929330643579544</v>
      </c>
      <c r="AF75" s="24">
        <f>VLOOKUP(C75,[1]Actuals!B$1:L$65536,11,0)</f>
        <v>28</v>
      </c>
      <c r="AG75" s="24">
        <f t="shared" si="9"/>
        <v>17.011212795927719</v>
      </c>
      <c r="AH75" s="24">
        <f>VLOOKUP(C75,'[1]Allocation '!C$1:N$65536,12,0)</f>
        <v>19.024321395563987</v>
      </c>
      <c r="AI75" s="24">
        <f>VLOOKUP(C75,[1]Actuals!B$1:M$65536,12,0)</f>
        <v>32</v>
      </c>
      <c r="AJ75" s="24">
        <f t="shared" si="10"/>
        <v>68.205736933468899</v>
      </c>
      <c r="AK75" s="24">
        <f>VLOOKUP(C75,'[1]Allocation '!C$1:O$65536,13,0)</f>
        <v>25.041159523262966</v>
      </c>
      <c r="AL75" s="24">
        <f>VLOOKUP(C75,[1]Actuals!B$1:N$65536,13,0)</f>
        <v>31</v>
      </c>
      <c r="AM75" s="24">
        <f t="shared" si="11"/>
        <v>23.796184322859872</v>
      </c>
      <c r="AN75" s="24">
        <f>VLOOKUP(C75,'[1]Allocation '!C$1:P$65536,14,0)</f>
        <v>19.46513868046986</v>
      </c>
      <c r="AO75" s="24">
        <f>VLOOKUP(C75,[1]Actuals!B$1:O$65536,14,0)</f>
        <v>29</v>
      </c>
      <c r="AP75" s="24">
        <f t="shared" si="12"/>
        <v>48.984296880950772</v>
      </c>
      <c r="AQ75" s="24">
        <f>VLOOKUP(C75,'[1]Allocation '!C$1:Q$65536,15,0)</f>
        <v>19.824096821245597</v>
      </c>
      <c r="AR75" s="24">
        <f>VLOOKUP(C75,[1]Actuals!B$1:P$65536,15,0)</f>
        <v>31</v>
      </c>
      <c r="AS75" s="24">
        <f t="shared" si="13"/>
        <v>56.375346022206287</v>
      </c>
      <c r="AT75" s="24">
        <f>VLOOKUP(C75,'[1]Allocation '!C$1:R$65536,16,0)</f>
        <v>20.095647266179718</v>
      </c>
      <c r="AU75" s="24">
        <f>VLOOKUP(C75,[1]Actuals!B$1:Q$65536,16,0)</f>
        <v>28</v>
      </c>
      <c r="AV75" s="24">
        <f t="shared" si="14"/>
        <v>39.333655836620082</v>
      </c>
      <c r="AW75" s="24">
        <f>VLOOKUP(C75,'[1]Allocation '!C$1:S$65536,17,0)</f>
        <v>17.538742124157025</v>
      </c>
      <c r="AX75" s="24">
        <f>VLOOKUP(C75,[1]Actuals!B$1:R$65536,17,0)</f>
        <v>26</v>
      </c>
      <c r="AY75" s="24">
        <f t="shared" si="15"/>
        <v>48.24324239415575</v>
      </c>
      <c r="AZ75" s="24">
        <f>VLOOKUP('[1]07.03.2024'!C75,'[1]Allocation '!C$1:T$65536,18,0)</f>
        <v>14.391135216832353</v>
      </c>
      <c r="BA75" s="24">
        <f>VLOOKUP(C75,[1]Actuals!B$1:S$65536,18,0)</f>
        <v>20</v>
      </c>
      <c r="BB75" s="24">
        <f t="shared" si="16"/>
        <v>38.974442937672706</v>
      </c>
      <c r="BC75" s="24">
        <f>VLOOKUP(C75,'[1]Allocation '!C$1:U$65536,19,0)</f>
        <v>8.8756436892625263</v>
      </c>
      <c r="BD75" s="24">
        <f>VLOOKUP(C75,[1]Actuals!B$1:T$65536,19,0)</f>
        <v>21</v>
      </c>
      <c r="BE75" s="24">
        <f t="shared" si="17"/>
        <v>136.60255791256174</v>
      </c>
      <c r="BF75" s="24">
        <f>VLOOKUP(C75,'[1]Allocation '!C$1:V$65536,20,0)</f>
        <v>6.794821519351224</v>
      </c>
      <c r="BG75" s="24">
        <f>VLOOKUP(C75,[1]Actuals!B$1:U$65536,20,0)</f>
        <v>22</v>
      </c>
      <c r="BH75" s="24">
        <f t="shared" si="18"/>
        <v>223.77598053672764</v>
      </c>
      <c r="BI75" s="24">
        <f>VLOOKUP(C75,'[1]Allocation '!C$1:W$65536,21,0)</f>
        <v>6.6089219312262157</v>
      </c>
      <c r="BJ75" s="24">
        <f>VLOOKUP(C75,[1]Actuals!B$1:V$65536,21,0)</f>
        <v>10</v>
      </c>
      <c r="BK75" s="24">
        <f t="shared" si="19"/>
        <v>51.310608659960458</v>
      </c>
      <c r="BL75" s="24">
        <f>VLOOKUP(C75,'[1]Allocation '!C$1:X$65536,22,0)</f>
        <v>7.6650689962471921</v>
      </c>
      <c r="BM75" s="24">
        <f>VLOOKUP(C75,[1]Actuals!B$1:W$65536,22,0)</f>
        <v>9</v>
      </c>
      <c r="BN75" s="24">
        <f t="shared" si="20"/>
        <v>17.415772831352054</v>
      </c>
      <c r="BO75" s="24">
        <f>VLOOKUP(C75,'[1]Allocation '!C$1:Y$65536,23,0)</f>
        <v>8.1698160143876422</v>
      </c>
      <c r="BP75" s="24">
        <f>VLOOKUP(C75,[1]Actuals!B$1:X$65536,23,0)</f>
        <v>10</v>
      </c>
      <c r="BQ75" s="24">
        <f t="shared" si="21"/>
        <v>22.40177725409324</v>
      </c>
      <c r="BR75" s="24">
        <f>VLOOKUP(C75,'[1]Allocation '!C$1:Z$65536,24,0)</f>
        <v>7.5627316155134903</v>
      </c>
      <c r="BS75" s="24">
        <f>VLOOKUP(C75,[1]Actuals!B$1:Y$65536,24,0)</f>
        <v>9</v>
      </c>
      <c r="BT75" s="24">
        <f t="shared" si="22"/>
        <v>19.004619726795934</v>
      </c>
      <c r="BU75" s="24">
        <f>VLOOKUP(C75,'[1]Allocation '!C$1:AA$65536,25,0)</f>
        <v>9.0167703402252855</v>
      </c>
      <c r="BV75" s="24">
        <f>VLOOKUP(C75,[1]Actuals!B$1:Z$65536,25,0)</f>
        <v>11</v>
      </c>
      <c r="BW75" s="24">
        <f t="shared" si="23"/>
        <v>21.994900445974576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f>SUM(D68:D75)</f>
        <v>629.33212928658691</v>
      </c>
      <c r="E76" s="40">
        <f>SUM(E68:E75)</f>
        <v>635</v>
      </c>
      <c r="F76" s="40">
        <f t="shared" si="0"/>
        <v>0.90061677286971065</v>
      </c>
      <c r="G76" s="40">
        <f>SUM(G68:G75)</f>
        <v>736.52193416902276</v>
      </c>
      <c r="H76" s="40">
        <f>SUM(H68:H75)</f>
        <v>744</v>
      </c>
      <c r="I76" s="40">
        <f t="shared" si="1"/>
        <v>1.0153215381717495</v>
      </c>
      <c r="J76" s="40">
        <f>SUM(J68:J75)</f>
        <v>750.28490163416143</v>
      </c>
      <c r="K76" s="40">
        <f>SUM(K68:K75)</f>
        <v>755</v>
      </c>
      <c r="L76" s="40">
        <f t="shared" si="2"/>
        <v>0.62844105693301699</v>
      </c>
      <c r="M76" s="40">
        <f>SUM(M68:M75)</f>
        <v>665.40277273090783</v>
      </c>
      <c r="N76" s="40">
        <f>SUM(N68:N75)</f>
        <v>712</v>
      </c>
      <c r="O76" s="40">
        <f t="shared" si="3"/>
        <v>7.0028603995517651</v>
      </c>
      <c r="P76" s="40">
        <f>SUM(P68:P75)</f>
        <v>655.49775383006886</v>
      </c>
      <c r="Q76" s="40">
        <f>SUM(Q68:Q75)</f>
        <v>732</v>
      </c>
      <c r="R76" s="40">
        <f t="shared" si="4"/>
        <v>11.670863206308342</v>
      </c>
      <c r="S76" s="40">
        <f>SUM(S68:S75)</f>
        <v>679.50021136144255</v>
      </c>
      <c r="T76" s="40">
        <f>SUM(T68:T75)</f>
        <v>687</v>
      </c>
      <c r="U76" s="40">
        <f t="shared" si="5"/>
        <v>1.1037213106278385</v>
      </c>
      <c r="V76" s="40">
        <f>SUM(V68:V75)</f>
        <v>772.93805818864541</v>
      </c>
      <c r="W76" s="40">
        <f>SUM(W68:W75)</f>
        <v>708</v>
      </c>
      <c r="X76" s="40">
        <f t="shared" si="6"/>
        <v>-8.4014569473814742</v>
      </c>
      <c r="Y76" s="40">
        <f>SUM(Y68:Y75)</f>
        <v>700.98186297037262</v>
      </c>
      <c r="Z76" s="40">
        <f>SUM(Z68:Z75)</f>
        <v>746</v>
      </c>
      <c r="AA76" s="40">
        <f t="shared" si="7"/>
        <v>6.4221543249158355</v>
      </c>
      <c r="AB76" s="40">
        <f>SUM(AB68:AB75)</f>
        <v>782.97176404781817</v>
      </c>
      <c r="AC76" s="40">
        <f>SUM(AC68:AC75)</f>
        <v>778</v>
      </c>
      <c r="AD76" s="40">
        <f t="shared" si="8"/>
        <v>-0.63498637832290084</v>
      </c>
      <c r="AE76" s="40">
        <f>SUM(AE68:AE75)</f>
        <v>932.91154328510811</v>
      </c>
      <c r="AF76" s="40">
        <f>SUM(AF68:AF75)</f>
        <v>977</v>
      </c>
      <c r="AG76" s="40">
        <f t="shared" si="9"/>
        <v>4.7258989378179415</v>
      </c>
      <c r="AH76" s="40">
        <f>SUM(AH68:AH75)</f>
        <v>1037.7407755068211</v>
      </c>
      <c r="AI76" s="40">
        <f>SUM(AI68:AI75)</f>
        <v>1050</v>
      </c>
      <c r="AJ76" s="40">
        <f t="shared" si="10"/>
        <v>1.1813378429879653</v>
      </c>
      <c r="AK76" s="40">
        <f>SUM(AK68:AK75)</f>
        <v>1124.7654152532282</v>
      </c>
      <c r="AL76" s="40">
        <f>SUM(AL68:AL75)</f>
        <v>1035</v>
      </c>
      <c r="AM76" s="40">
        <f t="shared" si="11"/>
        <v>-7.9808121796684617</v>
      </c>
      <c r="AN76" s="40">
        <f>SUM(AN68:AN75)</f>
        <v>1098.0691144636487</v>
      </c>
      <c r="AO76" s="40">
        <f>SUM(AO68:AO75)</f>
        <v>1001</v>
      </c>
      <c r="AP76" s="40">
        <f t="shared" si="12"/>
        <v>-8.8399822183380561</v>
      </c>
      <c r="AQ76" s="40">
        <f>SUM(AQ68:AQ75)</f>
        <v>1136.2910881276598</v>
      </c>
      <c r="AR76" s="40">
        <f>SUM(AR68:AR75)</f>
        <v>1003</v>
      </c>
      <c r="AS76" s="40">
        <f t="shared" si="13"/>
        <v>-11.730364650425283</v>
      </c>
      <c r="AT76" s="40">
        <f>SUM(AT68:AT75)</f>
        <v>1072.8956711346596</v>
      </c>
      <c r="AU76" s="40">
        <f>SUM(AU68:AU75)</f>
        <v>985</v>
      </c>
      <c r="AV76" s="40">
        <f t="shared" si="14"/>
        <v>-8.1923782059539825</v>
      </c>
      <c r="AW76" s="40">
        <f>SUM(AW68:AW75)</f>
        <v>913.24537937715866</v>
      </c>
      <c r="AX76" s="40">
        <f>SUM(AX68:AX75)</f>
        <v>1005</v>
      </c>
      <c r="AY76" s="40">
        <f t="shared" si="15"/>
        <v>10.047093880225137</v>
      </c>
      <c r="AZ76" s="40">
        <f>SUM(AZ68:AZ75)</f>
        <v>742.30230039780974</v>
      </c>
      <c r="BA76" s="40">
        <f>SUM(BA68:BA75)</f>
        <v>976</v>
      </c>
      <c r="BB76" s="40">
        <f t="shared" si="16"/>
        <v>31.482820338418527</v>
      </c>
      <c r="BC76" s="40">
        <f>SUM(BC68:BC75)</f>
        <v>582.72014529119735</v>
      </c>
      <c r="BD76" s="40">
        <f>SUM(BD68:BD75)</f>
        <v>827</v>
      </c>
      <c r="BE76" s="40">
        <f t="shared" si="17"/>
        <v>41.92061261014598</v>
      </c>
      <c r="BF76" s="40">
        <f>SUM(BF68:BF75)</f>
        <v>442.54014992161677</v>
      </c>
      <c r="BG76" s="40">
        <f>SUM(BG68:BG75)</f>
        <v>641</v>
      </c>
      <c r="BH76" s="40">
        <f t="shared" si="18"/>
        <v>44.845614598705829</v>
      </c>
      <c r="BI76" s="40">
        <f>SUM(BI68:BI75)</f>
        <v>350.57326789731786</v>
      </c>
      <c r="BJ76" s="40">
        <f>SUM(BJ68:BJ75)</f>
        <v>565</v>
      </c>
      <c r="BK76" s="40">
        <f t="shared" si="19"/>
        <v>61.164598598398335</v>
      </c>
      <c r="BL76" s="40">
        <f>SUM(BL68:BL75)</f>
        <v>336.78396902261102</v>
      </c>
      <c r="BM76" s="40">
        <f>SUM(BM68:BM75)</f>
        <v>562</v>
      </c>
      <c r="BN76" s="40">
        <f t="shared" si="20"/>
        <v>66.872550861311467</v>
      </c>
      <c r="BO76" s="40">
        <f>SUM(BO68:BO75)</f>
        <v>399.9124939042751</v>
      </c>
      <c r="BP76" s="40">
        <f>SUM(BP68:BP75)</f>
        <v>528</v>
      </c>
      <c r="BQ76" s="40">
        <f t="shared" si="21"/>
        <v>32.028883330257877</v>
      </c>
      <c r="BR76" s="40">
        <f>SUM(BR68:BR75)</f>
        <v>505.19047191630114</v>
      </c>
      <c r="BS76" s="40">
        <f>SUM(BS68:BS75)</f>
        <v>662</v>
      </c>
      <c r="BT76" s="40">
        <f t="shared" si="22"/>
        <v>31.039684396438645</v>
      </c>
      <c r="BU76" s="40">
        <f>SUM(BU68:BU75)</f>
        <v>561.01217960589213</v>
      </c>
      <c r="BV76" s="40">
        <f>SUM(BV68:BV75)</f>
        <v>762</v>
      </c>
      <c r="BW76" s="40">
        <f t="shared" si="23"/>
        <v>35.825928152807784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f>D67+D76</f>
        <v>1496.5901735183527</v>
      </c>
      <c r="E77" s="33">
        <f>E67+E76</f>
        <v>1519</v>
      </c>
      <c r="F77" s="33">
        <f t="shared" si="0"/>
        <v>1.4973923307917871</v>
      </c>
      <c r="G77" s="33">
        <f>G67+G76</f>
        <v>1656.5363493990508</v>
      </c>
      <c r="H77" s="33">
        <f>H67+H76</f>
        <v>1814</v>
      </c>
      <c r="I77" s="33">
        <f t="shared" si="1"/>
        <v>9.5055958571674584</v>
      </c>
      <c r="J77" s="33">
        <f>J67+J76</f>
        <v>1634.6770593293304</v>
      </c>
      <c r="K77" s="33">
        <f>K67+K76</f>
        <v>1746</v>
      </c>
      <c r="L77" s="33">
        <f t="shared" si="2"/>
        <v>6.8100876583135506</v>
      </c>
      <c r="M77" s="33">
        <f>M67+M76</f>
        <v>1518.535551165302</v>
      </c>
      <c r="N77" s="33">
        <f>N67+N76</f>
        <v>1732</v>
      </c>
      <c r="O77" s="33">
        <f t="shared" si="3"/>
        <v>14.057257248333011</v>
      </c>
      <c r="P77" s="33">
        <f>P67+P76</f>
        <v>1509.0139467647284</v>
      </c>
      <c r="Q77" s="33">
        <f>Q67+Q76</f>
        <v>1756</v>
      </c>
      <c r="R77" s="33">
        <f t="shared" si="4"/>
        <v>16.367380418504467</v>
      </c>
      <c r="S77" s="33">
        <f>S67+S76</f>
        <v>1531.0090297132547</v>
      </c>
      <c r="T77" s="33">
        <f>T67+T76</f>
        <v>1681</v>
      </c>
      <c r="U77" s="33">
        <f t="shared" si="5"/>
        <v>9.7968703891209188</v>
      </c>
      <c r="V77" s="33">
        <f>V67+V76</f>
        <v>1600.6004028189673</v>
      </c>
      <c r="W77" s="33">
        <f>W67+W76</f>
        <v>1552</v>
      </c>
      <c r="X77" s="33">
        <f t="shared" si="6"/>
        <v>-3.0363857670766889</v>
      </c>
      <c r="Y77" s="33">
        <f>Y67+Y76</f>
        <v>1501.9803926395543</v>
      </c>
      <c r="Z77" s="33">
        <f>Z67+Z76</f>
        <v>1535</v>
      </c>
      <c r="AA77" s="33">
        <f t="shared" si="7"/>
        <v>2.198404687721494</v>
      </c>
      <c r="AB77" s="33">
        <f>AB67+AB76</f>
        <v>1691.5347826404286</v>
      </c>
      <c r="AC77" s="33">
        <f>AC67+AC76</f>
        <v>1649</v>
      </c>
      <c r="AD77" s="33">
        <f t="shared" si="8"/>
        <v>-2.5145674258044663</v>
      </c>
      <c r="AE77" s="33">
        <f>AE67+AE76</f>
        <v>1973.920514234442</v>
      </c>
      <c r="AF77" s="33">
        <f>AF67+AF76</f>
        <v>2001</v>
      </c>
      <c r="AG77" s="33">
        <f t="shared" si="9"/>
        <v>1.3718630294523515</v>
      </c>
      <c r="AH77" s="33">
        <f>AH67+AH76</f>
        <v>2077.6879800414781</v>
      </c>
      <c r="AI77" s="33">
        <f>AI67+AI76</f>
        <v>2068</v>
      </c>
      <c r="AJ77" s="33">
        <f t="shared" si="10"/>
        <v>-0.46628657115707561</v>
      </c>
      <c r="AK77" s="33">
        <f>AK67+AK76</f>
        <v>2254.7651284345829</v>
      </c>
      <c r="AL77" s="33">
        <f>AL67+AL76</f>
        <v>2118</v>
      </c>
      <c r="AM77" s="33">
        <f t="shared" si="11"/>
        <v>-6.0656042046177534</v>
      </c>
      <c r="AN77" s="33">
        <f>AN67+AN76</f>
        <v>2154.9797992448753</v>
      </c>
      <c r="AO77" s="33">
        <f>AO67+AO76</f>
        <v>1960</v>
      </c>
      <c r="AP77" s="33">
        <f t="shared" si="12"/>
        <v>-9.0478713217264488</v>
      </c>
      <c r="AQ77" s="33">
        <f>AQ67+AQ76</f>
        <v>2292.2973494676571</v>
      </c>
      <c r="AR77" s="33">
        <f>AR67+AR76</f>
        <v>2056</v>
      </c>
      <c r="AS77" s="33">
        <f t="shared" si="13"/>
        <v>-10.30832014540054</v>
      </c>
      <c r="AT77" s="33">
        <f>AT67+AT76</f>
        <v>2234.034473632033</v>
      </c>
      <c r="AU77" s="33">
        <f>AU67+AU76</f>
        <v>2062</v>
      </c>
      <c r="AV77" s="33">
        <f t="shared" si="14"/>
        <v>-7.7006185742668531</v>
      </c>
      <c r="AW77" s="33">
        <f>AW67+AW76</f>
        <v>1896.2611057131348</v>
      </c>
      <c r="AX77" s="33">
        <f>AX67+AX76</f>
        <v>1997</v>
      </c>
      <c r="AY77" s="33">
        <f>(AX77-AW77)/AW77*100</f>
        <v>5.3125012153313067</v>
      </c>
      <c r="AZ77" s="33">
        <f>AZ67+AZ76</f>
        <v>1606.7810268358992</v>
      </c>
      <c r="BA77" s="33">
        <f>BA67+BA76</f>
        <v>2026</v>
      </c>
      <c r="BB77" s="33">
        <f t="shared" si="16"/>
        <v>26.090610118146216</v>
      </c>
      <c r="BC77" s="33">
        <f>BC67+BC76</f>
        <v>1230.016287936965</v>
      </c>
      <c r="BD77" s="33">
        <f>BD67+BD76</f>
        <v>1708</v>
      </c>
      <c r="BE77" s="33">
        <f t="shared" si="17"/>
        <v>38.859949803163126</v>
      </c>
      <c r="BF77" s="33">
        <f>BF67+BF76</f>
        <v>770.00670959615638</v>
      </c>
      <c r="BG77" s="33">
        <f>BG67+BG76</f>
        <v>1040</v>
      </c>
      <c r="BH77" s="33">
        <f t="shared" si="18"/>
        <v>35.063758151594079</v>
      </c>
      <c r="BI77" s="33">
        <f>BI67+BI76</f>
        <v>615.53095623102342</v>
      </c>
      <c r="BJ77" s="33">
        <f>BJ67+BJ76</f>
        <v>1016</v>
      </c>
      <c r="BK77" s="33">
        <f t="shared" si="19"/>
        <v>65.06074791446737</v>
      </c>
      <c r="BL77" s="33">
        <f>BL67+BL76</f>
        <v>646.85996326142322</v>
      </c>
      <c r="BM77" s="33">
        <f>BM67+BM76</f>
        <v>1051</v>
      </c>
      <c r="BN77" s="33">
        <f t="shared" si="20"/>
        <v>62.477206766814049</v>
      </c>
      <c r="BO77" s="33">
        <f>BO67+BO76</f>
        <v>745.49571131287234</v>
      </c>
      <c r="BP77" s="33">
        <f>BP67+BP76</f>
        <v>1000</v>
      </c>
      <c r="BQ77" s="33">
        <f t="shared" si="21"/>
        <v>34.138933977088485</v>
      </c>
      <c r="BR77" s="33">
        <f>BR67+BR76</f>
        <v>1151.0603564338458</v>
      </c>
      <c r="BS77" s="33">
        <f>BS67+BS76</f>
        <v>1522</v>
      </c>
      <c r="BT77" s="33">
        <f t="shared" si="22"/>
        <v>32.225907311705164</v>
      </c>
      <c r="BU77" s="33">
        <f>BU67+BU76</f>
        <v>1346.5137632760807</v>
      </c>
      <c r="BV77" s="33">
        <f>BV67+BV76</f>
        <v>1762</v>
      </c>
      <c r="BW77" s="33">
        <f t="shared" si="23"/>
        <v>30.856441876467521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f>VLOOKUP(C78,'[1]Allocation '!C$1:D$65536,2,0)</f>
        <v>35</v>
      </c>
      <c r="E78" s="24">
        <f>VLOOKUP(C78,[1]Actuals!B$1:C$65536,2,0)</f>
        <v>36</v>
      </c>
      <c r="F78" s="24">
        <f>(E78-D78)/D78*100</f>
        <v>2.8571428571428572</v>
      </c>
      <c r="G78" s="24">
        <f>VLOOKUP(C78,'[1]Allocation '!C$1:E$65536,3,0)</f>
        <v>35</v>
      </c>
      <c r="H78" s="24">
        <f>VLOOKUP(C78,[1]Actuals!B$1:D$65536,3,0)</f>
        <v>36</v>
      </c>
      <c r="I78" s="24">
        <f t="shared" si="1"/>
        <v>2.8571428571428572</v>
      </c>
      <c r="J78" s="24">
        <f>VLOOKUP(C78,'[1]Allocation '!C$1:F$65536,4,0)</f>
        <v>35</v>
      </c>
      <c r="K78" s="24">
        <f>VLOOKUP(C78,[1]Actuals!B$1:E$65536,4,0)</f>
        <v>36</v>
      </c>
      <c r="L78" s="24">
        <f t="shared" si="2"/>
        <v>2.8571428571428572</v>
      </c>
      <c r="M78" s="24">
        <f>VLOOKUP(C78,'[1]Allocation '!C$1:G$65536,5,0)</f>
        <v>35</v>
      </c>
      <c r="N78" s="24">
        <f>VLOOKUP(C78,[1]Actuals!B$1:F$65536,5,0)</f>
        <v>36</v>
      </c>
      <c r="O78" s="24">
        <f t="shared" si="3"/>
        <v>2.8571428571428572</v>
      </c>
      <c r="P78" s="24">
        <f>VLOOKUP(C78,'[1]Allocation '!C$1:H$65536,6,0)</f>
        <v>35</v>
      </c>
      <c r="Q78" s="24">
        <f>VLOOKUP(C78,[1]Actuals!B$1:G$65536,6,0)</f>
        <v>36</v>
      </c>
      <c r="R78" s="24">
        <f t="shared" si="4"/>
        <v>2.8571428571428572</v>
      </c>
      <c r="S78" s="24">
        <f>VLOOKUP(C78,'[1]Allocation '!C$1:I$65536,7,0)</f>
        <v>35</v>
      </c>
      <c r="T78" s="24">
        <f>VLOOKUP(C78,[1]Actuals!B$1:H$65536,7,0)</f>
        <v>37</v>
      </c>
      <c r="U78" s="24">
        <f t="shared" si="5"/>
        <v>5.7142857142857144</v>
      </c>
      <c r="V78" s="25">
        <f>VLOOKUP(C78,'[1]Allocation '!C$1:J$65536,8,0)</f>
        <v>35</v>
      </c>
      <c r="W78" s="24">
        <f>VLOOKUP(C78,[1]Actuals!B$1:I$65536,8,0)</f>
        <v>38</v>
      </c>
      <c r="X78" s="24">
        <f t="shared" si="6"/>
        <v>8.5714285714285712</v>
      </c>
      <c r="Y78" s="24">
        <f>VLOOKUP(C78,'[1]Allocation '!C$1:K$65536,9,0)</f>
        <v>34.5</v>
      </c>
      <c r="Z78" s="24">
        <f>VLOOKUP(C78,[1]Actuals!B$1:J$65536,9,0)</f>
        <v>36</v>
      </c>
      <c r="AA78" s="24">
        <f t="shared" si="7"/>
        <v>4.3478260869565215</v>
      </c>
      <c r="AB78" s="24">
        <f>VLOOKUP(C78,'[1]Allocation '!C$1:L$65536,10,0)</f>
        <v>35.5</v>
      </c>
      <c r="AC78" s="24">
        <f>VLOOKUP(C78,[1]Actuals!B$1:K$65536,10,0)</f>
        <v>36</v>
      </c>
      <c r="AD78" s="24">
        <f t="shared" ref="AD78:AD84" si="48">(AC78-AB78)/AB78*100</f>
        <v>1.4084507042253522</v>
      </c>
      <c r="AE78" s="24">
        <f>VLOOKUP(C78,'[1]Allocation '!C$1:M$65536,11,0)</f>
        <v>34.5</v>
      </c>
      <c r="AF78" s="24">
        <f>VLOOKUP(C78,[1]Actuals!B$1:L$65536,11,0)</f>
        <v>36</v>
      </c>
      <c r="AG78" s="24">
        <f t="shared" si="9"/>
        <v>4.3478260869565215</v>
      </c>
      <c r="AH78" s="24">
        <f>VLOOKUP(C78,'[1]Allocation '!C$1:N$65536,12,0)</f>
        <v>35</v>
      </c>
      <c r="AI78" s="24">
        <f>VLOOKUP(C78,[1]Actuals!B$1:M$65536,12,0)</f>
        <v>44</v>
      </c>
      <c r="AJ78" s="24">
        <f t="shared" si="10"/>
        <v>25.714285714285712</v>
      </c>
      <c r="AK78" s="24">
        <f>VLOOKUP(C78,'[1]Allocation '!C$1:O$65536,13,0)</f>
        <v>35</v>
      </c>
      <c r="AL78" s="24">
        <f>VLOOKUP(C78,[1]Actuals!B$1:N$65536,13,0)</f>
        <v>36</v>
      </c>
      <c r="AM78" s="24">
        <f t="shared" si="11"/>
        <v>2.8571428571428572</v>
      </c>
      <c r="AN78" s="24">
        <f>VLOOKUP(C78,'[1]Allocation '!C$1:P$65536,14,0)</f>
        <v>35</v>
      </c>
      <c r="AO78" s="24">
        <f>VLOOKUP(C78,[1]Actuals!B$1:O$65536,14,0)</f>
        <v>35</v>
      </c>
      <c r="AP78" s="24">
        <f t="shared" si="12"/>
        <v>0</v>
      </c>
      <c r="AQ78" s="24">
        <f>VLOOKUP(C78,'[1]Allocation '!C$1:Q$65536,15,0)</f>
        <v>35</v>
      </c>
      <c r="AR78" s="24">
        <f>VLOOKUP(C78,[1]Actuals!B$1:P$65536,15,0)</f>
        <v>44</v>
      </c>
      <c r="AS78" s="24">
        <f t="shared" si="13"/>
        <v>25.714285714285712</v>
      </c>
      <c r="AT78" s="24">
        <f>VLOOKUP(C78,'[1]Allocation '!C$1:R$65536,16,0)</f>
        <v>35.5</v>
      </c>
      <c r="AU78" s="24">
        <f>VLOOKUP(C78,[1]Actuals!B$1:Q$65536,16,0)</f>
        <v>37</v>
      </c>
      <c r="AV78" s="24">
        <f t="shared" si="14"/>
        <v>4.225352112676056</v>
      </c>
      <c r="AW78" s="24">
        <f>VLOOKUP(C78,'[1]Allocation '!C$1:S$65536,17,0)</f>
        <v>35</v>
      </c>
      <c r="AX78" s="24">
        <f>VLOOKUP(C78,[1]Actuals!B$1:R$65536,17,0)</f>
        <v>37</v>
      </c>
      <c r="AY78" s="24">
        <f t="shared" ref="AY78:AY84" si="49">(AX78-AW78)/AW78*100</f>
        <v>5.7142857142857144</v>
      </c>
      <c r="AZ78" s="24">
        <f>VLOOKUP('[1]07.03.2024'!C78,'[1]Allocation '!C$1:T$65536,18,0)</f>
        <v>35</v>
      </c>
      <c r="BA78" s="24">
        <f>VLOOKUP(C78,[1]Actuals!B$1:S$65536,18,0)</f>
        <v>37</v>
      </c>
      <c r="BB78" s="24">
        <f t="shared" si="16"/>
        <v>5.7142857142857144</v>
      </c>
      <c r="BC78" s="24">
        <f>VLOOKUP(C78,'[1]Allocation '!C$1:U$65536,19,0)</f>
        <v>35</v>
      </c>
      <c r="BD78" s="24">
        <f>VLOOKUP(C78,[1]Actuals!B$1:T$65536,19,0)</f>
        <v>36</v>
      </c>
      <c r="BE78" s="24">
        <f t="shared" si="17"/>
        <v>2.8571428571428572</v>
      </c>
      <c r="BF78" s="24">
        <f>VLOOKUP(C78,'[1]Allocation '!C$1:V$65536,20,0)</f>
        <v>35</v>
      </c>
      <c r="BG78" s="24">
        <f>VLOOKUP(C78,[1]Actuals!B$1:U$65536,20,0)</f>
        <v>35</v>
      </c>
      <c r="BH78" s="24">
        <f t="shared" si="18"/>
        <v>0</v>
      </c>
      <c r="BI78" s="24">
        <f>VLOOKUP(C78,'[1]Allocation '!C$1:W$65536,21,0)</f>
        <v>35</v>
      </c>
      <c r="BJ78" s="24">
        <f>VLOOKUP(C78,[1]Actuals!B$1:V$65536,21,0)</f>
        <v>36</v>
      </c>
      <c r="BK78" s="24">
        <f t="shared" si="19"/>
        <v>2.8571428571428572</v>
      </c>
      <c r="BL78" s="24">
        <f>VLOOKUP(C78,'[1]Allocation '!C$1:X$65536,22,0)</f>
        <v>34.5</v>
      </c>
      <c r="BM78" s="24">
        <f>VLOOKUP(C78,[1]Actuals!B$1:W$65536,22,0)</f>
        <v>35</v>
      </c>
      <c r="BN78" s="24">
        <f t="shared" si="20"/>
        <v>1.4492753623188406</v>
      </c>
      <c r="BO78" s="24">
        <f>VLOOKUP(C78,'[1]Allocation '!C$1:Y$65536,23,0)</f>
        <v>34.5</v>
      </c>
      <c r="BP78" s="24">
        <f>VLOOKUP(C78,[1]Actuals!B$1:X$65536,23,0)</f>
        <v>36</v>
      </c>
      <c r="BQ78" s="24">
        <f t="shared" si="21"/>
        <v>4.3478260869565215</v>
      </c>
      <c r="BR78" s="24">
        <f>VLOOKUP(C78,'[1]Allocation '!C$1:Z$65536,24,0)</f>
        <v>35</v>
      </c>
      <c r="BS78" s="24">
        <f>VLOOKUP(C78,[1]Actuals!B$1:Y$65536,24,0)</f>
        <v>36</v>
      </c>
      <c r="BT78" s="24">
        <f t="shared" si="22"/>
        <v>2.8571428571428572</v>
      </c>
      <c r="BU78" s="24">
        <f>VLOOKUP(C78,'[1]Allocation '!C$1:AA$65536,25,0)</f>
        <v>35</v>
      </c>
      <c r="BV78" s="24">
        <f>VLOOKUP(C78,[1]Actuals!B$1:Z$65536,25,0)</f>
        <v>36</v>
      </c>
      <c r="BW78" s="24">
        <f t="shared" si="23"/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f>VLOOKUP(C79,'[1]Allocation '!C$1:D$65536,2,0)</f>
        <v>35</v>
      </c>
      <c r="E79" s="24">
        <f>VLOOKUP(C79,[1]Actuals!B$1:C$65536,2,0)</f>
        <v>36</v>
      </c>
      <c r="F79" s="24">
        <f t="shared" ref="F79:F84" si="50">(E79-D79)/D79*100</f>
        <v>2.8571428571428572</v>
      </c>
      <c r="G79" s="24">
        <f>VLOOKUP(C79,'[1]Allocation '!C$1:E$65536,3,0)</f>
        <v>35</v>
      </c>
      <c r="H79" s="24">
        <f>VLOOKUP(C79,[1]Actuals!B$1:D$65536,3,0)</f>
        <v>36</v>
      </c>
      <c r="I79" s="24">
        <f t="shared" si="1"/>
        <v>2.8571428571428572</v>
      </c>
      <c r="J79" s="24">
        <f>VLOOKUP(C79,'[1]Allocation '!C$1:F$65536,4,0)</f>
        <v>35</v>
      </c>
      <c r="K79" s="24">
        <f>VLOOKUP(C79,[1]Actuals!B$1:E$65536,4,0)</f>
        <v>35</v>
      </c>
      <c r="L79" s="24">
        <f t="shared" si="2"/>
        <v>0</v>
      </c>
      <c r="M79" s="24">
        <f>VLOOKUP(C79,'[1]Allocation '!C$1:G$65536,5,0)</f>
        <v>35</v>
      </c>
      <c r="N79" s="24">
        <f>VLOOKUP(C79,[1]Actuals!B$1:F$65536,5,0)</f>
        <v>36</v>
      </c>
      <c r="O79" s="24">
        <f t="shared" si="3"/>
        <v>2.8571428571428572</v>
      </c>
      <c r="P79" s="24">
        <f>VLOOKUP(C79,'[1]Allocation '!C$1:H$65536,6,0)</f>
        <v>35</v>
      </c>
      <c r="Q79" s="24">
        <f>VLOOKUP(C79,[1]Actuals!B$1:G$65536,6,0)</f>
        <v>36</v>
      </c>
      <c r="R79" s="24">
        <f t="shared" si="4"/>
        <v>2.8571428571428572</v>
      </c>
      <c r="S79" s="24">
        <f>VLOOKUP(C79,'[1]Allocation '!C$1:I$65536,7,0)</f>
        <v>35</v>
      </c>
      <c r="T79" s="24">
        <f>VLOOKUP(C79,[1]Actuals!B$1:H$65536,7,0)</f>
        <v>36</v>
      </c>
      <c r="U79" s="24">
        <f t="shared" si="5"/>
        <v>2.8571428571428572</v>
      </c>
      <c r="V79" s="25">
        <f>VLOOKUP(C79,'[1]Allocation '!C$1:J$65536,8,0)</f>
        <v>34.5</v>
      </c>
      <c r="W79" s="24">
        <f>VLOOKUP(C79,[1]Actuals!B$1:I$65536,8,0)</f>
        <v>29</v>
      </c>
      <c r="X79" s="24">
        <f t="shared" si="6"/>
        <v>-15.942028985507244</v>
      </c>
      <c r="Y79" s="24">
        <f>VLOOKUP(C79,'[1]Allocation '!C$1:K$65536,9,0)</f>
        <v>35</v>
      </c>
      <c r="Z79" s="24">
        <f>VLOOKUP(C79,[1]Actuals!B$1:J$65536,9,0)</f>
        <v>36</v>
      </c>
      <c r="AA79" s="24">
        <f t="shared" si="7"/>
        <v>2.8571428571428572</v>
      </c>
      <c r="AB79" s="24">
        <f>VLOOKUP(C79,'[1]Allocation '!C$1:L$65536,10,0)</f>
        <v>35</v>
      </c>
      <c r="AC79" s="24">
        <f>VLOOKUP(C79,[1]Actuals!B$1:K$65536,10,0)</f>
        <v>36</v>
      </c>
      <c r="AD79" s="24">
        <f t="shared" si="48"/>
        <v>2.8571428571428572</v>
      </c>
      <c r="AE79" s="24">
        <f>VLOOKUP(C79,'[1]Allocation '!C$1:M$65536,11,0)</f>
        <v>35</v>
      </c>
      <c r="AF79" s="24">
        <f>VLOOKUP(C79,[1]Actuals!B$1:L$65536,11,0)</f>
        <v>36</v>
      </c>
      <c r="AG79" s="24">
        <f t="shared" si="9"/>
        <v>2.8571428571428572</v>
      </c>
      <c r="AH79" s="24">
        <f>VLOOKUP(C79,'[1]Allocation '!C$1:N$65536,12,0)</f>
        <v>35</v>
      </c>
      <c r="AI79" s="24">
        <f>VLOOKUP(C79,[1]Actuals!B$1:M$65536,12,0)</f>
        <v>35</v>
      </c>
      <c r="AJ79" s="24">
        <f t="shared" si="10"/>
        <v>0</v>
      </c>
      <c r="AK79" s="24">
        <f>VLOOKUP(C79,'[1]Allocation '!C$1:O$65536,13,0)</f>
        <v>35</v>
      </c>
      <c r="AL79" s="24">
        <f>VLOOKUP(C79,[1]Actuals!B$1:N$65536,13,0)</f>
        <v>36</v>
      </c>
      <c r="AM79" s="24">
        <f t="shared" si="11"/>
        <v>2.8571428571428572</v>
      </c>
      <c r="AN79" s="24">
        <f>VLOOKUP(C79,'[1]Allocation '!C$1:P$65536,14,0)</f>
        <v>35</v>
      </c>
      <c r="AO79" s="24">
        <f>VLOOKUP(C79,[1]Actuals!B$1:O$65536,14,0)</f>
        <v>39</v>
      </c>
      <c r="AP79" s="24">
        <f t="shared" si="12"/>
        <v>11.428571428571429</v>
      </c>
      <c r="AQ79" s="24">
        <f>VLOOKUP(C79,'[1]Allocation '!C$1:Q$65536,15,0)</f>
        <v>35</v>
      </c>
      <c r="AR79" s="24">
        <f>VLOOKUP(C79,[1]Actuals!B$1:P$65536,15,0)</f>
        <v>36</v>
      </c>
      <c r="AS79" s="24">
        <f t="shared" si="13"/>
        <v>2.8571428571428572</v>
      </c>
      <c r="AT79" s="24">
        <f>VLOOKUP(C79,'[1]Allocation '!C$1:R$65536,16,0)</f>
        <v>34.5</v>
      </c>
      <c r="AU79" s="24">
        <f>VLOOKUP(C79,[1]Actuals!B$1:Q$65536,16,0)</f>
        <v>35</v>
      </c>
      <c r="AV79" s="24">
        <f t="shared" si="14"/>
        <v>1.4492753623188406</v>
      </c>
      <c r="AW79" s="24">
        <f>VLOOKUP(C79,'[1]Allocation '!C$1:S$65536,17,0)</f>
        <v>35</v>
      </c>
      <c r="AX79" s="24">
        <f>VLOOKUP(C79,[1]Actuals!B$1:R$65536,17,0)</f>
        <v>36</v>
      </c>
      <c r="AY79" s="24">
        <f t="shared" si="49"/>
        <v>2.8571428571428572</v>
      </c>
      <c r="AZ79" s="24">
        <f>VLOOKUP('[1]07.03.2024'!C79,'[1]Allocation '!C$1:T$65536,18,0)</f>
        <v>34.200000000000003</v>
      </c>
      <c r="BA79" s="24">
        <f>VLOOKUP(C79,[1]Actuals!B$1:S$65536,18,0)</f>
        <v>36</v>
      </c>
      <c r="BB79" s="24">
        <f t="shared" si="16"/>
        <v>5.2631578947368336</v>
      </c>
      <c r="BC79" s="24">
        <f>VLOOKUP(C79,'[1]Allocation '!C$1:U$65536,19,0)</f>
        <v>35</v>
      </c>
      <c r="BD79" s="24">
        <f>VLOOKUP(C79,[1]Actuals!B$1:T$65536,19,0)</f>
        <v>36</v>
      </c>
      <c r="BE79" s="24">
        <f t="shared" si="17"/>
        <v>2.8571428571428572</v>
      </c>
      <c r="BF79" s="24">
        <f>VLOOKUP(C79,'[1]Allocation '!C$1:V$65536,20,0)</f>
        <v>35</v>
      </c>
      <c r="BG79" s="24">
        <f>VLOOKUP(C79,[1]Actuals!B$1:U$65536,20,0)</f>
        <v>37</v>
      </c>
      <c r="BH79" s="24">
        <f t="shared" si="18"/>
        <v>5.7142857142857144</v>
      </c>
      <c r="BI79" s="24">
        <f>VLOOKUP(C79,'[1]Allocation '!C$1:W$65536,21,0)</f>
        <v>35</v>
      </c>
      <c r="BJ79" s="24">
        <f>VLOOKUP(C79,[1]Actuals!B$1:V$65536,21,0)</f>
        <v>35</v>
      </c>
      <c r="BK79" s="24">
        <f t="shared" si="19"/>
        <v>0</v>
      </c>
      <c r="BL79" s="24">
        <f>VLOOKUP(C79,'[1]Allocation '!C$1:X$65536,22,0)</f>
        <v>35</v>
      </c>
      <c r="BM79" s="24">
        <f>VLOOKUP(C79,[1]Actuals!B$1:W$65536,22,0)</f>
        <v>36</v>
      </c>
      <c r="BN79" s="24">
        <f t="shared" si="20"/>
        <v>2.8571428571428572</v>
      </c>
      <c r="BO79" s="24">
        <f>VLOOKUP(C79,'[1]Allocation '!C$1:Y$65536,23,0)</f>
        <v>35</v>
      </c>
      <c r="BP79" s="24">
        <f>VLOOKUP(C79,[1]Actuals!B$1:X$65536,23,0)</f>
        <v>36</v>
      </c>
      <c r="BQ79" s="24">
        <f t="shared" si="21"/>
        <v>2.8571428571428572</v>
      </c>
      <c r="BR79" s="24">
        <f>VLOOKUP(C79,'[1]Allocation '!C$1:Z$65536,24,0)</f>
        <v>35</v>
      </c>
      <c r="BS79" s="24">
        <f>VLOOKUP(C79,[1]Actuals!B$1:Y$65536,24,0)</f>
        <v>36</v>
      </c>
      <c r="BT79" s="24">
        <f t="shared" si="22"/>
        <v>2.8571428571428572</v>
      </c>
      <c r="BU79" s="24">
        <f>VLOOKUP(C79,'[1]Allocation '!C$1:AA$65536,25,0)</f>
        <v>35</v>
      </c>
      <c r="BV79" s="24">
        <f>VLOOKUP(C79,[1]Actuals!B$1:Z$65536,25,0)</f>
        <v>36</v>
      </c>
      <c r="BW79" s="24">
        <f t="shared" si="23"/>
        <v>2.8571428571428572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f>VLOOKUP(C80,'[1]Allocation '!C$1:D$65536,2,0)</f>
        <v>5</v>
      </c>
      <c r="E80" s="24">
        <f>VLOOKUP(C80,[1]Actuals!B$1:C$65536,2,0)</f>
        <v>5</v>
      </c>
      <c r="F80" s="24">
        <f t="shared" si="50"/>
        <v>0</v>
      </c>
      <c r="G80" s="24">
        <f>VLOOKUP(C80,'[1]Allocation '!C$1:E$65536,3,0)</f>
        <v>5</v>
      </c>
      <c r="H80" s="24">
        <f>VLOOKUP(C80,[1]Actuals!B$1:D$65536,3,0)</f>
        <v>5</v>
      </c>
      <c r="I80" s="24">
        <f t="shared" si="1"/>
        <v>0</v>
      </c>
      <c r="J80" s="24">
        <f>VLOOKUP(C80,'[1]Allocation '!C$1:F$65536,4,0)</f>
        <v>5</v>
      </c>
      <c r="K80" s="24">
        <f>VLOOKUP(C80,[1]Actuals!B$1:E$65536,4,0)</f>
        <v>5</v>
      </c>
      <c r="L80" s="24">
        <f t="shared" si="2"/>
        <v>0</v>
      </c>
      <c r="M80" s="24">
        <f>VLOOKUP(C80,'[1]Allocation '!C$1:G$65536,5,0)</f>
        <v>5</v>
      </c>
      <c r="N80" s="24">
        <f>VLOOKUP(C80,[1]Actuals!B$1:F$65536,5,0)</f>
        <v>5</v>
      </c>
      <c r="O80" s="24">
        <f t="shared" si="3"/>
        <v>0</v>
      </c>
      <c r="P80" s="24">
        <f>VLOOKUP(C80,'[1]Allocation '!C$1:H$65536,6,0)</f>
        <v>5</v>
      </c>
      <c r="Q80" s="24">
        <f>VLOOKUP(C80,[1]Actuals!B$1:G$65536,6,0)</f>
        <v>5</v>
      </c>
      <c r="R80" s="24">
        <f t="shared" si="4"/>
        <v>0</v>
      </c>
      <c r="S80" s="24">
        <f>VLOOKUP(C80,'[1]Allocation '!C$1:I$65536,7,0)</f>
        <v>5</v>
      </c>
      <c r="T80" s="24">
        <f>VLOOKUP(C80,[1]Actuals!B$1:H$65536,7,0)</f>
        <v>5</v>
      </c>
      <c r="U80" s="24">
        <f t="shared" si="5"/>
        <v>0</v>
      </c>
      <c r="V80" s="25">
        <f>VLOOKUP(C80,'[1]Allocation '!C$1:J$65536,8,0)</f>
        <v>5</v>
      </c>
      <c r="W80" s="24">
        <f>VLOOKUP(C80,[1]Actuals!B$1:I$65536,8,0)</f>
        <v>5</v>
      </c>
      <c r="X80" s="24">
        <f t="shared" si="6"/>
        <v>0</v>
      </c>
      <c r="Y80" s="24">
        <f>VLOOKUP(C80,'[1]Allocation '!C$1:K$65536,9,0)</f>
        <v>5</v>
      </c>
      <c r="Z80" s="24">
        <f>VLOOKUP(C80,[1]Actuals!B$1:J$65536,9,0)</f>
        <v>5</v>
      </c>
      <c r="AA80" s="24">
        <f t="shared" si="7"/>
        <v>0</v>
      </c>
      <c r="AB80" s="24">
        <f>VLOOKUP(C80,'[1]Allocation '!C$1:L$65536,10,0)</f>
        <v>5</v>
      </c>
      <c r="AC80" s="24">
        <f>VLOOKUP(C80,[1]Actuals!B$1:K$65536,10,0)</f>
        <v>5</v>
      </c>
      <c r="AD80" s="24">
        <f t="shared" si="48"/>
        <v>0</v>
      </c>
      <c r="AE80" s="24">
        <f>VLOOKUP(C80,'[1]Allocation '!C$1:M$65536,11,0)</f>
        <v>5</v>
      </c>
      <c r="AF80" s="24">
        <f>VLOOKUP(C80,[1]Actuals!B$1:L$65536,11,0)</f>
        <v>5</v>
      </c>
      <c r="AG80" s="24">
        <f t="shared" si="9"/>
        <v>0</v>
      </c>
      <c r="AH80" s="24">
        <f>VLOOKUP(C80,'[1]Allocation '!C$1:N$65536,12,0)</f>
        <v>5</v>
      </c>
      <c r="AI80" s="24">
        <f>VLOOKUP(C80,[1]Actuals!B$1:M$65536,12,0)</f>
        <v>5</v>
      </c>
      <c r="AJ80" s="24">
        <f t="shared" si="10"/>
        <v>0</v>
      </c>
      <c r="AK80" s="24">
        <f>VLOOKUP(C80,'[1]Allocation '!C$1:O$65536,13,0)</f>
        <v>5</v>
      </c>
      <c r="AL80" s="24">
        <f>VLOOKUP(C80,[1]Actuals!B$1:N$65536,13,0)</f>
        <v>5</v>
      </c>
      <c r="AM80" s="24">
        <f t="shared" si="11"/>
        <v>0</v>
      </c>
      <c r="AN80" s="24">
        <f>VLOOKUP(C80,'[1]Allocation '!C$1:P$65536,14,0)</f>
        <v>5</v>
      </c>
      <c r="AO80" s="24">
        <f>VLOOKUP(C80,[1]Actuals!B$1:O$65536,14,0)</f>
        <v>5</v>
      </c>
      <c r="AP80" s="24">
        <f t="shared" si="12"/>
        <v>0</v>
      </c>
      <c r="AQ80" s="24">
        <f>VLOOKUP(C80,'[1]Allocation '!C$1:Q$65536,15,0)</f>
        <v>5</v>
      </c>
      <c r="AR80" s="24">
        <f>VLOOKUP(C80,[1]Actuals!B$1:P$65536,15,0)</f>
        <v>5</v>
      </c>
      <c r="AS80" s="24">
        <f t="shared" si="13"/>
        <v>0</v>
      </c>
      <c r="AT80" s="24">
        <f>VLOOKUP(C80,'[1]Allocation '!C$1:R$65536,16,0)</f>
        <v>5</v>
      </c>
      <c r="AU80" s="24">
        <f>VLOOKUP(C80,[1]Actuals!B$1:Q$65536,16,0)</f>
        <v>5</v>
      </c>
      <c r="AV80" s="24">
        <f t="shared" si="14"/>
        <v>0</v>
      </c>
      <c r="AW80" s="24">
        <f>VLOOKUP(C80,'[1]Allocation '!C$1:S$65536,17,0)</f>
        <v>5</v>
      </c>
      <c r="AX80" s="24">
        <f>VLOOKUP(C80,[1]Actuals!B$1:R$65536,17,0)</f>
        <v>5</v>
      </c>
      <c r="AY80" s="24">
        <f t="shared" si="49"/>
        <v>0</v>
      </c>
      <c r="AZ80" s="24">
        <f>VLOOKUP('[1]07.03.2024'!C80,'[1]Allocation '!C$1:T$65536,18,0)</f>
        <v>5</v>
      </c>
      <c r="BA80" s="24">
        <f>VLOOKUP(C80,[1]Actuals!B$1:S$65536,18,0)</f>
        <v>5</v>
      </c>
      <c r="BB80" s="24">
        <f t="shared" si="16"/>
        <v>0</v>
      </c>
      <c r="BC80" s="24">
        <f>VLOOKUP(C80,'[1]Allocation '!C$1:U$65536,19,0)</f>
        <v>5</v>
      </c>
      <c r="BD80" s="24">
        <f>VLOOKUP(C80,[1]Actuals!B$1:T$65536,19,0)</f>
        <v>5</v>
      </c>
      <c r="BE80" s="24">
        <f t="shared" si="17"/>
        <v>0</v>
      </c>
      <c r="BF80" s="24">
        <f>VLOOKUP(C80,'[1]Allocation '!C$1:V$65536,20,0)</f>
        <v>5</v>
      </c>
      <c r="BG80" s="24">
        <f>VLOOKUP(C80,[1]Actuals!B$1:U$65536,20,0)</f>
        <v>5</v>
      </c>
      <c r="BH80" s="24">
        <f t="shared" si="18"/>
        <v>0</v>
      </c>
      <c r="BI80" s="24">
        <f>VLOOKUP(C80,'[1]Allocation '!C$1:W$65536,21,0)</f>
        <v>5</v>
      </c>
      <c r="BJ80" s="24">
        <f>VLOOKUP(C80,[1]Actuals!B$1:V$65536,21,0)</f>
        <v>5</v>
      </c>
      <c r="BK80" s="24">
        <f t="shared" si="19"/>
        <v>0</v>
      </c>
      <c r="BL80" s="24">
        <f>VLOOKUP(C80,'[1]Allocation '!C$1:X$65536,22,0)</f>
        <v>5</v>
      </c>
      <c r="BM80" s="24">
        <f>VLOOKUP(C80,[1]Actuals!B$1:W$65536,22,0)</f>
        <v>5</v>
      </c>
      <c r="BN80" s="24">
        <f t="shared" si="20"/>
        <v>0</v>
      </c>
      <c r="BO80" s="24">
        <f>VLOOKUP(C80,'[1]Allocation '!C$1:Y$65536,23,0)</f>
        <v>5</v>
      </c>
      <c r="BP80" s="24">
        <f>VLOOKUP(C80,[1]Actuals!B$1:X$65536,23,0)</f>
        <v>5</v>
      </c>
      <c r="BQ80" s="24">
        <f t="shared" si="21"/>
        <v>0</v>
      </c>
      <c r="BR80" s="24">
        <f>VLOOKUP(C80,'[1]Allocation '!C$1:Z$65536,24,0)</f>
        <v>5</v>
      </c>
      <c r="BS80" s="24">
        <f>VLOOKUP(C80,[1]Actuals!B$1:Y$65536,24,0)</f>
        <v>5</v>
      </c>
      <c r="BT80" s="24">
        <f t="shared" si="22"/>
        <v>0</v>
      </c>
      <c r="BU80" s="24">
        <f>VLOOKUP(C80,'[1]Allocation '!C$1:AA$65536,25,0)</f>
        <v>5</v>
      </c>
      <c r="BV80" s="24">
        <f>VLOOKUP(C80,[1]Actuals!B$1:Z$65536,25,0)</f>
        <v>5</v>
      </c>
      <c r="BW80" s="24">
        <f t="shared" si="23"/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f>VLOOKUP(C81,'[1]Allocation '!C$1:D$65536,2,0)</f>
        <v>8</v>
      </c>
      <c r="E81" s="24">
        <f>VLOOKUP(C81,[1]Actuals!B$1:C$65536,2,0)</f>
        <v>5</v>
      </c>
      <c r="F81" s="24">
        <f t="shared" si="50"/>
        <v>-37.5</v>
      </c>
      <c r="G81" s="24">
        <f>VLOOKUP(C81,'[1]Allocation '!C$1:E$65536,3,0)</f>
        <v>8</v>
      </c>
      <c r="H81" s="24">
        <f>VLOOKUP(C81,[1]Actuals!B$1:D$65536,3,0)</f>
        <v>5</v>
      </c>
      <c r="I81" s="24">
        <f t="shared" si="1"/>
        <v>-37.5</v>
      </c>
      <c r="J81" s="24">
        <f>VLOOKUP(C81,'[1]Allocation '!C$1:F$65536,4,0)</f>
        <v>8</v>
      </c>
      <c r="K81" s="24">
        <f>VLOOKUP(C81,[1]Actuals!B$1:E$65536,4,0)</f>
        <v>5</v>
      </c>
      <c r="L81" s="24">
        <f t="shared" si="2"/>
        <v>-37.5</v>
      </c>
      <c r="M81" s="24">
        <f>VLOOKUP(C81,'[1]Allocation '!C$1:G$65536,5,0)</f>
        <v>8</v>
      </c>
      <c r="N81" s="24">
        <f>VLOOKUP(C81,[1]Actuals!B$1:F$65536,5,0)</f>
        <v>5</v>
      </c>
      <c r="O81" s="24">
        <f t="shared" si="3"/>
        <v>-37.5</v>
      </c>
      <c r="P81" s="24">
        <f>VLOOKUP(C81,'[1]Allocation '!C$1:H$65536,6,0)</f>
        <v>8</v>
      </c>
      <c r="Q81" s="24">
        <f>VLOOKUP(C81,[1]Actuals!B$1:G$65536,6,0)</f>
        <v>5</v>
      </c>
      <c r="R81" s="24">
        <f t="shared" si="4"/>
        <v>-37.5</v>
      </c>
      <c r="S81" s="24">
        <f>VLOOKUP(C81,'[1]Allocation '!C$1:I$65536,7,0)</f>
        <v>8</v>
      </c>
      <c r="T81" s="24">
        <f>VLOOKUP(C81,[1]Actuals!B$1:H$65536,7,0)</f>
        <v>5</v>
      </c>
      <c r="U81" s="24">
        <f t="shared" si="5"/>
        <v>-37.5</v>
      </c>
      <c r="V81" s="25">
        <f>VLOOKUP(C81,'[1]Allocation '!C$1:J$65536,8,0)</f>
        <v>8</v>
      </c>
      <c r="W81" s="24">
        <f>VLOOKUP(C81,[1]Actuals!B$1:I$65536,8,0)</f>
        <v>5</v>
      </c>
      <c r="X81" s="24">
        <f t="shared" si="6"/>
        <v>-37.5</v>
      </c>
      <c r="Y81" s="24">
        <f>VLOOKUP(C81,'[1]Allocation '!C$1:K$65536,9,0)</f>
        <v>8</v>
      </c>
      <c r="Z81" s="24">
        <f>VLOOKUP(C81,[1]Actuals!B$1:J$65536,9,0)</f>
        <v>5</v>
      </c>
      <c r="AA81" s="24">
        <f t="shared" si="7"/>
        <v>-37.5</v>
      </c>
      <c r="AB81" s="24">
        <f>VLOOKUP(C81,'[1]Allocation '!C$1:L$65536,10,0)</f>
        <v>8</v>
      </c>
      <c r="AC81" s="24">
        <f>VLOOKUP(C81,[1]Actuals!B$1:K$65536,10,0)</f>
        <v>5</v>
      </c>
      <c r="AD81" s="24">
        <f t="shared" si="48"/>
        <v>-37.5</v>
      </c>
      <c r="AE81" s="24">
        <f>VLOOKUP(C81,'[1]Allocation '!C$1:M$65536,11,0)</f>
        <v>8</v>
      </c>
      <c r="AF81" s="24">
        <f>VLOOKUP(C81,[1]Actuals!B$1:L$65536,11,0)</f>
        <v>5</v>
      </c>
      <c r="AG81" s="24">
        <f t="shared" si="9"/>
        <v>-37.5</v>
      </c>
      <c r="AH81" s="24">
        <f>VLOOKUP(C81,'[1]Allocation '!C$1:N$65536,12,0)</f>
        <v>8</v>
      </c>
      <c r="AI81" s="24">
        <f>VLOOKUP(C81,[1]Actuals!B$1:M$65536,12,0)</f>
        <v>5</v>
      </c>
      <c r="AJ81" s="24">
        <f t="shared" si="10"/>
        <v>-37.5</v>
      </c>
      <c r="AK81" s="24">
        <f>VLOOKUP(C81,'[1]Allocation '!C$1:O$65536,13,0)</f>
        <v>8</v>
      </c>
      <c r="AL81" s="24">
        <f>VLOOKUP(C81,[1]Actuals!B$1:N$65536,13,0)</f>
        <v>5</v>
      </c>
      <c r="AM81" s="24">
        <f t="shared" si="11"/>
        <v>-37.5</v>
      </c>
      <c r="AN81" s="24">
        <f>VLOOKUP(C81,'[1]Allocation '!C$1:P$65536,14,0)</f>
        <v>8</v>
      </c>
      <c r="AO81" s="24">
        <f>VLOOKUP(C81,[1]Actuals!B$1:O$65536,14,0)</f>
        <v>5</v>
      </c>
      <c r="AP81" s="24">
        <f t="shared" si="12"/>
        <v>-37.5</v>
      </c>
      <c r="AQ81" s="24">
        <f>VLOOKUP(C81,'[1]Allocation '!C$1:Q$65536,15,0)</f>
        <v>8</v>
      </c>
      <c r="AR81" s="24">
        <f>VLOOKUP(C81,[1]Actuals!B$1:P$65536,15,0)</f>
        <v>5</v>
      </c>
      <c r="AS81" s="24">
        <f t="shared" si="13"/>
        <v>-37.5</v>
      </c>
      <c r="AT81" s="24">
        <f>VLOOKUP(C81,'[1]Allocation '!C$1:R$65536,16,0)</f>
        <v>8</v>
      </c>
      <c r="AU81" s="24">
        <f>VLOOKUP(C81,[1]Actuals!B$1:Q$65536,16,0)</f>
        <v>5</v>
      </c>
      <c r="AV81" s="24">
        <f t="shared" si="14"/>
        <v>-37.5</v>
      </c>
      <c r="AW81" s="24">
        <f>VLOOKUP(C81,'[1]Allocation '!C$1:S$65536,17,0)</f>
        <v>8</v>
      </c>
      <c r="AX81" s="24">
        <f>VLOOKUP(C81,[1]Actuals!B$1:R$65536,17,0)</f>
        <v>5</v>
      </c>
      <c r="AY81" s="24">
        <f t="shared" si="49"/>
        <v>-37.5</v>
      </c>
      <c r="AZ81" s="24">
        <f>VLOOKUP('[1]07.03.2024'!C81,'[1]Allocation '!C$1:T$65536,18,0)</f>
        <v>8</v>
      </c>
      <c r="BA81" s="24">
        <f>VLOOKUP(C81,[1]Actuals!B$1:S$65536,18,0)</f>
        <v>5</v>
      </c>
      <c r="BB81" s="24">
        <f t="shared" si="16"/>
        <v>-37.5</v>
      </c>
      <c r="BC81" s="24">
        <f>VLOOKUP(C81,'[1]Allocation '!C$1:U$65536,19,0)</f>
        <v>8</v>
      </c>
      <c r="BD81" s="24">
        <f>VLOOKUP(C81,[1]Actuals!B$1:T$65536,19,0)</f>
        <v>5</v>
      </c>
      <c r="BE81" s="24">
        <f t="shared" si="17"/>
        <v>-37.5</v>
      </c>
      <c r="BF81" s="24">
        <f>VLOOKUP(C81,'[1]Allocation '!C$1:V$65536,20,0)</f>
        <v>8</v>
      </c>
      <c r="BG81" s="24">
        <f>VLOOKUP(C81,[1]Actuals!B$1:U$65536,20,0)</f>
        <v>5</v>
      </c>
      <c r="BH81" s="24">
        <f t="shared" si="18"/>
        <v>-37.5</v>
      </c>
      <c r="BI81" s="24">
        <f>VLOOKUP(C81,'[1]Allocation '!C$1:W$65536,21,0)</f>
        <v>8</v>
      </c>
      <c r="BJ81" s="24">
        <f>VLOOKUP(C81,[1]Actuals!B$1:V$65536,21,0)</f>
        <v>5</v>
      </c>
      <c r="BK81" s="24">
        <f t="shared" si="19"/>
        <v>-37.5</v>
      </c>
      <c r="BL81" s="24">
        <f>VLOOKUP(C81,'[1]Allocation '!C$1:X$65536,22,0)</f>
        <v>8</v>
      </c>
      <c r="BM81" s="24">
        <f>VLOOKUP(C81,[1]Actuals!B$1:W$65536,22,0)</f>
        <v>5</v>
      </c>
      <c r="BN81" s="24">
        <f t="shared" si="20"/>
        <v>-37.5</v>
      </c>
      <c r="BO81" s="24">
        <f>VLOOKUP(C81,'[1]Allocation '!C$1:Y$65536,23,0)</f>
        <v>8</v>
      </c>
      <c r="BP81" s="24">
        <f>VLOOKUP(C81,[1]Actuals!B$1:X$65536,23,0)</f>
        <v>5</v>
      </c>
      <c r="BQ81" s="24">
        <f t="shared" si="21"/>
        <v>-37.5</v>
      </c>
      <c r="BR81" s="24">
        <f>VLOOKUP(C81,'[1]Allocation '!C$1:Z$65536,24,0)</f>
        <v>8</v>
      </c>
      <c r="BS81" s="24">
        <f>VLOOKUP(C81,[1]Actuals!B$1:Y$65536,24,0)</f>
        <v>5</v>
      </c>
      <c r="BT81" s="24">
        <f t="shared" si="22"/>
        <v>-37.5</v>
      </c>
      <c r="BU81" s="24">
        <f>VLOOKUP(C81,'[1]Allocation '!C$1:AA$65536,25,0)</f>
        <v>8</v>
      </c>
      <c r="BV81" s="24">
        <f>VLOOKUP(C81,[1]Actuals!B$1:Z$65536,25,0)</f>
        <v>5</v>
      </c>
      <c r="BW81" s="24">
        <f>(BV81-BU81)/BU81*100</f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f>VLOOKUP(C82,'[1]Allocation '!C$1:D$65536,2,0)</f>
        <v>17.666666666666668</v>
      </c>
      <c r="E82" s="24">
        <f>VLOOKUP(C82,[1]Actuals!B$1:C$65536,2,0)</f>
        <v>16</v>
      </c>
      <c r="F82" s="24">
        <f t="shared" si="50"/>
        <v>-9.4339622641509493</v>
      </c>
      <c r="G82" s="24">
        <f>VLOOKUP(C82,'[1]Allocation '!C$1:E$65536,3,0)</f>
        <v>5.666666666666667</v>
      </c>
      <c r="H82" s="24">
        <f>VLOOKUP(C82,[1]Actuals!B$1:D$65536,3,0)</f>
        <v>6</v>
      </c>
      <c r="I82" s="24">
        <f t="shared" si="1"/>
        <v>5.8823529411764648</v>
      </c>
      <c r="J82" s="24">
        <f>VLOOKUP(C82,'[1]Allocation '!C$1:F$65536,4,0)</f>
        <v>22.333333333333332</v>
      </c>
      <c r="K82" s="24">
        <f>VLOOKUP(C82,[1]Actuals!B$1:E$65536,4,0)</f>
        <v>16</v>
      </c>
      <c r="L82" s="24">
        <f t="shared" si="2"/>
        <v>-28.35820895522388</v>
      </c>
      <c r="M82" s="24">
        <f>VLOOKUP(C82,'[1]Allocation '!C$1:G$65536,5,0)</f>
        <v>14.666666666666668</v>
      </c>
      <c r="N82" s="24">
        <f>VLOOKUP(C82,[1]Actuals!B$1:F$65536,5,0)</f>
        <v>3</v>
      </c>
      <c r="O82" s="24">
        <f>(N82-M82)/M82*100</f>
        <v>-79.545454545454547</v>
      </c>
      <c r="P82" s="24">
        <f>VLOOKUP(C82,'[1]Allocation '!C$1:H$65536,6,0)</f>
        <v>15.333333333333332</v>
      </c>
      <c r="Q82" s="24">
        <f>VLOOKUP(C82,[1]Actuals!B$1:G$65536,6,0)</f>
        <v>43</v>
      </c>
      <c r="R82" s="24">
        <f t="shared" si="4"/>
        <v>180.43478260869568</v>
      </c>
      <c r="S82" s="24">
        <f>VLOOKUP(C82,'[1]Allocation '!C$1:I$65536,7,0)</f>
        <v>13</v>
      </c>
      <c r="T82" s="24">
        <f>VLOOKUP(C82,[1]Actuals!B$1:H$65536,7,0)</f>
        <v>38</v>
      </c>
      <c r="U82" s="24">
        <f t="shared" si="5"/>
        <v>192.30769230769232</v>
      </c>
      <c r="V82" s="25">
        <f>VLOOKUP(C82,'[1]Allocation '!C$1:J$65536,8,0)</f>
        <v>10.666666666666666</v>
      </c>
      <c r="W82" s="24">
        <f>VLOOKUP(C82,[1]Actuals!B$1:I$65536,8,0)</f>
        <v>28</v>
      </c>
      <c r="X82" s="24">
        <f t="shared" si="6"/>
        <v>162.50000000000003</v>
      </c>
      <c r="Y82" s="24">
        <f>VLOOKUP(C82,'[1]Allocation '!C$1:K$65536,9,0)</f>
        <v>29</v>
      </c>
      <c r="Z82" s="24">
        <v>9</v>
      </c>
      <c r="AA82" s="24">
        <f t="shared" si="7"/>
        <v>-68.965517241379317</v>
      </c>
      <c r="AB82" s="24">
        <f>VLOOKUP(C82,'[1]Allocation '!C$1:L$65536,10,0)</f>
        <v>22.666666666666668</v>
      </c>
      <c r="AC82" s="24">
        <f>VLOOKUP(C82,[1]Actuals!B$1:K$65536,10,0)</f>
        <v>6</v>
      </c>
      <c r="AD82" s="24">
        <f t="shared" si="48"/>
        <v>-73.529411764705884</v>
      </c>
      <c r="AE82" s="24">
        <f>VLOOKUP(C82,'[1]Allocation '!C$1:M$65536,11,0)</f>
        <v>37</v>
      </c>
      <c r="AF82" s="24">
        <f>VLOOKUP(C82,[1]Actuals!B$1:L$65536,11,0)</f>
        <v>58</v>
      </c>
      <c r="AG82" s="24">
        <f t="shared" si="9"/>
        <v>56.756756756756758</v>
      </c>
      <c r="AH82" s="24">
        <f>VLOOKUP(C82,'[1]Allocation '!C$1:N$65536,12,0)</f>
        <v>31.333333333333336</v>
      </c>
      <c r="AI82" s="24">
        <f>VLOOKUP(C82,[1]Actuals!B$1:M$65536,12,0)</f>
        <v>45</v>
      </c>
      <c r="AJ82" s="24">
        <f t="shared" si="10"/>
        <v>43.617021276595736</v>
      </c>
      <c r="AK82" s="24">
        <f>VLOOKUP(C82,'[1]Allocation '!C$1:O$65536,13,0)</f>
        <v>13</v>
      </c>
      <c r="AL82" s="24">
        <f>VLOOKUP(C82,[1]Actuals!B$1:N$65536,13,0)</f>
        <v>27</v>
      </c>
      <c r="AM82" s="24">
        <f t="shared" si="11"/>
        <v>107.69230769230769</v>
      </c>
      <c r="AN82" s="24">
        <f>VLOOKUP(C82,'[1]Allocation '!C$1:P$65536,14,0)</f>
        <v>32.333333333333336</v>
      </c>
      <c r="AO82" s="24">
        <f>VLOOKUP(C82,[1]Actuals!B$1:O$65536,14,0)</f>
        <v>32</v>
      </c>
      <c r="AP82" s="24">
        <f t="shared" si="12"/>
        <v>-1.0309278350515536</v>
      </c>
      <c r="AQ82" s="24">
        <f>VLOOKUP(C82,'[1]Allocation '!C$1:Q$65536,15,0)</f>
        <v>21</v>
      </c>
      <c r="AR82" s="24">
        <f>VLOOKUP(C82,[1]Actuals!B$1:P$65536,15,0)</f>
        <v>-4</v>
      </c>
      <c r="AS82" s="24">
        <f t="shared" si="13"/>
        <v>-119.04761904761905</v>
      </c>
      <c r="AT82" s="24">
        <f>VLOOKUP(C82,'[1]Allocation '!C$1:R$65536,16,0)</f>
        <v>13.5</v>
      </c>
      <c r="AU82" s="24">
        <f>VLOOKUP(C82,[1]Actuals!B$1:Q$65536,16,0)</f>
        <v>15</v>
      </c>
      <c r="AV82" s="24">
        <f t="shared" si="14"/>
        <v>11.111111111111111</v>
      </c>
      <c r="AW82" s="24">
        <f>VLOOKUP(C82,'[1]Allocation '!C$1:S$65536,17,0)</f>
        <v>29</v>
      </c>
      <c r="AX82" s="24">
        <f>VLOOKUP(C82,[1]Actuals!B$1:R$65536,17,0)</f>
        <v>-6</v>
      </c>
      <c r="AY82" s="24">
        <f t="shared" si="49"/>
        <v>-120.68965517241379</v>
      </c>
      <c r="AZ82" s="24">
        <f>VLOOKUP('[1]07.03.2024'!C82,'[1]Allocation '!C$1:T$65536,18,0)</f>
        <v>28</v>
      </c>
      <c r="BA82" s="24">
        <f>VLOOKUP(C82,[1]Actuals!B$1:S$65536,18,0)</f>
        <v>33</v>
      </c>
      <c r="BB82" s="24">
        <f t="shared" si="16"/>
        <v>17.857142857142858</v>
      </c>
      <c r="BC82" s="24">
        <f>VLOOKUP(C82,'[1]Allocation '!C$1:U$65536,19,0)</f>
        <v>28.666666666666668</v>
      </c>
      <c r="BD82" s="24">
        <f>VLOOKUP(C82,[1]Actuals!B$1:T$65536,19,0)</f>
        <v>40</v>
      </c>
      <c r="BE82" s="24">
        <f t="shared" si="17"/>
        <v>39.534883720930225</v>
      </c>
      <c r="BF82" s="24">
        <f>VLOOKUP(C82,'[1]Allocation '!C$1:V$65536,20,0)</f>
        <v>13.333333333333334</v>
      </c>
      <c r="BG82" s="24">
        <f>VLOOKUP(C82,[1]Actuals!B$1:U$65536,20,0)</f>
        <v>37</v>
      </c>
      <c r="BH82" s="24">
        <f t="shared" si="18"/>
        <v>177.49999999999997</v>
      </c>
      <c r="BI82" s="24">
        <f>VLOOKUP(C82,'[1]Allocation '!C$1:W$65536,21,0)</f>
        <v>28</v>
      </c>
      <c r="BJ82" s="24">
        <f>VLOOKUP(C82,[1]Actuals!B$1:V$65536,21,0)</f>
        <v>19</v>
      </c>
      <c r="BK82" s="24">
        <f t="shared" si="19"/>
        <v>-32.142857142857146</v>
      </c>
      <c r="BL82" s="24">
        <f>VLOOKUP(C82,'[1]Allocation '!C$1:X$65536,22,0)</f>
        <v>31</v>
      </c>
      <c r="BM82" s="24">
        <f>VLOOKUP(C82,[1]Actuals!B$1:W$65536,22,0)</f>
        <v>33</v>
      </c>
      <c r="BN82" s="24">
        <f t="shared" si="20"/>
        <v>6.4516129032258061</v>
      </c>
      <c r="BO82" s="24">
        <f>VLOOKUP(C82,'[1]Allocation '!C$1:Y$65536,23,0)</f>
        <v>28</v>
      </c>
      <c r="BP82" s="24">
        <f>VLOOKUP(C82,[1]Actuals!B$1:X$65536,23,0)</f>
        <v>45</v>
      </c>
      <c r="BQ82" s="24">
        <f t="shared" si="21"/>
        <v>60.714285714285708</v>
      </c>
      <c r="BR82" s="24">
        <f>VLOOKUP(C82,'[1]Allocation '!C$1:Z$65536,24,0)</f>
        <v>35</v>
      </c>
      <c r="BS82" s="24">
        <f>VLOOKUP(C82,[1]Actuals!B$1:Y$65536,24,0)</f>
        <v>29</v>
      </c>
      <c r="BT82" s="24">
        <f t="shared" si="22"/>
        <v>-17.142857142857142</v>
      </c>
      <c r="BU82" s="24">
        <f>VLOOKUP(C82,'[1]Allocation '!C$1:AA$65536,25,0)</f>
        <v>7.3333333333333339</v>
      </c>
      <c r="BV82" s="24">
        <f>VLOOKUP(C82,[1]Actuals!B$1:Z$65536,25,0)</f>
        <v>-25</v>
      </c>
      <c r="BW82" s="24">
        <f t="shared" si="23"/>
        <v>-440.90909090909093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f>VLOOKUP(C83,'[1]Allocation '!C$1:D$65536,2,0)</f>
        <v>3</v>
      </c>
      <c r="E83" s="24">
        <f>VLOOKUP(C83,[1]Actuals!B$1:C$65536,2,0)</f>
        <v>6</v>
      </c>
      <c r="F83" s="24">
        <f t="shared" si="50"/>
        <v>100</v>
      </c>
      <c r="G83" s="24">
        <f>VLOOKUP(C83,'[1]Allocation '!C$1:E$65536,3,0)</f>
        <v>2</v>
      </c>
      <c r="H83" s="24">
        <f>VLOOKUP(C83,[1]Actuals!B$1:D$65536,3,0)</f>
        <v>6</v>
      </c>
      <c r="I83" s="24">
        <f t="shared" si="1"/>
        <v>200</v>
      </c>
      <c r="J83" s="24">
        <f>VLOOKUP(C83,'[1]Allocation '!C$1:F$65536,4,0)</f>
        <v>2</v>
      </c>
      <c r="K83" s="24">
        <f>VLOOKUP(C83,[1]Actuals!B$1:E$65536,4,0)</f>
        <v>4</v>
      </c>
      <c r="L83" s="24">
        <f t="shared" si="2"/>
        <v>100</v>
      </c>
      <c r="M83" s="24">
        <f>VLOOKUP(C83,'[1]Allocation '!C$1:G$65536,5,0)</f>
        <v>2</v>
      </c>
      <c r="N83" s="24">
        <f>VLOOKUP(C83,[1]Actuals!B$1:F$65536,5,0)</f>
        <v>6</v>
      </c>
      <c r="O83" s="24">
        <f t="shared" si="3"/>
        <v>200</v>
      </c>
      <c r="P83" s="24">
        <f>VLOOKUP(C83,'[1]Allocation '!C$1:H$65536,6,0)</f>
        <v>2</v>
      </c>
      <c r="Q83" s="24">
        <f>VLOOKUP(C83,[1]Actuals!B$1:G$65536,6,0)</f>
        <v>6</v>
      </c>
      <c r="R83" s="24">
        <f t="shared" si="4"/>
        <v>200</v>
      </c>
      <c r="S83" s="24">
        <f>VLOOKUP(C83,'[1]Allocation '!C$1:I$65536,7,0)</f>
        <v>3</v>
      </c>
      <c r="T83" s="24">
        <f>VLOOKUP(C83,[1]Actuals!B$1:H$65536,7,0)</f>
        <v>6</v>
      </c>
      <c r="U83" s="24">
        <f t="shared" si="5"/>
        <v>100</v>
      </c>
      <c r="V83" s="25">
        <f>VLOOKUP(C83,'[1]Allocation '!C$1:J$65536,8,0)</f>
        <v>7</v>
      </c>
      <c r="W83" s="24">
        <f>VLOOKUP(C83,[1]Actuals!B$1:I$65536,8,0)</f>
        <v>8</v>
      </c>
      <c r="X83" s="24">
        <f t="shared" si="6"/>
        <v>14.285714285714285</v>
      </c>
      <c r="Y83" s="24">
        <f>VLOOKUP(C83,'[1]Allocation '!C$1:K$65536,9,0)</f>
        <v>8</v>
      </c>
      <c r="Z83" s="24">
        <f>VLOOKUP(C83,[1]Actuals!B$1:J$65536,9,0)</f>
        <v>8</v>
      </c>
      <c r="AA83" s="24">
        <f t="shared" si="7"/>
        <v>0</v>
      </c>
      <c r="AB83" s="24">
        <f>VLOOKUP(C83,'[1]Allocation '!C$1:L$65536,10,0)</f>
        <v>8</v>
      </c>
      <c r="AC83" s="24">
        <f>VLOOKUP(C83,[1]Actuals!B$1:K$65536,10,0)</f>
        <v>8</v>
      </c>
      <c r="AD83" s="24">
        <f t="shared" si="48"/>
        <v>0</v>
      </c>
      <c r="AE83" s="24">
        <f>VLOOKUP(C83,'[1]Allocation '!C$1:M$65536,11,0)</f>
        <v>9</v>
      </c>
      <c r="AF83" s="24">
        <f>VLOOKUP(C83,[1]Actuals!B$1:L$65536,11,0)</f>
        <v>8</v>
      </c>
      <c r="AG83" s="24">
        <f t="shared" si="9"/>
        <v>-11.111111111111111</v>
      </c>
      <c r="AH83" s="24">
        <f>VLOOKUP(C83,'[1]Allocation '!C$1:N$65536,12,0)</f>
        <v>9</v>
      </c>
      <c r="AI83" s="24">
        <f>VLOOKUP(C83,[1]Actuals!B$1:M$65536,12,0)</f>
        <v>7</v>
      </c>
      <c r="AJ83" s="24">
        <f t="shared" si="10"/>
        <v>-22.222222222222221</v>
      </c>
      <c r="AK83" s="24">
        <f>VLOOKUP(C83,'[1]Allocation '!C$1:O$65536,13,0)</f>
        <v>9</v>
      </c>
      <c r="AL83" s="24">
        <f>VLOOKUP(C83,[1]Actuals!B$1:N$65536,13,0)</f>
        <v>8</v>
      </c>
      <c r="AM83" s="24">
        <f t="shared" si="11"/>
        <v>-11.111111111111111</v>
      </c>
      <c r="AN83" s="24">
        <f>VLOOKUP(C83,'[1]Allocation '!C$1:P$65536,14,0)</f>
        <v>7</v>
      </c>
      <c r="AO83" s="24">
        <f>VLOOKUP(C83,[1]Actuals!B$1:O$65536,14,0)</f>
        <v>6</v>
      </c>
      <c r="AP83" s="24">
        <f t="shared" si="12"/>
        <v>-14.285714285714285</v>
      </c>
      <c r="AQ83" s="24">
        <f>VLOOKUP(C83,'[1]Allocation '!C$1:Q$65536,15,0)</f>
        <v>7</v>
      </c>
      <c r="AR83" s="24">
        <f>VLOOKUP(C83,[1]Actuals!B$1:P$65536,15,0)</f>
        <v>8</v>
      </c>
      <c r="AS83" s="24">
        <f t="shared" si="13"/>
        <v>14.285714285714285</v>
      </c>
      <c r="AT83" s="24">
        <f>VLOOKUP(C83,'[1]Allocation '!C$1:R$65536,16,0)</f>
        <v>8.5</v>
      </c>
      <c r="AU83" s="24">
        <f>VLOOKUP(C83,[1]Actuals!B$1:Q$65536,16,0)</f>
        <v>8</v>
      </c>
      <c r="AV83" s="24">
        <f t="shared" si="14"/>
        <v>-5.8823529411764701</v>
      </c>
      <c r="AW83" s="24">
        <f>VLOOKUP(C83,'[1]Allocation '!C$1:S$65536,17,0)</f>
        <v>5</v>
      </c>
      <c r="AX83" s="24">
        <f>VLOOKUP(C83,[1]Actuals!B$1:R$65536,17,0)</f>
        <v>8</v>
      </c>
      <c r="AY83" s="24">
        <f t="shared" si="49"/>
        <v>60</v>
      </c>
      <c r="AZ83" s="24">
        <f>VLOOKUP('[1]07.03.2024'!C83,'[1]Allocation '!C$1:T$65536,18,0)</f>
        <v>4</v>
      </c>
      <c r="BA83" s="24">
        <f>VLOOKUP(C83,[1]Actuals!B$1:S$65536,18,0)</f>
        <v>8</v>
      </c>
      <c r="BB83" s="24">
        <f t="shared" si="16"/>
        <v>100</v>
      </c>
      <c r="BC83" s="24">
        <f>VLOOKUP(C83,'[1]Allocation '!C$1:U$65536,19,0)</f>
        <v>4</v>
      </c>
      <c r="BD83" s="24">
        <f>VLOOKUP(C83,[1]Actuals!B$1:T$65536,19,0)</f>
        <v>7</v>
      </c>
      <c r="BE83" s="24">
        <f t="shared" si="17"/>
        <v>75</v>
      </c>
      <c r="BF83" s="24">
        <f>VLOOKUP(C83,'[1]Allocation '!C$1:V$65536,20,0)</f>
        <v>3</v>
      </c>
      <c r="BG83" s="24">
        <f>VLOOKUP(C83,[1]Actuals!B$1:U$65536,20,0)</f>
        <v>9</v>
      </c>
      <c r="BH83" s="24">
        <f t="shared" si="18"/>
        <v>200</v>
      </c>
      <c r="BI83" s="24">
        <f>VLOOKUP(C83,'[1]Allocation '!C$1:W$65536,21,0)</f>
        <v>3</v>
      </c>
      <c r="BJ83" s="24">
        <f>VLOOKUP(C83,[1]Actuals!B$1:V$65536,21,0)</f>
        <v>9</v>
      </c>
      <c r="BK83" s="24">
        <f t="shared" si="19"/>
        <v>200</v>
      </c>
      <c r="BL83" s="24">
        <f>VLOOKUP(C83,'[1]Allocation '!C$1:X$65536,22,0)</f>
        <v>3</v>
      </c>
      <c r="BM83" s="24">
        <f>VLOOKUP(C83,[1]Actuals!B$1:W$65536,22,0)</f>
        <v>7</v>
      </c>
      <c r="BN83" s="24">
        <f t="shared" si="20"/>
        <v>133.33333333333331</v>
      </c>
      <c r="BO83" s="24">
        <f>VLOOKUP(C83,'[1]Allocation '!C$1:Y$65536,23,0)</f>
        <v>3</v>
      </c>
      <c r="BP83" s="24">
        <f>VLOOKUP(C83,[1]Actuals!B$1:X$65536,23,0)</f>
        <v>8</v>
      </c>
      <c r="BQ83" s="24">
        <f t="shared" si="21"/>
        <v>166.66666666666669</v>
      </c>
      <c r="BR83" s="24">
        <f>VLOOKUP(C83,'[1]Allocation '!C$1:Z$65536,24,0)</f>
        <v>3</v>
      </c>
      <c r="BS83" s="24">
        <f>VLOOKUP(C83,[1]Actuals!B$1:Y$65536,24,0)</f>
        <v>7</v>
      </c>
      <c r="BT83" s="24">
        <f t="shared" si="22"/>
        <v>133.33333333333331</v>
      </c>
      <c r="BU83" s="24">
        <f>VLOOKUP(C83,'[1]Allocation '!C$1:AA$65536,25,0)</f>
        <v>3</v>
      </c>
      <c r="BV83" s="24">
        <f>VLOOKUP(C83,[1]Actuals!B$1:Z$65536,25,0)</f>
        <v>8</v>
      </c>
      <c r="BW83" s="24">
        <f t="shared" si="23"/>
        <v>166.66666666666669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f>SUM(D78:D83)</f>
        <v>103.66666666666667</v>
      </c>
      <c r="E84" s="40">
        <f>SUM(E78:E83)</f>
        <v>104</v>
      </c>
      <c r="F84" s="33">
        <f t="shared" si="50"/>
        <v>0.32154340836012402</v>
      </c>
      <c r="G84" s="40">
        <f>SUM(G78:G83)</f>
        <v>90.666666666666671</v>
      </c>
      <c r="H84" s="40">
        <f>SUM(H78:H83)</f>
        <v>94</v>
      </c>
      <c r="I84" s="33">
        <f t="shared" si="1"/>
        <v>3.6764705882352886</v>
      </c>
      <c r="J84" s="40">
        <f>SUM(J78:J83)</f>
        <v>107.33333333333333</v>
      </c>
      <c r="K84" s="40">
        <f>SUM(K78:K83)</f>
        <v>101</v>
      </c>
      <c r="L84" s="33">
        <f t="shared" si="2"/>
        <v>-5.9006211180124186</v>
      </c>
      <c r="M84" s="40">
        <f>SUM(M78:M83)</f>
        <v>99.666666666666671</v>
      </c>
      <c r="N84" s="40">
        <f>SUM(N78:N83)</f>
        <v>91</v>
      </c>
      <c r="O84" s="33">
        <f t="shared" si="3"/>
        <v>-8.6956521739130466</v>
      </c>
      <c r="P84" s="40">
        <f>SUM(P78:P83)</f>
        <v>100.33333333333333</v>
      </c>
      <c r="Q84" s="40">
        <f>SUM(Q78:Q83)</f>
        <v>131</v>
      </c>
      <c r="R84" s="33">
        <f t="shared" si="4"/>
        <v>30.564784053156153</v>
      </c>
      <c r="S84" s="40">
        <f>SUM(S78:S83)</f>
        <v>99</v>
      </c>
      <c r="T84" s="40">
        <f>SUM(T78:T83)</f>
        <v>127</v>
      </c>
      <c r="U84" s="33">
        <f t="shared" si="5"/>
        <v>28.28282828282828</v>
      </c>
      <c r="V84" s="40">
        <f>SUM(V78:V83)</f>
        <v>100.16666666666667</v>
      </c>
      <c r="W84" s="40">
        <f>SUM(W78:W83)</f>
        <v>113</v>
      </c>
      <c r="X84" s="33">
        <f t="shared" si="6"/>
        <v>12.811980033277864</v>
      </c>
      <c r="Y84" s="40">
        <f>SUM(Y78:Y83)</f>
        <v>119.5</v>
      </c>
      <c r="Z84" s="40">
        <f>SUM(Z78:Z83)</f>
        <v>99</v>
      </c>
      <c r="AA84" s="33">
        <f t="shared" si="7"/>
        <v>-17.154811715481173</v>
      </c>
      <c r="AB84" s="40">
        <f>SUM(AB78:AB83)</f>
        <v>114.16666666666667</v>
      </c>
      <c r="AC84" s="40">
        <f>SUM(AC78:AC83)</f>
        <v>96</v>
      </c>
      <c r="AD84" s="33">
        <f t="shared" si="48"/>
        <v>-15.912408759124091</v>
      </c>
      <c r="AE84" s="40">
        <f>SUM(AE78:AE83)</f>
        <v>128.5</v>
      </c>
      <c r="AF84" s="40">
        <f>SUM(AF78:AF83)</f>
        <v>148</v>
      </c>
      <c r="AG84" s="33">
        <f t="shared" si="9"/>
        <v>15.175097276264591</v>
      </c>
      <c r="AH84" s="40">
        <f>SUM(AH78:AH83)</f>
        <v>123.33333333333334</v>
      </c>
      <c r="AI84" s="40">
        <f>SUM(AI78:AI83)</f>
        <v>141</v>
      </c>
      <c r="AJ84" s="33">
        <f t="shared" si="10"/>
        <v>14.324324324324317</v>
      </c>
      <c r="AK84" s="40">
        <f>SUM(AK78:AK83)</f>
        <v>105</v>
      </c>
      <c r="AL84" s="40">
        <f>SUM(AL78:AL83)</f>
        <v>117</v>
      </c>
      <c r="AM84" s="33">
        <f t="shared" si="11"/>
        <v>11.428571428571429</v>
      </c>
      <c r="AN84" s="40">
        <f>SUM(AN78:AN83)</f>
        <v>122.33333333333334</v>
      </c>
      <c r="AO84" s="40">
        <f>SUM(AO78:AO83)</f>
        <v>122</v>
      </c>
      <c r="AP84" s="33">
        <f t="shared" si="12"/>
        <v>-0.27247956403270523</v>
      </c>
      <c r="AQ84" s="40">
        <f>SUM(AQ78:AQ83)</f>
        <v>111</v>
      </c>
      <c r="AR84" s="40">
        <f>SUM(AR78:AR83)</f>
        <v>94</v>
      </c>
      <c r="AS84" s="33">
        <f t="shared" si="13"/>
        <v>-15.315315315315313</v>
      </c>
      <c r="AT84" s="40">
        <f>SUM(AT78:AT83)</f>
        <v>105</v>
      </c>
      <c r="AU84" s="40">
        <f>SUM(AU78:AU83)</f>
        <v>105</v>
      </c>
      <c r="AV84" s="33">
        <f t="shared" si="14"/>
        <v>0</v>
      </c>
      <c r="AW84" s="40">
        <f>SUM(AW78:AW83)</f>
        <v>117</v>
      </c>
      <c r="AX84" s="40">
        <f>SUM(AX78:AX83)</f>
        <v>85</v>
      </c>
      <c r="AY84" s="33">
        <f t="shared" si="49"/>
        <v>-27.350427350427353</v>
      </c>
      <c r="AZ84" s="40">
        <f>SUM(AZ78:AZ83)</f>
        <v>114.2</v>
      </c>
      <c r="BA84" s="40">
        <f>SUM(BA78:BA83)</f>
        <v>124</v>
      </c>
      <c r="BB84" s="33">
        <f t="shared" si="16"/>
        <v>8.5814360770577913</v>
      </c>
      <c r="BC84" s="40">
        <f>SUM(BC78:BC83)</f>
        <v>115.66666666666667</v>
      </c>
      <c r="BD84" s="40">
        <f>SUM(BD78:BD83)</f>
        <v>129</v>
      </c>
      <c r="BE84" s="33">
        <f t="shared" si="17"/>
        <v>11.527377521613829</v>
      </c>
      <c r="BF84" s="40">
        <f>SUM(BF78:BF83)</f>
        <v>99.333333333333329</v>
      </c>
      <c r="BG84" s="40">
        <f>SUM(BG78:BG83)</f>
        <v>128</v>
      </c>
      <c r="BH84" s="33">
        <f t="shared" si="18"/>
        <v>28.859060402684573</v>
      </c>
      <c r="BI84" s="40">
        <f>SUM(BI78:BI83)</f>
        <v>114</v>
      </c>
      <c r="BJ84" s="40">
        <f>SUM(BJ78:BJ83)</f>
        <v>109</v>
      </c>
      <c r="BK84" s="33">
        <f t="shared" si="19"/>
        <v>-4.3859649122807012</v>
      </c>
      <c r="BL84" s="40">
        <f>SUM(BL78:BL83)</f>
        <v>116.5</v>
      </c>
      <c r="BM84" s="40">
        <f>SUM(BM78:BM83)</f>
        <v>121</v>
      </c>
      <c r="BN84" s="33">
        <f t="shared" si="20"/>
        <v>3.8626609442060089</v>
      </c>
      <c r="BO84" s="40">
        <f>SUM(BO78:BO83)</f>
        <v>113.5</v>
      </c>
      <c r="BP84" s="40">
        <f>SUM(BP78:BP83)</f>
        <v>135</v>
      </c>
      <c r="BQ84" s="33">
        <f t="shared" si="21"/>
        <v>18.942731277533039</v>
      </c>
      <c r="BR84" s="40">
        <f>SUM(BR78:BR83)</f>
        <v>121</v>
      </c>
      <c r="BS84" s="40">
        <f>SUM(BS78:BS83)</f>
        <v>118</v>
      </c>
      <c r="BT84" s="33">
        <f t="shared" si="22"/>
        <v>-2.4793388429752068</v>
      </c>
      <c r="BU84" s="40">
        <f>SUM(BU78:BU83)</f>
        <v>93.333333333333329</v>
      </c>
      <c r="BV84" s="40">
        <f>SUM(BV78:BV83)</f>
        <v>65</v>
      </c>
      <c r="BW84" s="33">
        <f t="shared" si="23"/>
        <v>-30.357142857142854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f>D33+D57+D77+D84</f>
        <v>5324.883033731292</v>
      </c>
      <c r="E85" s="65">
        <f>E33+E57+E77+E84</f>
        <v>5714.03</v>
      </c>
      <c r="F85" s="65">
        <f>(E85-D85)/D85*100</f>
        <v>7.3080847748879423</v>
      </c>
      <c r="G85" s="65">
        <f>G33+G57+G77+G84</f>
        <v>5243.8425086752723</v>
      </c>
      <c r="H85" s="65">
        <f>H33+H57+H77+H84</f>
        <v>5917.39</v>
      </c>
      <c r="I85" s="65">
        <f t="shared" si="1"/>
        <v>12.844540815450294</v>
      </c>
      <c r="J85" s="65">
        <f>J33+J57+J77+J84</f>
        <v>5123.3420196634115</v>
      </c>
      <c r="K85" s="65">
        <f>K33+K57+K77+K84</f>
        <v>5681.9699999999993</v>
      </c>
      <c r="L85" s="65">
        <f t="shared" si="2"/>
        <v>10.903585553971821</v>
      </c>
      <c r="M85" s="65">
        <f>M33+M57+M77+M84</f>
        <v>5001.9817600118249</v>
      </c>
      <c r="N85" s="65">
        <f>N33+N57+N77+N84</f>
        <v>5665.84</v>
      </c>
      <c r="O85" s="65">
        <f t="shared" si="3"/>
        <v>13.271904453858022</v>
      </c>
      <c r="P85" s="65">
        <f>P33+P57+P77+P84</f>
        <v>4926.3338180366536</v>
      </c>
      <c r="Q85" s="65">
        <f>Q33+Q57+Q77+Q84</f>
        <v>5789.65</v>
      </c>
      <c r="R85" s="65">
        <f t="shared" si="4"/>
        <v>17.524516483282348</v>
      </c>
      <c r="S85" s="65">
        <f>S33+S57+S77+S84</f>
        <v>5052.6811050798069</v>
      </c>
      <c r="T85" s="65">
        <f>T33+T57+T77+T84</f>
        <v>5684.79</v>
      </c>
      <c r="U85" s="65">
        <f t="shared" si="5"/>
        <v>12.510365918100206</v>
      </c>
      <c r="V85" s="65">
        <f>V33+V57+V77+V84</f>
        <v>5367.3750618003924</v>
      </c>
      <c r="W85" s="65">
        <f>W33+W57+W77+W84</f>
        <v>5489.86</v>
      </c>
      <c r="X85" s="65">
        <f t="shared" si="6"/>
        <v>2.2820268155160721</v>
      </c>
      <c r="Y85" s="65">
        <f>Y33+Y57+Y77+Y84</f>
        <v>6037.3205842007901</v>
      </c>
      <c r="Z85" s="65">
        <f>Z33+Z57+Z77+Z84</f>
        <v>6022.4400000000005</v>
      </c>
      <c r="AA85" s="65">
        <f t="shared" si="7"/>
        <v>-0.24647662805468637</v>
      </c>
      <c r="AB85" s="65">
        <f>AB33+AB57+AB77+AB84</f>
        <v>6656.7443672305053</v>
      </c>
      <c r="AC85" s="65">
        <f>AC33+AC57+AC77+AC84</f>
        <v>6423.1399999999994</v>
      </c>
      <c r="AD85" s="65">
        <f>(AC85-AB85)/AB85*100</f>
        <v>-3.5092885402131708</v>
      </c>
      <c r="AE85" s="65">
        <f>AE33+AE57+AE77+AE84</f>
        <v>7377.1555921454565</v>
      </c>
      <c r="AF85" s="65">
        <f>AF33+AF57+AF77+AF84</f>
        <v>7363.55</v>
      </c>
      <c r="AG85" s="65">
        <f t="shared" si="9"/>
        <v>-0.18442869986288912</v>
      </c>
      <c r="AH85" s="65">
        <f>AH33+AH57+AH77+AH84</f>
        <v>7788.6816973588284</v>
      </c>
      <c r="AI85" s="65">
        <f>AI33+AI57+AI77+AI84</f>
        <v>7724.4699999999993</v>
      </c>
      <c r="AJ85" s="65">
        <f t="shared" si="10"/>
        <v>-0.82442318037728357</v>
      </c>
      <c r="AK85" s="65">
        <f>AK33+AK57+AK77+AK84</f>
        <v>8019.6154162379653</v>
      </c>
      <c r="AL85" s="65">
        <f>AL33+AL57+AL77+AL84</f>
        <v>7859.8</v>
      </c>
      <c r="AM85" s="65">
        <f t="shared" si="11"/>
        <v>-1.9928064868843198</v>
      </c>
      <c r="AN85" s="65">
        <f>AN33+AN57+AN77+AN84</f>
        <v>8030.6352273175262</v>
      </c>
      <c r="AO85" s="65">
        <f>AO33+AO57+AO77+AO84</f>
        <v>7723.23</v>
      </c>
      <c r="AP85" s="65">
        <f t="shared" si="12"/>
        <v>-3.827906742318929</v>
      </c>
      <c r="AQ85" s="65">
        <f>AQ33+AQ57+AQ77+AQ84</f>
        <v>7944.749756197195</v>
      </c>
      <c r="AR85" s="65">
        <f>AR33+AR57+AR77+AR84</f>
        <v>7630.1399999999994</v>
      </c>
      <c r="AS85" s="65">
        <f t="shared" si="13"/>
        <v>-3.9599706202424874</v>
      </c>
      <c r="AT85" s="65">
        <f>AT33+AT57+AT77+AT84</f>
        <v>7668.598532582012</v>
      </c>
      <c r="AU85" s="65">
        <f>AU33+AU57+AU77+AU84</f>
        <v>7454.45</v>
      </c>
      <c r="AV85" s="65">
        <f t="shared" si="14"/>
        <v>-2.7925380585793755</v>
      </c>
      <c r="AW85" s="65">
        <f>AW33+AW57+AW77+AW84</f>
        <v>7159.0421171563612</v>
      </c>
      <c r="AX85" s="65">
        <f>AX33+AX57+AX77+AX84</f>
        <v>7512.38</v>
      </c>
      <c r="AY85" s="65">
        <f t="shared" si="15"/>
        <v>4.9355469217994772</v>
      </c>
      <c r="AZ85" s="65">
        <f>AZ33+AZ57+AZ77+AZ84</f>
        <v>6643.3639319690328</v>
      </c>
      <c r="BA85" s="65">
        <f>BA33+BA57+BA77+BA84</f>
        <v>7512.24</v>
      </c>
      <c r="BB85" s="65">
        <f t="shared" si="16"/>
        <v>13.078856990654733</v>
      </c>
      <c r="BC85" s="65">
        <f>BC33+BC57+BC77+BC84</f>
        <v>5884.7310621335482</v>
      </c>
      <c r="BD85" s="65">
        <f>BD33+BD57+BD77+BD84</f>
        <v>6928.08</v>
      </c>
      <c r="BE85" s="65">
        <f t="shared" si="17"/>
        <v>17.729764144704664</v>
      </c>
      <c r="BF85" s="65">
        <f>BF33+BF57+BF77+BF84</f>
        <v>5175.0419431259734</v>
      </c>
      <c r="BG85" s="65">
        <f>BG33+BG57+BG77+BG84</f>
        <v>5781.03</v>
      </c>
      <c r="BH85" s="65">
        <f t="shared" si="18"/>
        <v>11.709819234971853</v>
      </c>
      <c r="BI85" s="65">
        <f>BI33+BI57+BI77+BI84</f>
        <v>5058.6173771345029</v>
      </c>
      <c r="BJ85" s="65">
        <f>BJ33+BJ57+BJ77+BJ84</f>
        <v>5932.88</v>
      </c>
      <c r="BK85" s="65">
        <f t="shared" si="19"/>
        <v>17.28263985367343</v>
      </c>
      <c r="BL85" s="65">
        <f>BL33+BL57+BL77+BL84</f>
        <v>5029.4026739654555</v>
      </c>
      <c r="BM85" s="65">
        <f>BM33+BM57+BM77+BM84</f>
        <v>5715.42</v>
      </c>
      <c r="BN85" s="65">
        <f t="shared" si="20"/>
        <v>13.640135230883216</v>
      </c>
      <c r="BO85" s="65">
        <f>BO33+BO57+BO77+BO84</f>
        <v>5028.1169771030973</v>
      </c>
      <c r="BP85" s="65">
        <f>BP33+BP57+BP77+BP84</f>
        <v>5504.05</v>
      </c>
      <c r="BQ85" s="65">
        <f t="shared" si="21"/>
        <v>9.4654325876703709</v>
      </c>
      <c r="BR85" s="65">
        <f>BR33+BR57+BR77+BR84</f>
        <v>5059.7300629089486</v>
      </c>
      <c r="BS85" s="65">
        <f>BS33+BS57+BS77+BS84</f>
        <v>5720.76</v>
      </c>
      <c r="BT85" s="65">
        <f t="shared" si="22"/>
        <v>13.064529705582972</v>
      </c>
      <c r="BU85" s="65">
        <f>BU33+BU57+BU77+BU84</f>
        <v>5065.4622672972764</v>
      </c>
      <c r="BV85" s="65">
        <f>BV33+BV57+BV77+BV84</f>
        <v>5762.03</v>
      </c>
      <c r="BW85" s="65">
        <f t="shared" si="23"/>
        <v>13.751316186871595</v>
      </c>
      <c r="BX85" s="66">
        <f>BU85+BR85+BO85+BL85+BI85+BF85+BC85+AZ85+AW85+AT85+AQ85+AN85+AK85+AH85+AE85+AB85+Y85+V85+S85+P85+M85+J85+G85+D85</f>
        <v>145667.44889306315</v>
      </c>
      <c r="BY85" s="66">
        <f>BV85+BS85+BP85+BM85+BJ85+BG85+BD85+BA85+AX85+AU85+AR85+AO85+AL85+AI85+AF85+AC85+Z85+W85+T85+Q85+N85+K85+H85+E85</f>
        <v>154513.62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Actuals-07-03-24</vt:lpstr>
      <vt:lpstr>'Allocation Vs Actuals-07-03-24'!Print_Area</vt:lpstr>
      <vt:lpstr>'Allocation Vs Actuals-07-03-24'!Print_Titles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2024-03-11T07:33:37Z</dcterms:created>
  <dcterms:modified xsi:type="dcterms:W3CDTF">2024-03-11T07:33:41Z</dcterms:modified>
</cp:coreProperties>
</file>