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5-01-24" sheetId="1" r:id="rId1"/>
  </sheets>
  <externalReferences>
    <externalReference r:id="rId2"/>
  </externalReferences>
  <definedNames>
    <definedName name="_xlnm.Print_Area" localSheetId="0">'Allocation Vs Actuals-15-01-24'!$A$1:$BW$89</definedName>
    <definedName name="_xlnm.Print_Titles" localSheetId="0">'Allocation Vs Actuals-15-01-24'!$A:$C</definedName>
  </definedNames>
  <calcPr calcId="144525"/>
</workbook>
</file>

<file path=xl/calcChain.xml><?xml version="1.0" encoding="utf-8"?>
<calcChain xmlns="http://schemas.openxmlformats.org/spreadsheetml/2006/main">
  <c r="BV82" i="1" l="1"/>
  <c r="BW82" i="1" s="1"/>
  <c r="BU82" i="1"/>
  <c r="BS82" i="1"/>
  <c r="BT82" i="1" s="1"/>
  <c r="BR82" i="1"/>
  <c r="BP82" i="1"/>
  <c r="BQ82" i="1" s="1"/>
  <c r="BO82" i="1"/>
  <c r="BM82" i="1"/>
  <c r="BN82" i="1" s="1"/>
  <c r="BL82" i="1"/>
  <c r="BJ82" i="1"/>
  <c r="BK82" i="1" s="1"/>
  <c r="BI82" i="1"/>
  <c r="BG82" i="1"/>
  <c r="BH82" i="1" s="1"/>
  <c r="BF82" i="1"/>
  <c r="BD82" i="1"/>
  <c r="BE82" i="1" s="1"/>
  <c r="BC82" i="1"/>
  <c r="BA82" i="1"/>
  <c r="BB82" i="1" s="1"/>
  <c r="AZ82" i="1"/>
  <c r="AX82" i="1"/>
  <c r="AY82" i="1" s="1"/>
  <c r="AW82" i="1"/>
  <c r="AU82" i="1"/>
  <c r="AV82" i="1" s="1"/>
  <c r="AT82" i="1"/>
  <c r="AR82" i="1"/>
  <c r="AS82" i="1" s="1"/>
  <c r="AQ82" i="1"/>
  <c r="AO82" i="1"/>
  <c r="AP82" i="1" s="1"/>
  <c r="AN82" i="1"/>
  <c r="AL82" i="1"/>
  <c r="AM82" i="1" s="1"/>
  <c r="AK82" i="1"/>
  <c r="AI82" i="1"/>
  <c r="AJ82" i="1" s="1"/>
  <c r="AH82" i="1"/>
  <c r="AF82" i="1"/>
  <c r="AG82" i="1" s="1"/>
  <c r="AE82" i="1"/>
  <c r="AC82" i="1"/>
  <c r="AD82" i="1" s="1"/>
  <c r="AB82" i="1"/>
  <c r="Z82" i="1"/>
  <c r="AA82" i="1" s="1"/>
  <c r="Y82" i="1"/>
  <c r="W82" i="1"/>
  <c r="X82" i="1" s="1"/>
  <c r="V82" i="1"/>
  <c r="T82" i="1"/>
  <c r="U82" i="1" s="1"/>
  <c r="S82" i="1"/>
  <c r="Q82" i="1"/>
  <c r="R82" i="1" s="1"/>
  <c r="P82" i="1"/>
  <c r="N82" i="1"/>
  <c r="O82" i="1" s="1"/>
  <c r="M82" i="1"/>
  <c r="K82" i="1"/>
  <c r="L82" i="1" s="1"/>
  <c r="J82" i="1"/>
  <c r="H82" i="1"/>
  <c r="G82" i="1"/>
  <c r="E82" i="1"/>
  <c r="F82" i="1" s="1"/>
  <c r="D82" i="1"/>
  <c r="BV81" i="1"/>
  <c r="BW81" i="1" s="1"/>
  <c r="BU81" i="1"/>
  <c r="BS81" i="1"/>
  <c r="BT81" i="1" s="1"/>
  <c r="BR81" i="1"/>
  <c r="BP81" i="1"/>
  <c r="BQ81" i="1" s="1"/>
  <c r="BO81" i="1"/>
  <c r="BM81" i="1"/>
  <c r="BN81" i="1" s="1"/>
  <c r="BL81" i="1"/>
  <c r="BJ81" i="1"/>
  <c r="BI81" i="1"/>
  <c r="BK81" i="1" s="1"/>
  <c r="BG81" i="1"/>
  <c r="BH81" i="1" s="1"/>
  <c r="BF81" i="1"/>
  <c r="BD81" i="1"/>
  <c r="BC81" i="1"/>
  <c r="BE81" i="1" s="1"/>
  <c r="BA81" i="1"/>
  <c r="BB81" i="1" s="1"/>
  <c r="AZ81" i="1"/>
  <c r="AX81" i="1"/>
  <c r="AW81" i="1"/>
  <c r="AY81" i="1" s="1"/>
  <c r="AU81" i="1"/>
  <c r="AV81" i="1" s="1"/>
  <c r="AT81" i="1"/>
  <c r="AR81" i="1"/>
  <c r="AQ81" i="1"/>
  <c r="AS81" i="1" s="1"/>
  <c r="AO81" i="1"/>
  <c r="AP81" i="1" s="1"/>
  <c r="AN81" i="1"/>
  <c r="AL81" i="1"/>
  <c r="AK81" i="1"/>
  <c r="AM81" i="1" s="1"/>
  <c r="AI81" i="1"/>
  <c r="AJ81" i="1" s="1"/>
  <c r="AH81" i="1"/>
  <c r="AF81" i="1"/>
  <c r="AE81" i="1"/>
  <c r="AG81" i="1" s="1"/>
  <c r="AC81" i="1"/>
  <c r="AD81" i="1" s="1"/>
  <c r="AB81" i="1"/>
  <c r="AA81" i="1"/>
  <c r="Y81" i="1"/>
  <c r="W81" i="1"/>
  <c r="X81" i="1" s="1"/>
  <c r="V81" i="1"/>
  <c r="T81" i="1"/>
  <c r="U81" i="1" s="1"/>
  <c r="S81" i="1"/>
  <c r="Q81" i="1"/>
  <c r="R81" i="1" s="1"/>
  <c r="P81" i="1"/>
  <c r="N81" i="1"/>
  <c r="O81" i="1" s="1"/>
  <c r="M81" i="1"/>
  <c r="K81" i="1"/>
  <c r="L81" i="1" s="1"/>
  <c r="J81" i="1"/>
  <c r="H81" i="1"/>
  <c r="I81" i="1" s="1"/>
  <c r="G81" i="1"/>
  <c r="E81" i="1"/>
  <c r="F81" i="1" s="1"/>
  <c r="D81" i="1"/>
  <c r="BV80" i="1"/>
  <c r="BW80" i="1" s="1"/>
  <c r="BU80" i="1"/>
  <c r="BS80" i="1"/>
  <c r="BR80" i="1"/>
  <c r="BT80" i="1" s="1"/>
  <c r="BP80" i="1"/>
  <c r="BQ80" i="1" s="1"/>
  <c r="BO80" i="1"/>
  <c r="BM80" i="1"/>
  <c r="BL80" i="1"/>
  <c r="BN80" i="1" s="1"/>
  <c r="BJ80" i="1"/>
  <c r="BK80" i="1" s="1"/>
  <c r="BI80" i="1"/>
  <c r="BG80" i="1"/>
  <c r="BF80" i="1"/>
  <c r="BH80" i="1" s="1"/>
  <c r="BD80" i="1"/>
  <c r="BE80" i="1" s="1"/>
  <c r="BC80" i="1"/>
  <c r="BA80" i="1"/>
  <c r="AZ80" i="1"/>
  <c r="BB80" i="1" s="1"/>
  <c r="AX80" i="1"/>
  <c r="AY80" i="1" s="1"/>
  <c r="AW80" i="1"/>
  <c r="AU80" i="1"/>
  <c r="AT80" i="1"/>
  <c r="AV80" i="1" s="1"/>
  <c r="AR80" i="1"/>
  <c r="AS80" i="1" s="1"/>
  <c r="AQ80" i="1"/>
  <c r="AO80" i="1"/>
  <c r="AN80" i="1"/>
  <c r="AP80" i="1" s="1"/>
  <c r="AL80" i="1"/>
  <c r="AM80" i="1" s="1"/>
  <c r="AK80" i="1"/>
  <c r="AI80" i="1"/>
  <c r="AH80" i="1"/>
  <c r="AJ80" i="1" s="1"/>
  <c r="AF80" i="1"/>
  <c r="AG80" i="1" s="1"/>
  <c r="AE80" i="1"/>
  <c r="AC80" i="1"/>
  <c r="AB80" i="1"/>
  <c r="AD80" i="1" s="1"/>
  <c r="Z80" i="1"/>
  <c r="AA80" i="1" s="1"/>
  <c r="Y80" i="1"/>
  <c r="W80" i="1"/>
  <c r="V80" i="1"/>
  <c r="X80" i="1" s="1"/>
  <c r="T80" i="1"/>
  <c r="U80" i="1" s="1"/>
  <c r="S80" i="1"/>
  <c r="Q80" i="1"/>
  <c r="P80" i="1"/>
  <c r="R80" i="1" s="1"/>
  <c r="N80" i="1"/>
  <c r="O80" i="1" s="1"/>
  <c r="M80" i="1"/>
  <c r="K80" i="1"/>
  <c r="J80" i="1"/>
  <c r="L80" i="1" s="1"/>
  <c r="H80" i="1"/>
  <c r="I80" i="1" s="1"/>
  <c r="G80" i="1"/>
  <c r="E80" i="1"/>
  <c r="D80" i="1"/>
  <c r="F80" i="1" s="1"/>
  <c r="BV79" i="1"/>
  <c r="BW79" i="1" s="1"/>
  <c r="BU79" i="1"/>
  <c r="BS79" i="1"/>
  <c r="BR79" i="1"/>
  <c r="BT79" i="1" s="1"/>
  <c r="BP79" i="1"/>
  <c r="BQ79" i="1" s="1"/>
  <c r="BO79" i="1"/>
  <c r="BM79" i="1"/>
  <c r="BL79" i="1"/>
  <c r="BN79" i="1" s="1"/>
  <c r="BJ79" i="1"/>
  <c r="BK79" i="1" s="1"/>
  <c r="BI79" i="1"/>
  <c r="BG79" i="1"/>
  <c r="BF79" i="1"/>
  <c r="BH79" i="1" s="1"/>
  <c r="BD79" i="1"/>
  <c r="BE79" i="1" s="1"/>
  <c r="BC79" i="1"/>
  <c r="BA79" i="1"/>
  <c r="AZ79" i="1"/>
  <c r="BB79" i="1" s="1"/>
  <c r="AX79" i="1"/>
  <c r="AY79" i="1" s="1"/>
  <c r="AW79" i="1"/>
  <c r="AU79" i="1"/>
  <c r="AT79" i="1"/>
  <c r="AV79" i="1" s="1"/>
  <c r="AR79" i="1"/>
  <c r="AS79" i="1" s="1"/>
  <c r="AQ79" i="1"/>
  <c r="AO79" i="1"/>
  <c r="AN79" i="1"/>
  <c r="AP79" i="1" s="1"/>
  <c r="AL79" i="1"/>
  <c r="AM79" i="1" s="1"/>
  <c r="AK79" i="1"/>
  <c r="AI79" i="1"/>
  <c r="AH79" i="1"/>
  <c r="AJ79" i="1" s="1"/>
  <c r="AF79" i="1"/>
  <c r="AG79" i="1" s="1"/>
  <c r="AE79" i="1"/>
  <c r="AC79" i="1"/>
  <c r="AB79" i="1"/>
  <c r="AD79" i="1" s="1"/>
  <c r="Z79" i="1"/>
  <c r="AA79" i="1" s="1"/>
  <c r="Y79" i="1"/>
  <c r="W79" i="1"/>
  <c r="V79" i="1"/>
  <c r="X79" i="1" s="1"/>
  <c r="T79" i="1"/>
  <c r="U79" i="1" s="1"/>
  <c r="S79" i="1"/>
  <c r="Q79" i="1"/>
  <c r="P79" i="1"/>
  <c r="R79" i="1" s="1"/>
  <c r="N79" i="1"/>
  <c r="O79" i="1" s="1"/>
  <c r="M79" i="1"/>
  <c r="K79" i="1"/>
  <c r="J79" i="1"/>
  <c r="L79" i="1" s="1"/>
  <c r="H79" i="1"/>
  <c r="I79" i="1" s="1"/>
  <c r="G79" i="1"/>
  <c r="E79" i="1"/>
  <c r="D79" i="1"/>
  <c r="F79" i="1" s="1"/>
  <c r="BV78" i="1"/>
  <c r="BW78" i="1" s="1"/>
  <c r="BU78" i="1"/>
  <c r="BS78" i="1"/>
  <c r="BR78" i="1"/>
  <c r="BT78" i="1" s="1"/>
  <c r="BP78" i="1"/>
  <c r="BQ78" i="1" s="1"/>
  <c r="BO78" i="1"/>
  <c r="BM78" i="1"/>
  <c r="BL78" i="1"/>
  <c r="BN78" i="1" s="1"/>
  <c r="BJ78" i="1"/>
  <c r="BK78" i="1" s="1"/>
  <c r="BI78" i="1"/>
  <c r="BG78" i="1"/>
  <c r="BF78" i="1"/>
  <c r="BH78" i="1" s="1"/>
  <c r="BD78" i="1"/>
  <c r="BE78" i="1" s="1"/>
  <c r="BC78" i="1"/>
  <c r="BA78" i="1"/>
  <c r="AZ78" i="1"/>
  <c r="BB78" i="1" s="1"/>
  <c r="AX78" i="1"/>
  <c r="AY78" i="1" s="1"/>
  <c r="AW78" i="1"/>
  <c r="AU78" i="1"/>
  <c r="AT78" i="1"/>
  <c r="AV78" i="1" s="1"/>
  <c r="AR78" i="1"/>
  <c r="AS78" i="1" s="1"/>
  <c r="AQ78" i="1"/>
  <c r="AO78" i="1"/>
  <c r="AN78" i="1"/>
  <c r="AP78" i="1" s="1"/>
  <c r="AL78" i="1"/>
  <c r="AM78" i="1" s="1"/>
  <c r="AK78" i="1"/>
  <c r="AI78" i="1"/>
  <c r="AH78" i="1"/>
  <c r="AJ78" i="1" s="1"/>
  <c r="AF78" i="1"/>
  <c r="AG78" i="1" s="1"/>
  <c r="AE78" i="1"/>
  <c r="AC78" i="1"/>
  <c r="AB78" i="1"/>
  <c r="AD78" i="1" s="1"/>
  <c r="Z78" i="1"/>
  <c r="AA78" i="1" s="1"/>
  <c r="Y78" i="1"/>
  <c r="W78" i="1"/>
  <c r="V78" i="1"/>
  <c r="X78" i="1" s="1"/>
  <c r="T78" i="1"/>
  <c r="U78" i="1" s="1"/>
  <c r="S78" i="1"/>
  <c r="Q78" i="1"/>
  <c r="P78" i="1"/>
  <c r="R78" i="1" s="1"/>
  <c r="N78" i="1"/>
  <c r="O78" i="1" s="1"/>
  <c r="M78" i="1"/>
  <c r="K78" i="1"/>
  <c r="J78" i="1"/>
  <c r="L78" i="1" s="1"/>
  <c r="H78" i="1"/>
  <c r="I78" i="1" s="1"/>
  <c r="G78" i="1"/>
  <c r="E78" i="1"/>
  <c r="D78" i="1"/>
  <c r="F78" i="1" s="1"/>
  <c r="BV77" i="1"/>
  <c r="BV83" i="1" s="1"/>
  <c r="BW83" i="1" s="1"/>
  <c r="BU77" i="1"/>
  <c r="BU83" i="1" s="1"/>
  <c r="BS77" i="1"/>
  <c r="BS83" i="1" s="1"/>
  <c r="BR77" i="1"/>
  <c r="BR83" i="1" s="1"/>
  <c r="BP77" i="1"/>
  <c r="BP83" i="1" s="1"/>
  <c r="BQ83" i="1" s="1"/>
  <c r="BO77" i="1"/>
  <c r="BO83" i="1" s="1"/>
  <c r="BM77" i="1"/>
  <c r="BM83" i="1" s="1"/>
  <c r="BL77" i="1"/>
  <c r="BL83" i="1" s="1"/>
  <c r="BJ77" i="1"/>
  <c r="BJ83" i="1" s="1"/>
  <c r="BK83" i="1" s="1"/>
  <c r="BI77" i="1"/>
  <c r="BI83" i="1" s="1"/>
  <c r="BG77" i="1"/>
  <c r="BG83" i="1" s="1"/>
  <c r="BF77" i="1"/>
  <c r="BF83" i="1" s="1"/>
  <c r="BD77" i="1"/>
  <c r="BD83" i="1" s="1"/>
  <c r="BE83" i="1" s="1"/>
  <c r="BC77" i="1"/>
  <c r="BC83" i="1" s="1"/>
  <c r="BA77" i="1"/>
  <c r="BA83" i="1" s="1"/>
  <c r="AZ77" i="1"/>
  <c r="AZ83" i="1" s="1"/>
  <c r="AX77" i="1"/>
  <c r="AX83" i="1" s="1"/>
  <c r="AY83" i="1" s="1"/>
  <c r="AW77" i="1"/>
  <c r="AW83" i="1" s="1"/>
  <c r="AU77" i="1"/>
  <c r="AU83" i="1" s="1"/>
  <c r="AT77" i="1"/>
  <c r="AT83" i="1" s="1"/>
  <c r="AR77" i="1"/>
  <c r="AR83" i="1" s="1"/>
  <c r="AS83" i="1" s="1"/>
  <c r="AQ77" i="1"/>
  <c r="AQ83" i="1" s="1"/>
  <c r="AO77" i="1"/>
  <c r="AO83" i="1" s="1"/>
  <c r="AN77" i="1"/>
  <c r="AN83" i="1" s="1"/>
  <c r="AL77" i="1"/>
  <c r="AL83" i="1" s="1"/>
  <c r="AM83" i="1" s="1"/>
  <c r="AK77" i="1"/>
  <c r="AK83" i="1" s="1"/>
  <c r="AI77" i="1"/>
  <c r="AI83" i="1" s="1"/>
  <c r="AH77" i="1"/>
  <c r="AH83" i="1" s="1"/>
  <c r="AF77" i="1"/>
  <c r="AF83" i="1" s="1"/>
  <c r="AG83" i="1" s="1"/>
  <c r="AE77" i="1"/>
  <c r="AE83" i="1" s="1"/>
  <c r="AC77" i="1"/>
  <c r="AC83" i="1" s="1"/>
  <c r="AB77" i="1"/>
  <c r="AB83" i="1" s="1"/>
  <c r="Z77" i="1"/>
  <c r="Z83" i="1" s="1"/>
  <c r="AA83" i="1" s="1"/>
  <c r="Y77" i="1"/>
  <c r="Y83" i="1" s="1"/>
  <c r="W77" i="1"/>
  <c r="W83" i="1" s="1"/>
  <c r="V77" i="1"/>
  <c r="V83" i="1" s="1"/>
  <c r="T77" i="1"/>
  <c r="T83" i="1" s="1"/>
  <c r="U83" i="1" s="1"/>
  <c r="S77" i="1"/>
  <c r="S83" i="1" s="1"/>
  <c r="Q77" i="1"/>
  <c r="Q83" i="1" s="1"/>
  <c r="P77" i="1"/>
  <c r="P83" i="1" s="1"/>
  <c r="N77" i="1"/>
  <c r="N83" i="1" s="1"/>
  <c r="O83" i="1" s="1"/>
  <c r="M77" i="1"/>
  <c r="M83" i="1" s="1"/>
  <c r="K77" i="1"/>
  <c r="K83" i="1" s="1"/>
  <c r="J77" i="1"/>
  <c r="J83" i="1" s="1"/>
  <c r="H77" i="1"/>
  <c r="H83" i="1" s="1"/>
  <c r="I83" i="1" s="1"/>
  <c r="G77" i="1"/>
  <c r="G83" i="1" s="1"/>
  <c r="E77" i="1"/>
  <c r="E83" i="1" s="1"/>
  <c r="D77" i="1"/>
  <c r="D83" i="1" s="1"/>
  <c r="BV74" i="1"/>
  <c r="BW74" i="1" s="1"/>
  <c r="BU74" i="1"/>
  <c r="BS74" i="1"/>
  <c r="BR74" i="1"/>
  <c r="BT74" i="1" s="1"/>
  <c r="BP74" i="1"/>
  <c r="BQ74" i="1" s="1"/>
  <c r="BO74" i="1"/>
  <c r="BM74" i="1"/>
  <c r="BL74" i="1"/>
  <c r="BN74" i="1" s="1"/>
  <c r="BJ74" i="1"/>
  <c r="BK74" i="1" s="1"/>
  <c r="BI74" i="1"/>
  <c r="BG74" i="1"/>
  <c r="BF74" i="1"/>
  <c r="BH74" i="1" s="1"/>
  <c r="BD74" i="1"/>
  <c r="BE74" i="1" s="1"/>
  <c r="BC74" i="1"/>
  <c r="BA74" i="1"/>
  <c r="AZ74" i="1"/>
  <c r="BB74" i="1" s="1"/>
  <c r="AX74" i="1"/>
  <c r="AW74" i="1"/>
  <c r="AY74" i="1" s="1"/>
  <c r="AU74" i="1"/>
  <c r="AV74" i="1" s="1"/>
  <c r="AT74" i="1"/>
  <c r="AR74" i="1"/>
  <c r="AQ74" i="1"/>
  <c r="AS74" i="1" s="1"/>
  <c r="AO74" i="1"/>
  <c r="AP74" i="1" s="1"/>
  <c r="AN74" i="1"/>
  <c r="AL74" i="1"/>
  <c r="AK74" i="1"/>
  <c r="AM74" i="1" s="1"/>
  <c r="AI74" i="1"/>
  <c r="AJ74" i="1" s="1"/>
  <c r="AH74" i="1"/>
  <c r="AF74" i="1"/>
  <c r="AE74" i="1"/>
  <c r="AG74" i="1" s="1"/>
  <c r="AC74" i="1"/>
  <c r="AD74" i="1" s="1"/>
  <c r="AB74" i="1"/>
  <c r="Z74" i="1"/>
  <c r="Y74" i="1"/>
  <c r="AA74" i="1" s="1"/>
  <c r="W74" i="1"/>
  <c r="X74" i="1" s="1"/>
  <c r="V74" i="1"/>
  <c r="T74" i="1"/>
  <c r="S74" i="1"/>
  <c r="U74" i="1" s="1"/>
  <c r="Q74" i="1"/>
  <c r="R74" i="1" s="1"/>
  <c r="P74" i="1"/>
  <c r="N74" i="1"/>
  <c r="M74" i="1"/>
  <c r="O74" i="1" s="1"/>
  <c r="K74" i="1"/>
  <c r="L74" i="1" s="1"/>
  <c r="J74" i="1"/>
  <c r="H74" i="1"/>
  <c r="G74" i="1"/>
  <c r="I74" i="1" s="1"/>
  <c r="E74" i="1"/>
  <c r="F74" i="1" s="1"/>
  <c r="D74" i="1"/>
  <c r="BV73" i="1"/>
  <c r="BU73" i="1"/>
  <c r="BW73" i="1" s="1"/>
  <c r="BS73" i="1"/>
  <c r="BT73" i="1" s="1"/>
  <c r="BR73" i="1"/>
  <c r="BP73" i="1"/>
  <c r="BO73" i="1"/>
  <c r="BQ73" i="1" s="1"/>
  <c r="BM73" i="1"/>
  <c r="BN73" i="1" s="1"/>
  <c r="BL73" i="1"/>
  <c r="BJ73" i="1"/>
  <c r="BI73" i="1"/>
  <c r="BK73" i="1" s="1"/>
  <c r="BG73" i="1"/>
  <c r="BH73" i="1" s="1"/>
  <c r="BF73" i="1"/>
  <c r="BD73" i="1"/>
  <c r="BC73" i="1"/>
  <c r="BE73" i="1" s="1"/>
  <c r="BA73" i="1"/>
  <c r="BB73" i="1" s="1"/>
  <c r="AZ73" i="1"/>
  <c r="AX73" i="1"/>
  <c r="AW73" i="1"/>
  <c r="AY73" i="1" s="1"/>
  <c r="AU73" i="1"/>
  <c r="AV73" i="1" s="1"/>
  <c r="AT73" i="1"/>
  <c r="AR73" i="1"/>
  <c r="AQ73" i="1"/>
  <c r="AS73" i="1" s="1"/>
  <c r="AO73" i="1"/>
  <c r="AP73" i="1" s="1"/>
  <c r="AN73" i="1"/>
  <c r="AL73" i="1"/>
  <c r="AK73" i="1"/>
  <c r="AM73" i="1" s="1"/>
  <c r="AI73" i="1"/>
  <c r="AJ73" i="1" s="1"/>
  <c r="AH73" i="1"/>
  <c r="AF73" i="1"/>
  <c r="AE73" i="1"/>
  <c r="AG73" i="1" s="1"/>
  <c r="AC73" i="1"/>
  <c r="AD73" i="1" s="1"/>
  <c r="AB73" i="1"/>
  <c r="Z73" i="1"/>
  <c r="Y73" i="1"/>
  <c r="AA73" i="1" s="1"/>
  <c r="W73" i="1"/>
  <c r="X73" i="1" s="1"/>
  <c r="V73" i="1"/>
  <c r="T73" i="1"/>
  <c r="S73" i="1"/>
  <c r="U73" i="1" s="1"/>
  <c r="Q73" i="1"/>
  <c r="R73" i="1" s="1"/>
  <c r="P73" i="1"/>
  <c r="N73" i="1"/>
  <c r="M73" i="1"/>
  <c r="O73" i="1" s="1"/>
  <c r="K73" i="1"/>
  <c r="L73" i="1" s="1"/>
  <c r="J73" i="1"/>
  <c r="H73" i="1"/>
  <c r="G73" i="1"/>
  <c r="I73" i="1" s="1"/>
  <c r="E73" i="1"/>
  <c r="F73" i="1" s="1"/>
  <c r="D73" i="1"/>
  <c r="BV72" i="1"/>
  <c r="BU72" i="1"/>
  <c r="BW72" i="1" s="1"/>
  <c r="BS72" i="1"/>
  <c r="BT72" i="1" s="1"/>
  <c r="BR72" i="1"/>
  <c r="BP72" i="1"/>
  <c r="BO72" i="1"/>
  <c r="BQ72" i="1" s="1"/>
  <c r="BM72" i="1"/>
  <c r="BN72" i="1" s="1"/>
  <c r="BL72" i="1"/>
  <c r="BJ72" i="1"/>
  <c r="BI72" i="1"/>
  <c r="BK72" i="1" s="1"/>
  <c r="BG72" i="1"/>
  <c r="BH72" i="1" s="1"/>
  <c r="BF72" i="1"/>
  <c r="BD72" i="1"/>
  <c r="BC72" i="1"/>
  <c r="BE72" i="1" s="1"/>
  <c r="BA72" i="1"/>
  <c r="BB72" i="1" s="1"/>
  <c r="AZ72" i="1"/>
  <c r="AX72" i="1"/>
  <c r="AW72" i="1"/>
  <c r="AY72" i="1" s="1"/>
  <c r="AU72" i="1"/>
  <c r="AV72" i="1" s="1"/>
  <c r="AT72" i="1"/>
  <c r="AR72" i="1"/>
  <c r="AQ72" i="1"/>
  <c r="AS72" i="1" s="1"/>
  <c r="AO72" i="1"/>
  <c r="AP72" i="1" s="1"/>
  <c r="AN72" i="1"/>
  <c r="AL72" i="1"/>
  <c r="AK72" i="1"/>
  <c r="AM72" i="1" s="1"/>
  <c r="AI72" i="1"/>
  <c r="AJ72" i="1" s="1"/>
  <c r="AH72" i="1"/>
  <c r="AF72" i="1"/>
  <c r="AE72" i="1"/>
  <c r="AG72" i="1" s="1"/>
  <c r="AC72" i="1"/>
  <c r="AD72" i="1" s="1"/>
  <c r="AB72" i="1"/>
  <c r="Z72" i="1"/>
  <c r="Y72" i="1"/>
  <c r="AA72" i="1" s="1"/>
  <c r="W72" i="1"/>
  <c r="X72" i="1" s="1"/>
  <c r="V72" i="1"/>
  <c r="T72" i="1"/>
  <c r="S72" i="1"/>
  <c r="U72" i="1" s="1"/>
  <c r="Q72" i="1"/>
  <c r="R72" i="1" s="1"/>
  <c r="P72" i="1"/>
  <c r="N72" i="1"/>
  <c r="M72" i="1"/>
  <c r="O72" i="1" s="1"/>
  <c r="K72" i="1"/>
  <c r="L72" i="1" s="1"/>
  <c r="J72" i="1"/>
  <c r="H72" i="1"/>
  <c r="G72" i="1"/>
  <c r="I72" i="1" s="1"/>
  <c r="E72" i="1"/>
  <c r="F72" i="1" s="1"/>
  <c r="D72" i="1"/>
  <c r="BV71" i="1"/>
  <c r="BU71" i="1"/>
  <c r="BW71" i="1" s="1"/>
  <c r="BS71" i="1"/>
  <c r="BT71" i="1" s="1"/>
  <c r="BR71" i="1"/>
  <c r="BP71" i="1"/>
  <c r="BO71" i="1"/>
  <c r="BQ71" i="1" s="1"/>
  <c r="BM71" i="1"/>
  <c r="BN71" i="1" s="1"/>
  <c r="BL71" i="1"/>
  <c r="BJ71" i="1"/>
  <c r="BI71" i="1"/>
  <c r="BK71" i="1" s="1"/>
  <c r="BG71" i="1"/>
  <c r="BH71" i="1" s="1"/>
  <c r="BF71" i="1"/>
  <c r="BD71" i="1"/>
  <c r="BC71" i="1"/>
  <c r="BE71" i="1" s="1"/>
  <c r="BA71" i="1"/>
  <c r="BB71" i="1" s="1"/>
  <c r="AZ71" i="1"/>
  <c r="AX71" i="1"/>
  <c r="AW71" i="1"/>
  <c r="AY71" i="1" s="1"/>
  <c r="AU71" i="1"/>
  <c r="AV71" i="1" s="1"/>
  <c r="AT71" i="1"/>
  <c r="AR71" i="1"/>
  <c r="AQ71" i="1"/>
  <c r="AS71" i="1" s="1"/>
  <c r="AO71" i="1"/>
  <c r="AP71" i="1" s="1"/>
  <c r="AN71" i="1"/>
  <c r="AL71" i="1"/>
  <c r="AK71" i="1"/>
  <c r="AM71" i="1" s="1"/>
  <c r="AI71" i="1"/>
  <c r="AJ71" i="1" s="1"/>
  <c r="AH71" i="1"/>
  <c r="AF71" i="1"/>
  <c r="AE71" i="1"/>
  <c r="AG71" i="1" s="1"/>
  <c r="AC71" i="1"/>
  <c r="AD71" i="1" s="1"/>
  <c r="AB71" i="1"/>
  <c r="Z71" i="1"/>
  <c r="Y71" i="1"/>
  <c r="AA71" i="1" s="1"/>
  <c r="W71" i="1"/>
  <c r="X71" i="1" s="1"/>
  <c r="V71" i="1"/>
  <c r="T71" i="1"/>
  <c r="S71" i="1"/>
  <c r="U71" i="1" s="1"/>
  <c r="Q71" i="1"/>
  <c r="R71" i="1" s="1"/>
  <c r="P71" i="1"/>
  <c r="N71" i="1"/>
  <c r="M71" i="1"/>
  <c r="O71" i="1" s="1"/>
  <c r="K71" i="1"/>
  <c r="L71" i="1" s="1"/>
  <c r="J71" i="1"/>
  <c r="H71" i="1"/>
  <c r="G71" i="1"/>
  <c r="I71" i="1" s="1"/>
  <c r="E71" i="1"/>
  <c r="F71" i="1" s="1"/>
  <c r="D71" i="1"/>
  <c r="BV70" i="1"/>
  <c r="BU70" i="1"/>
  <c r="BW70" i="1" s="1"/>
  <c r="BS70" i="1"/>
  <c r="BT70" i="1" s="1"/>
  <c r="BR70" i="1"/>
  <c r="BP70" i="1"/>
  <c r="BO70" i="1"/>
  <c r="BQ70" i="1" s="1"/>
  <c r="BM70" i="1"/>
  <c r="BN70" i="1" s="1"/>
  <c r="BL70" i="1"/>
  <c r="BJ70" i="1"/>
  <c r="BI70" i="1"/>
  <c r="BK70" i="1" s="1"/>
  <c r="BG70" i="1"/>
  <c r="BH70" i="1" s="1"/>
  <c r="BF70" i="1"/>
  <c r="BD70" i="1"/>
  <c r="BC70" i="1"/>
  <c r="BE70" i="1" s="1"/>
  <c r="BA70" i="1"/>
  <c r="BB70" i="1" s="1"/>
  <c r="AZ70" i="1"/>
  <c r="AX70" i="1"/>
  <c r="AW70" i="1"/>
  <c r="AY70" i="1" s="1"/>
  <c r="AU70" i="1"/>
  <c r="AV70" i="1" s="1"/>
  <c r="AT70" i="1"/>
  <c r="AR70" i="1"/>
  <c r="AQ70" i="1"/>
  <c r="AS70" i="1" s="1"/>
  <c r="AO70" i="1"/>
  <c r="AP70" i="1" s="1"/>
  <c r="AN70" i="1"/>
  <c r="AL70" i="1"/>
  <c r="AK70" i="1"/>
  <c r="AM70" i="1" s="1"/>
  <c r="AI70" i="1"/>
  <c r="AJ70" i="1" s="1"/>
  <c r="AH70" i="1"/>
  <c r="AF70" i="1"/>
  <c r="AE70" i="1"/>
  <c r="AG70" i="1" s="1"/>
  <c r="AC70" i="1"/>
  <c r="AD70" i="1" s="1"/>
  <c r="AB70" i="1"/>
  <c r="Z70" i="1"/>
  <c r="Y70" i="1"/>
  <c r="AA70" i="1" s="1"/>
  <c r="W70" i="1"/>
  <c r="X70" i="1" s="1"/>
  <c r="V70" i="1"/>
  <c r="T70" i="1"/>
  <c r="S70" i="1"/>
  <c r="U70" i="1" s="1"/>
  <c r="Q70" i="1"/>
  <c r="R70" i="1" s="1"/>
  <c r="P70" i="1"/>
  <c r="N70" i="1"/>
  <c r="M70" i="1"/>
  <c r="O70" i="1" s="1"/>
  <c r="K70" i="1"/>
  <c r="L70" i="1" s="1"/>
  <c r="J70" i="1"/>
  <c r="H70" i="1"/>
  <c r="I70" i="1" s="1"/>
  <c r="G70" i="1"/>
  <c r="E70" i="1"/>
  <c r="D70" i="1"/>
  <c r="F70" i="1" s="1"/>
  <c r="BV69" i="1"/>
  <c r="BW69" i="1" s="1"/>
  <c r="BU69" i="1"/>
  <c r="BS69" i="1"/>
  <c r="BR69" i="1"/>
  <c r="BT69" i="1" s="1"/>
  <c r="BP69" i="1"/>
  <c r="BQ69" i="1" s="1"/>
  <c r="BO69" i="1"/>
  <c r="BM69" i="1"/>
  <c r="BL69" i="1"/>
  <c r="BN69" i="1" s="1"/>
  <c r="BJ69" i="1"/>
  <c r="BK69" i="1" s="1"/>
  <c r="BI69" i="1"/>
  <c r="BG69" i="1"/>
  <c r="BF69" i="1"/>
  <c r="BH69" i="1" s="1"/>
  <c r="BD69" i="1"/>
  <c r="BE69" i="1" s="1"/>
  <c r="BC69" i="1"/>
  <c r="BA69" i="1"/>
  <c r="AZ69" i="1"/>
  <c r="BB69" i="1" s="1"/>
  <c r="AX69" i="1"/>
  <c r="AY69" i="1" s="1"/>
  <c r="AW69" i="1"/>
  <c r="AU69" i="1"/>
  <c r="AT69" i="1"/>
  <c r="AV69" i="1" s="1"/>
  <c r="AR69" i="1"/>
  <c r="AS69" i="1" s="1"/>
  <c r="AQ69" i="1"/>
  <c r="AO69" i="1"/>
  <c r="AN69" i="1"/>
  <c r="AP69" i="1" s="1"/>
  <c r="AL69" i="1"/>
  <c r="AM69" i="1" s="1"/>
  <c r="AK69" i="1"/>
  <c r="AI69" i="1"/>
  <c r="AH69" i="1"/>
  <c r="AJ69" i="1" s="1"/>
  <c r="AF69" i="1"/>
  <c r="AG69" i="1" s="1"/>
  <c r="AE69" i="1"/>
  <c r="AC69" i="1"/>
  <c r="AB69" i="1"/>
  <c r="AD69" i="1" s="1"/>
  <c r="Z69" i="1"/>
  <c r="AA69" i="1" s="1"/>
  <c r="Y69" i="1"/>
  <c r="W69" i="1"/>
  <c r="V69" i="1"/>
  <c r="X69" i="1" s="1"/>
  <c r="T69" i="1"/>
  <c r="U69" i="1" s="1"/>
  <c r="S69" i="1"/>
  <c r="Q69" i="1"/>
  <c r="P69" i="1"/>
  <c r="R69" i="1" s="1"/>
  <c r="N69" i="1"/>
  <c r="O69" i="1" s="1"/>
  <c r="M69" i="1"/>
  <c r="K69" i="1"/>
  <c r="J69" i="1"/>
  <c r="L69" i="1" s="1"/>
  <c r="H69" i="1"/>
  <c r="I69" i="1" s="1"/>
  <c r="G69" i="1"/>
  <c r="E69" i="1"/>
  <c r="D69" i="1"/>
  <c r="F69" i="1" s="1"/>
  <c r="BV68" i="1"/>
  <c r="BW68" i="1" s="1"/>
  <c r="BU68" i="1"/>
  <c r="BS68" i="1"/>
  <c r="BR68" i="1"/>
  <c r="BT68" i="1" s="1"/>
  <c r="BP68" i="1"/>
  <c r="BQ68" i="1" s="1"/>
  <c r="BO68" i="1"/>
  <c r="BM68" i="1"/>
  <c r="BL68" i="1"/>
  <c r="BN68" i="1" s="1"/>
  <c r="BJ68" i="1"/>
  <c r="BK68" i="1" s="1"/>
  <c r="BI68" i="1"/>
  <c r="BG68" i="1"/>
  <c r="BF68" i="1"/>
  <c r="BH68" i="1" s="1"/>
  <c r="BD68" i="1"/>
  <c r="BE68" i="1" s="1"/>
  <c r="BC68" i="1"/>
  <c r="BA68" i="1"/>
  <c r="AZ68" i="1"/>
  <c r="BB68" i="1" s="1"/>
  <c r="AX68" i="1"/>
  <c r="AY68" i="1" s="1"/>
  <c r="AW68" i="1"/>
  <c r="AU68" i="1"/>
  <c r="AT68" i="1"/>
  <c r="AV68" i="1" s="1"/>
  <c r="AR68" i="1"/>
  <c r="AS68" i="1" s="1"/>
  <c r="AQ68" i="1"/>
  <c r="AO68" i="1"/>
  <c r="AN68" i="1"/>
  <c r="AP68" i="1" s="1"/>
  <c r="AL68" i="1"/>
  <c r="AM68" i="1" s="1"/>
  <c r="AK68" i="1"/>
  <c r="AI68" i="1"/>
  <c r="AH68" i="1"/>
  <c r="AJ68" i="1" s="1"/>
  <c r="AF68" i="1"/>
  <c r="AG68" i="1" s="1"/>
  <c r="AE68" i="1"/>
  <c r="AC68" i="1"/>
  <c r="AB68" i="1"/>
  <c r="AD68" i="1" s="1"/>
  <c r="Z68" i="1"/>
  <c r="AA68" i="1" s="1"/>
  <c r="Y68" i="1"/>
  <c r="W68" i="1"/>
  <c r="V68" i="1"/>
  <c r="X68" i="1" s="1"/>
  <c r="T68" i="1"/>
  <c r="U68" i="1" s="1"/>
  <c r="S68" i="1"/>
  <c r="Q68" i="1"/>
  <c r="P68" i="1"/>
  <c r="R68" i="1" s="1"/>
  <c r="N68" i="1"/>
  <c r="O68" i="1" s="1"/>
  <c r="M68" i="1"/>
  <c r="K68" i="1"/>
  <c r="J68" i="1"/>
  <c r="L68" i="1" s="1"/>
  <c r="H68" i="1"/>
  <c r="I68" i="1" s="1"/>
  <c r="G68" i="1"/>
  <c r="E68" i="1"/>
  <c r="D68" i="1"/>
  <c r="F68" i="1" s="1"/>
  <c r="BV67" i="1"/>
  <c r="BV75" i="1" s="1"/>
  <c r="BW75" i="1" s="1"/>
  <c r="BU67" i="1"/>
  <c r="BU75" i="1" s="1"/>
  <c r="BS67" i="1"/>
  <c r="BS75" i="1" s="1"/>
  <c r="BR67" i="1"/>
  <c r="BT67" i="1" s="1"/>
  <c r="BP67" i="1"/>
  <c r="BP75" i="1" s="1"/>
  <c r="BQ75" i="1" s="1"/>
  <c r="BO67" i="1"/>
  <c r="BO75" i="1" s="1"/>
  <c r="BM67" i="1"/>
  <c r="BM75" i="1" s="1"/>
  <c r="BL67" i="1"/>
  <c r="BL75" i="1" s="1"/>
  <c r="BJ67" i="1"/>
  <c r="BJ75" i="1" s="1"/>
  <c r="BK75" i="1" s="1"/>
  <c r="BI67" i="1"/>
  <c r="BI75" i="1" s="1"/>
  <c r="BG67" i="1"/>
  <c r="BG75" i="1" s="1"/>
  <c r="BF67" i="1"/>
  <c r="BH67" i="1" s="1"/>
  <c r="BD67" i="1"/>
  <c r="BD75" i="1" s="1"/>
  <c r="BE75" i="1" s="1"/>
  <c r="BC67" i="1"/>
  <c r="BC75" i="1" s="1"/>
  <c r="BA67" i="1"/>
  <c r="BA75" i="1" s="1"/>
  <c r="AZ67" i="1"/>
  <c r="AZ75" i="1" s="1"/>
  <c r="AX67" i="1"/>
  <c r="AX75" i="1" s="1"/>
  <c r="AY75" i="1" s="1"/>
  <c r="AW67" i="1"/>
  <c r="AW75" i="1" s="1"/>
  <c r="AU67" i="1"/>
  <c r="AU75" i="1" s="1"/>
  <c r="AT67" i="1"/>
  <c r="AV67" i="1" s="1"/>
  <c r="AR67" i="1"/>
  <c r="AR75" i="1" s="1"/>
  <c r="AS75" i="1" s="1"/>
  <c r="AQ67" i="1"/>
  <c r="AQ75" i="1" s="1"/>
  <c r="AO67" i="1"/>
  <c r="AO75" i="1" s="1"/>
  <c r="AN67" i="1"/>
  <c r="AN75" i="1" s="1"/>
  <c r="AL67" i="1"/>
  <c r="AL75" i="1" s="1"/>
  <c r="AM75" i="1" s="1"/>
  <c r="AK67" i="1"/>
  <c r="AK75" i="1" s="1"/>
  <c r="AI67" i="1"/>
  <c r="AI75" i="1" s="1"/>
  <c r="AH67" i="1"/>
  <c r="AJ67" i="1" s="1"/>
  <c r="AF67" i="1"/>
  <c r="AF75" i="1" s="1"/>
  <c r="AG75" i="1" s="1"/>
  <c r="AE67" i="1"/>
  <c r="AE75" i="1" s="1"/>
  <c r="AC67" i="1"/>
  <c r="AC75" i="1" s="1"/>
  <c r="AB67" i="1"/>
  <c r="AB75" i="1" s="1"/>
  <c r="Z67" i="1"/>
  <c r="Y67" i="1"/>
  <c r="Y75" i="1" s="1"/>
  <c r="W67" i="1"/>
  <c r="W75" i="1" s="1"/>
  <c r="X75" i="1" s="1"/>
  <c r="V67" i="1"/>
  <c r="V75" i="1" s="1"/>
  <c r="T67" i="1"/>
  <c r="S67" i="1"/>
  <c r="S75" i="1" s="1"/>
  <c r="Q67" i="1"/>
  <c r="Q75" i="1" s="1"/>
  <c r="P67" i="1"/>
  <c r="P75" i="1" s="1"/>
  <c r="N67" i="1"/>
  <c r="M67" i="1"/>
  <c r="M75" i="1" s="1"/>
  <c r="K67" i="1"/>
  <c r="K75" i="1" s="1"/>
  <c r="L75" i="1" s="1"/>
  <c r="J67" i="1"/>
  <c r="J75" i="1" s="1"/>
  <c r="H67" i="1"/>
  <c r="G67" i="1"/>
  <c r="G75" i="1" s="1"/>
  <c r="E67" i="1"/>
  <c r="E75" i="1" s="1"/>
  <c r="D67" i="1"/>
  <c r="D75" i="1" s="1"/>
  <c r="BV65" i="1"/>
  <c r="BW65" i="1" s="1"/>
  <c r="BU65" i="1"/>
  <c r="BS65" i="1"/>
  <c r="BR65" i="1"/>
  <c r="BT65" i="1" s="1"/>
  <c r="BP65" i="1"/>
  <c r="BQ65" i="1" s="1"/>
  <c r="BO65" i="1"/>
  <c r="BM65" i="1"/>
  <c r="BL65" i="1"/>
  <c r="BN65" i="1" s="1"/>
  <c r="BJ65" i="1"/>
  <c r="BK65" i="1" s="1"/>
  <c r="BI65" i="1"/>
  <c r="BG65" i="1"/>
  <c r="BF65" i="1"/>
  <c r="BH65" i="1" s="1"/>
  <c r="BD65" i="1"/>
  <c r="BE65" i="1" s="1"/>
  <c r="BC65" i="1"/>
  <c r="BA65" i="1"/>
  <c r="AZ65" i="1"/>
  <c r="BB65" i="1" s="1"/>
  <c r="AX65" i="1"/>
  <c r="AY65" i="1" s="1"/>
  <c r="AW65" i="1"/>
  <c r="AU65" i="1"/>
  <c r="AT65" i="1"/>
  <c r="AV65" i="1" s="1"/>
  <c r="AR65" i="1"/>
  <c r="AS65" i="1" s="1"/>
  <c r="AQ65" i="1"/>
  <c r="AO65" i="1"/>
  <c r="AN65" i="1"/>
  <c r="AP65" i="1" s="1"/>
  <c r="AL65" i="1"/>
  <c r="AM65" i="1" s="1"/>
  <c r="AK65" i="1"/>
  <c r="AI65" i="1"/>
  <c r="AH65" i="1"/>
  <c r="AJ65" i="1" s="1"/>
  <c r="AF65" i="1"/>
  <c r="AG65" i="1" s="1"/>
  <c r="AE65" i="1"/>
  <c r="AC65" i="1"/>
  <c r="AB65" i="1"/>
  <c r="AD65" i="1" s="1"/>
  <c r="Z65" i="1"/>
  <c r="AA65" i="1" s="1"/>
  <c r="Y65" i="1"/>
  <c r="W65" i="1"/>
  <c r="V65" i="1"/>
  <c r="X65" i="1" s="1"/>
  <c r="T65" i="1"/>
  <c r="U65" i="1" s="1"/>
  <c r="S65" i="1"/>
  <c r="Q65" i="1"/>
  <c r="P65" i="1"/>
  <c r="R65" i="1" s="1"/>
  <c r="N65" i="1"/>
  <c r="O65" i="1" s="1"/>
  <c r="M65" i="1"/>
  <c r="K65" i="1"/>
  <c r="J65" i="1"/>
  <c r="L65" i="1" s="1"/>
  <c r="H65" i="1"/>
  <c r="I65" i="1" s="1"/>
  <c r="G65" i="1"/>
  <c r="E65" i="1"/>
  <c r="D65" i="1"/>
  <c r="F65" i="1" s="1"/>
  <c r="BV64" i="1"/>
  <c r="BW64" i="1" s="1"/>
  <c r="BU64" i="1"/>
  <c r="BS64" i="1"/>
  <c r="BR64" i="1"/>
  <c r="BT64" i="1" s="1"/>
  <c r="BP64" i="1"/>
  <c r="BQ64" i="1" s="1"/>
  <c r="BO64" i="1"/>
  <c r="BM64" i="1"/>
  <c r="BL64" i="1"/>
  <c r="BN64" i="1" s="1"/>
  <c r="BJ64" i="1"/>
  <c r="BK64" i="1" s="1"/>
  <c r="BI64" i="1"/>
  <c r="BG64" i="1"/>
  <c r="BF64" i="1"/>
  <c r="BH64" i="1" s="1"/>
  <c r="BD64" i="1"/>
  <c r="BE64" i="1" s="1"/>
  <c r="BC64" i="1"/>
  <c r="BA64" i="1"/>
  <c r="AZ64" i="1"/>
  <c r="BB64" i="1" s="1"/>
  <c r="AX64" i="1"/>
  <c r="AW64" i="1"/>
  <c r="AU64" i="1"/>
  <c r="AV64" i="1" s="1"/>
  <c r="AT64" i="1"/>
  <c r="AR64" i="1"/>
  <c r="AQ64" i="1"/>
  <c r="AS64" i="1" s="1"/>
  <c r="AO64" i="1"/>
  <c r="AP64" i="1" s="1"/>
  <c r="AN64" i="1"/>
  <c r="AL64" i="1"/>
  <c r="AK64" i="1"/>
  <c r="AM64" i="1" s="1"/>
  <c r="AI64" i="1"/>
  <c r="AJ64" i="1" s="1"/>
  <c r="AH64" i="1"/>
  <c r="AF64" i="1"/>
  <c r="AE64" i="1"/>
  <c r="AG64" i="1" s="1"/>
  <c r="AC64" i="1"/>
  <c r="AD64" i="1" s="1"/>
  <c r="AB64" i="1"/>
  <c r="Z64" i="1"/>
  <c r="Y64" i="1"/>
  <c r="AA64" i="1" s="1"/>
  <c r="W64" i="1"/>
  <c r="X64" i="1" s="1"/>
  <c r="V64" i="1"/>
  <c r="T64" i="1"/>
  <c r="S64" i="1"/>
  <c r="U64" i="1" s="1"/>
  <c r="Q64" i="1"/>
  <c r="R64" i="1" s="1"/>
  <c r="P64" i="1"/>
  <c r="N64" i="1"/>
  <c r="M64" i="1"/>
  <c r="O64" i="1" s="1"/>
  <c r="K64" i="1"/>
  <c r="L64" i="1" s="1"/>
  <c r="J64" i="1"/>
  <c r="H64" i="1"/>
  <c r="G64" i="1"/>
  <c r="I64" i="1" s="1"/>
  <c r="E64" i="1"/>
  <c r="F64" i="1" s="1"/>
  <c r="D64" i="1"/>
  <c r="BV63" i="1"/>
  <c r="BU63" i="1"/>
  <c r="BW63" i="1" s="1"/>
  <c r="BS63" i="1"/>
  <c r="BT63" i="1" s="1"/>
  <c r="BR63" i="1"/>
  <c r="BP63" i="1"/>
  <c r="BO63" i="1"/>
  <c r="BQ63" i="1" s="1"/>
  <c r="BM63" i="1"/>
  <c r="BN63" i="1" s="1"/>
  <c r="BL63" i="1"/>
  <c r="BJ63" i="1"/>
  <c r="BI63" i="1"/>
  <c r="BK63" i="1" s="1"/>
  <c r="BG63" i="1"/>
  <c r="BH63" i="1" s="1"/>
  <c r="BF63" i="1"/>
  <c r="BD63" i="1"/>
  <c r="BC63" i="1"/>
  <c r="BE63" i="1" s="1"/>
  <c r="BA63" i="1"/>
  <c r="BB63" i="1" s="1"/>
  <c r="AZ63" i="1"/>
  <c r="AY63" i="1"/>
  <c r="AW63" i="1"/>
  <c r="AU63" i="1"/>
  <c r="AT63" i="1"/>
  <c r="AV63" i="1" s="1"/>
  <c r="AR63" i="1"/>
  <c r="AS63" i="1" s="1"/>
  <c r="AQ63" i="1"/>
  <c r="AO63" i="1"/>
  <c r="AN63" i="1"/>
  <c r="AP63" i="1" s="1"/>
  <c r="AL63" i="1"/>
  <c r="AM63" i="1" s="1"/>
  <c r="AK63" i="1"/>
  <c r="AI63" i="1"/>
  <c r="AH63" i="1"/>
  <c r="AJ63" i="1" s="1"/>
  <c r="AF63" i="1"/>
  <c r="AG63" i="1" s="1"/>
  <c r="AE63" i="1"/>
  <c r="AC63" i="1"/>
  <c r="AB63" i="1"/>
  <c r="AD63" i="1" s="1"/>
  <c r="Z63" i="1"/>
  <c r="AA63" i="1" s="1"/>
  <c r="Y63" i="1"/>
  <c r="W63" i="1"/>
  <c r="V63" i="1"/>
  <c r="X63" i="1" s="1"/>
  <c r="T63" i="1"/>
  <c r="U63" i="1" s="1"/>
  <c r="S63" i="1"/>
  <c r="Q63" i="1"/>
  <c r="P63" i="1"/>
  <c r="R63" i="1" s="1"/>
  <c r="N63" i="1"/>
  <c r="O63" i="1" s="1"/>
  <c r="M63" i="1"/>
  <c r="K63" i="1"/>
  <c r="J63" i="1"/>
  <c r="L63" i="1" s="1"/>
  <c r="H63" i="1"/>
  <c r="I63" i="1" s="1"/>
  <c r="G63" i="1"/>
  <c r="E63" i="1"/>
  <c r="D63" i="1"/>
  <c r="F63" i="1" s="1"/>
  <c r="BV62" i="1"/>
  <c r="BW62" i="1" s="1"/>
  <c r="BU62" i="1"/>
  <c r="BS62" i="1"/>
  <c r="BR62" i="1"/>
  <c r="BT62" i="1" s="1"/>
  <c r="BP62" i="1"/>
  <c r="BQ62" i="1" s="1"/>
  <c r="BO62" i="1"/>
  <c r="BM62" i="1"/>
  <c r="BL62" i="1"/>
  <c r="BN62" i="1" s="1"/>
  <c r="BJ62" i="1"/>
  <c r="BK62" i="1" s="1"/>
  <c r="BI62" i="1"/>
  <c r="BG62" i="1"/>
  <c r="BF62" i="1"/>
  <c r="BH62" i="1" s="1"/>
  <c r="BD62" i="1"/>
  <c r="BE62" i="1" s="1"/>
  <c r="BC62" i="1"/>
  <c r="BA62" i="1"/>
  <c r="AZ62" i="1"/>
  <c r="BB62" i="1" s="1"/>
  <c r="AW62" i="1"/>
  <c r="AY62" i="1" s="1"/>
  <c r="AU62" i="1"/>
  <c r="AV62" i="1" s="1"/>
  <c r="AT62" i="1"/>
  <c r="AR62" i="1"/>
  <c r="AQ62" i="1"/>
  <c r="AS62" i="1" s="1"/>
  <c r="AO62" i="1"/>
  <c r="AP62" i="1" s="1"/>
  <c r="AN62" i="1"/>
  <c r="AL62" i="1"/>
  <c r="AK62" i="1"/>
  <c r="AM62" i="1" s="1"/>
  <c r="AI62" i="1"/>
  <c r="AJ62" i="1" s="1"/>
  <c r="AH62" i="1"/>
  <c r="AF62" i="1"/>
  <c r="AE62" i="1"/>
  <c r="AG62" i="1" s="1"/>
  <c r="AC62" i="1"/>
  <c r="AD62" i="1" s="1"/>
  <c r="AB62" i="1"/>
  <c r="Z62" i="1"/>
  <c r="Y62" i="1"/>
  <c r="AA62" i="1" s="1"/>
  <c r="W62" i="1"/>
  <c r="X62" i="1" s="1"/>
  <c r="V62" i="1"/>
  <c r="T62" i="1"/>
  <c r="S62" i="1"/>
  <c r="U62" i="1" s="1"/>
  <c r="Q62" i="1"/>
  <c r="R62" i="1" s="1"/>
  <c r="P62" i="1"/>
  <c r="N62" i="1"/>
  <c r="M62" i="1"/>
  <c r="O62" i="1" s="1"/>
  <c r="K62" i="1"/>
  <c r="L62" i="1" s="1"/>
  <c r="J62" i="1"/>
  <c r="H62" i="1"/>
  <c r="G62" i="1"/>
  <c r="I62" i="1" s="1"/>
  <c r="E62" i="1"/>
  <c r="F62" i="1" s="1"/>
  <c r="D62" i="1"/>
  <c r="BV61" i="1"/>
  <c r="BU61" i="1"/>
  <c r="BW61" i="1" s="1"/>
  <c r="BS61" i="1"/>
  <c r="BT61" i="1" s="1"/>
  <c r="BR61" i="1"/>
  <c r="BP61" i="1"/>
  <c r="BO61" i="1"/>
  <c r="BQ61" i="1" s="1"/>
  <c r="BM61" i="1"/>
  <c r="BN61" i="1" s="1"/>
  <c r="BL61" i="1"/>
  <c r="BJ61" i="1"/>
  <c r="BI61" i="1"/>
  <c r="BK61" i="1" s="1"/>
  <c r="BG61" i="1"/>
  <c r="BH61" i="1" s="1"/>
  <c r="BF61" i="1"/>
  <c r="BD61" i="1"/>
  <c r="BC61" i="1"/>
  <c r="BE61" i="1" s="1"/>
  <c r="BA61" i="1"/>
  <c r="BB61" i="1" s="1"/>
  <c r="AZ61" i="1"/>
  <c r="AX61" i="1"/>
  <c r="AW61" i="1"/>
  <c r="AY61" i="1" s="1"/>
  <c r="AU61" i="1"/>
  <c r="AV61" i="1" s="1"/>
  <c r="AT61" i="1"/>
  <c r="AR61" i="1"/>
  <c r="AQ61" i="1"/>
  <c r="AS61" i="1" s="1"/>
  <c r="AO61" i="1"/>
  <c r="AP61" i="1" s="1"/>
  <c r="AN61" i="1"/>
  <c r="AL61" i="1"/>
  <c r="AK61" i="1"/>
  <c r="AM61" i="1" s="1"/>
  <c r="AI61" i="1"/>
  <c r="AJ61" i="1" s="1"/>
  <c r="AH61" i="1"/>
  <c r="AF61" i="1"/>
  <c r="AE61" i="1"/>
  <c r="AG61" i="1" s="1"/>
  <c r="AC61" i="1"/>
  <c r="AD61" i="1" s="1"/>
  <c r="AB61" i="1"/>
  <c r="Z61" i="1"/>
  <c r="Y61" i="1"/>
  <c r="AA61" i="1" s="1"/>
  <c r="W61" i="1"/>
  <c r="X61" i="1" s="1"/>
  <c r="V61" i="1"/>
  <c r="T61" i="1"/>
  <c r="S61" i="1"/>
  <c r="U61" i="1" s="1"/>
  <c r="Q61" i="1"/>
  <c r="R61" i="1" s="1"/>
  <c r="P61" i="1"/>
  <c r="N61" i="1"/>
  <c r="M61" i="1"/>
  <c r="O61" i="1" s="1"/>
  <c r="K61" i="1"/>
  <c r="L61" i="1" s="1"/>
  <c r="J61" i="1"/>
  <c r="H61" i="1"/>
  <c r="G61" i="1"/>
  <c r="I61" i="1" s="1"/>
  <c r="E61" i="1"/>
  <c r="F61" i="1" s="1"/>
  <c r="D61" i="1"/>
  <c r="BV60" i="1"/>
  <c r="BU60" i="1"/>
  <c r="BW60" i="1" s="1"/>
  <c r="BS60" i="1"/>
  <c r="BT60" i="1" s="1"/>
  <c r="BR60" i="1"/>
  <c r="BP60" i="1"/>
  <c r="BO60" i="1"/>
  <c r="BQ60" i="1" s="1"/>
  <c r="BM60" i="1"/>
  <c r="BN60" i="1" s="1"/>
  <c r="BL60" i="1"/>
  <c r="BJ60" i="1"/>
  <c r="BI60" i="1"/>
  <c r="BK60" i="1" s="1"/>
  <c r="BG60" i="1"/>
  <c r="BH60" i="1" s="1"/>
  <c r="BF60" i="1"/>
  <c r="BD60" i="1"/>
  <c r="BC60" i="1"/>
  <c r="BE60" i="1" s="1"/>
  <c r="BA60" i="1"/>
  <c r="BB60" i="1" s="1"/>
  <c r="AZ60" i="1"/>
  <c r="AX60" i="1"/>
  <c r="AW60" i="1"/>
  <c r="AY60" i="1" s="1"/>
  <c r="AU60" i="1"/>
  <c r="AV60" i="1" s="1"/>
  <c r="AT60" i="1"/>
  <c r="AR60" i="1"/>
  <c r="AQ60" i="1"/>
  <c r="AS60" i="1" s="1"/>
  <c r="AO60" i="1"/>
  <c r="AP60" i="1" s="1"/>
  <c r="AN60" i="1"/>
  <c r="AL60" i="1"/>
  <c r="AK60" i="1"/>
  <c r="AM60" i="1" s="1"/>
  <c r="AI60" i="1"/>
  <c r="AJ60" i="1" s="1"/>
  <c r="AH60" i="1"/>
  <c r="AF60" i="1"/>
  <c r="AE60" i="1"/>
  <c r="AG60" i="1" s="1"/>
  <c r="AC60" i="1"/>
  <c r="AD60" i="1" s="1"/>
  <c r="AB60" i="1"/>
  <c r="Z60" i="1"/>
  <c r="Y60" i="1"/>
  <c r="AA60" i="1" s="1"/>
  <c r="W60" i="1"/>
  <c r="X60" i="1" s="1"/>
  <c r="V60" i="1"/>
  <c r="T60" i="1"/>
  <c r="S60" i="1"/>
  <c r="U60" i="1" s="1"/>
  <c r="Q60" i="1"/>
  <c r="R60" i="1" s="1"/>
  <c r="P60" i="1"/>
  <c r="N60" i="1"/>
  <c r="M60" i="1"/>
  <c r="O60" i="1" s="1"/>
  <c r="K60" i="1"/>
  <c r="L60" i="1" s="1"/>
  <c r="J60" i="1"/>
  <c r="H60" i="1"/>
  <c r="G60" i="1"/>
  <c r="I60" i="1" s="1"/>
  <c r="E60" i="1"/>
  <c r="F60" i="1" s="1"/>
  <c r="D60" i="1"/>
  <c r="BV59" i="1"/>
  <c r="BU59" i="1"/>
  <c r="BW59" i="1" s="1"/>
  <c r="BS59" i="1"/>
  <c r="BT59" i="1" s="1"/>
  <c r="BR59" i="1"/>
  <c r="BP59" i="1"/>
  <c r="BO59" i="1"/>
  <c r="BQ59" i="1" s="1"/>
  <c r="BM59" i="1"/>
  <c r="BN59" i="1" s="1"/>
  <c r="BL59" i="1"/>
  <c r="BJ59" i="1"/>
  <c r="BI59" i="1"/>
  <c r="BK59" i="1" s="1"/>
  <c r="BG59" i="1"/>
  <c r="BH59" i="1" s="1"/>
  <c r="BF59" i="1"/>
  <c r="BD59" i="1"/>
  <c r="BC59" i="1"/>
  <c r="BE59" i="1" s="1"/>
  <c r="BA59" i="1"/>
  <c r="BB59" i="1" s="1"/>
  <c r="AZ59" i="1"/>
  <c r="AX59" i="1"/>
  <c r="AW59" i="1"/>
  <c r="AY59" i="1" s="1"/>
  <c r="AU59" i="1"/>
  <c r="AV59" i="1" s="1"/>
  <c r="AT59" i="1"/>
  <c r="AR59" i="1"/>
  <c r="AQ59" i="1"/>
  <c r="AS59" i="1" s="1"/>
  <c r="AO59" i="1"/>
  <c r="AP59" i="1" s="1"/>
  <c r="AN59" i="1"/>
  <c r="AL59" i="1"/>
  <c r="AK59" i="1"/>
  <c r="AM59" i="1" s="1"/>
  <c r="AI59" i="1"/>
  <c r="AJ59" i="1" s="1"/>
  <c r="AH59" i="1"/>
  <c r="AF59" i="1"/>
  <c r="AE59" i="1"/>
  <c r="AG59" i="1" s="1"/>
  <c r="AC59" i="1"/>
  <c r="AD59" i="1" s="1"/>
  <c r="AB59" i="1"/>
  <c r="Z59" i="1"/>
  <c r="Y59" i="1"/>
  <c r="AA59" i="1" s="1"/>
  <c r="W59" i="1"/>
  <c r="X59" i="1" s="1"/>
  <c r="V59" i="1"/>
  <c r="T59" i="1"/>
  <c r="S59" i="1"/>
  <c r="U59" i="1" s="1"/>
  <c r="Q59" i="1"/>
  <c r="R59" i="1" s="1"/>
  <c r="P59" i="1"/>
  <c r="N59" i="1"/>
  <c r="M59" i="1"/>
  <c r="O59" i="1" s="1"/>
  <c r="K59" i="1"/>
  <c r="L59" i="1" s="1"/>
  <c r="J59" i="1"/>
  <c r="H59" i="1"/>
  <c r="G59" i="1"/>
  <c r="I59" i="1" s="1"/>
  <c r="E59" i="1"/>
  <c r="F59" i="1" s="1"/>
  <c r="D59" i="1"/>
  <c r="BV58" i="1"/>
  <c r="BU58" i="1"/>
  <c r="BW58" i="1" s="1"/>
  <c r="BS58" i="1"/>
  <c r="BT58" i="1" s="1"/>
  <c r="BR58" i="1"/>
  <c r="BP58" i="1"/>
  <c r="BO58" i="1"/>
  <c r="BQ58" i="1" s="1"/>
  <c r="BM58" i="1"/>
  <c r="BN58" i="1" s="1"/>
  <c r="BL58" i="1"/>
  <c r="BJ58" i="1"/>
  <c r="BI58" i="1"/>
  <c r="BK58" i="1" s="1"/>
  <c r="BG58" i="1"/>
  <c r="BH58" i="1" s="1"/>
  <c r="BF58" i="1"/>
  <c r="BD58" i="1"/>
  <c r="BC58" i="1"/>
  <c r="BE58" i="1" s="1"/>
  <c r="BA58" i="1"/>
  <c r="BB58" i="1" s="1"/>
  <c r="AZ58" i="1"/>
  <c r="AX58" i="1"/>
  <c r="AW58" i="1"/>
  <c r="AY58" i="1" s="1"/>
  <c r="AU58" i="1"/>
  <c r="AV58" i="1" s="1"/>
  <c r="AT58" i="1"/>
  <c r="AR58" i="1"/>
  <c r="AQ58" i="1"/>
  <c r="AS58" i="1" s="1"/>
  <c r="AO58" i="1"/>
  <c r="AP58" i="1" s="1"/>
  <c r="AN58" i="1"/>
  <c r="AL58" i="1"/>
  <c r="AK58" i="1"/>
  <c r="AM58" i="1" s="1"/>
  <c r="AI58" i="1"/>
  <c r="AJ58" i="1" s="1"/>
  <c r="AH58" i="1"/>
  <c r="AF58" i="1"/>
  <c r="AE58" i="1"/>
  <c r="AG58" i="1" s="1"/>
  <c r="AC58" i="1"/>
  <c r="AD58" i="1" s="1"/>
  <c r="AB58" i="1"/>
  <c r="Z58" i="1"/>
  <c r="Y58" i="1"/>
  <c r="AA58" i="1" s="1"/>
  <c r="W58" i="1"/>
  <c r="X58" i="1" s="1"/>
  <c r="V58" i="1"/>
  <c r="T58" i="1"/>
  <c r="S58" i="1"/>
  <c r="U58" i="1" s="1"/>
  <c r="Q58" i="1"/>
  <c r="R58" i="1" s="1"/>
  <c r="P58" i="1"/>
  <c r="N58" i="1"/>
  <c r="M58" i="1"/>
  <c r="O58" i="1" s="1"/>
  <c r="K58" i="1"/>
  <c r="L58" i="1" s="1"/>
  <c r="J58" i="1"/>
  <c r="H58" i="1"/>
  <c r="G58" i="1"/>
  <c r="I58" i="1" s="1"/>
  <c r="E58" i="1"/>
  <c r="F58" i="1" s="1"/>
  <c r="D58" i="1"/>
  <c r="BV57" i="1"/>
  <c r="BV66" i="1" s="1"/>
  <c r="BU57" i="1"/>
  <c r="BU66" i="1" s="1"/>
  <c r="BU76" i="1" s="1"/>
  <c r="BS57" i="1"/>
  <c r="BR57" i="1"/>
  <c r="BR66" i="1" s="1"/>
  <c r="BP57" i="1"/>
  <c r="BP66" i="1" s="1"/>
  <c r="BO57" i="1"/>
  <c r="BO66" i="1" s="1"/>
  <c r="BO76" i="1" s="1"/>
  <c r="BM57" i="1"/>
  <c r="BL57" i="1"/>
  <c r="BL66" i="1" s="1"/>
  <c r="BL76" i="1" s="1"/>
  <c r="BJ57" i="1"/>
  <c r="BJ66" i="1" s="1"/>
  <c r="BI57" i="1"/>
  <c r="BI66" i="1" s="1"/>
  <c r="BI76" i="1" s="1"/>
  <c r="BG57" i="1"/>
  <c r="BF57" i="1"/>
  <c r="BF66" i="1" s="1"/>
  <c r="BD57" i="1"/>
  <c r="BD66" i="1" s="1"/>
  <c r="BC57" i="1"/>
  <c r="BC66" i="1" s="1"/>
  <c r="BC76" i="1" s="1"/>
  <c r="BA57" i="1"/>
  <c r="AZ57" i="1"/>
  <c r="AZ66" i="1" s="1"/>
  <c r="AZ76" i="1" s="1"/>
  <c r="AX57" i="1"/>
  <c r="AX66" i="1" s="1"/>
  <c r="AW57" i="1"/>
  <c r="AW66" i="1" s="1"/>
  <c r="AW76" i="1" s="1"/>
  <c r="AU57" i="1"/>
  <c r="AT57" i="1"/>
  <c r="AT66" i="1" s="1"/>
  <c r="AR57" i="1"/>
  <c r="AR66" i="1" s="1"/>
  <c r="AQ57" i="1"/>
  <c r="AQ66" i="1" s="1"/>
  <c r="AQ76" i="1" s="1"/>
  <c r="AO57" i="1"/>
  <c r="AN57" i="1"/>
  <c r="AN66" i="1" s="1"/>
  <c r="AN76" i="1" s="1"/>
  <c r="AL57" i="1"/>
  <c r="AL66" i="1" s="1"/>
  <c r="AK57" i="1"/>
  <c r="AK66" i="1" s="1"/>
  <c r="AK76" i="1" s="1"/>
  <c r="AI57" i="1"/>
  <c r="AH57" i="1"/>
  <c r="AH66" i="1" s="1"/>
  <c r="AF57" i="1"/>
  <c r="AF66" i="1" s="1"/>
  <c r="AE57" i="1"/>
  <c r="AE66" i="1" s="1"/>
  <c r="AE76" i="1" s="1"/>
  <c r="AC57" i="1"/>
  <c r="AB57" i="1"/>
  <c r="AB66" i="1" s="1"/>
  <c r="AB76" i="1" s="1"/>
  <c r="Z57" i="1"/>
  <c r="Z66" i="1" s="1"/>
  <c r="Y57" i="1"/>
  <c r="Y66" i="1" s="1"/>
  <c r="Y76" i="1" s="1"/>
  <c r="W57" i="1"/>
  <c r="V57" i="1"/>
  <c r="V66" i="1" s="1"/>
  <c r="V76" i="1" s="1"/>
  <c r="T57" i="1"/>
  <c r="T66" i="1" s="1"/>
  <c r="S57" i="1"/>
  <c r="S66" i="1" s="1"/>
  <c r="S76" i="1" s="1"/>
  <c r="Q57" i="1"/>
  <c r="P57" i="1"/>
  <c r="P66" i="1" s="1"/>
  <c r="P76" i="1" s="1"/>
  <c r="N57" i="1"/>
  <c r="N66" i="1" s="1"/>
  <c r="M57" i="1"/>
  <c r="M66" i="1" s="1"/>
  <c r="M76" i="1" s="1"/>
  <c r="K57" i="1"/>
  <c r="J57" i="1"/>
  <c r="J66" i="1" s="1"/>
  <c r="J76" i="1" s="1"/>
  <c r="H57" i="1"/>
  <c r="H66" i="1" s="1"/>
  <c r="G57" i="1"/>
  <c r="G66" i="1" s="1"/>
  <c r="G76" i="1" s="1"/>
  <c r="E57" i="1"/>
  <c r="D57" i="1"/>
  <c r="D66" i="1" s="1"/>
  <c r="D76" i="1" s="1"/>
  <c r="BV54" i="1"/>
  <c r="BU54" i="1"/>
  <c r="BW54" i="1" s="1"/>
  <c r="BS54" i="1"/>
  <c r="BT54" i="1" s="1"/>
  <c r="BR54" i="1"/>
  <c r="BP54" i="1"/>
  <c r="BO54" i="1"/>
  <c r="BQ54" i="1" s="1"/>
  <c r="BM54" i="1"/>
  <c r="BN54" i="1" s="1"/>
  <c r="BL54" i="1"/>
  <c r="BJ54" i="1"/>
  <c r="BI54" i="1"/>
  <c r="BK54" i="1" s="1"/>
  <c r="BG54" i="1"/>
  <c r="BH54" i="1" s="1"/>
  <c r="BF54" i="1"/>
  <c r="BD54" i="1"/>
  <c r="BC54" i="1"/>
  <c r="BE54" i="1" s="1"/>
  <c r="BA54" i="1"/>
  <c r="BB54" i="1" s="1"/>
  <c r="AZ54" i="1"/>
  <c r="AX54" i="1"/>
  <c r="AW54" i="1"/>
  <c r="AY54" i="1" s="1"/>
  <c r="AU54" i="1"/>
  <c r="AV54" i="1" s="1"/>
  <c r="AT54" i="1"/>
  <c r="AR54" i="1"/>
  <c r="AQ54" i="1"/>
  <c r="AS54" i="1" s="1"/>
  <c r="AO54" i="1"/>
  <c r="AP54" i="1" s="1"/>
  <c r="AN54" i="1"/>
  <c r="AL54" i="1"/>
  <c r="AK54" i="1"/>
  <c r="AM54" i="1" s="1"/>
  <c r="AI54" i="1"/>
  <c r="AJ54" i="1" s="1"/>
  <c r="AH54" i="1"/>
  <c r="AF54" i="1"/>
  <c r="AE54" i="1"/>
  <c r="AG54" i="1" s="1"/>
  <c r="AC54" i="1"/>
  <c r="AD54" i="1" s="1"/>
  <c r="AB54" i="1"/>
  <c r="Z54" i="1"/>
  <c r="Y54" i="1"/>
  <c r="AA54" i="1" s="1"/>
  <c r="W54" i="1"/>
  <c r="X54" i="1" s="1"/>
  <c r="V54" i="1"/>
  <c r="T54" i="1"/>
  <c r="S54" i="1"/>
  <c r="U54" i="1" s="1"/>
  <c r="Q54" i="1"/>
  <c r="R54" i="1" s="1"/>
  <c r="P54" i="1"/>
  <c r="N54" i="1"/>
  <c r="M54" i="1"/>
  <c r="O54" i="1" s="1"/>
  <c r="K54" i="1"/>
  <c r="L54" i="1" s="1"/>
  <c r="J54" i="1"/>
  <c r="H54" i="1"/>
  <c r="G54" i="1"/>
  <c r="I54" i="1" s="1"/>
  <c r="E54" i="1"/>
  <c r="F54" i="1" s="1"/>
  <c r="D54" i="1"/>
  <c r="BV53" i="1"/>
  <c r="BU53" i="1"/>
  <c r="BW53" i="1" s="1"/>
  <c r="BS53" i="1"/>
  <c r="BT53" i="1" s="1"/>
  <c r="BR53" i="1"/>
  <c r="BP53" i="1"/>
  <c r="BO53" i="1"/>
  <c r="BQ53" i="1" s="1"/>
  <c r="BM53" i="1"/>
  <c r="BN53" i="1" s="1"/>
  <c r="BL53" i="1"/>
  <c r="BJ53" i="1"/>
  <c r="BI53" i="1"/>
  <c r="BK53" i="1" s="1"/>
  <c r="BG53" i="1"/>
  <c r="BH53" i="1" s="1"/>
  <c r="BF53" i="1"/>
  <c r="BD53" i="1"/>
  <c r="BC53" i="1"/>
  <c r="BE53" i="1" s="1"/>
  <c r="BA53" i="1"/>
  <c r="BB53" i="1" s="1"/>
  <c r="AZ53" i="1"/>
  <c r="AX53" i="1"/>
  <c r="AW53" i="1"/>
  <c r="AY53" i="1" s="1"/>
  <c r="AU53" i="1"/>
  <c r="AV53" i="1" s="1"/>
  <c r="AT53" i="1"/>
  <c r="AR53" i="1"/>
  <c r="AQ53" i="1"/>
  <c r="AS53" i="1" s="1"/>
  <c r="AO53" i="1"/>
  <c r="AP53" i="1" s="1"/>
  <c r="AN53" i="1"/>
  <c r="AL53" i="1"/>
  <c r="AK53" i="1"/>
  <c r="AM53" i="1" s="1"/>
  <c r="AI53" i="1"/>
  <c r="AJ53" i="1" s="1"/>
  <c r="AH53" i="1"/>
  <c r="AF53" i="1"/>
  <c r="AE53" i="1"/>
  <c r="AG53" i="1" s="1"/>
  <c r="AC53" i="1"/>
  <c r="AD53" i="1" s="1"/>
  <c r="AB53" i="1"/>
  <c r="Z53" i="1"/>
  <c r="Y53" i="1"/>
  <c r="AA53" i="1" s="1"/>
  <c r="W53" i="1"/>
  <c r="X53" i="1" s="1"/>
  <c r="V53" i="1"/>
  <c r="T53" i="1"/>
  <c r="S53" i="1"/>
  <c r="U53" i="1" s="1"/>
  <c r="Q53" i="1"/>
  <c r="R53" i="1" s="1"/>
  <c r="P53" i="1"/>
  <c r="N53" i="1"/>
  <c r="M53" i="1"/>
  <c r="O53" i="1" s="1"/>
  <c r="K53" i="1"/>
  <c r="L53" i="1" s="1"/>
  <c r="J53" i="1"/>
  <c r="H53" i="1"/>
  <c r="G53" i="1"/>
  <c r="I53" i="1" s="1"/>
  <c r="E53" i="1"/>
  <c r="F53" i="1" s="1"/>
  <c r="D53" i="1"/>
  <c r="BV52" i="1"/>
  <c r="BU52" i="1"/>
  <c r="BW52" i="1" s="1"/>
  <c r="BS52" i="1"/>
  <c r="BT52" i="1" s="1"/>
  <c r="BR52" i="1"/>
  <c r="BP52" i="1"/>
  <c r="BO52" i="1"/>
  <c r="BQ52" i="1" s="1"/>
  <c r="BM52" i="1"/>
  <c r="BN52" i="1" s="1"/>
  <c r="BL52" i="1"/>
  <c r="BJ52" i="1"/>
  <c r="BI52" i="1"/>
  <c r="BK52" i="1" s="1"/>
  <c r="BG52" i="1"/>
  <c r="BH52" i="1" s="1"/>
  <c r="BF52" i="1"/>
  <c r="BD52" i="1"/>
  <c r="BC52" i="1"/>
  <c r="BE52" i="1" s="1"/>
  <c r="BA52" i="1"/>
  <c r="BB52" i="1" s="1"/>
  <c r="AZ52" i="1"/>
  <c r="AX52" i="1"/>
  <c r="AW52" i="1"/>
  <c r="AY52" i="1" s="1"/>
  <c r="AU52" i="1"/>
  <c r="AV52" i="1" s="1"/>
  <c r="AT52" i="1"/>
  <c r="AR52" i="1"/>
  <c r="AQ52" i="1"/>
  <c r="AS52" i="1" s="1"/>
  <c r="AO52" i="1"/>
  <c r="AP52" i="1" s="1"/>
  <c r="AN52" i="1"/>
  <c r="AL52" i="1"/>
  <c r="AK52" i="1"/>
  <c r="AM52" i="1" s="1"/>
  <c r="AI52" i="1"/>
  <c r="AJ52" i="1" s="1"/>
  <c r="AH52" i="1"/>
  <c r="AF52" i="1"/>
  <c r="AE52" i="1"/>
  <c r="AG52" i="1" s="1"/>
  <c r="AC52" i="1"/>
  <c r="AD52" i="1" s="1"/>
  <c r="AB52" i="1"/>
  <c r="Z52" i="1"/>
  <c r="Y52" i="1"/>
  <c r="AA52" i="1" s="1"/>
  <c r="W52" i="1"/>
  <c r="X52" i="1" s="1"/>
  <c r="V52" i="1"/>
  <c r="T52" i="1"/>
  <c r="S52" i="1"/>
  <c r="U52" i="1" s="1"/>
  <c r="Q52" i="1"/>
  <c r="R52" i="1" s="1"/>
  <c r="P52" i="1"/>
  <c r="N52" i="1"/>
  <c r="M52" i="1"/>
  <c r="O52" i="1" s="1"/>
  <c r="K52" i="1"/>
  <c r="L52" i="1" s="1"/>
  <c r="J52" i="1"/>
  <c r="H52" i="1"/>
  <c r="G52" i="1"/>
  <c r="I52" i="1" s="1"/>
  <c r="E52" i="1"/>
  <c r="F52" i="1" s="1"/>
  <c r="D52" i="1"/>
  <c r="BV51" i="1"/>
  <c r="BV55" i="1" s="1"/>
  <c r="BU51" i="1"/>
  <c r="BU55" i="1" s="1"/>
  <c r="BS51" i="1"/>
  <c r="BS55" i="1" s="1"/>
  <c r="BT55" i="1" s="1"/>
  <c r="BR51" i="1"/>
  <c r="BR55" i="1" s="1"/>
  <c r="BP51" i="1"/>
  <c r="BP55" i="1" s="1"/>
  <c r="BO51" i="1"/>
  <c r="BO55" i="1" s="1"/>
  <c r="BM51" i="1"/>
  <c r="BN51" i="1" s="1"/>
  <c r="BL51" i="1"/>
  <c r="BL55" i="1" s="1"/>
  <c r="BJ51" i="1"/>
  <c r="BJ55" i="1" s="1"/>
  <c r="BI51" i="1"/>
  <c r="BI55" i="1" s="1"/>
  <c r="BG51" i="1"/>
  <c r="BH51" i="1" s="1"/>
  <c r="BF51" i="1"/>
  <c r="BF55" i="1" s="1"/>
  <c r="BD51" i="1"/>
  <c r="BD55" i="1" s="1"/>
  <c r="BC51" i="1"/>
  <c r="BC55" i="1" s="1"/>
  <c r="BA51" i="1"/>
  <c r="BB51" i="1" s="1"/>
  <c r="AZ51" i="1"/>
  <c r="AZ55" i="1" s="1"/>
  <c r="AX51" i="1"/>
  <c r="AX55" i="1" s="1"/>
  <c r="AW51" i="1"/>
  <c r="AW55" i="1" s="1"/>
  <c r="AU51" i="1"/>
  <c r="AV51" i="1" s="1"/>
  <c r="AT51" i="1"/>
  <c r="AT55" i="1" s="1"/>
  <c r="AR51" i="1"/>
  <c r="AR55" i="1" s="1"/>
  <c r="AQ51" i="1"/>
  <c r="AQ55" i="1" s="1"/>
  <c r="AO51" i="1"/>
  <c r="AP51" i="1" s="1"/>
  <c r="AN51" i="1"/>
  <c r="AN55" i="1" s="1"/>
  <c r="AL51" i="1"/>
  <c r="AL55" i="1" s="1"/>
  <c r="AK51" i="1"/>
  <c r="AK55" i="1" s="1"/>
  <c r="AI51" i="1"/>
  <c r="AJ51" i="1" s="1"/>
  <c r="AH51" i="1"/>
  <c r="AH55" i="1" s="1"/>
  <c r="AF51" i="1"/>
  <c r="AF55" i="1" s="1"/>
  <c r="AE51" i="1"/>
  <c r="AE55" i="1" s="1"/>
  <c r="AC51" i="1"/>
  <c r="AD51" i="1" s="1"/>
  <c r="AB51" i="1"/>
  <c r="AB55" i="1" s="1"/>
  <c r="Z51" i="1"/>
  <c r="Z55" i="1" s="1"/>
  <c r="Y51" i="1"/>
  <c r="Y55" i="1" s="1"/>
  <c r="W51" i="1"/>
  <c r="X51" i="1" s="1"/>
  <c r="V51" i="1"/>
  <c r="V55" i="1" s="1"/>
  <c r="T51" i="1"/>
  <c r="T55" i="1" s="1"/>
  <c r="S51" i="1"/>
  <c r="S55" i="1" s="1"/>
  <c r="Q51" i="1"/>
  <c r="R51" i="1" s="1"/>
  <c r="P51" i="1"/>
  <c r="P55" i="1" s="1"/>
  <c r="N51" i="1"/>
  <c r="N55" i="1" s="1"/>
  <c r="O55" i="1" s="1"/>
  <c r="M51" i="1"/>
  <c r="M55" i="1" s="1"/>
  <c r="K51" i="1"/>
  <c r="L51" i="1" s="1"/>
  <c r="J51" i="1"/>
  <c r="J55" i="1" s="1"/>
  <c r="H51" i="1"/>
  <c r="H55" i="1" s="1"/>
  <c r="I55" i="1" s="1"/>
  <c r="G51" i="1"/>
  <c r="G55" i="1" s="1"/>
  <c r="E51" i="1"/>
  <c r="F51" i="1" s="1"/>
  <c r="D51" i="1"/>
  <c r="D55" i="1" s="1"/>
  <c r="BV49" i="1"/>
  <c r="BU49" i="1"/>
  <c r="BW49" i="1" s="1"/>
  <c r="BS49" i="1"/>
  <c r="BT49" i="1" s="1"/>
  <c r="BR49" i="1"/>
  <c r="BP49" i="1"/>
  <c r="BO49" i="1"/>
  <c r="BQ49" i="1" s="1"/>
  <c r="BM49" i="1"/>
  <c r="BN49" i="1" s="1"/>
  <c r="BL49" i="1"/>
  <c r="BJ49" i="1"/>
  <c r="BI49" i="1"/>
  <c r="BK49" i="1" s="1"/>
  <c r="BG49" i="1"/>
  <c r="BH49" i="1" s="1"/>
  <c r="BF49" i="1"/>
  <c r="BD49" i="1"/>
  <c r="BC49" i="1"/>
  <c r="BE49" i="1" s="1"/>
  <c r="BA49" i="1"/>
  <c r="BB49" i="1" s="1"/>
  <c r="AZ49" i="1"/>
  <c r="AX49" i="1"/>
  <c r="AW49" i="1"/>
  <c r="AY49" i="1" s="1"/>
  <c r="AU49" i="1"/>
  <c r="AV49" i="1" s="1"/>
  <c r="AT49" i="1"/>
  <c r="AR49" i="1"/>
  <c r="AQ49" i="1"/>
  <c r="AS49" i="1" s="1"/>
  <c r="AO49" i="1"/>
  <c r="AP49" i="1" s="1"/>
  <c r="AN49" i="1"/>
  <c r="AL49" i="1"/>
  <c r="AK49" i="1"/>
  <c r="AM49" i="1" s="1"/>
  <c r="AI49" i="1"/>
  <c r="AJ49" i="1" s="1"/>
  <c r="AH49" i="1"/>
  <c r="AF49" i="1"/>
  <c r="AE49" i="1"/>
  <c r="AG49" i="1" s="1"/>
  <c r="AC49" i="1"/>
  <c r="AD49" i="1" s="1"/>
  <c r="AB49" i="1"/>
  <c r="Z49" i="1"/>
  <c r="Y49" i="1"/>
  <c r="AA49" i="1" s="1"/>
  <c r="W49" i="1"/>
  <c r="X49" i="1" s="1"/>
  <c r="V49" i="1"/>
  <c r="T49" i="1"/>
  <c r="S49" i="1"/>
  <c r="U49" i="1" s="1"/>
  <c r="Q49" i="1"/>
  <c r="R49" i="1" s="1"/>
  <c r="P49" i="1"/>
  <c r="N49" i="1"/>
  <c r="M49" i="1"/>
  <c r="O49" i="1" s="1"/>
  <c r="K49" i="1"/>
  <c r="L49" i="1" s="1"/>
  <c r="J49" i="1"/>
  <c r="H49" i="1"/>
  <c r="G49" i="1"/>
  <c r="I49" i="1" s="1"/>
  <c r="E49" i="1"/>
  <c r="F49" i="1" s="1"/>
  <c r="D49" i="1"/>
  <c r="BV48" i="1"/>
  <c r="BU48" i="1"/>
  <c r="BW48" i="1" s="1"/>
  <c r="BS48" i="1"/>
  <c r="BT48" i="1" s="1"/>
  <c r="BR48" i="1"/>
  <c r="BP48" i="1"/>
  <c r="BO48" i="1"/>
  <c r="BQ48" i="1" s="1"/>
  <c r="BM48" i="1"/>
  <c r="BN48" i="1" s="1"/>
  <c r="BL48" i="1"/>
  <c r="BJ48" i="1"/>
  <c r="BI48" i="1"/>
  <c r="BK48" i="1" s="1"/>
  <c r="BG48" i="1"/>
  <c r="BH48" i="1" s="1"/>
  <c r="BF48" i="1"/>
  <c r="BD48" i="1"/>
  <c r="BC48" i="1"/>
  <c r="BE48" i="1" s="1"/>
  <c r="BA48" i="1"/>
  <c r="BB48" i="1" s="1"/>
  <c r="AZ48" i="1"/>
  <c r="AX48" i="1"/>
  <c r="AW48" i="1"/>
  <c r="AY48" i="1" s="1"/>
  <c r="AU48" i="1"/>
  <c r="AV48" i="1" s="1"/>
  <c r="AT48" i="1"/>
  <c r="AR48" i="1"/>
  <c r="AQ48" i="1"/>
  <c r="AS48" i="1" s="1"/>
  <c r="AO48" i="1"/>
  <c r="AP48" i="1" s="1"/>
  <c r="AN48" i="1"/>
  <c r="AL48" i="1"/>
  <c r="AK48" i="1"/>
  <c r="AM48" i="1" s="1"/>
  <c r="AI48" i="1"/>
  <c r="AJ48" i="1" s="1"/>
  <c r="AH48" i="1"/>
  <c r="AF48" i="1"/>
  <c r="AE48" i="1"/>
  <c r="AG48" i="1" s="1"/>
  <c r="AC48" i="1"/>
  <c r="AD48" i="1" s="1"/>
  <c r="AB48" i="1"/>
  <c r="Z48" i="1"/>
  <c r="Y48" i="1"/>
  <c r="AA48" i="1" s="1"/>
  <c r="W48" i="1"/>
  <c r="X48" i="1" s="1"/>
  <c r="V48" i="1"/>
  <c r="T48" i="1"/>
  <c r="S48" i="1"/>
  <c r="U48" i="1" s="1"/>
  <c r="Q48" i="1"/>
  <c r="R48" i="1" s="1"/>
  <c r="P48" i="1"/>
  <c r="N48" i="1"/>
  <c r="M48" i="1"/>
  <c r="O48" i="1" s="1"/>
  <c r="K48" i="1"/>
  <c r="L48" i="1" s="1"/>
  <c r="J48" i="1"/>
  <c r="H48" i="1"/>
  <c r="G48" i="1"/>
  <c r="I48" i="1" s="1"/>
  <c r="E48" i="1"/>
  <c r="F48" i="1" s="1"/>
  <c r="D48" i="1"/>
  <c r="BV47" i="1"/>
  <c r="BU47" i="1"/>
  <c r="BW47" i="1" s="1"/>
  <c r="BS47" i="1"/>
  <c r="BT47" i="1" s="1"/>
  <c r="BR47" i="1"/>
  <c r="BP47" i="1"/>
  <c r="BO47" i="1"/>
  <c r="BQ47" i="1" s="1"/>
  <c r="BM47" i="1"/>
  <c r="BN47" i="1" s="1"/>
  <c r="BL47" i="1"/>
  <c r="BJ47" i="1"/>
  <c r="BI47" i="1"/>
  <c r="BK47" i="1" s="1"/>
  <c r="BG47" i="1"/>
  <c r="BH47" i="1" s="1"/>
  <c r="BF47" i="1"/>
  <c r="BD47" i="1"/>
  <c r="BC47" i="1"/>
  <c r="BE47" i="1" s="1"/>
  <c r="BA47" i="1"/>
  <c r="BB47" i="1" s="1"/>
  <c r="AZ47" i="1"/>
  <c r="AX47" i="1"/>
  <c r="AW47" i="1"/>
  <c r="AY47" i="1" s="1"/>
  <c r="AU47" i="1"/>
  <c r="AV47" i="1" s="1"/>
  <c r="AT47" i="1"/>
  <c r="AR47" i="1"/>
  <c r="AQ47" i="1"/>
  <c r="AS47" i="1" s="1"/>
  <c r="AO47" i="1"/>
  <c r="AP47" i="1" s="1"/>
  <c r="AN47" i="1"/>
  <c r="AL47" i="1"/>
  <c r="AK47" i="1"/>
  <c r="AM47" i="1" s="1"/>
  <c r="AI47" i="1"/>
  <c r="AJ47" i="1" s="1"/>
  <c r="AH47" i="1"/>
  <c r="AF47" i="1"/>
  <c r="AE47" i="1"/>
  <c r="AG47" i="1" s="1"/>
  <c r="AC47" i="1"/>
  <c r="AD47" i="1" s="1"/>
  <c r="AB47" i="1"/>
  <c r="Z47" i="1"/>
  <c r="Y47" i="1"/>
  <c r="AA47" i="1" s="1"/>
  <c r="W47" i="1"/>
  <c r="X47" i="1" s="1"/>
  <c r="V47" i="1"/>
  <c r="T47" i="1"/>
  <c r="S47" i="1"/>
  <c r="U47" i="1" s="1"/>
  <c r="Q47" i="1"/>
  <c r="R47" i="1" s="1"/>
  <c r="P47" i="1"/>
  <c r="N47" i="1"/>
  <c r="M47" i="1"/>
  <c r="O47" i="1" s="1"/>
  <c r="K47" i="1"/>
  <c r="L47" i="1" s="1"/>
  <c r="J47" i="1"/>
  <c r="H47" i="1"/>
  <c r="G47" i="1"/>
  <c r="I47" i="1" s="1"/>
  <c r="E47" i="1"/>
  <c r="F47" i="1" s="1"/>
  <c r="D47" i="1"/>
  <c r="BV46" i="1"/>
  <c r="BU46" i="1"/>
  <c r="BW46" i="1" s="1"/>
  <c r="BS46" i="1"/>
  <c r="BT46" i="1" s="1"/>
  <c r="BR46" i="1"/>
  <c r="BP46" i="1"/>
  <c r="BO46" i="1"/>
  <c r="BQ46" i="1" s="1"/>
  <c r="BM46" i="1"/>
  <c r="BN46" i="1" s="1"/>
  <c r="BL46" i="1"/>
  <c r="BJ46" i="1"/>
  <c r="BI46" i="1"/>
  <c r="BK46" i="1" s="1"/>
  <c r="BG46" i="1"/>
  <c r="BH46" i="1" s="1"/>
  <c r="BF46" i="1"/>
  <c r="BD46" i="1"/>
  <c r="BC46" i="1"/>
  <c r="BE46" i="1" s="1"/>
  <c r="BA46" i="1"/>
  <c r="BB46" i="1" s="1"/>
  <c r="AZ46" i="1"/>
  <c r="AX46" i="1"/>
  <c r="AW46" i="1"/>
  <c r="AY46" i="1" s="1"/>
  <c r="AU46" i="1"/>
  <c r="AV46" i="1" s="1"/>
  <c r="AT46" i="1"/>
  <c r="AR46" i="1"/>
  <c r="AQ46" i="1"/>
  <c r="AS46" i="1" s="1"/>
  <c r="AO46" i="1"/>
  <c r="AP46" i="1" s="1"/>
  <c r="AN46" i="1"/>
  <c r="AL46" i="1"/>
  <c r="AK46" i="1"/>
  <c r="AM46" i="1" s="1"/>
  <c r="AI46" i="1"/>
  <c r="AJ46" i="1" s="1"/>
  <c r="AH46" i="1"/>
  <c r="AF46" i="1"/>
  <c r="AE46" i="1"/>
  <c r="AG46" i="1" s="1"/>
  <c r="AC46" i="1"/>
  <c r="AD46" i="1" s="1"/>
  <c r="AB46" i="1"/>
  <c r="Z46" i="1"/>
  <c r="Y46" i="1"/>
  <c r="AA46" i="1" s="1"/>
  <c r="W46" i="1"/>
  <c r="X46" i="1" s="1"/>
  <c r="V46" i="1"/>
  <c r="T46" i="1"/>
  <c r="S46" i="1"/>
  <c r="U46" i="1" s="1"/>
  <c r="Q46" i="1"/>
  <c r="R46" i="1" s="1"/>
  <c r="P46" i="1"/>
  <c r="N46" i="1"/>
  <c r="M46" i="1"/>
  <c r="O46" i="1" s="1"/>
  <c r="K46" i="1"/>
  <c r="L46" i="1" s="1"/>
  <c r="J46" i="1"/>
  <c r="H46" i="1"/>
  <c r="G46" i="1"/>
  <c r="I46" i="1" s="1"/>
  <c r="E46" i="1"/>
  <c r="F46" i="1" s="1"/>
  <c r="D46" i="1"/>
  <c r="BV45" i="1"/>
  <c r="BU45" i="1"/>
  <c r="BW45" i="1" s="1"/>
  <c r="BS45" i="1"/>
  <c r="BT45" i="1" s="1"/>
  <c r="BR45" i="1"/>
  <c r="BP45" i="1"/>
  <c r="BO45" i="1"/>
  <c r="BQ45" i="1" s="1"/>
  <c r="BM45" i="1"/>
  <c r="BN45" i="1" s="1"/>
  <c r="BL45" i="1"/>
  <c r="BJ45" i="1"/>
  <c r="BI45" i="1"/>
  <c r="BK45" i="1" s="1"/>
  <c r="BG45" i="1"/>
  <c r="BH45" i="1" s="1"/>
  <c r="BF45" i="1"/>
  <c r="BD45" i="1"/>
  <c r="BC45" i="1"/>
  <c r="BE45" i="1" s="1"/>
  <c r="BA45" i="1"/>
  <c r="BB45" i="1" s="1"/>
  <c r="AZ45" i="1"/>
  <c r="AX45" i="1"/>
  <c r="AW45" i="1"/>
  <c r="AY45" i="1" s="1"/>
  <c r="AU45" i="1"/>
  <c r="AV45" i="1" s="1"/>
  <c r="AT45" i="1"/>
  <c r="AR45" i="1"/>
  <c r="AQ45" i="1"/>
  <c r="AS45" i="1" s="1"/>
  <c r="AO45" i="1"/>
  <c r="AP45" i="1" s="1"/>
  <c r="AN45" i="1"/>
  <c r="AL45" i="1"/>
  <c r="AK45" i="1"/>
  <c r="AM45" i="1" s="1"/>
  <c r="AI45" i="1"/>
  <c r="AJ45" i="1" s="1"/>
  <c r="AH45" i="1"/>
  <c r="AF45" i="1"/>
  <c r="AE45" i="1"/>
  <c r="AG45" i="1" s="1"/>
  <c r="AC45" i="1"/>
  <c r="AD45" i="1" s="1"/>
  <c r="AB45" i="1"/>
  <c r="Z45" i="1"/>
  <c r="Y45" i="1"/>
  <c r="AA45" i="1" s="1"/>
  <c r="W45" i="1"/>
  <c r="X45" i="1" s="1"/>
  <c r="V45" i="1"/>
  <c r="T45" i="1"/>
  <c r="S45" i="1"/>
  <c r="U45" i="1" s="1"/>
  <c r="Q45" i="1"/>
  <c r="R45" i="1" s="1"/>
  <c r="P45" i="1"/>
  <c r="N45" i="1"/>
  <c r="M45" i="1"/>
  <c r="O45" i="1" s="1"/>
  <c r="K45" i="1"/>
  <c r="L45" i="1" s="1"/>
  <c r="J45" i="1"/>
  <c r="H45" i="1"/>
  <c r="G45" i="1"/>
  <c r="I45" i="1" s="1"/>
  <c r="E45" i="1"/>
  <c r="F45" i="1" s="1"/>
  <c r="D45" i="1"/>
  <c r="BV44" i="1"/>
  <c r="BU44" i="1"/>
  <c r="BW44" i="1" s="1"/>
  <c r="BS44" i="1"/>
  <c r="BT44" i="1" s="1"/>
  <c r="BR44" i="1"/>
  <c r="BP44" i="1"/>
  <c r="BO44" i="1"/>
  <c r="BQ44" i="1" s="1"/>
  <c r="BM44" i="1"/>
  <c r="BN44" i="1" s="1"/>
  <c r="BL44" i="1"/>
  <c r="BJ44" i="1"/>
  <c r="BI44" i="1"/>
  <c r="BK44" i="1" s="1"/>
  <c r="BG44" i="1"/>
  <c r="BH44" i="1" s="1"/>
  <c r="BF44" i="1"/>
  <c r="BD44" i="1"/>
  <c r="BC44" i="1"/>
  <c r="BE44" i="1" s="1"/>
  <c r="BA44" i="1"/>
  <c r="BB44" i="1" s="1"/>
  <c r="AZ44" i="1"/>
  <c r="AX44" i="1"/>
  <c r="AW44" i="1"/>
  <c r="AY44" i="1" s="1"/>
  <c r="AU44" i="1"/>
  <c r="AV44" i="1" s="1"/>
  <c r="AT44" i="1"/>
  <c r="AR44" i="1"/>
  <c r="AQ44" i="1"/>
  <c r="AS44" i="1" s="1"/>
  <c r="AO44" i="1"/>
  <c r="AP44" i="1" s="1"/>
  <c r="AN44" i="1"/>
  <c r="AL44" i="1"/>
  <c r="AK44" i="1"/>
  <c r="AM44" i="1" s="1"/>
  <c r="AI44" i="1"/>
  <c r="AJ44" i="1" s="1"/>
  <c r="AH44" i="1"/>
  <c r="AF44" i="1"/>
  <c r="AE44" i="1"/>
  <c r="AG44" i="1" s="1"/>
  <c r="AC44" i="1"/>
  <c r="AD44" i="1" s="1"/>
  <c r="AB44" i="1"/>
  <c r="Z44" i="1"/>
  <c r="Y44" i="1"/>
  <c r="AA44" i="1" s="1"/>
  <c r="W44" i="1"/>
  <c r="X44" i="1" s="1"/>
  <c r="V44" i="1"/>
  <c r="T44" i="1"/>
  <c r="S44" i="1"/>
  <c r="U44" i="1" s="1"/>
  <c r="Q44" i="1"/>
  <c r="R44" i="1" s="1"/>
  <c r="P44" i="1"/>
  <c r="N44" i="1"/>
  <c r="M44" i="1"/>
  <c r="O44" i="1" s="1"/>
  <c r="K44" i="1"/>
  <c r="L44" i="1" s="1"/>
  <c r="J44" i="1"/>
  <c r="H44" i="1"/>
  <c r="G44" i="1"/>
  <c r="I44" i="1" s="1"/>
  <c r="E44" i="1"/>
  <c r="F44" i="1" s="1"/>
  <c r="D44" i="1"/>
  <c r="BV43" i="1"/>
  <c r="BU43" i="1"/>
  <c r="BW43" i="1" s="1"/>
  <c r="BS43" i="1"/>
  <c r="BT43" i="1" s="1"/>
  <c r="BR43" i="1"/>
  <c r="BP43" i="1"/>
  <c r="BO43" i="1"/>
  <c r="BQ43" i="1" s="1"/>
  <c r="BM43" i="1"/>
  <c r="BN43" i="1" s="1"/>
  <c r="BL43" i="1"/>
  <c r="BJ43" i="1"/>
  <c r="BI43" i="1"/>
  <c r="BK43" i="1" s="1"/>
  <c r="BG43" i="1"/>
  <c r="BH43" i="1" s="1"/>
  <c r="BF43" i="1"/>
  <c r="BD43" i="1"/>
  <c r="BC43" i="1"/>
  <c r="BE43" i="1" s="1"/>
  <c r="BA43" i="1"/>
  <c r="BB43" i="1" s="1"/>
  <c r="AZ43" i="1"/>
  <c r="AX43" i="1"/>
  <c r="AW43" i="1"/>
  <c r="AY43" i="1" s="1"/>
  <c r="AU43" i="1"/>
  <c r="AV43" i="1" s="1"/>
  <c r="AT43" i="1"/>
  <c r="AR43" i="1"/>
  <c r="AQ43" i="1"/>
  <c r="AS43" i="1" s="1"/>
  <c r="AO43" i="1"/>
  <c r="AP43" i="1" s="1"/>
  <c r="AN43" i="1"/>
  <c r="AL43" i="1"/>
  <c r="AK43" i="1"/>
  <c r="AM43" i="1" s="1"/>
  <c r="AI43" i="1"/>
  <c r="AJ43" i="1" s="1"/>
  <c r="AH43" i="1"/>
  <c r="AF43" i="1"/>
  <c r="AE43" i="1"/>
  <c r="AG43" i="1" s="1"/>
  <c r="AC43" i="1"/>
  <c r="AD43" i="1" s="1"/>
  <c r="AB43" i="1"/>
  <c r="Z43" i="1"/>
  <c r="Y43" i="1"/>
  <c r="AA43" i="1" s="1"/>
  <c r="W43" i="1"/>
  <c r="X43" i="1" s="1"/>
  <c r="V43" i="1"/>
  <c r="T43" i="1"/>
  <c r="S43" i="1"/>
  <c r="U43" i="1" s="1"/>
  <c r="Q43" i="1"/>
  <c r="R43" i="1" s="1"/>
  <c r="P43" i="1"/>
  <c r="N43" i="1"/>
  <c r="M43" i="1"/>
  <c r="O43" i="1" s="1"/>
  <c r="K43" i="1"/>
  <c r="L43" i="1" s="1"/>
  <c r="J43" i="1"/>
  <c r="H43" i="1"/>
  <c r="G43" i="1"/>
  <c r="I43" i="1" s="1"/>
  <c r="E43" i="1"/>
  <c r="F43" i="1" s="1"/>
  <c r="D43" i="1"/>
  <c r="BV42" i="1"/>
  <c r="BU42" i="1"/>
  <c r="BW42" i="1" s="1"/>
  <c r="BS42" i="1"/>
  <c r="BT42" i="1" s="1"/>
  <c r="BR42" i="1"/>
  <c r="BP42" i="1"/>
  <c r="BO42" i="1"/>
  <c r="BQ42" i="1" s="1"/>
  <c r="BM42" i="1"/>
  <c r="BN42" i="1" s="1"/>
  <c r="BL42" i="1"/>
  <c r="BJ42" i="1"/>
  <c r="BI42" i="1"/>
  <c r="BK42" i="1" s="1"/>
  <c r="BG42" i="1"/>
  <c r="BH42" i="1" s="1"/>
  <c r="BF42" i="1"/>
  <c r="BD42" i="1"/>
  <c r="BC42" i="1"/>
  <c r="BE42" i="1" s="1"/>
  <c r="BA42" i="1"/>
  <c r="BB42" i="1" s="1"/>
  <c r="AZ42" i="1"/>
  <c r="AX42" i="1"/>
  <c r="AW42" i="1"/>
  <c r="AY42" i="1" s="1"/>
  <c r="AU42" i="1"/>
  <c r="AV42" i="1" s="1"/>
  <c r="AT42" i="1"/>
  <c r="AR42" i="1"/>
  <c r="AQ42" i="1"/>
  <c r="AS42" i="1" s="1"/>
  <c r="AO42" i="1"/>
  <c r="AP42" i="1" s="1"/>
  <c r="AN42" i="1"/>
  <c r="AL42" i="1"/>
  <c r="AK42" i="1"/>
  <c r="AM42" i="1" s="1"/>
  <c r="AI42" i="1"/>
  <c r="AJ42" i="1" s="1"/>
  <c r="AH42" i="1"/>
  <c r="AF42" i="1"/>
  <c r="AE42" i="1"/>
  <c r="AG42" i="1" s="1"/>
  <c r="AC42" i="1"/>
  <c r="AD42" i="1" s="1"/>
  <c r="AB42" i="1"/>
  <c r="Z42" i="1"/>
  <c r="Y42" i="1"/>
  <c r="AA42" i="1" s="1"/>
  <c r="W42" i="1"/>
  <c r="X42" i="1" s="1"/>
  <c r="V42" i="1"/>
  <c r="T42" i="1"/>
  <c r="S42" i="1"/>
  <c r="U42" i="1" s="1"/>
  <c r="Q42" i="1"/>
  <c r="R42" i="1" s="1"/>
  <c r="P42" i="1"/>
  <c r="N42" i="1"/>
  <c r="M42" i="1"/>
  <c r="O42" i="1" s="1"/>
  <c r="K42" i="1"/>
  <c r="L42" i="1" s="1"/>
  <c r="J42" i="1"/>
  <c r="H42" i="1"/>
  <c r="G42" i="1"/>
  <c r="I42" i="1" s="1"/>
  <c r="E42" i="1"/>
  <c r="F42" i="1" s="1"/>
  <c r="D42" i="1"/>
  <c r="BV41" i="1"/>
  <c r="BU41" i="1"/>
  <c r="BW41" i="1" s="1"/>
  <c r="BS41" i="1"/>
  <c r="BT41" i="1" s="1"/>
  <c r="BR41" i="1"/>
  <c r="BP41" i="1"/>
  <c r="BO41" i="1"/>
  <c r="BQ41" i="1" s="1"/>
  <c r="BM41" i="1"/>
  <c r="BN41" i="1" s="1"/>
  <c r="BL41" i="1"/>
  <c r="BJ41" i="1"/>
  <c r="BI41" i="1"/>
  <c r="BK41" i="1" s="1"/>
  <c r="BG41" i="1"/>
  <c r="BH41" i="1" s="1"/>
  <c r="BF41" i="1"/>
  <c r="BD41" i="1"/>
  <c r="BC41" i="1"/>
  <c r="BE41" i="1" s="1"/>
  <c r="BA41" i="1"/>
  <c r="BB41" i="1" s="1"/>
  <c r="AZ41" i="1"/>
  <c r="AX41" i="1"/>
  <c r="AW41" i="1"/>
  <c r="AY41" i="1" s="1"/>
  <c r="AU41" i="1"/>
  <c r="AV41" i="1" s="1"/>
  <c r="AT41" i="1"/>
  <c r="AR41" i="1"/>
  <c r="AQ41" i="1"/>
  <c r="AS41" i="1" s="1"/>
  <c r="AO41" i="1"/>
  <c r="AP41" i="1" s="1"/>
  <c r="AN41" i="1"/>
  <c r="AL41" i="1"/>
  <c r="AK41" i="1"/>
  <c r="AM41" i="1" s="1"/>
  <c r="AI41" i="1"/>
  <c r="AJ41" i="1" s="1"/>
  <c r="AH41" i="1"/>
  <c r="AF41" i="1"/>
  <c r="AE41" i="1"/>
  <c r="AG41" i="1" s="1"/>
  <c r="AC41" i="1"/>
  <c r="AD41" i="1" s="1"/>
  <c r="AB41" i="1"/>
  <c r="Z41" i="1"/>
  <c r="Y41" i="1"/>
  <c r="AA41" i="1" s="1"/>
  <c r="W41" i="1"/>
  <c r="X41" i="1" s="1"/>
  <c r="V41" i="1"/>
  <c r="T41" i="1"/>
  <c r="S41" i="1"/>
  <c r="U41" i="1" s="1"/>
  <c r="Q41" i="1"/>
  <c r="R41" i="1" s="1"/>
  <c r="P41" i="1"/>
  <c r="N41" i="1"/>
  <c r="M41" i="1"/>
  <c r="O41" i="1" s="1"/>
  <c r="K41" i="1"/>
  <c r="L41" i="1" s="1"/>
  <c r="J41" i="1"/>
  <c r="H41" i="1"/>
  <c r="G41" i="1"/>
  <c r="I41" i="1" s="1"/>
  <c r="E41" i="1"/>
  <c r="F41" i="1" s="1"/>
  <c r="D41" i="1"/>
  <c r="BV40" i="1"/>
  <c r="BU40" i="1"/>
  <c r="BW40" i="1" s="1"/>
  <c r="BS40" i="1"/>
  <c r="BT40" i="1" s="1"/>
  <c r="BR40" i="1"/>
  <c r="BP40" i="1"/>
  <c r="BO40" i="1"/>
  <c r="BQ40" i="1" s="1"/>
  <c r="BM40" i="1"/>
  <c r="BN40" i="1" s="1"/>
  <c r="BL40" i="1"/>
  <c r="BJ40" i="1"/>
  <c r="BI40" i="1"/>
  <c r="BK40" i="1" s="1"/>
  <c r="BG40" i="1"/>
  <c r="BH40" i="1" s="1"/>
  <c r="BF40" i="1"/>
  <c r="BD40" i="1"/>
  <c r="BC40" i="1"/>
  <c r="BE40" i="1" s="1"/>
  <c r="BA40" i="1"/>
  <c r="BB40" i="1" s="1"/>
  <c r="AZ40" i="1"/>
  <c r="AX40" i="1"/>
  <c r="AW40" i="1"/>
  <c r="AY40" i="1" s="1"/>
  <c r="AU40" i="1"/>
  <c r="AV40" i="1" s="1"/>
  <c r="AT40" i="1"/>
  <c r="AR40" i="1"/>
  <c r="AQ40" i="1"/>
  <c r="AS40" i="1" s="1"/>
  <c r="AO40" i="1"/>
  <c r="AP40" i="1" s="1"/>
  <c r="AN40" i="1"/>
  <c r="AL40" i="1"/>
  <c r="AK40" i="1"/>
  <c r="AM40" i="1" s="1"/>
  <c r="AI40" i="1"/>
  <c r="AJ40" i="1" s="1"/>
  <c r="AH40" i="1"/>
  <c r="AF40" i="1"/>
  <c r="AE40" i="1"/>
  <c r="AG40" i="1" s="1"/>
  <c r="AC40" i="1"/>
  <c r="AD40" i="1" s="1"/>
  <c r="AB40" i="1"/>
  <c r="Z40" i="1"/>
  <c r="Y40" i="1"/>
  <c r="AA40" i="1" s="1"/>
  <c r="W40" i="1"/>
  <c r="X40" i="1" s="1"/>
  <c r="V40" i="1"/>
  <c r="T40" i="1"/>
  <c r="S40" i="1"/>
  <c r="U40" i="1" s="1"/>
  <c r="Q40" i="1"/>
  <c r="R40" i="1" s="1"/>
  <c r="P40" i="1"/>
  <c r="N40" i="1"/>
  <c r="M40" i="1"/>
  <c r="O40" i="1" s="1"/>
  <c r="K40" i="1"/>
  <c r="L40" i="1" s="1"/>
  <c r="J40" i="1"/>
  <c r="H40" i="1"/>
  <c r="G40" i="1"/>
  <c r="I40" i="1" s="1"/>
  <c r="E40" i="1"/>
  <c r="F40" i="1" s="1"/>
  <c r="D40" i="1"/>
  <c r="BV39" i="1"/>
  <c r="BU39" i="1"/>
  <c r="BW39" i="1" s="1"/>
  <c r="BS39" i="1"/>
  <c r="BT39" i="1" s="1"/>
  <c r="BR39" i="1"/>
  <c r="BP39" i="1"/>
  <c r="BO39" i="1"/>
  <c r="BQ39" i="1" s="1"/>
  <c r="BM39" i="1"/>
  <c r="BN39" i="1" s="1"/>
  <c r="BL39" i="1"/>
  <c r="BJ39" i="1"/>
  <c r="BI39" i="1"/>
  <c r="BK39" i="1" s="1"/>
  <c r="BG39" i="1"/>
  <c r="BH39" i="1" s="1"/>
  <c r="BF39" i="1"/>
  <c r="BD39" i="1"/>
  <c r="BC39" i="1"/>
  <c r="BE39" i="1" s="1"/>
  <c r="BA39" i="1"/>
  <c r="BB39" i="1" s="1"/>
  <c r="AZ39" i="1"/>
  <c r="AX39" i="1"/>
  <c r="AW39" i="1"/>
  <c r="AY39" i="1" s="1"/>
  <c r="AU39" i="1"/>
  <c r="AV39" i="1" s="1"/>
  <c r="AT39" i="1"/>
  <c r="AR39" i="1"/>
  <c r="AQ39" i="1"/>
  <c r="AS39" i="1" s="1"/>
  <c r="AO39" i="1"/>
  <c r="AP39" i="1" s="1"/>
  <c r="AN39" i="1"/>
  <c r="AL39" i="1"/>
  <c r="AK39" i="1"/>
  <c r="AM39" i="1" s="1"/>
  <c r="AI39" i="1"/>
  <c r="AJ39" i="1" s="1"/>
  <c r="AH39" i="1"/>
  <c r="AF39" i="1"/>
  <c r="AE39" i="1"/>
  <c r="AG39" i="1" s="1"/>
  <c r="AC39" i="1"/>
  <c r="AD39" i="1" s="1"/>
  <c r="AB39" i="1"/>
  <c r="Z39" i="1"/>
  <c r="Y39" i="1"/>
  <c r="AA39" i="1" s="1"/>
  <c r="W39" i="1"/>
  <c r="X39" i="1" s="1"/>
  <c r="V39" i="1"/>
  <c r="T39" i="1"/>
  <c r="S39" i="1"/>
  <c r="U39" i="1" s="1"/>
  <c r="Q39" i="1"/>
  <c r="R39" i="1" s="1"/>
  <c r="P39" i="1"/>
  <c r="N39" i="1"/>
  <c r="M39" i="1"/>
  <c r="O39" i="1" s="1"/>
  <c r="K39" i="1"/>
  <c r="L39" i="1" s="1"/>
  <c r="J39" i="1"/>
  <c r="H39" i="1"/>
  <c r="G39" i="1"/>
  <c r="I39" i="1" s="1"/>
  <c r="E39" i="1"/>
  <c r="F39" i="1" s="1"/>
  <c r="D39" i="1"/>
  <c r="BV38" i="1"/>
  <c r="BU38" i="1"/>
  <c r="BW38" i="1" s="1"/>
  <c r="BS38" i="1"/>
  <c r="BT38" i="1" s="1"/>
  <c r="BR38" i="1"/>
  <c r="BP38" i="1"/>
  <c r="BO38" i="1"/>
  <c r="BQ38" i="1" s="1"/>
  <c r="BM38" i="1"/>
  <c r="BN38" i="1" s="1"/>
  <c r="BL38" i="1"/>
  <c r="BJ38" i="1"/>
  <c r="BI38" i="1"/>
  <c r="BK38" i="1" s="1"/>
  <c r="BG38" i="1"/>
  <c r="BH38" i="1" s="1"/>
  <c r="BF38" i="1"/>
  <c r="BD38" i="1"/>
  <c r="BC38" i="1"/>
  <c r="BE38" i="1" s="1"/>
  <c r="BA38" i="1"/>
  <c r="BB38" i="1" s="1"/>
  <c r="AZ38" i="1"/>
  <c r="AX38" i="1"/>
  <c r="AW38" i="1"/>
  <c r="AY38" i="1" s="1"/>
  <c r="AU38" i="1"/>
  <c r="AV38" i="1" s="1"/>
  <c r="AT38" i="1"/>
  <c r="AR38" i="1"/>
  <c r="AQ38" i="1"/>
  <c r="AS38" i="1" s="1"/>
  <c r="AO38" i="1"/>
  <c r="AP38" i="1" s="1"/>
  <c r="AN38" i="1"/>
  <c r="AL38" i="1"/>
  <c r="AK38" i="1"/>
  <c r="AM38" i="1" s="1"/>
  <c r="AI38" i="1"/>
  <c r="AJ38" i="1" s="1"/>
  <c r="AH38" i="1"/>
  <c r="AF38" i="1"/>
  <c r="AE38" i="1"/>
  <c r="AG38" i="1" s="1"/>
  <c r="AC38" i="1"/>
  <c r="AD38" i="1" s="1"/>
  <c r="AB38" i="1"/>
  <c r="Z38" i="1"/>
  <c r="Y38" i="1"/>
  <c r="AA38" i="1" s="1"/>
  <c r="W38" i="1"/>
  <c r="X38" i="1" s="1"/>
  <c r="V38" i="1"/>
  <c r="T38" i="1"/>
  <c r="S38" i="1"/>
  <c r="U38" i="1" s="1"/>
  <c r="Q38" i="1"/>
  <c r="R38" i="1" s="1"/>
  <c r="P38" i="1"/>
  <c r="N38" i="1"/>
  <c r="M38" i="1"/>
  <c r="O38" i="1" s="1"/>
  <c r="K38" i="1"/>
  <c r="L38" i="1" s="1"/>
  <c r="J38" i="1"/>
  <c r="H38" i="1"/>
  <c r="G38" i="1"/>
  <c r="I38" i="1" s="1"/>
  <c r="E38" i="1"/>
  <c r="F38" i="1" s="1"/>
  <c r="D38" i="1"/>
  <c r="BV37" i="1"/>
  <c r="BU37" i="1"/>
  <c r="BW37" i="1" s="1"/>
  <c r="BS37" i="1"/>
  <c r="BT37" i="1" s="1"/>
  <c r="BR37" i="1"/>
  <c r="BP37" i="1"/>
  <c r="BO37" i="1"/>
  <c r="BQ37" i="1" s="1"/>
  <c r="BM37" i="1"/>
  <c r="BN37" i="1" s="1"/>
  <c r="BL37" i="1"/>
  <c r="BJ37" i="1"/>
  <c r="BI37" i="1"/>
  <c r="BK37" i="1" s="1"/>
  <c r="BG37" i="1"/>
  <c r="BH37" i="1" s="1"/>
  <c r="BF37" i="1"/>
  <c r="BD37" i="1"/>
  <c r="BC37" i="1"/>
  <c r="BE37" i="1" s="1"/>
  <c r="BA37" i="1"/>
  <c r="BB37" i="1" s="1"/>
  <c r="AZ37" i="1"/>
  <c r="AX37" i="1"/>
  <c r="AW37" i="1"/>
  <c r="AY37" i="1" s="1"/>
  <c r="AU37" i="1"/>
  <c r="AV37" i="1" s="1"/>
  <c r="AT37" i="1"/>
  <c r="AR37" i="1"/>
  <c r="AQ37" i="1"/>
  <c r="AS37" i="1" s="1"/>
  <c r="AO37" i="1"/>
  <c r="AP37" i="1" s="1"/>
  <c r="AN37" i="1"/>
  <c r="AL37" i="1"/>
  <c r="AK37" i="1"/>
  <c r="AM37" i="1" s="1"/>
  <c r="AI37" i="1"/>
  <c r="AJ37" i="1" s="1"/>
  <c r="AH37" i="1"/>
  <c r="AF37" i="1"/>
  <c r="AE37" i="1"/>
  <c r="AG37" i="1" s="1"/>
  <c r="AC37" i="1"/>
  <c r="AD37" i="1" s="1"/>
  <c r="AB37" i="1"/>
  <c r="Z37" i="1"/>
  <c r="Y37" i="1"/>
  <c r="AA37" i="1" s="1"/>
  <c r="W37" i="1"/>
  <c r="X37" i="1" s="1"/>
  <c r="V37" i="1"/>
  <c r="T37" i="1"/>
  <c r="S37" i="1"/>
  <c r="U37" i="1" s="1"/>
  <c r="Q37" i="1"/>
  <c r="R37" i="1" s="1"/>
  <c r="P37" i="1"/>
  <c r="N37" i="1"/>
  <c r="M37" i="1"/>
  <c r="O37" i="1" s="1"/>
  <c r="K37" i="1"/>
  <c r="L37" i="1" s="1"/>
  <c r="J37" i="1"/>
  <c r="H37" i="1"/>
  <c r="G37" i="1"/>
  <c r="I37" i="1" s="1"/>
  <c r="E37" i="1"/>
  <c r="F37" i="1" s="1"/>
  <c r="D37" i="1"/>
  <c r="BV36" i="1"/>
  <c r="BU36" i="1"/>
  <c r="BW36" i="1" s="1"/>
  <c r="BS36" i="1"/>
  <c r="BT36" i="1" s="1"/>
  <c r="BR36" i="1"/>
  <c r="BP36" i="1"/>
  <c r="BO36" i="1"/>
  <c r="BQ36" i="1" s="1"/>
  <c r="BM36" i="1"/>
  <c r="BN36" i="1" s="1"/>
  <c r="BL36" i="1"/>
  <c r="BJ36" i="1"/>
  <c r="BI36" i="1"/>
  <c r="BK36" i="1" s="1"/>
  <c r="BG36" i="1"/>
  <c r="BH36" i="1" s="1"/>
  <c r="BF36" i="1"/>
  <c r="BD36" i="1"/>
  <c r="BC36" i="1"/>
  <c r="BE36" i="1" s="1"/>
  <c r="BA36" i="1"/>
  <c r="BB36" i="1" s="1"/>
  <c r="AZ36" i="1"/>
  <c r="AX36" i="1"/>
  <c r="AW36" i="1"/>
  <c r="AY36" i="1" s="1"/>
  <c r="AU36" i="1"/>
  <c r="AV36" i="1" s="1"/>
  <c r="AT36" i="1"/>
  <c r="AR36" i="1"/>
  <c r="AQ36" i="1"/>
  <c r="AS36" i="1" s="1"/>
  <c r="AO36" i="1"/>
  <c r="AP36" i="1" s="1"/>
  <c r="AN36" i="1"/>
  <c r="AL36" i="1"/>
  <c r="AK36" i="1"/>
  <c r="AM36" i="1" s="1"/>
  <c r="AI36" i="1"/>
  <c r="AJ36" i="1" s="1"/>
  <c r="AH36" i="1"/>
  <c r="AF36" i="1"/>
  <c r="AE36" i="1"/>
  <c r="AG36" i="1" s="1"/>
  <c r="AC36" i="1"/>
  <c r="AD36" i="1" s="1"/>
  <c r="AB36" i="1"/>
  <c r="Z36" i="1"/>
  <c r="Y36" i="1"/>
  <c r="AA36" i="1" s="1"/>
  <c r="W36" i="1"/>
  <c r="X36" i="1" s="1"/>
  <c r="V36" i="1"/>
  <c r="T36" i="1"/>
  <c r="S36" i="1"/>
  <c r="U36" i="1" s="1"/>
  <c r="Q36" i="1"/>
  <c r="R36" i="1" s="1"/>
  <c r="P36" i="1"/>
  <c r="N36" i="1"/>
  <c r="M36" i="1"/>
  <c r="O36" i="1" s="1"/>
  <c r="K36" i="1"/>
  <c r="L36" i="1" s="1"/>
  <c r="J36" i="1"/>
  <c r="H36" i="1"/>
  <c r="G36" i="1"/>
  <c r="I36" i="1" s="1"/>
  <c r="E36" i="1"/>
  <c r="F36" i="1" s="1"/>
  <c r="D36" i="1"/>
  <c r="BV35" i="1"/>
  <c r="BU35" i="1"/>
  <c r="BW35" i="1" s="1"/>
  <c r="BS35" i="1"/>
  <c r="BT35" i="1" s="1"/>
  <c r="BR35" i="1"/>
  <c r="BP35" i="1"/>
  <c r="BO35" i="1"/>
  <c r="BQ35" i="1" s="1"/>
  <c r="BM35" i="1"/>
  <c r="BN35" i="1" s="1"/>
  <c r="BL35" i="1"/>
  <c r="BJ35" i="1"/>
  <c r="BI35" i="1"/>
  <c r="BK35" i="1" s="1"/>
  <c r="BG35" i="1"/>
  <c r="BH35" i="1" s="1"/>
  <c r="BF35" i="1"/>
  <c r="BD35" i="1"/>
  <c r="BC35" i="1"/>
  <c r="BE35" i="1" s="1"/>
  <c r="BA35" i="1"/>
  <c r="BB35" i="1" s="1"/>
  <c r="AZ35" i="1"/>
  <c r="AX35" i="1"/>
  <c r="AW35" i="1"/>
  <c r="AY35" i="1" s="1"/>
  <c r="AU35" i="1"/>
  <c r="AV35" i="1" s="1"/>
  <c r="AT35" i="1"/>
  <c r="AR35" i="1"/>
  <c r="AQ35" i="1"/>
  <c r="AS35" i="1" s="1"/>
  <c r="AO35" i="1"/>
  <c r="AP35" i="1" s="1"/>
  <c r="AN35" i="1"/>
  <c r="AL35" i="1"/>
  <c r="AK35" i="1"/>
  <c r="AM35" i="1" s="1"/>
  <c r="AI35" i="1"/>
  <c r="AJ35" i="1" s="1"/>
  <c r="AH35" i="1"/>
  <c r="AF35" i="1"/>
  <c r="AE35" i="1"/>
  <c r="AG35" i="1" s="1"/>
  <c r="AC35" i="1"/>
  <c r="AD35" i="1" s="1"/>
  <c r="AB35" i="1"/>
  <c r="Z35" i="1"/>
  <c r="Y35" i="1"/>
  <c r="AA35" i="1" s="1"/>
  <c r="W35" i="1"/>
  <c r="X35" i="1" s="1"/>
  <c r="V35" i="1"/>
  <c r="T35" i="1"/>
  <c r="S35" i="1"/>
  <c r="U35" i="1" s="1"/>
  <c r="Q35" i="1"/>
  <c r="R35" i="1" s="1"/>
  <c r="P35" i="1"/>
  <c r="N35" i="1"/>
  <c r="M35" i="1"/>
  <c r="O35" i="1" s="1"/>
  <c r="K35" i="1"/>
  <c r="L35" i="1" s="1"/>
  <c r="J35" i="1"/>
  <c r="H35" i="1"/>
  <c r="G35" i="1"/>
  <c r="I35" i="1" s="1"/>
  <c r="E35" i="1"/>
  <c r="F35" i="1" s="1"/>
  <c r="D35" i="1"/>
  <c r="BV34" i="1"/>
  <c r="BV50" i="1" s="1"/>
  <c r="BU34" i="1"/>
  <c r="BU50" i="1" s="1"/>
  <c r="BU56" i="1" s="1"/>
  <c r="BS34" i="1"/>
  <c r="BR34" i="1"/>
  <c r="BR50" i="1" s="1"/>
  <c r="BR56" i="1" s="1"/>
  <c r="BP34" i="1"/>
  <c r="BP50" i="1" s="1"/>
  <c r="BO34" i="1"/>
  <c r="BO50" i="1" s="1"/>
  <c r="BO56" i="1" s="1"/>
  <c r="BM34" i="1"/>
  <c r="BL34" i="1"/>
  <c r="BL50" i="1" s="1"/>
  <c r="BL56" i="1" s="1"/>
  <c r="BJ34" i="1"/>
  <c r="BJ50" i="1" s="1"/>
  <c r="BI34" i="1"/>
  <c r="BI50" i="1" s="1"/>
  <c r="BI56" i="1" s="1"/>
  <c r="BG34" i="1"/>
  <c r="BF34" i="1"/>
  <c r="BF50" i="1" s="1"/>
  <c r="BF56" i="1" s="1"/>
  <c r="BD34" i="1"/>
  <c r="BD50" i="1" s="1"/>
  <c r="BC34" i="1"/>
  <c r="BC50" i="1" s="1"/>
  <c r="BC56" i="1" s="1"/>
  <c r="BA34" i="1"/>
  <c r="AZ34" i="1"/>
  <c r="AZ50" i="1" s="1"/>
  <c r="AZ56" i="1" s="1"/>
  <c r="AX34" i="1"/>
  <c r="AX50" i="1" s="1"/>
  <c r="AW34" i="1"/>
  <c r="AW50" i="1" s="1"/>
  <c r="AW56" i="1" s="1"/>
  <c r="AU34" i="1"/>
  <c r="AT34" i="1"/>
  <c r="AT50" i="1" s="1"/>
  <c r="AT56" i="1" s="1"/>
  <c r="AR34" i="1"/>
  <c r="AR50" i="1" s="1"/>
  <c r="AQ34" i="1"/>
  <c r="AQ50" i="1" s="1"/>
  <c r="AQ56" i="1" s="1"/>
  <c r="AO34" i="1"/>
  <c r="AO50" i="1" s="1"/>
  <c r="AN34" i="1"/>
  <c r="AN50" i="1" s="1"/>
  <c r="AN56" i="1" s="1"/>
  <c r="AL34" i="1"/>
  <c r="AL50" i="1" s="1"/>
  <c r="AK34" i="1"/>
  <c r="AK50" i="1" s="1"/>
  <c r="AK56" i="1" s="1"/>
  <c r="AI34" i="1"/>
  <c r="AI50" i="1" s="1"/>
  <c r="AH34" i="1"/>
  <c r="AH50" i="1" s="1"/>
  <c r="AH56" i="1" s="1"/>
  <c r="AF34" i="1"/>
  <c r="AF50" i="1" s="1"/>
  <c r="AE34" i="1"/>
  <c r="AE50" i="1" s="1"/>
  <c r="AE56" i="1" s="1"/>
  <c r="AC34" i="1"/>
  <c r="AC50" i="1" s="1"/>
  <c r="AB34" i="1"/>
  <c r="AB50" i="1" s="1"/>
  <c r="AB56" i="1" s="1"/>
  <c r="Z34" i="1"/>
  <c r="Z50" i="1" s="1"/>
  <c r="Y34" i="1"/>
  <c r="Y50" i="1" s="1"/>
  <c r="Y56" i="1" s="1"/>
  <c r="W34" i="1"/>
  <c r="W50" i="1" s="1"/>
  <c r="V34" i="1"/>
  <c r="V50" i="1" s="1"/>
  <c r="V56" i="1" s="1"/>
  <c r="T34" i="1"/>
  <c r="T50" i="1" s="1"/>
  <c r="S34" i="1"/>
  <c r="S50" i="1" s="1"/>
  <c r="S56" i="1" s="1"/>
  <c r="Q34" i="1"/>
  <c r="Q50" i="1" s="1"/>
  <c r="P34" i="1"/>
  <c r="P50" i="1" s="1"/>
  <c r="P56" i="1" s="1"/>
  <c r="N34" i="1"/>
  <c r="N50" i="1" s="1"/>
  <c r="M34" i="1"/>
  <c r="M50" i="1" s="1"/>
  <c r="M56" i="1" s="1"/>
  <c r="K34" i="1"/>
  <c r="K50" i="1" s="1"/>
  <c r="J34" i="1"/>
  <c r="J50" i="1" s="1"/>
  <c r="J56" i="1" s="1"/>
  <c r="H34" i="1"/>
  <c r="H50" i="1" s="1"/>
  <c r="G34" i="1"/>
  <c r="G50" i="1" s="1"/>
  <c r="G56" i="1" s="1"/>
  <c r="E34" i="1"/>
  <c r="E50" i="1" s="1"/>
  <c r="D34" i="1"/>
  <c r="D50" i="1" s="1"/>
  <c r="D56" i="1" s="1"/>
  <c r="BV32" i="1"/>
  <c r="BU32" i="1"/>
  <c r="BW32" i="1" s="1"/>
  <c r="BS32" i="1"/>
  <c r="BT32" i="1" s="1"/>
  <c r="BR32" i="1"/>
  <c r="BP32" i="1"/>
  <c r="BO32" i="1"/>
  <c r="BQ32" i="1" s="1"/>
  <c r="BM32" i="1"/>
  <c r="BN32" i="1" s="1"/>
  <c r="BL32" i="1"/>
  <c r="BJ32" i="1"/>
  <c r="BI32" i="1"/>
  <c r="BK32" i="1" s="1"/>
  <c r="BG32" i="1"/>
  <c r="BH32" i="1" s="1"/>
  <c r="BF32" i="1"/>
  <c r="BD32" i="1"/>
  <c r="BC32" i="1"/>
  <c r="BE32" i="1" s="1"/>
  <c r="BA32" i="1"/>
  <c r="BB32" i="1" s="1"/>
  <c r="AZ32" i="1"/>
  <c r="AX32" i="1"/>
  <c r="AW32" i="1"/>
  <c r="AY32" i="1" s="1"/>
  <c r="AU32" i="1"/>
  <c r="AV32" i="1" s="1"/>
  <c r="AT32" i="1"/>
  <c r="AR32" i="1"/>
  <c r="AQ32" i="1"/>
  <c r="AS32" i="1" s="1"/>
  <c r="AO32" i="1"/>
  <c r="AP32" i="1" s="1"/>
  <c r="AN32" i="1"/>
  <c r="AL32" i="1"/>
  <c r="AK32" i="1"/>
  <c r="AM32" i="1" s="1"/>
  <c r="AI32" i="1"/>
  <c r="AJ32" i="1" s="1"/>
  <c r="AH32" i="1"/>
  <c r="AF32" i="1"/>
  <c r="AE32" i="1"/>
  <c r="AG32" i="1" s="1"/>
  <c r="AC32" i="1"/>
  <c r="AD32" i="1" s="1"/>
  <c r="AB32" i="1"/>
  <c r="Z32" i="1"/>
  <c r="Y32" i="1"/>
  <c r="AA32" i="1" s="1"/>
  <c r="W32" i="1"/>
  <c r="X32" i="1" s="1"/>
  <c r="V32" i="1"/>
  <c r="T32" i="1"/>
  <c r="S32" i="1"/>
  <c r="U32" i="1" s="1"/>
  <c r="Q32" i="1"/>
  <c r="R32" i="1" s="1"/>
  <c r="P32" i="1"/>
  <c r="N32" i="1"/>
  <c r="M32" i="1"/>
  <c r="O32" i="1" s="1"/>
  <c r="K32" i="1"/>
  <c r="L32" i="1" s="1"/>
  <c r="J32" i="1"/>
  <c r="H32" i="1"/>
  <c r="G32" i="1"/>
  <c r="I32" i="1" s="1"/>
  <c r="E32" i="1"/>
  <c r="F32" i="1" s="1"/>
  <c r="D32" i="1"/>
  <c r="BV31" i="1"/>
  <c r="BU31" i="1"/>
  <c r="BW31" i="1" s="1"/>
  <c r="BS31" i="1"/>
  <c r="BT31" i="1" s="1"/>
  <c r="BR31" i="1"/>
  <c r="BP31" i="1"/>
  <c r="BO31" i="1"/>
  <c r="BQ31" i="1" s="1"/>
  <c r="BM31" i="1"/>
  <c r="BN31" i="1" s="1"/>
  <c r="BL31" i="1"/>
  <c r="BJ31" i="1"/>
  <c r="BI31" i="1"/>
  <c r="BK31" i="1" s="1"/>
  <c r="BG31" i="1"/>
  <c r="BH31" i="1" s="1"/>
  <c r="BF31" i="1"/>
  <c r="BD31" i="1"/>
  <c r="BC31" i="1"/>
  <c r="BE31" i="1" s="1"/>
  <c r="BA31" i="1"/>
  <c r="BB31" i="1" s="1"/>
  <c r="AZ31" i="1"/>
  <c r="AX31" i="1"/>
  <c r="AW31" i="1"/>
  <c r="AY31" i="1" s="1"/>
  <c r="AU31" i="1"/>
  <c r="AV31" i="1" s="1"/>
  <c r="AT31" i="1"/>
  <c r="AR31" i="1"/>
  <c r="AQ31" i="1"/>
  <c r="AS31" i="1" s="1"/>
  <c r="AO31" i="1"/>
  <c r="AP31" i="1" s="1"/>
  <c r="AN31" i="1"/>
  <c r="AL31" i="1"/>
  <c r="AK31" i="1"/>
  <c r="AM31" i="1" s="1"/>
  <c r="AI31" i="1"/>
  <c r="AJ31" i="1" s="1"/>
  <c r="AH31" i="1"/>
  <c r="AF31" i="1"/>
  <c r="AE31" i="1"/>
  <c r="AG31" i="1" s="1"/>
  <c r="AC31" i="1"/>
  <c r="AD31" i="1" s="1"/>
  <c r="AB31" i="1"/>
  <c r="Z31" i="1"/>
  <c r="Y31" i="1"/>
  <c r="AA31" i="1" s="1"/>
  <c r="W31" i="1"/>
  <c r="X31" i="1" s="1"/>
  <c r="V31" i="1"/>
  <c r="T31" i="1"/>
  <c r="S31" i="1"/>
  <c r="U31" i="1" s="1"/>
  <c r="Q31" i="1"/>
  <c r="R31" i="1" s="1"/>
  <c r="P31" i="1"/>
  <c r="N31" i="1"/>
  <c r="M31" i="1"/>
  <c r="O31" i="1" s="1"/>
  <c r="K31" i="1"/>
  <c r="L31" i="1" s="1"/>
  <c r="J31" i="1"/>
  <c r="H31" i="1"/>
  <c r="G31" i="1"/>
  <c r="I31" i="1" s="1"/>
  <c r="E31" i="1"/>
  <c r="F31" i="1" s="1"/>
  <c r="D31" i="1"/>
  <c r="BV30" i="1"/>
  <c r="BU30" i="1"/>
  <c r="BW30" i="1" s="1"/>
  <c r="BS30" i="1"/>
  <c r="BT30" i="1" s="1"/>
  <c r="BR30" i="1"/>
  <c r="BP30" i="1"/>
  <c r="BO30" i="1"/>
  <c r="BQ30" i="1" s="1"/>
  <c r="BM30" i="1"/>
  <c r="BN30" i="1" s="1"/>
  <c r="BL30" i="1"/>
  <c r="BJ30" i="1"/>
  <c r="BI30" i="1"/>
  <c r="BK30" i="1" s="1"/>
  <c r="BG30" i="1"/>
  <c r="BH30" i="1" s="1"/>
  <c r="BF30" i="1"/>
  <c r="BD30" i="1"/>
  <c r="BC30" i="1"/>
  <c r="BE30" i="1" s="1"/>
  <c r="BA30" i="1"/>
  <c r="BB30" i="1" s="1"/>
  <c r="AZ30" i="1"/>
  <c r="AX30" i="1"/>
  <c r="AW30" i="1"/>
  <c r="AY30" i="1" s="1"/>
  <c r="AU30" i="1"/>
  <c r="AV30" i="1" s="1"/>
  <c r="AT30" i="1"/>
  <c r="AR30" i="1"/>
  <c r="AQ30" i="1"/>
  <c r="AS30" i="1" s="1"/>
  <c r="AO30" i="1"/>
  <c r="AP30" i="1" s="1"/>
  <c r="AN30" i="1"/>
  <c r="AL30" i="1"/>
  <c r="AK30" i="1"/>
  <c r="AM30" i="1" s="1"/>
  <c r="AI30" i="1"/>
  <c r="AJ30" i="1" s="1"/>
  <c r="AH30" i="1"/>
  <c r="AF30" i="1"/>
  <c r="AE30" i="1"/>
  <c r="AG30" i="1" s="1"/>
  <c r="AC30" i="1"/>
  <c r="AD30" i="1" s="1"/>
  <c r="AB30" i="1"/>
  <c r="Z30" i="1"/>
  <c r="Y30" i="1"/>
  <c r="AA30" i="1" s="1"/>
  <c r="W30" i="1"/>
  <c r="X30" i="1" s="1"/>
  <c r="V30" i="1"/>
  <c r="T30" i="1"/>
  <c r="S30" i="1"/>
  <c r="U30" i="1" s="1"/>
  <c r="Q30" i="1"/>
  <c r="R30" i="1" s="1"/>
  <c r="P30" i="1"/>
  <c r="N30" i="1"/>
  <c r="M30" i="1"/>
  <c r="O30" i="1" s="1"/>
  <c r="K30" i="1"/>
  <c r="L30" i="1" s="1"/>
  <c r="J30" i="1"/>
  <c r="H30" i="1"/>
  <c r="G30" i="1"/>
  <c r="I30" i="1" s="1"/>
  <c r="E30" i="1"/>
  <c r="F30" i="1" s="1"/>
  <c r="D30" i="1"/>
  <c r="BV29" i="1"/>
  <c r="BU29" i="1"/>
  <c r="BW29" i="1" s="1"/>
  <c r="BS29" i="1"/>
  <c r="BT29" i="1" s="1"/>
  <c r="BR29" i="1"/>
  <c r="BP29" i="1"/>
  <c r="BO29" i="1"/>
  <c r="BQ29" i="1" s="1"/>
  <c r="BM29" i="1"/>
  <c r="BN29" i="1" s="1"/>
  <c r="BL29" i="1"/>
  <c r="BJ29" i="1"/>
  <c r="BI29" i="1"/>
  <c r="BK29" i="1" s="1"/>
  <c r="BG29" i="1"/>
  <c r="BH29" i="1" s="1"/>
  <c r="BF29" i="1"/>
  <c r="BD29" i="1"/>
  <c r="BC29" i="1"/>
  <c r="BE29" i="1" s="1"/>
  <c r="BA29" i="1"/>
  <c r="BB29" i="1" s="1"/>
  <c r="AZ29" i="1"/>
  <c r="AX29" i="1"/>
  <c r="AW29" i="1"/>
  <c r="AY29" i="1" s="1"/>
  <c r="AU29" i="1"/>
  <c r="AV29" i="1" s="1"/>
  <c r="AT29" i="1"/>
  <c r="AR29" i="1"/>
  <c r="AQ29" i="1"/>
  <c r="AS29" i="1" s="1"/>
  <c r="AO29" i="1"/>
  <c r="AP29" i="1" s="1"/>
  <c r="AN29" i="1"/>
  <c r="AL29" i="1"/>
  <c r="AK29" i="1"/>
  <c r="AM29" i="1" s="1"/>
  <c r="AI29" i="1"/>
  <c r="AJ29" i="1" s="1"/>
  <c r="AH29" i="1"/>
  <c r="AF29" i="1"/>
  <c r="AE29" i="1"/>
  <c r="AG29" i="1" s="1"/>
  <c r="AC29" i="1"/>
  <c r="AD29" i="1" s="1"/>
  <c r="AB29" i="1"/>
  <c r="Z29" i="1"/>
  <c r="Y29" i="1"/>
  <c r="AA29" i="1" s="1"/>
  <c r="W29" i="1"/>
  <c r="X29" i="1" s="1"/>
  <c r="V29" i="1"/>
  <c r="T29" i="1"/>
  <c r="S29" i="1"/>
  <c r="U29" i="1" s="1"/>
  <c r="Q29" i="1"/>
  <c r="R29" i="1" s="1"/>
  <c r="P29" i="1"/>
  <c r="N29" i="1"/>
  <c r="M29" i="1"/>
  <c r="O29" i="1" s="1"/>
  <c r="K29" i="1"/>
  <c r="L29" i="1" s="1"/>
  <c r="J29" i="1"/>
  <c r="H29" i="1"/>
  <c r="G29" i="1"/>
  <c r="I29" i="1" s="1"/>
  <c r="E29" i="1"/>
  <c r="F29" i="1" s="1"/>
  <c r="D29" i="1"/>
  <c r="BV28" i="1"/>
  <c r="BU28" i="1"/>
  <c r="BW28" i="1" s="1"/>
  <c r="BS28" i="1"/>
  <c r="BT28" i="1" s="1"/>
  <c r="BR28" i="1"/>
  <c r="BP28" i="1"/>
  <c r="BO28" i="1"/>
  <c r="BQ28" i="1" s="1"/>
  <c r="BM28" i="1"/>
  <c r="BN28" i="1" s="1"/>
  <c r="BL28" i="1"/>
  <c r="BJ28" i="1"/>
  <c r="BI28" i="1"/>
  <c r="BK28" i="1" s="1"/>
  <c r="BG28" i="1"/>
  <c r="BH28" i="1" s="1"/>
  <c r="BF28" i="1"/>
  <c r="BD28" i="1"/>
  <c r="BC28" i="1"/>
  <c r="BE28" i="1" s="1"/>
  <c r="BA28" i="1"/>
  <c r="BB28" i="1" s="1"/>
  <c r="AZ28" i="1"/>
  <c r="AX28" i="1"/>
  <c r="AW28" i="1"/>
  <c r="AY28" i="1" s="1"/>
  <c r="AU28" i="1"/>
  <c r="AV28" i="1" s="1"/>
  <c r="AT28" i="1"/>
  <c r="AR28" i="1"/>
  <c r="AQ28" i="1"/>
  <c r="AS28" i="1" s="1"/>
  <c r="AO28" i="1"/>
  <c r="AP28" i="1" s="1"/>
  <c r="AN28" i="1"/>
  <c r="AL28" i="1"/>
  <c r="AK28" i="1"/>
  <c r="AM28" i="1" s="1"/>
  <c r="AI28" i="1"/>
  <c r="AJ28" i="1" s="1"/>
  <c r="AH28" i="1"/>
  <c r="AF28" i="1"/>
  <c r="AE28" i="1"/>
  <c r="AG28" i="1" s="1"/>
  <c r="AC28" i="1"/>
  <c r="AD28" i="1" s="1"/>
  <c r="AB28" i="1"/>
  <c r="Z28" i="1"/>
  <c r="Y28" i="1"/>
  <c r="AA28" i="1" s="1"/>
  <c r="W28" i="1"/>
  <c r="X28" i="1" s="1"/>
  <c r="V28" i="1"/>
  <c r="T28" i="1"/>
  <c r="S28" i="1"/>
  <c r="U28" i="1" s="1"/>
  <c r="Q28" i="1"/>
  <c r="R28" i="1" s="1"/>
  <c r="P28" i="1"/>
  <c r="N28" i="1"/>
  <c r="M28" i="1"/>
  <c r="O28" i="1" s="1"/>
  <c r="K28" i="1"/>
  <c r="L28" i="1" s="1"/>
  <c r="J28" i="1"/>
  <c r="H28" i="1"/>
  <c r="G28" i="1"/>
  <c r="I28" i="1" s="1"/>
  <c r="E28" i="1"/>
  <c r="F28" i="1" s="1"/>
  <c r="D28" i="1"/>
  <c r="BV27" i="1"/>
  <c r="BU27" i="1"/>
  <c r="BW27" i="1" s="1"/>
  <c r="BS27" i="1"/>
  <c r="BT27" i="1" s="1"/>
  <c r="BR27" i="1"/>
  <c r="BP27" i="1"/>
  <c r="BO27" i="1"/>
  <c r="BQ27" i="1" s="1"/>
  <c r="BM27" i="1"/>
  <c r="BN27" i="1" s="1"/>
  <c r="BL27" i="1"/>
  <c r="BJ27" i="1"/>
  <c r="BI27" i="1"/>
  <c r="BK27" i="1" s="1"/>
  <c r="BG27" i="1"/>
  <c r="BH27" i="1" s="1"/>
  <c r="BF27" i="1"/>
  <c r="BD27" i="1"/>
  <c r="BC27" i="1"/>
  <c r="BE27" i="1" s="1"/>
  <c r="BA27" i="1"/>
  <c r="BB27" i="1" s="1"/>
  <c r="AZ27" i="1"/>
  <c r="AX27" i="1"/>
  <c r="AW27" i="1"/>
  <c r="AY27" i="1" s="1"/>
  <c r="AU27" i="1"/>
  <c r="AV27" i="1" s="1"/>
  <c r="AT27" i="1"/>
  <c r="AR27" i="1"/>
  <c r="AQ27" i="1"/>
  <c r="AS27" i="1" s="1"/>
  <c r="AO27" i="1"/>
  <c r="AP27" i="1" s="1"/>
  <c r="AN27" i="1"/>
  <c r="AL27" i="1"/>
  <c r="AK27" i="1"/>
  <c r="AM27" i="1" s="1"/>
  <c r="AI27" i="1"/>
  <c r="AJ27" i="1" s="1"/>
  <c r="AH27" i="1"/>
  <c r="AF27" i="1"/>
  <c r="AE27" i="1"/>
  <c r="AG27" i="1" s="1"/>
  <c r="AC27" i="1"/>
  <c r="AD27" i="1" s="1"/>
  <c r="AB27" i="1"/>
  <c r="Z27" i="1"/>
  <c r="Y27" i="1"/>
  <c r="AA27" i="1" s="1"/>
  <c r="W27" i="1"/>
  <c r="X27" i="1" s="1"/>
  <c r="V27" i="1"/>
  <c r="T27" i="1"/>
  <c r="S27" i="1"/>
  <c r="U27" i="1" s="1"/>
  <c r="Q27" i="1"/>
  <c r="R27" i="1" s="1"/>
  <c r="P27" i="1"/>
  <c r="N27" i="1"/>
  <c r="M27" i="1"/>
  <c r="O27" i="1" s="1"/>
  <c r="K27" i="1"/>
  <c r="L27" i="1" s="1"/>
  <c r="J27" i="1"/>
  <c r="H27" i="1"/>
  <c r="G27" i="1"/>
  <c r="I27" i="1" s="1"/>
  <c r="E27" i="1"/>
  <c r="F27" i="1" s="1"/>
  <c r="D27" i="1"/>
  <c r="BV26" i="1"/>
  <c r="BU26" i="1"/>
  <c r="BW26" i="1" s="1"/>
  <c r="BS26" i="1"/>
  <c r="BT26" i="1" s="1"/>
  <c r="BR26" i="1"/>
  <c r="BP26" i="1"/>
  <c r="BO26" i="1"/>
  <c r="BQ26" i="1" s="1"/>
  <c r="BM26" i="1"/>
  <c r="BN26" i="1" s="1"/>
  <c r="BL26" i="1"/>
  <c r="BJ26" i="1"/>
  <c r="BI26" i="1"/>
  <c r="BK26" i="1" s="1"/>
  <c r="BG26" i="1"/>
  <c r="BH26" i="1" s="1"/>
  <c r="BF26" i="1"/>
  <c r="BD26" i="1"/>
  <c r="BC26" i="1"/>
  <c r="BE26" i="1" s="1"/>
  <c r="BA26" i="1"/>
  <c r="BB26" i="1" s="1"/>
  <c r="AZ26" i="1"/>
  <c r="AX26" i="1"/>
  <c r="AW26" i="1"/>
  <c r="AY26" i="1" s="1"/>
  <c r="AU26" i="1"/>
  <c r="AV26" i="1" s="1"/>
  <c r="AT26" i="1"/>
  <c r="AR26" i="1"/>
  <c r="AQ26" i="1"/>
  <c r="AS26" i="1" s="1"/>
  <c r="AO26" i="1"/>
  <c r="AP26" i="1" s="1"/>
  <c r="AN26" i="1"/>
  <c r="AL26" i="1"/>
  <c r="AK26" i="1"/>
  <c r="AM26" i="1" s="1"/>
  <c r="AI26" i="1"/>
  <c r="AJ26" i="1" s="1"/>
  <c r="AH26" i="1"/>
  <c r="AF26" i="1"/>
  <c r="AE26" i="1"/>
  <c r="AG26" i="1" s="1"/>
  <c r="AC26" i="1"/>
  <c r="AD26" i="1" s="1"/>
  <c r="AB26" i="1"/>
  <c r="Z26" i="1"/>
  <c r="Y26" i="1"/>
  <c r="AA26" i="1" s="1"/>
  <c r="W26" i="1"/>
  <c r="X26" i="1" s="1"/>
  <c r="V26" i="1"/>
  <c r="T26" i="1"/>
  <c r="S26" i="1"/>
  <c r="U26" i="1" s="1"/>
  <c r="Q26" i="1"/>
  <c r="R26" i="1" s="1"/>
  <c r="P26" i="1"/>
  <c r="N26" i="1"/>
  <c r="M26" i="1"/>
  <c r="O26" i="1" s="1"/>
  <c r="K26" i="1"/>
  <c r="L26" i="1" s="1"/>
  <c r="J26" i="1"/>
  <c r="H26" i="1"/>
  <c r="G26" i="1"/>
  <c r="I26" i="1" s="1"/>
  <c r="E26" i="1"/>
  <c r="F26" i="1" s="1"/>
  <c r="D26" i="1"/>
  <c r="BV25" i="1"/>
  <c r="BU25" i="1"/>
  <c r="BW25" i="1" s="1"/>
  <c r="BS25" i="1"/>
  <c r="BT25" i="1" s="1"/>
  <c r="BR25" i="1"/>
  <c r="BP25" i="1"/>
  <c r="BO25" i="1"/>
  <c r="BQ25" i="1" s="1"/>
  <c r="BM25" i="1"/>
  <c r="BN25" i="1" s="1"/>
  <c r="BL25" i="1"/>
  <c r="BJ25" i="1"/>
  <c r="BI25" i="1"/>
  <c r="BK25" i="1" s="1"/>
  <c r="BG25" i="1"/>
  <c r="BH25" i="1" s="1"/>
  <c r="BF25" i="1"/>
  <c r="BD25" i="1"/>
  <c r="BC25" i="1"/>
  <c r="BE25" i="1" s="1"/>
  <c r="BA25" i="1"/>
  <c r="BB25" i="1" s="1"/>
  <c r="AZ25" i="1"/>
  <c r="AX25" i="1"/>
  <c r="AW25" i="1"/>
  <c r="AY25" i="1" s="1"/>
  <c r="AU25" i="1"/>
  <c r="AV25" i="1" s="1"/>
  <c r="AT25" i="1"/>
  <c r="AR25" i="1"/>
  <c r="AQ25" i="1"/>
  <c r="AS25" i="1" s="1"/>
  <c r="AO25" i="1"/>
  <c r="AP25" i="1" s="1"/>
  <c r="AN25" i="1"/>
  <c r="AL25" i="1"/>
  <c r="AK25" i="1"/>
  <c r="AM25" i="1" s="1"/>
  <c r="AI25" i="1"/>
  <c r="AJ25" i="1" s="1"/>
  <c r="AH25" i="1"/>
  <c r="AF25" i="1"/>
  <c r="AE25" i="1"/>
  <c r="AG25" i="1" s="1"/>
  <c r="AC25" i="1"/>
  <c r="AD25" i="1" s="1"/>
  <c r="AB25" i="1"/>
  <c r="Z25" i="1"/>
  <c r="Y25" i="1"/>
  <c r="AA25" i="1" s="1"/>
  <c r="W25" i="1"/>
  <c r="X25" i="1" s="1"/>
  <c r="V25" i="1"/>
  <c r="T25" i="1"/>
  <c r="S25" i="1"/>
  <c r="U25" i="1" s="1"/>
  <c r="Q25" i="1"/>
  <c r="R25" i="1" s="1"/>
  <c r="P25" i="1"/>
  <c r="N25" i="1"/>
  <c r="M25" i="1"/>
  <c r="O25" i="1" s="1"/>
  <c r="K25" i="1"/>
  <c r="L25" i="1" s="1"/>
  <c r="J25" i="1"/>
  <c r="H25" i="1"/>
  <c r="G25" i="1"/>
  <c r="I25" i="1" s="1"/>
  <c r="E25" i="1"/>
  <c r="F25" i="1" s="1"/>
  <c r="D25" i="1"/>
  <c r="BV24" i="1"/>
  <c r="BU24" i="1"/>
  <c r="BW24" i="1" s="1"/>
  <c r="BS24" i="1"/>
  <c r="BT24" i="1" s="1"/>
  <c r="BR24" i="1"/>
  <c r="BP24" i="1"/>
  <c r="BO24" i="1"/>
  <c r="BQ24" i="1" s="1"/>
  <c r="BM24" i="1"/>
  <c r="BN24" i="1" s="1"/>
  <c r="BL24" i="1"/>
  <c r="BJ24" i="1"/>
  <c r="BI24" i="1"/>
  <c r="BK24" i="1" s="1"/>
  <c r="BG24" i="1"/>
  <c r="BH24" i="1" s="1"/>
  <c r="BF24" i="1"/>
  <c r="BD24" i="1"/>
  <c r="BC24" i="1"/>
  <c r="BE24" i="1" s="1"/>
  <c r="BA24" i="1"/>
  <c r="BB24" i="1" s="1"/>
  <c r="AZ24" i="1"/>
  <c r="AX24" i="1"/>
  <c r="AW24" i="1"/>
  <c r="AY24" i="1" s="1"/>
  <c r="AU24" i="1"/>
  <c r="AV24" i="1" s="1"/>
  <c r="AT24" i="1"/>
  <c r="AR24" i="1"/>
  <c r="AQ24" i="1"/>
  <c r="AS24" i="1" s="1"/>
  <c r="AO24" i="1"/>
  <c r="AP24" i="1" s="1"/>
  <c r="AN24" i="1"/>
  <c r="AL24" i="1"/>
  <c r="AK24" i="1"/>
  <c r="AM24" i="1" s="1"/>
  <c r="AI24" i="1"/>
  <c r="AJ24" i="1" s="1"/>
  <c r="AH24" i="1"/>
  <c r="AF24" i="1"/>
  <c r="AE24" i="1"/>
  <c r="AG24" i="1" s="1"/>
  <c r="AC24" i="1"/>
  <c r="AD24" i="1" s="1"/>
  <c r="AB24" i="1"/>
  <c r="Z24" i="1"/>
  <c r="Y24" i="1"/>
  <c r="AA24" i="1" s="1"/>
  <c r="W24" i="1"/>
  <c r="X24" i="1" s="1"/>
  <c r="V24" i="1"/>
  <c r="T24" i="1"/>
  <c r="S24" i="1"/>
  <c r="U24" i="1" s="1"/>
  <c r="Q24" i="1"/>
  <c r="R24" i="1" s="1"/>
  <c r="P24" i="1"/>
  <c r="N24" i="1"/>
  <c r="M24" i="1"/>
  <c r="O24" i="1" s="1"/>
  <c r="K24" i="1"/>
  <c r="L24" i="1" s="1"/>
  <c r="J24" i="1"/>
  <c r="H24" i="1"/>
  <c r="G24" i="1"/>
  <c r="I24" i="1" s="1"/>
  <c r="E24" i="1"/>
  <c r="F24" i="1" s="1"/>
  <c r="D24" i="1"/>
  <c r="BV23" i="1"/>
  <c r="BU23" i="1"/>
  <c r="BW23" i="1" s="1"/>
  <c r="BS23" i="1"/>
  <c r="BT23" i="1" s="1"/>
  <c r="BR23" i="1"/>
  <c r="BP23" i="1"/>
  <c r="BO23" i="1"/>
  <c r="BQ23" i="1" s="1"/>
  <c r="BM23" i="1"/>
  <c r="BN23" i="1" s="1"/>
  <c r="BL23" i="1"/>
  <c r="BJ23" i="1"/>
  <c r="BI23" i="1"/>
  <c r="BK23" i="1" s="1"/>
  <c r="BG23" i="1"/>
  <c r="BH23" i="1" s="1"/>
  <c r="BF23" i="1"/>
  <c r="BD23" i="1"/>
  <c r="BC23" i="1"/>
  <c r="BE23" i="1" s="1"/>
  <c r="BA23" i="1"/>
  <c r="BB23" i="1" s="1"/>
  <c r="AZ23" i="1"/>
  <c r="AX23" i="1"/>
  <c r="AW23" i="1"/>
  <c r="AY23" i="1" s="1"/>
  <c r="AU23" i="1"/>
  <c r="AV23" i="1" s="1"/>
  <c r="AT23" i="1"/>
  <c r="AR23" i="1"/>
  <c r="AQ23" i="1"/>
  <c r="AS23" i="1" s="1"/>
  <c r="AO23" i="1"/>
  <c r="AP23" i="1" s="1"/>
  <c r="AN23" i="1"/>
  <c r="AL23" i="1"/>
  <c r="AK23" i="1"/>
  <c r="AM23" i="1" s="1"/>
  <c r="AI23" i="1"/>
  <c r="AJ23" i="1" s="1"/>
  <c r="AH23" i="1"/>
  <c r="AF23" i="1"/>
  <c r="AE23" i="1"/>
  <c r="AG23" i="1" s="1"/>
  <c r="AC23" i="1"/>
  <c r="AD23" i="1" s="1"/>
  <c r="AB23" i="1"/>
  <c r="Z23" i="1"/>
  <c r="Y23" i="1"/>
  <c r="AA23" i="1" s="1"/>
  <c r="W23" i="1"/>
  <c r="X23" i="1" s="1"/>
  <c r="V23" i="1"/>
  <c r="T23" i="1"/>
  <c r="S23" i="1"/>
  <c r="U23" i="1" s="1"/>
  <c r="Q23" i="1"/>
  <c r="R23" i="1" s="1"/>
  <c r="P23" i="1"/>
  <c r="N23" i="1"/>
  <c r="M23" i="1"/>
  <c r="O23" i="1" s="1"/>
  <c r="K23" i="1"/>
  <c r="L23" i="1" s="1"/>
  <c r="J23" i="1"/>
  <c r="H23" i="1"/>
  <c r="G23" i="1"/>
  <c r="I23" i="1" s="1"/>
  <c r="E23" i="1"/>
  <c r="F23" i="1" s="1"/>
  <c r="D23" i="1"/>
  <c r="BV22" i="1"/>
  <c r="BU22" i="1"/>
  <c r="BW22" i="1" s="1"/>
  <c r="BS22" i="1"/>
  <c r="BT22" i="1" s="1"/>
  <c r="BR22" i="1"/>
  <c r="BP22" i="1"/>
  <c r="BO22" i="1"/>
  <c r="BQ22" i="1" s="1"/>
  <c r="BM22" i="1"/>
  <c r="BN22" i="1" s="1"/>
  <c r="BL22" i="1"/>
  <c r="BJ22" i="1"/>
  <c r="BI22" i="1"/>
  <c r="BK22" i="1" s="1"/>
  <c r="BG22" i="1"/>
  <c r="BH22" i="1" s="1"/>
  <c r="BF22" i="1"/>
  <c r="BD22" i="1"/>
  <c r="BC22" i="1"/>
  <c r="BE22" i="1" s="1"/>
  <c r="BA22" i="1"/>
  <c r="BB22" i="1" s="1"/>
  <c r="AZ22" i="1"/>
  <c r="AX22" i="1"/>
  <c r="AW22" i="1"/>
  <c r="AY22" i="1" s="1"/>
  <c r="AU22" i="1"/>
  <c r="AV22" i="1" s="1"/>
  <c r="AT22" i="1"/>
  <c r="AR22" i="1"/>
  <c r="AQ22" i="1"/>
  <c r="AS22" i="1" s="1"/>
  <c r="AO22" i="1"/>
  <c r="AP22" i="1" s="1"/>
  <c r="AN22" i="1"/>
  <c r="AL22" i="1"/>
  <c r="AK22" i="1"/>
  <c r="AM22" i="1" s="1"/>
  <c r="AI22" i="1"/>
  <c r="AJ22" i="1" s="1"/>
  <c r="AH22" i="1"/>
  <c r="AF22" i="1"/>
  <c r="AE22" i="1"/>
  <c r="AG22" i="1" s="1"/>
  <c r="AC22" i="1"/>
  <c r="AD22" i="1" s="1"/>
  <c r="AB22" i="1"/>
  <c r="Z22" i="1"/>
  <c r="Y22" i="1"/>
  <c r="AA22" i="1" s="1"/>
  <c r="W22" i="1"/>
  <c r="X22" i="1" s="1"/>
  <c r="V22" i="1"/>
  <c r="T22" i="1"/>
  <c r="S22" i="1"/>
  <c r="U22" i="1" s="1"/>
  <c r="Q22" i="1"/>
  <c r="R22" i="1" s="1"/>
  <c r="P22" i="1"/>
  <c r="N22" i="1"/>
  <c r="M22" i="1"/>
  <c r="O22" i="1" s="1"/>
  <c r="K22" i="1"/>
  <c r="L22" i="1" s="1"/>
  <c r="J22" i="1"/>
  <c r="H22" i="1"/>
  <c r="G22" i="1"/>
  <c r="I22" i="1" s="1"/>
  <c r="E22" i="1"/>
  <c r="F22" i="1" s="1"/>
  <c r="D22" i="1"/>
  <c r="BV21" i="1"/>
  <c r="BU21" i="1"/>
  <c r="BW21" i="1" s="1"/>
  <c r="BS21" i="1"/>
  <c r="BT21" i="1" s="1"/>
  <c r="BR21" i="1"/>
  <c r="BP21" i="1"/>
  <c r="BO21" i="1"/>
  <c r="BQ21" i="1" s="1"/>
  <c r="BM21" i="1"/>
  <c r="BN21" i="1" s="1"/>
  <c r="BL21" i="1"/>
  <c r="BJ21" i="1"/>
  <c r="BI21" i="1"/>
  <c r="BK21" i="1" s="1"/>
  <c r="BG21" i="1"/>
  <c r="BH21" i="1" s="1"/>
  <c r="BF21" i="1"/>
  <c r="BD21" i="1"/>
  <c r="BC21" i="1"/>
  <c r="BE21" i="1" s="1"/>
  <c r="BA21" i="1"/>
  <c r="BB21" i="1" s="1"/>
  <c r="AZ21" i="1"/>
  <c r="AX21" i="1"/>
  <c r="AW21" i="1"/>
  <c r="AY21" i="1" s="1"/>
  <c r="AU21" i="1"/>
  <c r="AV21" i="1" s="1"/>
  <c r="AT21" i="1"/>
  <c r="AR21" i="1"/>
  <c r="AQ21" i="1"/>
  <c r="AS21" i="1" s="1"/>
  <c r="AO21" i="1"/>
  <c r="AP21" i="1" s="1"/>
  <c r="AN21" i="1"/>
  <c r="AL21" i="1"/>
  <c r="AK21" i="1"/>
  <c r="AM21" i="1" s="1"/>
  <c r="AI21" i="1"/>
  <c r="AJ21" i="1" s="1"/>
  <c r="AH21" i="1"/>
  <c r="AF21" i="1"/>
  <c r="AE21" i="1"/>
  <c r="AG21" i="1" s="1"/>
  <c r="AC21" i="1"/>
  <c r="AD21" i="1" s="1"/>
  <c r="AB21" i="1"/>
  <c r="Z21" i="1"/>
  <c r="Y21" i="1"/>
  <c r="AA21" i="1" s="1"/>
  <c r="W21" i="1"/>
  <c r="X21" i="1" s="1"/>
  <c r="V21" i="1"/>
  <c r="T21" i="1"/>
  <c r="S21" i="1"/>
  <c r="U21" i="1" s="1"/>
  <c r="Q21" i="1"/>
  <c r="R21" i="1" s="1"/>
  <c r="P21" i="1"/>
  <c r="N21" i="1"/>
  <c r="M21" i="1"/>
  <c r="O21" i="1" s="1"/>
  <c r="K21" i="1"/>
  <c r="L21" i="1" s="1"/>
  <c r="J21" i="1"/>
  <c r="H21" i="1"/>
  <c r="G21" i="1"/>
  <c r="I21" i="1" s="1"/>
  <c r="E21" i="1"/>
  <c r="F21" i="1" s="1"/>
  <c r="D21" i="1"/>
  <c r="BV20" i="1"/>
  <c r="BU20" i="1"/>
  <c r="BW20" i="1" s="1"/>
  <c r="BS20" i="1"/>
  <c r="BT20" i="1" s="1"/>
  <c r="BR20" i="1"/>
  <c r="BP20" i="1"/>
  <c r="BO20" i="1"/>
  <c r="BQ20" i="1" s="1"/>
  <c r="BM20" i="1"/>
  <c r="BN20" i="1" s="1"/>
  <c r="BL20" i="1"/>
  <c r="BJ20" i="1"/>
  <c r="BI20" i="1"/>
  <c r="BK20" i="1" s="1"/>
  <c r="BG20" i="1"/>
  <c r="BH20" i="1" s="1"/>
  <c r="BF20" i="1"/>
  <c r="BD20" i="1"/>
  <c r="BC20" i="1"/>
  <c r="BE20" i="1" s="1"/>
  <c r="BA20" i="1"/>
  <c r="BB20" i="1" s="1"/>
  <c r="AZ20" i="1"/>
  <c r="AX20" i="1"/>
  <c r="AW20" i="1"/>
  <c r="AY20" i="1" s="1"/>
  <c r="AU20" i="1"/>
  <c r="AV20" i="1" s="1"/>
  <c r="AT20" i="1"/>
  <c r="AR20" i="1"/>
  <c r="AQ20" i="1"/>
  <c r="AS20" i="1" s="1"/>
  <c r="AO20" i="1"/>
  <c r="AP20" i="1" s="1"/>
  <c r="AN20" i="1"/>
  <c r="AL20" i="1"/>
  <c r="AK20" i="1"/>
  <c r="AM20" i="1" s="1"/>
  <c r="AI20" i="1"/>
  <c r="AJ20" i="1" s="1"/>
  <c r="AH20" i="1"/>
  <c r="AF20" i="1"/>
  <c r="AE20" i="1"/>
  <c r="AG20" i="1" s="1"/>
  <c r="AC20" i="1"/>
  <c r="AD20" i="1" s="1"/>
  <c r="AB20" i="1"/>
  <c r="Z20" i="1"/>
  <c r="Y20" i="1"/>
  <c r="AA20" i="1" s="1"/>
  <c r="W20" i="1"/>
  <c r="X20" i="1" s="1"/>
  <c r="V20" i="1"/>
  <c r="T20" i="1"/>
  <c r="S20" i="1"/>
  <c r="U20" i="1" s="1"/>
  <c r="Q20" i="1"/>
  <c r="R20" i="1" s="1"/>
  <c r="P20" i="1"/>
  <c r="N20" i="1"/>
  <c r="M20" i="1"/>
  <c r="O20" i="1" s="1"/>
  <c r="K20" i="1"/>
  <c r="L20" i="1" s="1"/>
  <c r="J20" i="1"/>
  <c r="H20" i="1"/>
  <c r="G20" i="1"/>
  <c r="I20" i="1" s="1"/>
  <c r="E20" i="1"/>
  <c r="F20" i="1" s="1"/>
  <c r="D20" i="1"/>
  <c r="BV19" i="1"/>
  <c r="BU19" i="1"/>
  <c r="BW19" i="1" s="1"/>
  <c r="BS19" i="1"/>
  <c r="BT19" i="1" s="1"/>
  <c r="BR19" i="1"/>
  <c r="BP19" i="1"/>
  <c r="BO19" i="1"/>
  <c r="BQ19" i="1" s="1"/>
  <c r="BM19" i="1"/>
  <c r="BN19" i="1" s="1"/>
  <c r="BL19" i="1"/>
  <c r="BJ19" i="1"/>
  <c r="BI19" i="1"/>
  <c r="BK19" i="1" s="1"/>
  <c r="BG19" i="1"/>
  <c r="BH19" i="1" s="1"/>
  <c r="BF19" i="1"/>
  <c r="BD19" i="1"/>
  <c r="BC19" i="1"/>
  <c r="BE19" i="1" s="1"/>
  <c r="BA19" i="1"/>
  <c r="BB19" i="1" s="1"/>
  <c r="AZ19" i="1"/>
  <c r="AX19" i="1"/>
  <c r="AW19" i="1"/>
  <c r="AY19" i="1" s="1"/>
  <c r="AU19" i="1"/>
  <c r="AV19" i="1" s="1"/>
  <c r="AT19" i="1"/>
  <c r="AR19" i="1"/>
  <c r="AQ19" i="1"/>
  <c r="AS19" i="1" s="1"/>
  <c r="AO19" i="1"/>
  <c r="AP19" i="1" s="1"/>
  <c r="AN19" i="1"/>
  <c r="AL19" i="1"/>
  <c r="AK19" i="1"/>
  <c r="AM19" i="1" s="1"/>
  <c r="AI19" i="1"/>
  <c r="AJ19" i="1" s="1"/>
  <c r="AH19" i="1"/>
  <c r="AF19" i="1"/>
  <c r="AE19" i="1"/>
  <c r="AG19" i="1" s="1"/>
  <c r="AC19" i="1"/>
  <c r="AD19" i="1" s="1"/>
  <c r="AB19" i="1"/>
  <c r="Z19" i="1"/>
  <c r="Y19" i="1"/>
  <c r="AA19" i="1" s="1"/>
  <c r="W19" i="1"/>
  <c r="X19" i="1" s="1"/>
  <c r="V19" i="1"/>
  <c r="T19" i="1"/>
  <c r="S19" i="1"/>
  <c r="U19" i="1" s="1"/>
  <c r="Q19" i="1"/>
  <c r="R19" i="1" s="1"/>
  <c r="P19" i="1"/>
  <c r="N19" i="1"/>
  <c r="M19" i="1"/>
  <c r="O19" i="1" s="1"/>
  <c r="K19" i="1"/>
  <c r="L19" i="1" s="1"/>
  <c r="J19" i="1"/>
  <c r="H19" i="1"/>
  <c r="G19" i="1"/>
  <c r="I19" i="1" s="1"/>
  <c r="E19" i="1"/>
  <c r="F19" i="1" s="1"/>
  <c r="D19" i="1"/>
  <c r="BV18" i="1"/>
  <c r="BU18" i="1"/>
  <c r="BW18" i="1" s="1"/>
  <c r="BS18" i="1"/>
  <c r="BT18" i="1" s="1"/>
  <c r="BR18" i="1"/>
  <c r="BP18" i="1"/>
  <c r="BO18" i="1"/>
  <c r="BQ18" i="1" s="1"/>
  <c r="BM18" i="1"/>
  <c r="BN18" i="1" s="1"/>
  <c r="BL18" i="1"/>
  <c r="BJ18" i="1"/>
  <c r="BI18" i="1"/>
  <c r="BK18" i="1" s="1"/>
  <c r="BG18" i="1"/>
  <c r="BH18" i="1" s="1"/>
  <c r="BF18" i="1"/>
  <c r="BD18" i="1"/>
  <c r="BC18" i="1"/>
  <c r="BE18" i="1" s="1"/>
  <c r="BA18" i="1"/>
  <c r="BB18" i="1" s="1"/>
  <c r="AZ18" i="1"/>
  <c r="AX18" i="1"/>
  <c r="AW18" i="1"/>
  <c r="AY18" i="1" s="1"/>
  <c r="AU18" i="1"/>
  <c r="AV18" i="1" s="1"/>
  <c r="AT18" i="1"/>
  <c r="AR18" i="1"/>
  <c r="AQ18" i="1"/>
  <c r="AS18" i="1" s="1"/>
  <c r="AO18" i="1"/>
  <c r="AP18" i="1" s="1"/>
  <c r="AN18" i="1"/>
  <c r="AL18" i="1"/>
  <c r="AK18" i="1"/>
  <c r="AM18" i="1" s="1"/>
  <c r="AI18" i="1"/>
  <c r="AJ18" i="1" s="1"/>
  <c r="AH18" i="1"/>
  <c r="AF18" i="1"/>
  <c r="AE18" i="1"/>
  <c r="AG18" i="1" s="1"/>
  <c r="AC18" i="1"/>
  <c r="AD18" i="1" s="1"/>
  <c r="AB18" i="1"/>
  <c r="Z18" i="1"/>
  <c r="Y18" i="1"/>
  <c r="AA18" i="1" s="1"/>
  <c r="W18" i="1"/>
  <c r="X18" i="1" s="1"/>
  <c r="V18" i="1"/>
  <c r="T18" i="1"/>
  <c r="S18" i="1"/>
  <c r="U18" i="1" s="1"/>
  <c r="Q18" i="1"/>
  <c r="R18" i="1" s="1"/>
  <c r="P18" i="1"/>
  <c r="N18" i="1"/>
  <c r="M18" i="1"/>
  <c r="O18" i="1" s="1"/>
  <c r="K18" i="1"/>
  <c r="L18" i="1" s="1"/>
  <c r="J18" i="1"/>
  <c r="H18" i="1"/>
  <c r="G18" i="1"/>
  <c r="I18" i="1" s="1"/>
  <c r="E18" i="1"/>
  <c r="F18" i="1" s="1"/>
  <c r="D18" i="1"/>
  <c r="BV17" i="1"/>
  <c r="BU17" i="1"/>
  <c r="BW17" i="1" s="1"/>
  <c r="BS17" i="1"/>
  <c r="BT17" i="1" s="1"/>
  <c r="BR17" i="1"/>
  <c r="BP17" i="1"/>
  <c r="BO17" i="1"/>
  <c r="BQ17" i="1" s="1"/>
  <c r="BM17" i="1"/>
  <c r="BN17" i="1" s="1"/>
  <c r="BL17" i="1"/>
  <c r="BJ17" i="1"/>
  <c r="BI17" i="1"/>
  <c r="BK17" i="1" s="1"/>
  <c r="BG17" i="1"/>
  <c r="BH17" i="1" s="1"/>
  <c r="BF17" i="1"/>
  <c r="BD17" i="1"/>
  <c r="BC17" i="1"/>
  <c r="BE17" i="1" s="1"/>
  <c r="BA17" i="1"/>
  <c r="BB17" i="1" s="1"/>
  <c r="AZ17" i="1"/>
  <c r="AX17" i="1"/>
  <c r="AW17" i="1"/>
  <c r="AY17" i="1" s="1"/>
  <c r="AU17" i="1"/>
  <c r="AV17" i="1" s="1"/>
  <c r="AT17" i="1"/>
  <c r="AR17" i="1"/>
  <c r="AQ17" i="1"/>
  <c r="AS17" i="1" s="1"/>
  <c r="AO17" i="1"/>
  <c r="AP17" i="1" s="1"/>
  <c r="AN17" i="1"/>
  <c r="AL17" i="1"/>
  <c r="AK17" i="1"/>
  <c r="AM17" i="1" s="1"/>
  <c r="AI17" i="1"/>
  <c r="AJ17" i="1" s="1"/>
  <c r="AH17" i="1"/>
  <c r="AF17" i="1"/>
  <c r="AE17" i="1"/>
  <c r="AG17" i="1" s="1"/>
  <c r="AC17" i="1"/>
  <c r="AD17" i="1" s="1"/>
  <c r="AB17" i="1"/>
  <c r="Z17" i="1"/>
  <c r="Y17" i="1"/>
  <c r="AA17" i="1" s="1"/>
  <c r="W17" i="1"/>
  <c r="X17" i="1" s="1"/>
  <c r="V17" i="1"/>
  <c r="T17" i="1"/>
  <c r="S17" i="1"/>
  <c r="U17" i="1" s="1"/>
  <c r="Q17" i="1"/>
  <c r="R17" i="1" s="1"/>
  <c r="P17" i="1"/>
  <c r="N17" i="1"/>
  <c r="M17" i="1"/>
  <c r="O17" i="1" s="1"/>
  <c r="K17" i="1"/>
  <c r="L17" i="1" s="1"/>
  <c r="J17" i="1"/>
  <c r="H17" i="1"/>
  <c r="G17" i="1"/>
  <c r="I17" i="1" s="1"/>
  <c r="E17" i="1"/>
  <c r="F17" i="1" s="1"/>
  <c r="D17" i="1"/>
  <c r="BV16" i="1"/>
  <c r="BU16" i="1"/>
  <c r="BW16" i="1" s="1"/>
  <c r="BS16" i="1"/>
  <c r="BT16" i="1" s="1"/>
  <c r="BR16" i="1"/>
  <c r="BP16" i="1"/>
  <c r="BO16" i="1"/>
  <c r="BQ16" i="1" s="1"/>
  <c r="BM16" i="1"/>
  <c r="BN16" i="1" s="1"/>
  <c r="BL16" i="1"/>
  <c r="BJ16" i="1"/>
  <c r="BI16" i="1"/>
  <c r="BK16" i="1" s="1"/>
  <c r="BG16" i="1"/>
  <c r="BH16" i="1" s="1"/>
  <c r="BF16" i="1"/>
  <c r="BD16" i="1"/>
  <c r="BC16" i="1"/>
  <c r="BE16" i="1" s="1"/>
  <c r="BA16" i="1"/>
  <c r="BB16" i="1" s="1"/>
  <c r="AZ16" i="1"/>
  <c r="AX16" i="1"/>
  <c r="AW16" i="1"/>
  <c r="AY16" i="1" s="1"/>
  <c r="AU16" i="1"/>
  <c r="AV16" i="1" s="1"/>
  <c r="AT16" i="1"/>
  <c r="AR16" i="1"/>
  <c r="AQ16" i="1"/>
  <c r="AS16" i="1" s="1"/>
  <c r="AO16" i="1"/>
  <c r="AP16" i="1" s="1"/>
  <c r="AN16" i="1"/>
  <c r="AL16" i="1"/>
  <c r="AK16" i="1"/>
  <c r="AM16" i="1" s="1"/>
  <c r="AI16" i="1"/>
  <c r="AJ16" i="1" s="1"/>
  <c r="AH16" i="1"/>
  <c r="AF16" i="1"/>
  <c r="AE16" i="1"/>
  <c r="AG16" i="1" s="1"/>
  <c r="AC16" i="1"/>
  <c r="AD16" i="1" s="1"/>
  <c r="AB16" i="1"/>
  <c r="Z16" i="1"/>
  <c r="Y16" i="1"/>
  <c r="AA16" i="1" s="1"/>
  <c r="W16" i="1"/>
  <c r="X16" i="1" s="1"/>
  <c r="V16" i="1"/>
  <c r="T16" i="1"/>
  <c r="S16" i="1"/>
  <c r="U16" i="1" s="1"/>
  <c r="Q16" i="1"/>
  <c r="R16" i="1" s="1"/>
  <c r="P16" i="1"/>
  <c r="N16" i="1"/>
  <c r="M16" i="1"/>
  <c r="O16" i="1" s="1"/>
  <c r="K16" i="1"/>
  <c r="L16" i="1" s="1"/>
  <c r="J16" i="1"/>
  <c r="H16" i="1"/>
  <c r="G16" i="1"/>
  <c r="I16" i="1" s="1"/>
  <c r="E16" i="1"/>
  <c r="F16" i="1" s="1"/>
  <c r="D16" i="1"/>
  <c r="BV15" i="1"/>
  <c r="BU15" i="1"/>
  <c r="BW15" i="1" s="1"/>
  <c r="BS15" i="1"/>
  <c r="BT15" i="1" s="1"/>
  <c r="BR15" i="1"/>
  <c r="BP15" i="1"/>
  <c r="BO15" i="1"/>
  <c r="BQ15" i="1" s="1"/>
  <c r="BM15" i="1"/>
  <c r="BN15" i="1" s="1"/>
  <c r="BL15" i="1"/>
  <c r="BJ15" i="1"/>
  <c r="BI15" i="1"/>
  <c r="BK15" i="1" s="1"/>
  <c r="BG15" i="1"/>
  <c r="BH15" i="1" s="1"/>
  <c r="BF15" i="1"/>
  <c r="BD15" i="1"/>
  <c r="BC15" i="1"/>
  <c r="BE15" i="1" s="1"/>
  <c r="BA15" i="1"/>
  <c r="BB15" i="1" s="1"/>
  <c r="AZ15" i="1"/>
  <c r="AX15" i="1"/>
  <c r="AW15" i="1"/>
  <c r="AY15" i="1" s="1"/>
  <c r="AU15" i="1"/>
  <c r="AV15" i="1" s="1"/>
  <c r="AT15" i="1"/>
  <c r="AR15" i="1"/>
  <c r="AQ15" i="1"/>
  <c r="AS15" i="1" s="1"/>
  <c r="AO15" i="1"/>
  <c r="AP15" i="1" s="1"/>
  <c r="AN15" i="1"/>
  <c r="AL15" i="1"/>
  <c r="AK15" i="1"/>
  <c r="AM15" i="1" s="1"/>
  <c r="AI15" i="1"/>
  <c r="AJ15" i="1" s="1"/>
  <c r="AH15" i="1"/>
  <c r="AG15" i="1"/>
  <c r="AF15" i="1"/>
  <c r="AE15" i="1"/>
  <c r="AC15" i="1"/>
  <c r="AD15" i="1" s="1"/>
  <c r="AB15" i="1"/>
  <c r="Z15" i="1"/>
  <c r="Y15" i="1"/>
  <c r="AA15" i="1" s="1"/>
  <c r="W15" i="1"/>
  <c r="X15" i="1" s="1"/>
  <c r="V15" i="1"/>
  <c r="T15" i="1"/>
  <c r="S15" i="1"/>
  <c r="U15" i="1" s="1"/>
  <c r="Q15" i="1"/>
  <c r="R15" i="1" s="1"/>
  <c r="P15" i="1"/>
  <c r="N15" i="1"/>
  <c r="M15" i="1"/>
  <c r="O15" i="1" s="1"/>
  <c r="K15" i="1"/>
  <c r="L15" i="1" s="1"/>
  <c r="J15" i="1"/>
  <c r="H15" i="1"/>
  <c r="G15" i="1"/>
  <c r="I15" i="1" s="1"/>
  <c r="E15" i="1"/>
  <c r="F15" i="1" s="1"/>
  <c r="D15" i="1"/>
  <c r="BV14" i="1"/>
  <c r="BU14" i="1"/>
  <c r="BW14" i="1" s="1"/>
  <c r="BS14" i="1"/>
  <c r="BT14" i="1" s="1"/>
  <c r="BR14" i="1"/>
  <c r="BP14" i="1"/>
  <c r="BO14" i="1"/>
  <c r="BQ14" i="1" s="1"/>
  <c r="BM14" i="1"/>
  <c r="BN14" i="1" s="1"/>
  <c r="BL14" i="1"/>
  <c r="BJ14" i="1"/>
  <c r="BI14" i="1"/>
  <c r="BK14" i="1" s="1"/>
  <c r="BG14" i="1"/>
  <c r="BH14" i="1" s="1"/>
  <c r="BF14" i="1"/>
  <c r="BD14" i="1"/>
  <c r="BC14" i="1"/>
  <c r="BE14" i="1" s="1"/>
  <c r="BA14" i="1"/>
  <c r="BB14" i="1" s="1"/>
  <c r="AZ14" i="1"/>
  <c r="AX14" i="1"/>
  <c r="AW14" i="1"/>
  <c r="AY14" i="1" s="1"/>
  <c r="AU14" i="1"/>
  <c r="AV14" i="1" s="1"/>
  <c r="AT14" i="1"/>
  <c r="AR14" i="1"/>
  <c r="AQ14" i="1"/>
  <c r="AS14" i="1" s="1"/>
  <c r="AO14" i="1"/>
  <c r="AP14" i="1" s="1"/>
  <c r="AN14" i="1"/>
  <c r="AL14" i="1"/>
  <c r="AK14" i="1"/>
  <c r="AM14" i="1" s="1"/>
  <c r="AI14" i="1"/>
  <c r="AJ14" i="1" s="1"/>
  <c r="AH14" i="1"/>
  <c r="AF14" i="1"/>
  <c r="AE14" i="1"/>
  <c r="AG14" i="1" s="1"/>
  <c r="AC14" i="1"/>
  <c r="AD14" i="1" s="1"/>
  <c r="AB14" i="1"/>
  <c r="Z14" i="1"/>
  <c r="Y14" i="1"/>
  <c r="AA14" i="1" s="1"/>
  <c r="W14" i="1"/>
  <c r="X14" i="1" s="1"/>
  <c r="V14" i="1"/>
  <c r="T14" i="1"/>
  <c r="S14" i="1"/>
  <c r="U14" i="1" s="1"/>
  <c r="Q14" i="1"/>
  <c r="R14" i="1" s="1"/>
  <c r="P14" i="1"/>
  <c r="N14" i="1"/>
  <c r="M14" i="1"/>
  <c r="O14" i="1" s="1"/>
  <c r="K14" i="1"/>
  <c r="L14" i="1" s="1"/>
  <c r="J14" i="1"/>
  <c r="H14" i="1"/>
  <c r="G14" i="1"/>
  <c r="I14" i="1" s="1"/>
  <c r="E14" i="1"/>
  <c r="F14" i="1" s="1"/>
  <c r="D14" i="1"/>
  <c r="BV13" i="1"/>
  <c r="BU13" i="1"/>
  <c r="BW13" i="1" s="1"/>
  <c r="BS13" i="1"/>
  <c r="BT13" i="1" s="1"/>
  <c r="BR13" i="1"/>
  <c r="BP13" i="1"/>
  <c r="BO13" i="1"/>
  <c r="BQ13" i="1" s="1"/>
  <c r="BM13" i="1"/>
  <c r="BN13" i="1" s="1"/>
  <c r="BL13" i="1"/>
  <c r="BJ13" i="1"/>
  <c r="BI13" i="1"/>
  <c r="BK13" i="1" s="1"/>
  <c r="BG13" i="1"/>
  <c r="BH13" i="1" s="1"/>
  <c r="BF13" i="1"/>
  <c r="BD13" i="1"/>
  <c r="BC13" i="1"/>
  <c r="BE13" i="1" s="1"/>
  <c r="BA13" i="1"/>
  <c r="BB13" i="1" s="1"/>
  <c r="AZ13" i="1"/>
  <c r="AX13" i="1"/>
  <c r="AW13" i="1"/>
  <c r="AY13" i="1" s="1"/>
  <c r="AU13" i="1"/>
  <c r="AV13" i="1" s="1"/>
  <c r="AT13" i="1"/>
  <c r="AR13" i="1"/>
  <c r="AQ13" i="1"/>
  <c r="AS13" i="1" s="1"/>
  <c r="AO13" i="1"/>
  <c r="AP13" i="1" s="1"/>
  <c r="AN13" i="1"/>
  <c r="AL13" i="1"/>
  <c r="AK13" i="1"/>
  <c r="AM13" i="1" s="1"/>
  <c r="AI13" i="1"/>
  <c r="AJ13" i="1" s="1"/>
  <c r="AH13" i="1"/>
  <c r="AF13" i="1"/>
  <c r="AE13" i="1"/>
  <c r="AG13" i="1" s="1"/>
  <c r="AC13" i="1"/>
  <c r="AD13" i="1" s="1"/>
  <c r="AB13" i="1"/>
  <c r="Z13" i="1"/>
  <c r="Y13" i="1"/>
  <c r="AA13" i="1" s="1"/>
  <c r="W13" i="1"/>
  <c r="X13" i="1" s="1"/>
  <c r="V13" i="1"/>
  <c r="T13" i="1"/>
  <c r="S13" i="1"/>
  <c r="U13" i="1" s="1"/>
  <c r="Q13" i="1"/>
  <c r="R13" i="1" s="1"/>
  <c r="P13" i="1"/>
  <c r="N13" i="1"/>
  <c r="M13" i="1"/>
  <c r="O13" i="1" s="1"/>
  <c r="K13" i="1"/>
  <c r="L13" i="1" s="1"/>
  <c r="J13" i="1"/>
  <c r="H13" i="1"/>
  <c r="G13" i="1"/>
  <c r="I13" i="1" s="1"/>
  <c r="E13" i="1"/>
  <c r="F13" i="1" s="1"/>
  <c r="D13" i="1"/>
  <c r="BV12" i="1"/>
  <c r="BU12" i="1"/>
  <c r="BW12" i="1" s="1"/>
  <c r="BS12" i="1"/>
  <c r="BT12" i="1" s="1"/>
  <c r="BR12" i="1"/>
  <c r="BP12" i="1"/>
  <c r="BO12" i="1"/>
  <c r="BQ12" i="1" s="1"/>
  <c r="BM12" i="1"/>
  <c r="BN12" i="1" s="1"/>
  <c r="BL12" i="1"/>
  <c r="BJ12" i="1"/>
  <c r="BI12" i="1"/>
  <c r="BK12" i="1" s="1"/>
  <c r="BG12" i="1"/>
  <c r="BH12" i="1" s="1"/>
  <c r="BF12" i="1"/>
  <c r="BD12" i="1"/>
  <c r="BC12" i="1"/>
  <c r="BE12" i="1" s="1"/>
  <c r="BA12" i="1"/>
  <c r="BB12" i="1" s="1"/>
  <c r="AZ12" i="1"/>
  <c r="AX12" i="1"/>
  <c r="AW12" i="1"/>
  <c r="AY12" i="1" s="1"/>
  <c r="AU12" i="1"/>
  <c r="AV12" i="1" s="1"/>
  <c r="AT12" i="1"/>
  <c r="AR12" i="1"/>
  <c r="AQ12" i="1"/>
  <c r="AS12" i="1" s="1"/>
  <c r="AO12" i="1"/>
  <c r="AP12" i="1" s="1"/>
  <c r="AN12" i="1"/>
  <c r="AL12" i="1"/>
  <c r="AK12" i="1"/>
  <c r="AM12" i="1" s="1"/>
  <c r="AI12" i="1"/>
  <c r="AJ12" i="1" s="1"/>
  <c r="AH12" i="1"/>
  <c r="AF12" i="1"/>
  <c r="AE12" i="1"/>
  <c r="AG12" i="1" s="1"/>
  <c r="AC12" i="1"/>
  <c r="AD12" i="1" s="1"/>
  <c r="AB12" i="1"/>
  <c r="Z12" i="1"/>
  <c r="Y12" i="1"/>
  <c r="AA12" i="1" s="1"/>
  <c r="W12" i="1"/>
  <c r="X12" i="1" s="1"/>
  <c r="V12" i="1"/>
  <c r="T12" i="1"/>
  <c r="S12" i="1"/>
  <c r="U12" i="1" s="1"/>
  <c r="Q12" i="1"/>
  <c r="R12" i="1" s="1"/>
  <c r="P12" i="1"/>
  <c r="N12" i="1"/>
  <c r="M12" i="1"/>
  <c r="O12" i="1" s="1"/>
  <c r="K12" i="1"/>
  <c r="L12" i="1" s="1"/>
  <c r="J12" i="1"/>
  <c r="H12" i="1"/>
  <c r="G12" i="1"/>
  <c r="I12" i="1" s="1"/>
  <c r="E12" i="1"/>
  <c r="F12" i="1" s="1"/>
  <c r="D12" i="1"/>
  <c r="BV11" i="1"/>
  <c r="BU11" i="1"/>
  <c r="BW11" i="1" s="1"/>
  <c r="BS11" i="1"/>
  <c r="BT11" i="1" s="1"/>
  <c r="BR11" i="1"/>
  <c r="BP11" i="1"/>
  <c r="BO11" i="1"/>
  <c r="BQ11" i="1" s="1"/>
  <c r="BM11" i="1"/>
  <c r="BN11" i="1" s="1"/>
  <c r="BL11" i="1"/>
  <c r="BJ11" i="1"/>
  <c r="BI11" i="1"/>
  <c r="BK11" i="1" s="1"/>
  <c r="BG11" i="1"/>
  <c r="BH11" i="1" s="1"/>
  <c r="BF11" i="1"/>
  <c r="BD11" i="1"/>
  <c r="BC11" i="1"/>
  <c r="BE11" i="1" s="1"/>
  <c r="BA11" i="1"/>
  <c r="BB11" i="1" s="1"/>
  <c r="AZ11" i="1"/>
  <c r="AX11" i="1"/>
  <c r="AW11" i="1"/>
  <c r="AY11" i="1" s="1"/>
  <c r="AU11" i="1"/>
  <c r="AV11" i="1" s="1"/>
  <c r="AT11" i="1"/>
  <c r="AR11" i="1"/>
  <c r="AQ11" i="1"/>
  <c r="AS11" i="1" s="1"/>
  <c r="AO11" i="1"/>
  <c r="AP11" i="1" s="1"/>
  <c r="AN11" i="1"/>
  <c r="AL11" i="1"/>
  <c r="AK11" i="1"/>
  <c r="AM11" i="1" s="1"/>
  <c r="AI11" i="1"/>
  <c r="AJ11" i="1" s="1"/>
  <c r="AH11" i="1"/>
  <c r="AF11" i="1"/>
  <c r="AE11" i="1"/>
  <c r="AG11" i="1" s="1"/>
  <c r="AC11" i="1"/>
  <c r="AD11" i="1" s="1"/>
  <c r="AB11" i="1"/>
  <c r="Z11" i="1"/>
  <c r="Y11" i="1"/>
  <c r="AA11" i="1" s="1"/>
  <c r="W11" i="1"/>
  <c r="X11" i="1" s="1"/>
  <c r="V11" i="1"/>
  <c r="T11" i="1"/>
  <c r="S11" i="1"/>
  <c r="U11" i="1" s="1"/>
  <c r="Q11" i="1"/>
  <c r="R11" i="1" s="1"/>
  <c r="P11" i="1"/>
  <c r="N11" i="1"/>
  <c r="M11" i="1"/>
  <c r="O11" i="1" s="1"/>
  <c r="K11" i="1"/>
  <c r="L11" i="1" s="1"/>
  <c r="J11" i="1"/>
  <c r="H11" i="1"/>
  <c r="G11" i="1"/>
  <c r="I11" i="1" s="1"/>
  <c r="E11" i="1"/>
  <c r="F11" i="1" s="1"/>
  <c r="D11" i="1"/>
  <c r="BV10" i="1"/>
  <c r="BU10" i="1"/>
  <c r="BW10" i="1" s="1"/>
  <c r="BS10" i="1"/>
  <c r="BT10" i="1" s="1"/>
  <c r="BR10" i="1"/>
  <c r="BP10" i="1"/>
  <c r="BO10" i="1"/>
  <c r="BQ10" i="1" s="1"/>
  <c r="BM10" i="1"/>
  <c r="BN10" i="1" s="1"/>
  <c r="BL10" i="1"/>
  <c r="BJ10" i="1"/>
  <c r="BI10" i="1"/>
  <c r="BK10" i="1" s="1"/>
  <c r="BG10" i="1"/>
  <c r="BH10" i="1" s="1"/>
  <c r="BF10" i="1"/>
  <c r="BD10" i="1"/>
  <c r="BC10" i="1"/>
  <c r="BE10" i="1" s="1"/>
  <c r="BA10" i="1"/>
  <c r="BB10" i="1" s="1"/>
  <c r="AZ10" i="1"/>
  <c r="AX10" i="1"/>
  <c r="AW10" i="1"/>
  <c r="AY10" i="1" s="1"/>
  <c r="AU10" i="1"/>
  <c r="AV10" i="1" s="1"/>
  <c r="AT10" i="1"/>
  <c r="AR10" i="1"/>
  <c r="AQ10" i="1"/>
  <c r="AS10" i="1" s="1"/>
  <c r="AO10" i="1"/>
  <c r="AP10" i="1" s="1"/>
  <c r="AN10" i="1"/>
  <c r="AL10" i="1"/>
  <c r="AK10" i="1"/>
  <c r="AM10" i="1" s="1"/>
  <c r="AI10" i="1"/>
  <c r="AJ10" i="1" s="1"/>
  <c r="AH10" i="1"/>
  <c r="AF10" i="1"/>
  <c r="AE10" i="1"/>
  <c r="AG10" i="1" s="1"/>
  <c r="AC10" i="1"/>
  <c r="AD10" i="1" s="1"/>
  <c r="AB10" i="1"/>
  <c r="Z10" i="1"/>
  <c r="Y10" i="1"/>
  <c r="AA10" i="1" s="1"/>
  <c r="W10" i="1"/>
  <c r="X10" i="1" s="1"/>
  <c r="V10" i="1"/>
  <c r="T10" i="1"/>
  <c r="S10" i="1"/>
  <c r="U10" i="1" s="1"/>
  <c r="Q10" i="1"/>
  <c r="R10" i="1" s="1"/>
  <c r="P10" i="1"/>
  <c r="N10" i="1"/>
  <c r="M10" i="1"/>
  <c r="O10" i="1" s="1"/>
  <c r="K10" i="1"/>
  <c r="L10" i="1" s="1"/>
  <c r="J10" i="1"/>
  <c r="H10" i="1"/>
  <c r="G10" i="1"/>
  <c r="I10" i="1" s="1"/>
  <c r="E10" i="1"/>
  <c r="F10" i="1" s="1"/>
  <c r="D10" i="1"/>
  <c r="BV9" i="1"/>
  <c r="BU9" i="1"/>
  <c r="BW9" i="1" s="1"/>
  <c r="BS9" i="1"/>
  <c r="BT9" i="1" s="1"/>
  <c r="BR9" i="1"/>
  <c r="BP9" i="1"/>
  <c r="BO9" i="1"/>
  <c r="BQ9" i="1" s="1"/>
  <c r="BM9" i="1"/>
  <c r="BN9" i="1" s="1"/>
  <c r="BL9" i="1"/>
  <c r="BJ9" i="1"/>
  <c r="BI9" i="1"/>
  <c r="BK9" i="1" s="1"/>
  <c r="BG9" i="1"/>
  <c r="BH9" i="1" s="1"/>
  <c r="BF9" i="1"/>
  <c r="BD9" i="1"/>
  <c r="BC9" i="1"/>
  <c r="BE9" i="1" s="1"/>
  <c r="BA9" i="1"/>
  <c r="BB9" i="1" s="1"/>
  <c r="AZ9" i="1"/>
  <c r="AX9" i="1"/>
  <c r="AW9" i="1"/>
  <c r="AY9" i="1" s="1"/>
  <c r="AU9" i="1"/>
  <c r="AV9" i="1" s="1"/>
  <c r="AT9" i="1"/>
  <c r="AR9" i="1"/>
  <c r="AQ9" i="1"/>
  <c r="AS9" i="1" s="1"/>
  <c r="AO9" i="1"/>
  <c r="AP9" i="1" s="1"/>
  <c r="AN9" i="1"/>
  <c r="AL9" i="1"/>
  <c r="AK9" i="1"/>
  <c r="AM9" i="1" s="1"/>
  <c r="AI9" i="1"/>
  <c r="AJ9" i="1" s="1"/>
  <c r="AH9" i="1"/>
  <c r="AF9" i="1"/>
  <c r="AE9" i="1"/>
  <c r="AG9" i="1" s="1"/>
  <c r="AC9" i="1"/>
  <c r="AD9" i="1" s="1"/>
  <c r="AB9" i="1"/>
  <c r="Z9" i="1"/>
  <c r="Y9" i="1"/>
  <c r="AA9" i="1" s="1"/>
  <c r="W9" i="1"/>
  <c r="X9" i="1" s="1"/>
  <c r="V9" i="1"/>
  <c r="T9" i="1"/>
  <c r="S9" i="1"/>
  <c r="U9" i="1" s="1"/>
  <c r="Q9" i="1"/>
  <c r="R9" i="1" s="1"/>
  <c r="P9" i="1"/>
  <c r="N9" i="1"/>
  <c r="M9" i="1"/>
  <c r="O9" i="1" s="1"/>
  <c r="K9" i="1"/>
  <c r="L9" i="1" s="1"/>
  <c r="J9" i="1"/>
  <c r="H9" i="1"/>
  <c r="G9" i="1"/>
  <c r="I9" i="1" s="1"/>
  <c r="E9" i="1"/>
  <c r="F9" i="1" s="1"/>
  <c r="D9" i="1"/>
  <c r="BV8" i="1"/>
  <c r="BU8" i="1"/>
  <c r="BW8" i="1" s="1"/>
  <c r="BS8" i="1"/>
  <c r="BT8" i="1" s="1"/>
  <c r="BR8" i="1"/>
  <c r="BP8" i="1"/>
  <c r="BO8" i="1"/>
  <c r="BQ8" i="1" s="1"/>
  <c r="BM8" i="1"/>
  <c r="BN8" i="1" s="1"/>
  <c r="BL8" i="1"/>
  <c r="BJ8" i="1"/>
  <c r="BI8" i="1"/>
  <c r="BK8" i="1" s="1"/>
  <c r="BG8" i="1"/>
  <c r="BH8" i="1" s="1"/>
  <c r="BF8" i="1"/>
  <c r="BD8" i="1"/>
  <c r="BC8" i="1"/>
  <c r="BE8" i="1" s="1"/>
  <c r="BA8" i="1"/>
  <c r="BB8" i="1" s="1"/>
  <c r="AZ8" i="1"/>
  <c r="AX8" i="1"/>
  <c r="AW8" i="1"/>
  <c r="AY8" i="1" s="1"/>
  <c r="AU8" i="1"/>
  <c r="AV8" i="1" s="1"/>
  <c r="AT8" i="1"/>
  <c r="AR8" i="1"/>
  <c r="AQ8" i="1"/>
  <c r="AS8" i="1" s="1"/>
  <c r="AO8" i="1"/>
  <c r="AP8" i="1" s="1"/>
  <c r="AN8" i="1"/>
  <c r="AL8" i="1"/>
  <c r="AK8" i="1"/>
  <c r="AM8" i="1" s="1"/>
  <c r="AI8" i="1"/>
  <c r="AJ8" i="1" s="1"/>
  <c r="AH8" i="1"/>
  <c r="AF8" i="1"/>
  <c r="AE8" i="1"/>
  <c r="AG8" i="1" s="1"/>
  <c r="AC8" i="1"/>
  <c r="AD8" i="1" s="1"/>
  <c r="AB8" i="1"/>
  <c r="Z8" i="1"/>
  <c r="Y8" i="1"/>
  <c r="AA8" i="1" s="1"/>
  <c r="W8" i="1"/>
  <c r="X8" i="1" s="1"/>
  <c r="V8" i="1"/>
  <c r="T8" i="1"/>
  <c r="S8" i="1"/>
  <c r="U8" i="1" s="1"/>
  <c r="Q8" i="1"/>
  <c r="R8" i="1" s="1"/>
  <c r="P8" i="1"/>
  <c r="N8" i="1"/>
  <c r="M8" i="1"/>
  <c r="O8" i="1" s="1"/>
  <c r="K8" i="1"/>
  <c r="L8" i="1" s="1"/>
  <c r="J8" i="1"/>
  <c r="H8" i="1"/>
  <c r="G8" i="1"/>
  <c r="I8" i="1" s="1"/>
  <c r="E8" i="1"/>
  <c r="F8" i="1" s="1"/>
  <c r="D8" i="1"/>
  <c r="BV7" i="1"/>
  <c r="BU7" i="1"/>
  <c r="BW7" i="1" s="1"/>
  <c r="BS7" i="1"/>
  <c r="BT7" i="1" s="1"/>
  <c r="BR7" i="1"/>
  <c r="BP7" i="1"/>
  <c r="BO7" i="1"/>
  <c r="BQ7" i="1" s="1"/>
  <c r="BM7" i="1"/>
  <c r="BN7" i="1" s="1"/>
  <c r="BL7" i="1"/>
  <c r="BJ7" i="1"/>
  <c r="BI7" i="1"/>
  <c r="BK7" i="1" s="1"/>
  <c r="BG7" i="1"/>
  <c r="BH7" i="1" s="1"/>
  <c r="BF7" i="1"/>
  <c r="BD7" i="1"/>
  <c r="BC7" i="1"/>
  <c r="BE7" i="1" s="1"/>
  <c r="BA7" i="1"/>
  <c r="BB7" i="1" s="1"/>
  <c r="AZ7" i="1"/>
  <c r="AX7" i="1"/>
  <c r="AW7" i="1"/>
  <c r="AY7" i="1" s="1"/>
  <c r="AU7" i="1"/>
  <c r="AV7" i="1" s="1"/>
  <c r="AT7" i="1"/>
  <c r="AR7" i="1"/>
  <c r="AQ7" i="1"/>
  <c r="AS7" i="1" s="1"/>
  <c r="AO7" i="1"/>
  <c r="AP7" i="1" s="1"/>
  <c r="AN7" i="1"/>
  <c r="AL7" i="1"/>
  <c r="AK7" i="1"/>
  <c r="AM7" i="1" s="1"/>
  <c r="AI7" i="1"/>
  <c r="AJ7" i="1" s="1"/>
  <c r="AH7" i="1"/>
  <c r="AF7" i="1"/>
  <c r="AE7" i="1"/>
  <c r="AG7" i="1" s="1"/>
  <c r="AC7" i="1"/>
  <c r="AD7" i="1" s="1"/>
  <c r="AB7" i="1"/>
  <c r="Z7" i="1"/>
  <c r="Y7" i="1"/>
  <c r="AA7" i="1" s="1"/>
  <c r="W7" i="1"/>
  <c r="X7" i="1" s="1"/>
  <c r="V7" i="1"/>
  <c r="T7" i="1"/>
  <c r="S7" i="1"/>
  <c r="U7" i="1" s="1"/>
  <c r="Q7" i="1"/>
  <c r="R7" i="1" s="1"/>
  <c r="P7" i="1"/>
  <c r="N7" i="1"/>
  <c r="M7" i="1"/>
  <c r="O7" i="1" s="1"/>
  <c r="K7" i="1"/>
  <c r="L7" i="1" s="1"/>
  <c r="J7" i="1"/>
  <c r="H7" i="1"/>
  <c r="G7" i="1"/>
  <c r="I7" i="1" s="1"/>
  <c r="E7" i="1"/>
  <c r="F7" i="1" s="1"/>
  <c r="D7" i="1"/>
  <c r="BV6" i="1"/>
  <c r="BU6" i="1"/>
  <c r="BW6" i="1" s="1"/>
  <c r="BS6" i="1"/>
  <c r="BT6" i="1" s="1"/>
  <c r="BR6" i="1"/>
  <c r="BP6" i="1"/>
  <c r="BO6" i="1"/>
  <c r="BQ6" i="1" s="1"/>
  <c r="BM6" i="1"/>
  <c r="BN6" i="1" s="1"/>
  <c r="BL6" i="1"/>
  <c r="BJ6" i="1"/>
  <c r="BI6" i="1"/>
  <c r="BK6" i="1" s="1"/>
  <c r="BG6" i="1"/>
  <c r="BH6" i="1" s="1"/>
  <c r="BF6" i="1"/>
  <c r="BD6" i="1"/>
  <c r="BC6" i="1"/>
  <c r="BE6" i="1" s="1"/>
  <c r="BA6" i="1"/>
  <c r="BB6" i="1" s="1"/>
  <c r="AZ6" i="1"/>
  <c r="AX6" i="1"/>
  <c r="AW6" i="1"/>
  <c r="AY6" i="1" s="1"/>
  <c r="AU6" i="1"/>
  <c r="AV6" i="1" s="1"/>
  <c r="AT6" i="1"/>
  <c r="AR6" i="1"/>
  <c r="AQ6" i="1"/>
  <c r="AS6" i="1" s="1"/>
  <c r="AO6" i="1"/>
  <c r="AP6" i="1" s="1"/>
  <c r="AN6" i="1"/>
  <c r="AL6" i="1"/>
  <c r="AK6" i="1"/>
  <c r="AM6" i="1" s="1"/>
  <c r="AI6" i="1"/>
  <c r="AJ6" i="1" s="1"/>
  <c r="AH6" i="1"/>
  <c r="AF6" i="1"/>
  <c r="AE6" i="1"/>
  <c r="AG6" i="1" s="1"/>
  <c r="AC6" i="1"/>
  <c r="AD6" i="1" s="1"/>
  <c r="AB6" i="1"/>
  <c r="Z6" i="1"/>
  <c r="Y6" i="1"/>
  <c r="AA6" i="1" s="1"/>
  <c r="W6" i="1"/>
  <c r="X6" i="1" s="1"/>
  <c r="V6" i="1"/>
  <c r="T6" i="1"/>
  <c r="S6" i="1"/>
  <c r="U6" i="1" s="1"/>
  <c r="Q6" i="1"/>
  <c r="R6" i="1" s="1"/>
  <c r="P6" i="1"/>
  <c r="N6" i="1"/>
  <c r="M6" i="1"/>
  <c r="O6" i="1" s="1"/>
  <c r="K6" i="1"/>
  <c r="L6" i="1" s="1"/>
  <c r="J6" i="1"/>
  <c r="H6" i="1"/>
  <c r="G6" i="1"/>
  <c r="I6" i="1" s="1"/>
  <c r="E6" i="1"/>
  <c r="F6" i="1" s="1"/>
  <c r="D6" i="1"/>
  <c r="BV5" i="1"/>
  <c r="BV33" i="1" s="1"/>
  <c r="BU5" i="1"/>
  <c r="BU33" i="1" s="1"/>
  <c r="BU84" i="1" s="1"/>
  <c r="BS5" i="1"/>
  <c r="BR5" i="1"/>
  <c r="BR33" i="1" s="1"/>
  <c r="BP5" i="1"/>
  <c r="BP33" i="1" s="1"/>
  <c r="BO5" i="1"/>
  <c r="BO33" i="1" s="1"/>
  <c r="BO84" i="1" s="1"/>
  <c r="BM5" i="1"/>
  <c r="BL5" i="1"/>
  <c r="BL33" i="1" s="1"/>
  <c r="BL84" i="1" s="1"/>
  <c r="BJ5" i="1"/>
  <c r="BJ33" i="1" s="1"/>
  <c r="BI5" i="1"/>
  <c r="BI33" i="1" s="1"/>
  <c r="BI84" i="1" s="1"/>
  <c r="BG5" i="1"/>
  <c r="BF5" i="1"/>
  <c r="BF33" i="1" s="1"/>
  <c r="BD5" i="1"/>
  <c r="BD33" i="1" s="1"/>
  <c r="BC5" i="1"/>
  <c r="BC33" i="1" s="1"/>
  <c r="BC84" i="1" s="1"/>
  <c r="BA5" i="1"/>
  <c r="AZ5" i="1"/>
  <c r="AZ33" i="1" s="1"/>
  <c r="AZ84" i="1" s="1"/>
  <c r="AX5" i="1"/>
  <c r="AX33" i="1" s="1"/>
  <c r="AW5" i="1"/>
  <c r="AW33" i="1" s="1"/>
  <c r="AW84" i="1" s="1"/>
  <c r="AU5" i="1"/>
  <c r="AT5" i="1"/>
  <c r="AT33" i="1" s="1"/>
  <c r="AR5" i="1"/>
  <c r="AR33" i="1" s="1"/>
  <c r="AQ5" i="1"/>
  <c r="AQ33" i="1" s="1"/>
  <c r="AQ84" i="1" s="1"/>
  <c r="AO5" i="1"/>
  <c r="AN5" i="1"/>
  <c r="AN33" i="1" s="1"/>
  <c r="AN84" i="1" s="1"/>
  <c r="AL5" i="1"/>
  <c r="AL33" i="1" s="1"/>
  <c r="AK5" i="1"/>
  <c r="AK33" i="1" s="1"/>
  <c r="AK84" i="1" s="1"/>
  <c r="AI5" i="1"/>
  <c r="AH5" i="1"/>
  <c r="AH33" i="1" s="1"/>
  <c r="AF5" i="1"/>
  <c r="AF33" i="1" s="1"/>
  <c r="AE5" i="1"/>
  <c r="AE33" i="1" s="1"/>
  <c r="AE84" i="1" s="1"/>
  <c r="AC5" i="1"/>
  <c r="AB5" i="1"/>
  <c r="AB33" i="1" s="1"/>
  <c r="AB84" i="1" s="1"/>
  <c r="Z5" i="1"/>
  <c r="Z33" i="1" s="1"/>
  <c r="Y5" i="1"/>
  <c r="Y33" i="1" s="1"/>
  <c r="Y84" i="1" s="1"/>
  <c r="W5" i="1"/>
  <c r="V5" i="1"/>
  <c r="V33" i="1" s="1"/>
  <c r="V84" i="1" s="1"/>
  <c r="T5" i="1"/>
  <c r="T33" i="1" s="1"/>
  <c r="S5" i="1"/>
  <c r="S33" i="1" s="1"/>
  <c r="S84" i="1" s="1"/>
  <c r="Q5" i="1"/>
  <c r="P5" i="1"/>
  <c r="P33" i="1" s="1"/>
  <c r="P84" i="1" s="1"/>
  <c r="N5" i="1"/>
  <c r="N33" i="1" s="1"/>
  <c r="M5" i="1"/>
  <c r="M33" i="1" s="1"/>
  <c r="M84" i="1" s="1"/>
  <c r="K5" i="1"/>
  <c r="J5" i="1"/>
  <c r="J33" i="1" s="1"/>
  <c r="J84" i="1" s="1"/>
  <c r="H5" i="1"/>
  <c r="H33" i="1" s="1"/>
  <c r="G5" i="1"/>
  <c r="G33" i="1" s="1"/>
  <c r="G84" i="1" s="1"/>
  <c r="E5" i="1"/>
  <c r="D5" i="1"/>
  <c r="D33" i="1" s="1"/>
  <c r="D84" i="1" s="1"/>
  <c r="AN2" i="1"/>
  <c r="I33" i="1" l="1"/>
  <c r="O5" i="1"/>
  <c r="U33" i="1"/>
  <c r="AA5" i="1"/>
  <c r="AG33" i="1"/>
  <c r="AP5" i="1"/>
  <c r="AO33" i="1"/>
  <c r="BB5" i="1"/>
  <c r="BA33" i="1"/>
  <c r="BK5" i="1"/>
  <c r="BW5" i="1"/>
  <c r="F5" i="1"/>
  <c r="E33" i="1"/>
  <c r="R5" i="1"/>
  <c r="Q33" i="1"/>
  <c r="AD5" i="1"/>
  <c r="AC33" i="1"/>
  <c r="AM5" i="1"/>
  <c r="AS33" i="1"/>
  <c r="AY5" i="1"/>
  <c r="BE33" i="1"/>
  <c r="BN5" i="1"/>
  <c r="BM33" i="1"/>
  <c r="BQ33" i="1"/>
  <c r="I5" i="1"/>
  <c r="L5" i="1"/>
  <c r="K33" i="1"/>
  <c r="O33" i="1"/>
  <c r="U5" i="1"/>
  <c r="X5" i="1"/>
  <c r="W33" i="1"/>
  <c r="AA33" i="1"/>
  <c r="AG5" i="1"/>
  <c r="AJ5" i="1"/>
  <c r="AI33" i="1"/>
  <c r="AM33" i="1"/>
  <c r="AS5" i="1"/>
  <c r="AV5" i="1"/>
  <c r="AU33" i="1"/>
  <c r="AY33" i="1"/>
  <c r="BE5" i="1"/>
  <c r="BH5" i="1"/>
  <c r="BG33" i="1"/>
  <c r="BK33" i="1"/>
  <c r="BQ5" i="1"/>
  <c r="BT5" i="1"/>
  <c r="BS33" i="1"/>
  <c r="BW33" i="1"/>
  <c r="F50" i="1"/>
  <c r="I34" i="1"/>
  <c r="L50" i="1"/>
  <c r="O34" i="1"/>
  <c r="R50" i="1"/>
  <c r="U34" i="1"/>
  <c r="X50" i="1"/>
  <c r="AA34" i="1"/>
  <c r="AD50" i="1"/>
  <c r="AG34" i="1"/>
  <c r="AJ50" i="1"/>
  <c r="AM34" i="1"/>
  <c r="AP50" i="1"/>
  <c r="AS34" i="1"/>
  <c r="AV34" i="1"/>
  <c r="AU50" i="1"/>
  <c r="AX56" i="1"/>
  <c r="AY56" i="1" s="1"/>
  <c r="AY50" i="1"/>
  <c r="BE34" i="1"/>
  <c r="BH34" i="1"/>
  <c r="BG50" i="1"/>
  <c r="BJ56" i="1"/>
  <c r="BK56" i="1" s="1"/>
  <c r="BK50" i="1"/>
  <c r="BQ34" i="1"/>
  <c r="BT34" i="1"/>
  <c r="BS50" i="1"/>
  <c r="BV56" i="1"/>
  <c r="BW56" i="1" s="1"/>
  <c r="BW50" i="1"/>
  <c r="U55" i="1"/>
  <c r="AA55" i="1"/>
  <c r="AG55" i="1"/>
  <c r="AM55" i="1"/>
  <c r="AS55" i="1"/>
  <c r="AY55" i="1"/>
  <c r="BE55" i="1"/>
  <c r="BK55" i="1"/>
  <c r="BQ55" i="1"/>
  <c r="BW55" i="1"/>
  <c r="F34" i="1"/>
  <c r="H56" i="1"/>
  <c r="I56" i="1" s="1"/>
  <c r="I50" i="1"/>
  <c r="L34" i="1"/>
  <c r="N56" i="1"/>
  <c r="O56" i="1" s="1"/>
  <c r="O50" i="1"/>
  <c r="R34" i="1"/>
  <c r="T56" i="1"/>
  <c r="U56" i="1" s="1"/>
  <c r="U50" i="1"/>
  <c r="X34" i="1"/>
  <c r="Z56" i="1"/>
  <c r="AA56" i="1" s="1"/>
  <c r="AA50" i="1"/>
  <c r="AD34" i="1"/>
  <c r="AF56" i="1"/>
  <c r="AG56" i="1" s="1"/>
  <c r="AG50" i="1"/>
  <c r="AJ34" i="1"/>
  <c r="AL56" i="1"/>
  <c r="AM56" i="1" s="1"/>
  <c r="AM50" i="1"/>
  <c r="AP34" i="1"/>
  <c r="AR56" i="1"/>
  <c r="AS56" i="1" s="1"/>
  <c r="AS50" i="1"/>
  <c r="AY34" i="1"/>
  <c r="BB34" i="1"/>
  <c r="BA50" i="1"/>
  <c r="BD56" i="1"/>
  <c r="BE56" i="1" s="1"/>
  <c r="BE50" i="1"/>
  <c r="BK34" i="1"/>
  <c r="BN34" i="1"/>
  <c r="BM50" i="1"/>
  <c r="BP56" i="1"/>
  <c r="BQ56" i="1" s="1"/>
  <c r="BQ50" i="1"/>
  <c r="BW34" i="1"/>
  <c r="I51" i="1"/>
  <c r="O51" i="1"/>
  <c r="U51" i="1"/>
  <c r="AA51" i="1"/>
  <c r="AG51" i="1"/>
  <c r="AM51" i="1"/>
  <c r="AS51" i="1"/>
  <c r="AY51" i="1"/>
  <c r="BE51" i="1"/>
  <c r="BK51" i="1"/>
  <c r="BQ51" i="1"/>
  <c r="BW51" i="1"/>
  <c r="E55" i="1"/>
  <c r="F55" i="1" s="1"/>
  <c r="K55" i="1"/>
  <c r="L55" i="1" s="1"/>
  <c r="Q55" i="1"/>
  <c r="R55" i="1" s="1"/>
  <c r="W55" i="1"/>
  <c r="X55" i="1" s="1"/>
  <c r="AC55" i="1"/>
  <c r="AD55" i="1" s="1"/>
  <c r="AI55" i="1"/>
  <c r="AJ55" i="1" s="1"/>
  <c r="AO55" i="1"/>
  <c r="AP55" i="1" s="1"/>
  <c r="AU55" i="1"/>
  <c r="AV55" i="1" s="1"/>
  <c r="BA55" i="1"/>
  <c r="BB55" i="1" s="1"/>
  <c r="BG55" i="1"/>
  <c r="BH55" i="1" s="1"/>
  <c r="BM55" i="1"/>
  <c r="BN55" i="1" s="1"/>
  <c r="I57" i="1"/>
  <c r="K66" i="1"/>
  <c r="L57" i="1"/>
  <c r="O66" i="1"/>
  <c r="U57" i="1"/>
  <c r="W66" i="1"/>
  <c r="X57" i="1"/>
  <c r="AA66" i="1"/>
  <c r="AG57" i="1"/>
  <c r="AI66" i="1"/>
  <c r="AJ57" i="1"/>
  <c r="AL76" i="1"/>
  <c r="AM76" i="1" s="1"/>
  <c r="AM66" i="1"/>
  <c r="AS57" i="1"/>
  <c r="AU66" i="1"/>
  <c r="AV57" i="1"/>
  <c r="AX76" i="1"/>
  <c r="AY76" i="1" s="1"/>
  <c r="AY66" i="1"/>
  <c r="BE57" i="1"/>
  <c r="BG66" i="1"/>
  <c r="BH57" i="1"/>
  <c r="BJ76" i="1"/>
  <c r="BK76" i="1" s="1"/>
  <c r="BK66" i="1"/>
  <c r="BQ57" i="1"/>
  <c r="BS66" i="1"/>
  <c r="BT57" i="1"/>
  <c r="BV76" i="1"/>
  <c r="BW76" i="1" s="1"/>
  <c r="BW66" i="1"/>
  <c r="BT51" i="1"/>
  <c r="E66" i="1"/>
  <c r="F57" i="1"/>
  <c r="I66" i="1"/>
  <c r="O57" i="1"/>
  <c r="Q66" i="1"/>
  <c r="R57" i="1"/>
  <c r="U66" i="1"/>
  <c r="AA57" i="1"/>
  <c r="AC66" i="1"/>
  <c r="AD57" i="1"/>
  <c r="AF76" i="1"/>
  <c r="AG76" i="1" s="1"/>
  <c r="AG66" i="1"/>
  <c r="AM57" i="1"/>
  <c r="AO66" i="1"/>
  <c r="AP57" i="1"/>
  <c r="AR76" i="1"/>
  <c r="AS76" i="1" s="1"/>
  <c r="AS66" i="1"/>
  <c r="AY57" i="1"/>
  <c r="BA66" i="1"/>
  <c r="BB57" i="1"/>
  <c r="BD76" i="1"/>
  <c r="BE76" i="1" s="1"/>
  <c r="BE66" i="1"/>
  <c r="BK57" i="1"/>
  <c r="BM66" i="1"/>
  <c r="BN57" i="1"/>
  <c r="BP76" i="1"/>
  <c r="BQ76" i="1" s="1"/>
  <c r="BQ66" i="1"/>
  <c r="BW57" i="1"/>
  <c r="F67" i="1"/>
  <c r="H75" i="1"/>
  <c r="I75" i="1" s="1"/>
  <c r="I67" i="1"/>
  <c r="R67" i="1"/>
  <c r="T75" i="1"/>
  <c r="U75" i="1" s="1"/>
  <c r="U67" i="1"/>
  <c r="AY64" i="1"/>
  <c r="F75" i="1"/>
  <c r="L67" i="1"/>
  <c r="N75" i="1"/>
  <c r="O75" i="1" s="1"/>
  <c r="O67" i="1"/>
  <c r="R75" i="1"/>
  <c r="X67" i="1"/>
  <c r="Z75" i="1"/>
  <c r="AA75" i="1" s="1"/>
  <c r="AA67" i="1"/>
  <c r="AD75" i="1"/>
  <c r="AP75" i="1"/>
  <c r="BB75" i="1"/>
  <c r="BN75" i="1"/>
  <c r="AG67" i="1"/>
  <c r="AM67" i="1"/>
  <c r="AS67" i="1"/>
  <c r="AY67" i="1"/>
  <c r="BE67" i="1"/>
  <c r="BK67" i="1"/>
  <c r="BQ67" i="1"/>
  <c r="BW67" i="1"/>
  <c r="AH75" i="1"/>
  <c r="AH76" i="1" s="1"/>
  <c r="AH84" i="1" s="1"/>
  <c r="AT75" i="1"/>
  <c r="AT76" i="1" s="1"/>
  <c r="AT84" i="1" s="1"/>
  <c r="BF75" i="1"/>
  <c r="BF76" i="1" s="1"/>
  <c r="BF84" i="1" s="1"/>
  <c r="BR75" i="1"/>
  <c r="BR76" i="1" s="1"/>
  <c r="BR84" i="1" s="1"/>
  <c r="BX84" i="1" s="1"/>
  <c r="AD67" i="1"/>
  <c r="AP67" i="1"/>
  <c r="BB67" i="1"/>
  <c r="BN67" i="1"/>
  <c r="F77" i="1"/>
  <c r="L77" i="1"/>
  <c r="R77" i="1"/>
  <c r="X77" i="1"/>
  <c r="AD77" i="1"/>
  <c r="AJ77" i="1"/>
  <c r="AP77" i="1"/>
  <c r="AV77" i="1"/>
  <c r="BB77" i="1"/>
  <c r="BH77" i="1"/>
  <c r="BN77" i="1"/>
  <c r="BT77" i="1"/>
  <c r="F83" i="1"/>
  <c r="I77" i="1"/>
  <c r="L83" i="1"/>
  <c r="O77" i="1"/>
  <c r="R83" i="1"/>
  <c r="U77" i="1"/>
  <c r="X83" i="1"/>
  <c r="AA77" i="1"/>
  <c r="AD83" i="1"/>
  <c r="AG77" i="1"/>
  <c r="AJ83" i="1"/>
  <c r="AM77" i="1"/>
  <c r="AP83" i="1"/>
  <c r="AS77" i="1"/>
  <c r="AV83" i="1"/>
  <c r="AY77" i="1"/>
  <c r="BB83" i="1"/>
  <c r="BE77" i="1"/>
  <c r="BH83" i="1"/>
  <c r="BK77" i="1"/>
  <c r="BN83" i="1"/>
  <c r="BQ77" i="1"/>
  <c r="BT83" i="1"/>
  <c r="BW77" i="1"/>
  <c r="I82" i="1"/>
  <c r="T76" i="1" l="1"/>
  <c r="U76" i="1" s="1"/>
  <c r="Q76" i="1"/>
  <c r="R76" i="1" s="1"/>
  <c r="R66" i="1"/>
  <c r="BS76" i="1"/>
  <c r="BT76" i="1" s="1"/>
  <c r="BT66" i="1"/>
  <c r="AU76" i="1"/>
  <c r="AV76" i="1" s="1"/>
  <c r="AV66" i="1"/>
  <c r="Z76" i="1"/>
  <c r="AA76" i="1" s="1"/>
  <c r="W76" i="1"/>
  <c r="X76" i="1" s="1"/>
  <c r="X66" i="1"/>
  <c r="BB50" i="1"/>
  <c r="BA56" i="1"/>
  <c r="BB56" i="1" s="1"/>
  <c r="BS56" i="1"/>
  <c r="BT56" i="1" s="1"/>
  <c r="BT50" i="1"/>
  <c r="AU56" i="1"/>
  <c r="AV56" i="1" s="1"/>
  <c r="AV50" i="1"/>
  <c r="BV84" i="1"/>
  <c r="BH33" i="1"/>
  <c r="AX84" i="1"/>
  <c r="AY84" i="1" s="1"/>
  <c r="AJ33" i="1"/>
  <c r="Z84" i="1"/>
  <c r="AA84" i="1" s="1"/>
  <c r="L33" i="1"/>
  <c r="BN33" i="1"/>
  <c r="BD84" i="1"/>
  <c r="BE84" i="1" s="1"/>
  <c r="BB33" i="1"/>
  <c r="T84" i="1"/>
  <c r="U84" i="1" s="1"/>
  <c r="BT75" i="1"/>
  <c r="BH75" i="1"/>
  <c r="AV75" i="1"/>
  <c r="AJ75" i="1"/>
  <c r="BM76" i="1"/>
  <c r="BN76" i="1" s="1"/>
  <c r="BN66" i="1"/>
  <c r="BA76" i="1"/>
  <c r="BB76" i="1" s="1"/>
  <c r="BB66" i="1"/>
  <c r="AO76" i="1"/>
  <c r="AP76" i="1" s="1"/>
  <c r="AP66" i="1"/>
  <c r="AC76" i="1"/>
  <c r="AD76" i="1" s="1"/>
  <c r="AD66" i="1"/>
  <c r="H76" i="1"/>
  <c r="I76" i="1" s="1"/>
  <c r="E76" i="1"/>
  <c r="F76" i="1" s="1"/>
  <c r="F66" i="1"/>
  <c r="BG76" i="1"/>
  <c r="BH76" i="1" s="1"/>
  <c r="BH66" i="1"/>
  <c r="AI76" i="1"/>
  <c r="AJ76" i="1" s="1"/>
  <c r="AJ66" i="1"/>
  <c r="N76" i="1"/>
  <c r="O76" i="1" s="1"/>
  <c r="K76" i="1"/>
  <c r="L76" i="1" s="1"/>
  <c r="L66" i="1"/>
  <c r="BN50" i="1"/>
  <c r="BM56" i="1"/>
  <c r="BN56" i="1" s="1"/>
  <c r="BG56" i="1"/>
  <c r="BH56" i="1" s="1"/>
  <c r="BH50" i="1"/>
  <c r="AO56" i="1"/>
  <c r="AP56" i="1" s="1"/>
  <c r="AI56" i="1"/>
  <c r="AJ56" i="1" s="1"/>
  <c r="AC56" i="1"/>
  <c r="AD56" i="1" s="1"/>
  <c r="W56" i="1"/>
  <c r="X56" i="1" s="1"/>
  <c r="Q56" i="1"/>
  <c r="R56" i="1" s="1"/>
  <c r="K56" i="1"/>
  <c r="L56" i="1" s="1"/>
  <c r="E56" i="1"/>
  <c r="F56" i="1" s="1"/>
  <c r="BS84" i="1"/>
  <c r="BT84" i="1" s="1"/>
  <c r="BT33" i="1"/>
  <c r="BJ84" i="1"/>
  <c r="BK84" i="1" s="1"/>
  <c r="AU84" i="1"/>
  <c r="AV84" i="1" s="1"/>
  <c r="AV33" i="1"/>
  <c r="AL84" i="1"/>
  <c r="AM84" i="1" s="1"/>
  <c r="W84" i="1"/>
  <c r="X84" i="1" s="1"/>
  <c r="X33" i="1"/>
  <c r="N84" i="1"/>
  <c r="O84" i="1" s="1"/>
  <c r="BP84" i="1"/>
  <c r="BQ84" i="1" s="1"/>
  <c r="AR84" i="1"/>
  <c r="AS84" i="1" s="1"/>
  <c r="AC84" i="1"/>
  <c r="AD84" i="1" s="1"/>
  <c r="AD33" i="1"/>
  <c r="Q84" i="1"/>
  <c r="R84" i="1" s="1"/>
  <c r="R33" i="1"/>
  <c r="E84" i="1"/>
  <c r="F84" i="1" s="1"/>
  <c r="F33" i="1"/>
  <c r="AO84" i="1"/>
  <c r="AP84" i="1" s="1"/>
  <c r="AP33" i="1"/>
  <c r="AF84" i="1"/>
  <c r="AG84" i="1" s="1"/>
  <c r="H84" i="1"/>
  <c r="I84" i="1" s="1"/>
  <c r="BM84" i="1" l="1"/>
  <c r="BN84" i="1" s="1"/>
  <c r="K84" i="1"/>
  <c r="L84" i="1" s="1"/>
  <c r="BG84" i="1"/>
  <c r="BH84" i="1" s="1"/>
  <c r="BA84" i="1"/>
  <c r="BB84" i="1" s="1"/>
  <c r="AI84" i="1"/>
  <c r="AJ84" i="1" s="1"/>
  <c r="BW84" i="1"/>
  <c r="BY84" i="1" l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<sst xmlns="http://schemas.openxmlformats.org/spreadsheetml/2006/main" count="169" uniqueCount="97">
  <si>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</si>
  <si>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15.01.2024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</si>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</sst>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ily%20Reports\ALLOCATION%20VS%20ACTUAL\2024\1%20JAN_2024\ALLOCATION%20VS%20ACTUAL%2015.01.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15.01.2024"/>
      <sheetName val="Allocation "/>
      <sheetName val="Actuals"/>
    </sheetNames>
    <sheetDataSet>
      <sheetData sheetId="0" refreshError="1"/>
      <sheetData sheetId="1">
        <row r="5">
          <cell r="C5" t="str">
            <v>A Station</v>
          </cell>
        </row>
        <row r="6">
          <cell r="C6" t="str">
            <v>EDC</v>
          </cell>
        </row>
        <row r="7">
          <cell r="C7" t="str">
            <v>EPIP</v>
          </cell>
        </row>
        <row r="8">
          <cell r="C8" t="str">
            <v>Hebbal</v>
          </cell>
        </row>
        <row r="9">
          <cell r="C9" t="str">
            <v>Hoody</v>
          </cell>
        </row>
        <row r="10">
          <cell r="C10" t="str">
            <v>HSR Layout</v>
          </cell>
        </row>
        <row r="11">
          <cell r="C11" t="str">
            <v>HAL</v>
          </cell>
        </row>
        <row r="12">
          <cell r="C12" t="str">
            <v>JIGANI</v>
          </cell>
        </row>
        <row r="13">
          <cell r="C13" t="str">
            <v>Khoday's</v>
          </cell>
        </row>
        <row r="14">
          <cell r="C14" t="str">
            <v>Nagnathapura</v>
          </cell>
        </row>
        <row r="15">
          <cell r="C15" t="str">
            <v xml:space="preserve">NRS </v>
          </cell>
        </row>
        <row r="16">
          <cell r="C16" t="str">
            <v>Nimhans</v>
          </cell>
        </row>
        <row r="17">
          <cell r="C17" t="str">
            <v>SRS Peenya</v>
          </cell>
        </row>
        <row r="18">
          <cell r="C18" t="str">
            <v>Subramanyapura</v>
          </cell>
        </row>
        <row r="19">
          <cell r="C19" t="str">
            <v>Somanahalli</v>
          </cell>
        </row>
        <row r="20">
          <cell r="C20" t="str">
            <v>Vikas Tech Park</v>
          </cell>
        </row>
        <row r="21">
          <cell r="C21" t="str">
            <v>Yarandanahalli</v>
          </cell>
        </row>
        <row r="22">
          <cell r="C22" t="str">
            <v>Yelahanka</v>
          </cell>
        </row>
        <row r="23">
          <cell r="C23" t="str">
            <v>Vrishabavathi</v>
          </cell>
        </row>
        <row r="24">
          <cell r="C24" t="str">
            <v>Koramangala</v>
          </cell>
        </row>
        <row r="25">
          <cell r="C25" t="str">
            <v>Manyatha tech park</v>
          </cell>
        </row>
        <row r="26">
          <cell r="C26" t="str">
            <v>ITI</v>
          </cell>
        </row>
        <row r="27">
          <cell r="C27" t="str">
            <v>Brindavan</v>
          </cell>
        </row>
        <row r="28">
          <cell r="C28" t="str">
            <v>HBR Layout</v>
          </cell>
        </row>
        <row r="29">
          <cell r="C29" t="str">
            <v>Kumbalgodu</v>
          </cell>
        </row>
        <row r="30">
          <cell r="C30" t="str">
            <v>Sahakari Nagar</v>
          </cell>
        </row>
        <row r="31">
          <cell r="C31" t="str">
            <v>Exora</v>
          </cell>
        </row>
        <row r="32">
          <cell r="C32" t="str">
            <v>Shobha Dreams</v>
          </cell>
        </row>
        <row r="34">
          <cell r="C34" t="str">
            <v>Begur (BIAL)</v>
          </cell>
        </row>
        <row r="35">
          <cell r="C35" t="str">
            <v>Bidadi</v>
          </cell>
        </row>
        <row r="36">
          <cell r="C36" t="str">
            <v>DB Pura</v>
          </cell>
        </row>
        <row r="37">
          <cell r="C37" t="str">
            <v>Hoskote</v>
          </cell>
        </row>
        <row r="38">
          <cell r="C38" t="str">
            <v>DB Pura KIADB</v>
          </cell>
        </row>
        <row r="39">
          <cell r="C39" t="str">
            <v>Kanakapura</v>
          </cell>
        </row>
        <row r="40">
          <cell r="C40" t="str">
            <v>TK Halli</v>
          </cell>
        </row>
        <row r="41">
          <cell r="C41" t="str">
            <v xml:space="preserve">Dobbaspet </v>
          </cell>
        </row>
        <row r="42">
          <cell r="C42" t="str">
            <v>Sarjapura</v>
          </cell>
        </row>
        <row r="43">
          <cell r="C43" t="str">
            <v>Magadi</v>
          </cell>
        </row>
        <row r="44">
          <cell r="C44" t="str">
            <v>Mittemari</v>
          </cell>
        </row>
        <row r="45">
          <cell r="C45" t="str">
            <v>T-Gollahalli</v>
          </cell>
        </row>
        <row r="46">
          <cell r="C46" t="str">
            <v>Kotipura</v>
          </cell>
        </row>
        <row r="47">
          <cell r="C47" t="str">
            <v>KIADB Harohalli</v>
          </cell>
        </row>
        <row r="48">
          <cell r="C48" t="str">
            <v>Channapatana</v>
          </cell>
        </row>
        <row r="49">
          <cell r="C49" t="str">
            <v>KIADB H/W Park</v>
          </cell>
        </row>
        <row r="51">
          <cell r="C51" t="str">
            <v>Chinthamani</v>
          </cell>
        </row>
        <row r="52">
          <cell r="C52" t="str">
            <v>Gouribidanoor</v>
          </cell>
        </row>
        <row r="53">
          <cell r="C53" t="str">
            <v>Kolar</v>
          </cell>
        </row>
        <row r="54">
          <cell r="C54" t="str">
            <v>Malur</v>
          </cell>
        </row>
        <row r="57">
          <cell r="C57" t="str">
            <v>Anthrasanahalli</v>
          </cell>
        </row>
        <row r="58">
          <cell r="C58" t="str">
            <v>Anchepalya</v>
          </cell>
        </row>
        <row r="59">
          <cell r="C59" t="str">
            <v>KB Cross</v>
          </cell>
        </row>
        <row r="60">
          <cell r="C60" t="str">
            <v>Madhugiri</v>
          </cell>
        </row>
        <row r="61">
          <cell r="C61" t="str">
            <v>Nittur</v>
          </cell>
        </row>
        <row r="62">
          <cell r="C62" t="str">
            <v>Pavagada</v>
          </cell>
        </row>
        <row r="63">
          <cell r="C63" t="str">
            <v>KIADB VN Pura</v>
          </cell>
        </row>
        <row r="64">
          <cell r="C64" t="str">
            <v>Sira</v>
          </cell>
        </row>
        <row r="65">
          <cell r="C65" t="str">
            <v>Hosdurga</v>
          </cell>
        </row>
        <row r="67">
          <cell r="C67" t="str">
            <v>Benkikere</v>
          </cell>
        </row>
        <row r="68">
          <cell r="C68" t="str">
            <v xml:space="preserve">Chithradurga </v>
          </cell>
        </row>
        <row r="69">
          <cell r="C69" t="str">
            <v>Davangere</v>
          </cell>
        </row>
        <row r="70">
          <cell r="C70" t="str">
            <v>Hiriyur</v>
          </cell>
        </row>
        <row r="71">
          <cell r="C71" t="str">
            <v>Honnali</v>
          </cell>
        </row>
        <row r="72">
          <cell r="C72" t="str">
            <v>Tallak</v>
          </cell>
        </row>
        <row r="73">
          <cell r="C73" t="str">
            <v>Neelagunda</v>
          </cell>
        </row>
        <row r="74">
          <cell r="C74" t="str">
            <v>Guttur</v>
          </cell>
        </row>
        <row r="77">
          <cell r="C77" t="str">
            <v>Harohalli</v>
          </cell>
        </row>
        <row r="78">
          <cell r="C78" t="str">
            <v>Tataguni</v>
          </cell>
        </row>
        <row r="79">
          <cell r="C79" t="str">
            <v>CPRI</v>
          </cell>
        </row>
        <row r="80">
          <cell r="C80" t="str">
            <v>ITPL</v>
          </cell>
        </row>
        <row r="81">
          <cell r="C81" t="str">
            <v>Railway</v>
          </cell>
        </row>
        <row r="82">
          <cell r="C82" t="str">
            <v>Toyota</v>
          </cell>
        </row>
      </sheetData>
      <sheetData sheetId="2">
        <row r="4">
          <cell r="C4" t="str">
            <v xml:space="preserve">220 kV Station </v>
          </cell>
          <cell r="D4" t="str">
            <v>00-01 Hrs</v>
          </cell>
          <cell r="E4" t="str">
            <v>01-02 Hrs</v>
          </cell>
          <cell r="F4" t="str">
            <v>02-03 Hrs</v>
          </cell>
          <cell r="G4" t="str">
            <v>03-04 Hrs</v>
          </cell>
          <cell r="H4" t="str">
            <v>04-05 hrs</v>
          </cell>
          <cell r="I4" t="str">
            <v>05-06 hrs</v>
          </cell>
          <cell r="J4" t="str">
            <v>06-07 hrs</v>
          </cell>
          <cell r="K4" t="str">
            <v>07-8 hrs</v>
          </cell>
          <cell r="L4" t="str">
            <v>08-09 Hrs</v>
          </cell>
          <cell r="M4" t="str">
            <v>09-10 Hrs</v>
          </cell>
          <cell r="N4" t="str">
            <v>10-11 hrs</v>
          </cell>
          <cell r="O4" t="str">
            <v>11-12 Hrs</v>
          </cell>
          <cell r="P4" t="str">
            <v>12-13 hrs</v>
          </cell>
          <cell r="Q4" t="str">
            <v>13-14 Hrs</v>
          </cell>
          <cell r="R4" t="str">
            <v>14-15 hrs</v>
          </cell>
          <cell r="S4" t="str">
            <v>15-16 Hrs</v>
          </cell>
          <cell r="T4" t="str">
            <v>16-17 Hrs</v>
          </cell>
          <cell r="U4" t="str">
            <v>17-18 Hrs</v>
          </cell>
          <cell r="V4" t="str">
            <v>18-19 hrs</v>
          </cell>
          <cell r="W4" t="str">
            <v>19-20 Hrs</v>
          </cell>
          <cell r="X4" t="str">
            <v>20-21 hrs</v>
          </cell>
          <cell r="Y4" t="str">
            <v>21-22 Hrs</v>
          </cell>
          <cell r="Z4" t="str">
            <v>22-23 hrs</v>
          </cell>
          <cell r="AA4" t="str">
            <v>23-24 Hrs</v>
          </cell>
        </row>
        <row r="5">
          <cell r="C5" t="str">
            <v>A Station</v>
          </cell>
          <cell r="D5">
            <v>40.5</v>
          </cell>
          <cell r="E5">
            <v>36</v>
          </cell>
          <cell r="F5">
            <v>34.5</v>
          </cell>
          <cell r="G5">
            <v>33.5</v>
          </cell>
          <cell r="H5">
            <v>32.5</v>
          </cell>
          <cell r="I5">
            <v>36</v>
          </cell>
          <cell r="J5">
            <v>41.5</v>
          </cell>
          <cell r="K5">
            <v>53</v>
          </cell>
          <cell r="L5">
            <v>64.5</v>
          </cell>
          <cell r="M5">
            <v>70.5</v>
          </cell>
          <cell r="N5">
            <v>79.5</v>
          </cell>
          <cell r="O5">
            <v>84</v>
          </cell>
          <cell r="P5">
            <v>85.5</v>
          </cell>
          <cell r="Q5">
            <v>85</v>
          </cell>
          <cell r="R5">
            <v>81.5</v>
          </cell>
          <cell r="S5">
            <v>81.5</v>
          </cell>
          <cell r="T5">
            <v>81.5</v>
          </cell>
          <cell r="U5">
            <v>80.5</v>
          </cell>
          <cell r="V5">
            <v>84</v>
          </cell>
          <cell r="W5">
            <v>84</v>
          </cell>
          <cell r="X5">
            <v>76</v>
          </cell>
          <cell r="Y5">
            <v>67.5</v>
          </cell>
          <cell r="Z5">
            <v>56</v>
          </cell>
          <cell r="AA5">
            <v>48</v>
          </cell>
        </row>
        <row r="6">
          <cell r="C6" t="str">
            <v>EDC</v>
          </cell>
          <cell r="D6">
            <v>57</v>
          </cell>
          <cell r="E6">
            <v>51</v>
          </cell>
          <cell r="F6">
            <v>49</v>
          </cell>
          <cell r="G6">
            <v>47.5</v>
          </cell>
          <cell r="H6">
            <v>47</v>
          </cell>
          <cell r="I6">
            <v>51</v>
          </cell>
          <cell r="J6">
            <v>61</v>
          </cell>
          <cell r="K6">
            <v>77</v>
          </cell>
          <cell r="L6">
            <v>90.5</v>
          </cell>
          <cell r="M6">
            <v>99.5</v>
          </cell>
          <cell r="N6">
            <v>104</v>
          </cell>
          <cell r="O6">
            <v>109</v>
          </cell>
          <cell r="P6">
            <v>109</v>
          </cell>
          <cell r="Q6">
            <v>108.5</v>
          </cell>
          <cell r="R6">
            <v>104.5</v>
          </cell>
          <cell r="S6">
            <v>102</v>
          </cell>
          <cell r="T6">
            <v>101.5</v>
          </cell>
          <cell r="U6">
            <v>100.5</v>
          </cell>
          <cell r="V6">
            <v>105.5</v>
          </cell>
          <cell r="W6">
            <v>105</v>
          </cell>
          <cell r="X6">
            <v>97</v>
          </cell>
          <cell r="Y6">
            <v>89</v>
          </cell>
          <cell r="Z6">
            <v>76.5</v>
          </cell>
          <cell r="AA6">
            <v>66.5</v>
          </cell>
        </row>
        <row r="7">
          <cell r="C7" t="str">
            <v>EPIP</v>
          </cell>
          <cell r="D7">
            <v>97</v>
          </cell>
          <cell r="E7">
            <v>91.5</v>
          </cell>
          <cell r="F7">
            <v>88.5</v>
          </cell>
          <cell r="G7">
            <v>88</v>
          </cell>
          <cell r="H7">
            <v>88</v>
          </cell>
          <cell r="I7">
            <v>93</v>
          </cell>
          <cell r="J7">
            <v>107.5</v>
          </cell>
          <cell r="K7">
            <v>126.5</v>
          </cell>
          <cell r="L7">
            <v>141.5</v>
          </cell>
          <cell r="M7">
            <v>146</v>
          </cell>
          <cell r="N7">
            <v>149</v>
          </cell>
          <cell r="O7">
            <v>143.5</v>
          </cell>
          <cell r="P7">
            <v>141</v>
          </cell>
          <cell r="Q7">
            <v>137.5</v>
          </cell>
          <cell r="R7">
            <v>131</v>
          </cell>
          <cell r="S7">
            <v>129.5</v>
          </cell>
          <cell r="T7">
            <v>135.5</v>
          </cell>
          <cell r="U7">
            <v>137</v>
          </cell>
          <cell r="V7">
            <v>140</v>
          </cell>
          <cell r="W7">
            <v>142</v>
          </cell>
          <cell r="X7">
            <v>136.5</v>
          </cell>
          <cell r="Y7">
            <v>132.5</v>
          </cell>
          <cell r="Z7">
            <v>117</v>
          </cell>
          <cell r="AA7">
            <v>109.5</v>
          </cell>
        </row>
        <row r="8">
          <cell r="C8" t="str">
            <v>Hebbal</v>
          </cell>
          <cell r="D8">
            <v>65</v>
          </cell>
          <cell r="E8">
            <v>59</v>
          </cell>
          <cell r="F8">
            <v>55.5</v>
          </cell>
          <cell r="G8">
            <v>54</v>
          </cell>
          <cell r="H8">
            <v>55.5</v>
          </cell>
          <cell r="I8">
            <v>63</v>
          </cell>
          <cell r="J8">
            <v>78.5</v>
          </cell>
          <cell r="K8">
            <v>107.5</v>
          </cell>
          <cell r="L8">
            <v>121.5</v>
          </cell>
          <cell r="M8">
            <v>119</v>
          </cell>
          <cell r="N8">
            <v>119.5</v>
          </cell>
          <cell r="O8">
            <v>116.5</v>
          </cell>
          <cell r="P8">
            <v>113</v>
          </cell>
          <cell r="Q8">
            <v>111.5</v>
          </cell>
          <cell r="R8">
            <v>103.5</v>
          </cell>
          <cell r="S8">
            <v>100.5</v>
          </cell>
          <cell r="T8">
            <v>97.5</v>
          </cell>
          <cell r="U8">
            <v>100</v>
          </cell>
          <cell r="V8">
            <v>111.5</v>
          </cell>
          <cell r="W8">
            <v>116.5</v>
          </cell>
          <cell r="X8">
            <v>112.5</v>
          </cell>
          <cell r="Y8">
            <v>105.5</v>
          </cell>
          <cell r="Z8">
            <v>92.5</v>
          </cell>
          <cell r="AA8">
            <v>76</v>
          </cell>
        </row>
        <row r="9">
          <cell r="C9" t="str">
            <v>Hoody</v>
          </cell>
          <cell r="D9">
            <v>92.5</v>
          </cell>
          <cell r="E9">
            <v>86.5</v>
          </cell>
          <cell r="F9">
            <v>84.5</v>
          </cell>
          <cell r="G9">
            <v>83</v>
          </cell>
          <cell r="H9">
            <v>83.5</v>
          </cell>
          <cell r="I9">
            <v>87</v>
          </cell>
          <cell r="J9">
            <v>102.5</v>
          </cell>
          <cell r="K9">
            <v>131</v>
          </cell>
          <cell r="L9">
            <v>144</v>
          </cell>
          <cell r="M9">
            <v>152.5</v>
          </cell>
          <cell r="N9">
            <v>156</v>
          </cell>
          <cell r="O9">
            <v>153.5</v>
          </cell>
          <cell r="P9">
            <v>151.5</v>
          </cell>
          <cell r="Q9">
            <v>153.5</v>
          </cell>
          <cell r="R9">
            <v>152</v>
          </cell>
          <cell r="S9">
            <v>152.5</v>
          </cell>
          <cell r="T9">
            <v>150</v>
          </cell>
          <cell r="U9">
            <v>148.5</v>
          </cell>
          <cell r="V9">
            <v>150.5</v>
          </cell>
          <cell r="W9">
            <v>148.5</v>
          </cell>
          <cell r="X9">
            <v>140.5</v>
          </cell>
          <cell r="Y9">
            <v>132</v>
          </cell>
          <cell r="Z9">
            <v>118.5</v>
          </cell>
          <cell r="AA9">
            <v>106</v>
          </cell>
        </row>
        <row r="10">
          <cell r="C10" t="str">
            <v>HSR Layout</v>
          </cell>
          <cell r="D10">
            <v>99</v>
          </cell>
          <cell r="E10">
            <v>90</v>
          </cell>
          <cell r="F10">
            <v>86</v>
          </cell>
          <cell r="G10">
            <v>83</v>
          </cell>
          <cell r="H10">
            <v>82</v>
          </cell>
          <cell r="I10">
            <v>88</v>
          </cell>
          <cell r="J10">
            <v>104</v>
          </cell>
          <cell r="K10">
            <v>134</v>
          </cell>
          <cell r="L10">
            <v>175</v>
          </cell>
          <cell r="M10">
            <v>187.5</v>
          </cell>
          <cell r="N10">
            <v>183.5</v>
          </cell>
          <cell r="O10">
            <v>177</v>
          </cell>
          <cell r="P10">
            <v>173.5</v>
          </cell>
          <cell r="Q10">
            <v>173.5</v>
          </cell>
          <cell r="R10">
            <v>165.5</v>
          </cell>
          <cell r="S10">
            <v>158.5</v>
          </cell>
          <cell r="T10">
            <v>159.5</v>
          </cell>
          <cell r="U10">
            <v>163.5</v>
          </cell>
          <cell r="V10">
            <v>172</v>
          </cell>
          <cell r="W10">
            <v>175</v>
          </cell>
          <cell r="X10">
            <v>161</v>
          </cell>
          <cell r="Y10">
            <v>149.5</v>
          </cell>
          <cell r="Z10">
            <v>133.5</v>
          </cell>
          <cell r="AA10">
            <v>112</v>
          </cell>
        </row>
        <row r="11">
          <cell r="C11" t="str">
            <v>HAL</v>
          </cell>
          <cell r="D11">
            <v>84.5</v>
          </cell>
          <cell r="E11">
            <v>80</v>
          </cell>
          <cell r="F11">
            <v>77</v>
          </cell>
          <cell r="G11">
            <v>75</v>
          </cell>
          <cell r="H11">
            <v>75.5</v>
          </cell>
          <cell r="I11">
            <v>81.5</v>
          </cell>
          <cell r="J11">
            <v>97.5</v>
          </cell>
          <cell r="K11">
            <v>118.5</v>
          </cell>
          <cell r="L11">
            <v>138</v>
          </cell>
          <cell r="M11">
            <v>152.5</v>
          </cell>
          <cell r="N11">
            <v>152.5</v>
          </cell>
          <cell r="O11">
            <v>145.5</v>
          </cell>
          <cell r="P11">
            <v>142</v>
          </cell>
          <cell r="Q11">
            <v>138</v>
          </cell>
          <cell r="R11">
            <v>128.5</v>
          </cell>
          <cell r="S11">
            <v>129</v>
          </cell>
          <cell r="T11">
            <v>130</v>
          </cell>
          <cell r="U11">
            <v>128.5</v>
          </cell>
          <cell r="V11">
            <v>140.5</v>
          </cell>
          <cell r="W11">
            <v>139.5</v>
          </cell>
          <cell r="X11">
            <v>131.5</v>
          </cell>
          <cell r="Y11">
            <v>124</v>
          </cell>
          <cell r="Z11">
            <v>110.5</v>
          </cell>
          <cell r="AA11">
            <v>97.5</v>
          </cell>
        </row>
        <row r="12">
          <cell r="C12" t="str">
            <v>Jigani</v>
          </cell>
          <cell r="D12">
            <v>86.1</v>
          </cell>
          <cell r="E12">
            <v>83.9</v>
          </cell>
          <cell r="F12">
            <v>81.599999999999994</v>
          </cell>
          <cell r="G12">
            <v>82</v>
          </cell>
          <cell r="H12">
            <v>81.45</v>
          </cell>
          <cell r="I12">
            <v>83.4</v>
          </cell>
          <cell r="J12">
            <v>83.85</v>
          </cell>
          <cell r="K12">
            <v>96.65</v>
          </cell>
          <cell r="L12">
            <v>95.95</v>
          </cell>
          <cell r="M12">
            <v>103.05</v>
          </cell>
          <cell r="N12">
            <v>104.65</v>
          </cell>
          <cell r="O12">
            <v>101.8</v>
          </cell>
          <cell r="P12">
            <v>101.8</v>
          </cell>
          <cell r="Q12">
            <v>94.55</v>
          </cell>
          <cell r="R12">
            <v>98.45</v>
          </cell>
          <cell r="S12">
            <v>104.15</v>
          </cell>
          <cell r="T12">
            <v>104.7</v>
          </cell>
          <cell r="U12">
            <v>104.9</v>
          </cell>
          <cell r="V12">
            <v>103.4</v>
          </cell>
          <cell r="W12">
            <v>101</v>
          </cell>
          <cell r="X12">
            <v>93.4</v>
          </cell>
          <cell r="Y12">
            <v>90.8</v>
          </cell>
          <cell r="Z12">
            <v>84.2</v>
          </cell>
          <cell r="AA12">
            <v>84.95</v>
          </cell>
        </row>
        <row r="13">
          <cell r="C13" t="str">
            <v>Khoday's</v>
          </cell>
          <cell r="D13">
            <v>35.5</v>
          </cell>
          <cell r="E13">
            <v>31.5</v>
          </cell>
          <cell r="F13">
            <v>29.5</v>
          </cell>
          <cell r="G13">
            <v>28.5</v>
          </cell>
          <cell r="H13">
            <v>29.5</v>
          </cell>
          <cell r="I13">
            <v>35</v>
          </cell>
          <cell r="J13">
            <v>48.5</v>
          </cell>
          <cell r="K13">
            <v>70</v>
          </cell>
          <cell r="L13">
            <v>77.5</v>
          </cell>
          <cell r="M13">
            <v>74.5</v>
          </cell>
          <cell r="N13">
            <v>73</v>
          </cell>
          <cell r="O13">
            <v>68.5</v>
          </cell>
          <cell r="P13">
            <v>66</v>
          </cell>
          <cell r="Q13">
            <v>62.5</v>
          </cell>
          <cell r="R13">
            <v>59</v>
          </cell>
          <cell r="S13">
            <v>57</v>
          </cell>
          <cell r="T13">
            <v>58.5</v>
          </cell>
          <cell r="U13">
            <v>59.5</v>
          </cell>
          <cell r="V13">
            <v>65</v>
          </cell>
          <cell r="W13">
            <v>69.5</v>
          </cell>
          <cell r="X13">
            <v>65</v>
          </cell>
          <cell r="Y13">
            <v>62.5</v>
          </cell>
          <cell r="Z13">
            <v>54</v>
          </cell>
          <cell r="AA13">
            <v>43</v>
          </cell>
        </row>
        <row r="14">
          <cell r="C14" t="str">
            <v>Nagnathapura</v>
          </cell>
          <cell r="D14">
            <v>125.5</v>
          </cell>
          <cell r="E14">
            <v>122</v>
          </cell>
          <cell r="F14">
            <v>118</v>
          </cell>
          <cell r="G14">
            <v>115.5</v>
          </cell>
          <cell r="H14">
            <v>116.5</v>
          </cell>
          <cell r="I14">
            <v>124.5</v>
          </cell>
          <cell r="J14">
            <v>144.5</v>
          </cell>
          <cell r="K14">
            <v>189</v>
          </cell>
          <cell r="L14">
            <v>203.5</v>
          </cell>
          <cell r="M14">
            <v>205</v>
          </cell>
          <cell r="N14">
            <v>200</v>
          </cell>
          <cell r="O14">
            <v>193</v>
          </cell>
          <cell r="P14">
            <v>191</v>
          </cell>
          <cell r="Q14">
            <v>182.5</v>
          </cell>
          <cell r="R14">
            <v>171</v>
          </cell>
          <cell r="S14">
            <v>177.5</v>
          </cell>
          <cell r="T14">
            <v>180</v>
          </cell>
          <cell r="U14">
            <v>181</v>
          </cell>
          <cell r="V14">
            <v>190</v>
          </cell>
          <cell r="W14">
            <v>190.5</v>
          </cell>
          <cell r="X14">
            <v>176</v>
          </cell>
          <cell r="Y14">
            <v>171.5</v>
          </cell>
          <cell r="Z14">
            <v>154</v>
          </cell>
          <cell r="AA14">
            <v>137.5</v>
          </cell>
        </row>
        <row r="15">
          <cell r="C15" t="str">
            <v xml:space="preserve">NRS </v>
          </cell>
          <cell r="D15">
            <v>41</v>
          </cell>
          <cell r="E15">
            <v>36.5</v>
          </cell>
          <cell r="F15">
            <v>33.5</v>
          </cell>
          <cell r="G15">
            <v>32.5</v>
          </cell>
          <cell r="H15">
            <v>33</v>
          </cell>
          <cell r="I15">
            <v>38.5</v>
          </cell>
          <cell r="J15">
            <v>50.5</v>
          </cell>
          <cell r="K15">
            <v>71.5</v>
          </cell>
          <cell r="L15">
            <v>92.5</v>
          </cell>
          <cell r="M15">
            <v>92</v>
          </cell>
          <cell r="N15">
            <v>93.5</v>
          </cell>
          <cell r="O15">
            <v>85</v>
          </cell>
          <cell r="P15">
            <v>81.5</v>
          </cell>
          <cell r="Q15">
            <v>77.5</v>
          </cell>
          <cell r="R15">
            <v>71</v>
          </cell>
          <cell r="S15">
            <v>69.5</v>
          </cell>
          <cell r="T15">
            <v>71.5</v>
          </cell>
          <cell r="U15">
            <v>71.5</v>
          </cell>
          <cell r="V15">
            <v>78</v>
          </cell>
          <cell r="W15">
            <v>79</v>
          </cell>
          <cell r="X15">
            <v>73.5</v>
          </cell>
          <cell r="Y15">
            <v>68</v>
          </cell>
          <cell r="Z15">
            <v>58</v>
          </cell>
          <cell r="AA15">
            <v>52.5</v>
          </cell>
        </row>
        <row r="16">
          <cell r="C16" t="str">
            <v>Nimhans</v>
          </cell>
          <cell r="D16">
            <v>64</v>
          </cell>
          <cell r="E16">
            <v>62</v>
          </cell>
          <cell r="F16">
            <v>59.5</v>
          </cell>
          <cell r="G16">
            <v>57.5</v>
          </cell>
          <cell r="H16">
            <v>58</v>
          </cell>
          <cell r="I16">
            <v>64</v>
          </cell>
          <cell r="J16">
            <v>85</v>
          </cell>
          <cell r="K16">
            <v>110</v>
          </cell>
          <cell r="L16">
            <v>129.5</v>
          </cell>
          <cell r="M16">
            <v>131</v>
          </cell>
          <cell r="N16">
            <v>127.5</v>
          </cell>
          <cell r="O16">
            <v>120</v>
          </cell>
          <cell r="P16">
            <v>116.5</v>
          </cell>
          <cell r="Q16">
            <v>113</v>
          </cell>
          <cell r="R16">
            <v>107</v>
          </cell>
          <cell r="S16">
            <v>106</v>
          </cell>
          <cell r="T16">
            <v>102.5</v>
          </cell>
          <cell r="U16">
            <v>105</v>
          </cell>
          <cell r="V16">
            <v>105</v>
          </cell>
          <cell r="W16">
            <v>109.5</v>
          </cell>
          <cell r="X16">
            <v>95</v>
          </cell>
          <cell r="Y16">
            <v>105</v>
          </cell>
          <cell r="Z16">
            <v>92</v>
          </cell>
          <cell r="AA16">
            <v>90</v>
          </cell>
        </row>
        <row r="17">
          <cell r="C17" t="str">
            <v>SRS Peenya</v>
          </cell>
          <cell r="D17">
            <v>120.5</v>
          </cell>
          <cell r="E17">
            <v>119.5</v>
          </cell>
          <cell r="F17">
            <v>117.5</v>
          </cell>
          <cell r="G17">
            <v>119</v>
          </cell>
          <cell r="H17">
            <v>118</v>
          </cell>
          <cell r="I17">
            <v>124</v>
          </cell>
          <cell r="J17">
            <v>136</v>
          </cell>
          <cell r="K17">
            <v>164</v>
          </cell>
          <cell r="L17">
            <v>189</v>
          </cell>
          <cell r="M17">
            <v>190.5</v>
          </cell>
          <cell r="N17">
            <v>192.5</v>
          </cell>
          <cell r="O17">
            <v>186</v>
          </cell>
          <cell r="P17">
            <v>195</v>
          </cell>
          <cell r="Q17">
            <v>183</v>
          </cell>
          <cell r="R17">
            <v>178</v>
          </cell>
          <cell r="S17">
            <v>181.5</v>
          </cell>
          <cell r="T17">
            <v>191</v>
          </cell>
          <cell r="U17">
            <v>192</v>
          </cell>
          <cell r="V17">
            <v>188.5</v>
          </cell>
          <cell r="W17">
            <v>190.5</v>
          </cell>
          <cell r="X17">
            <v>178</v>
          </cell>
          <cell r="Y17">
            <v>173.5</v>
          </cell>
          <cell r="Z17">
            <v>151</v>
          </cell>
          <cell r="AA17">
            <v>108</v>
          </cell>
        </row>
        <row r="18">
          <cell r="C18" t="str">
            <v>Subramanyapura</v>
          </cell>
          <cell r="D18">
            <v>30</v>
          </cell>
          <cell r="E18">
            <v>27</v>
          </cell>
          <cell r="F18">
            <v>24.5</v>
          </cell>
          <cell r="G18">
            <v>23.5</v>
          </cell>
          <cell r="H18">
            <v>25</v>
          </cell>
          <cell r="I18">
            <v>32</v>
          </cell>
          <cell r="J18">
            <v>47</v>
          </cell>
          <cell r="K18">
            <v>73.5</v>
          </cell>
          <cell r="L18">
            <v>84</v>
          </cell>
          <cell r="M18">
            <v>72.5</v>
          </cell>
          <cell r="N18">
            <v>66.5</v>
          </cell>
          <cell r="O18">
            <v>61.5</v>
          </cell>
          <cell r="P18">
            <v>57</v>
          </cell>
          <cell r="Q18">
            <v>53.5</v>
          </cell>
          <cell r="R18">
            <v>48.5</v>
          </cell>
          <cell r="S18">
            <v>50</v>
          </cell>
          <cell r="T18">
            <v>52</v>
          </cell>
          <cell r="U18">
            <v>55</v>
          </cell>
          <cell r="V18">
            <v>63</v>
          </cell>
          <cell r="W18">
            <v>62</v>
          </cell>
          <cell r="X18">
            <v>58</v>
          </cell>
          <cell r="Y18">
            <v>57.5</v>
          </cell>
          <cell r="Z18">
            <v>50</v>
          </cell>
          <cell r="AA18">
            <v>40</v>
          </cell>
        </row>
        <row r="19">
          <cell r="C19" t="str">
            <v>Somanahalli</v>
          </cell>
          <cell r="D19">
            <v>90.5</v>
          </cell>
          <cell r="E19">
            <v>80</v>
          </cell>
          <cell r="F19">
            <v>75</v>
          </cell>
          <cell r="G19">
            <v>77.5</v>
          </cell>
          <cell r="H19">
            <v>79</v>
          </cell>
          <cell r="I19">
            <v>86</v>
          </cell>
          <cell r="J19">
            <v>112.5</v>
          </cell>
          <cell r="K19">
            <v>158.5</v>
          </cell>
          <cell r="L19">
            <v>162.5</v>
          </cell>
          <cell r="M19">
            <v>149.5</v>
          </cell>
          <cell r="N19">
            <v>154.5</v>
          </cell>
          <cell r="O19">
            <v>140.5</v>
          </cell>
          <cell r="P19">
            <v>132</v>
          </cell>
          <cell r="Q19">
            <v>124</v>
          </cell>
          <cell r="R19">
            <v>121</v>
          </cell>
          <cell r="S19">
            <v>127</v>
          </cell>
          <cell r="T19">
            <v>128</v>
          </cell>
          <cell r="U19">
            <v>128.5</v>
          </cell>
          <cell r="V19">
            <v>132.5</v>
          </cell>
          <cell r="W19">
            <v>138</v>
          </cell>
          <cell r="X19">
            <v>129</v>
          </cell>
          <cell r="Y19">
            <v>123</v>
          </cell>
          <cell r="Z19">
            <v>109</v>
          </cell>
          <cell r="AA19">
            <v>94.5</v>
          </cell>
        </row>
        <row r="20">
          <cell r="C20" t="str">
            <v>Vikas Tech Park</v>
          </cell>
          <cell r="D20">
            <v>27.5</v>
          </cell>
          <cell r="E20">
            <v>25.5</v>
          </cell>
          <cell r="F20">
            <v>24.5</v>
          </cell>
          <cell r="G20">
            <v>24.5</v>
          </cell>
          <cell r="H20">
            <v>24</v>
          </cell>
          <cell r="I20">
            <v>24</v>
          </cell>
          <cell r="J20">
            <v>26.5</v>
          </cell>
          <cell r="K20">
            <v>32.5</v>
          </cell>
          <cell r="L20">
            <v>35.5</v>
          </cell>
          <cell r="M20">
            <v>37</v>
          </cell>
          <cell r="N20">
            <v>38</v>
          </cell>
          <cell r="O20">
            <v>39</v>
          </cell>
          <cell r="P20">
            <v>39</v>
          </cell>
          <cell r="Q20">
            <v>39.5</v>
          </cell>
          <cell r="R20">
            <v>38.5</v>
          </cell>
          <cell r="S20">
            <v>39</v>
          </cell>
          <cell r="T20">
            <v>38</v>
          </cell>
          <cell r="U20">
            <v>36</v>
          </cell>
          <cell r="V20">
            <v>38.5</v>
          </cell>
          <cell r="W20">
            <v>38</v>
          </cell>
          <cell r="X20">
            <v>36</v>
          </cell>
          <cell r="Y20">
            <v>34.5</v>
          </cell>
          <cell r="Z20">
            <v>32</v>
          </cell>
          <cell r="AA20">
            <v>29.5</v>
          </cell>
        </row>
        <row r="21">
          <cell r="C21" t="str">
            <v>Yarandanahalli</v>
          </cell>
          <cell r="D21">
            <v>114</v>
          </cell>
          <cell r="E21">
            <v>112.5</v>
          </cell>
          <cell r="F21">
            <v>108</v>
          </cell>
          <cell r="G21">
            <v>106</v>
          </cell>
          <cell r="H21">
            <v>101.5</v>
          </cell>
          <cell r="I21">
            <v>106.5</v>
          </cell>
          <cell r="J21">
            <v>111.5</v>
          </cell>
          <cell r="K21">
            <v>140.5</v>
          </cell>
          <cell r="L21">
            <v>149.5</v>
          </cell>
          <cell r="M21">
            <v>164.5</v>
          </cell>
          <cell r="N21">
            <v>165</v>
          </cell>
          <cell r="O21">
            <v>168</v>
          </cell>
          <cell r="P21">
            <v>162.5</v>
          </cell>
          <cell r="Q21">
            <v>156</v>
          </cell>
          <cell r="R21">
            <v>149.5</v>
          </cell>
          <cell r="S21">
            <v>163.5</v>
          </cell>
          <cell r="T21">
            <v>154</v>
          </cell>
          <cell r="U21">
            <v>157.5</v>
          </cell>
          <cell r="V21">
            <v>149.5</v>
          </cell>
          <cell r="W21">
            <v>148.5</v>
          </cell>
          <cell r="X21">
            <v>142</v>
          </cell>
          <cell r="Y21">
            <v>135.5</v>
          </cell>
          <cell r="Z21">
            <v>119</v>
          </cell>
          <cell r="AA21">
            <v>118.5</v>
          </cell>
        </row>
        <row r="22">
          <cell r="C22" t="str">
            <v>Yelahanka</v>
          </cell>
          <cell r="D22">
            <v>96.5</v>
          </cell>
          <cell r="E22">
            <v>95.5</v>
          </cell>
          <cell r="F22">
            <v>93.5</v>
          </cell>
          <cell r="G22">
            <v>89</v>
          </cell>
          <cell r="H22">
            <v>87.5</v>
          </cell>
          <cell r="I22">
            <v>89.5</v>
          </cell>
          <cell r="J22">
            <v>114</v>
          </cell>
          <cell r="K22">
            <v>155.5</v>
          </cell>
          <cell r="L22">
            <v>165.5</v>
          </cell>
          <cell r="M22">
            <v>157</v>
          </cell>
          <cell r="N22">
            <v>153.5</v>
          </cell>
          <cell r="O22">
            <v>154</v>
          </cell>
          <cell r="P22">
            <v>152.5</v>
          </cell>
          <cell r="Q22">
            <v>145</v>
          </cell>
          <cell r="R22">
            <v>127</v>
          </cell>
          <cell r="S22">
            <v>139</v>
          </cell>
          <cell r="T22">
            <v>135.5</v>
          </cell>
          <cell r="U22">
            <v>136</v>
          </cell>
          <cell r="V22">
            <v>140</v>
          </cell>
          <cell r="W22">
            <v>139</v>
          </cell>
          <cell r="X22">
            <v>140.5</v>
          </cell>
          <cell r="Y22">
            <v>133.5</v>
          </cell>
          <cell r="Z22">
            <v>124.5</v>
          </cell>
          <cell r="AA22">
            <v>122.5</v>
          </cell>
        </row>
        <row r="23">
          <cell r="C23" t="str">
            <v>Vrishabavathi</v>
          </cell>
          <cell r="D23">
            <v>102</v>
          </cell>
          <cell r="E23">
            <v>92.5</v>
          </cell>
          <cell r="F23">
            <v>89</v>
          </cell>
          <cell r="G23">
            <v>85.5</v>
          </cell>
          <cell r="H23">
            <v>89</v>
          </cell>
          <cell r="I23">
            <v>108.5</v>
          </cell>
          <cell r="J23">
            <v>142.5</v>
          </cell>
          <cell r="K23">
            <v>203.5</v>
          </cell>
          <cell r="L23">
            <v>239.5</v>
          </cell>
          <cell r="M23">
            <v>216</v>
          </cell>
          <cell r="N23">
            <v>209.5</v>
          </cell>
          <cell r="O23">
            <v>184.5</v>
          </cell>
          <cell r="P23">
            <v>171</v>
          </cell>
          <cell r="Q23">
            <v>163</v>
          </cell>
          <cell r="R23">
            <v>148</v>
          </cell>
          <cell r="S23">
            <v>151</v>
          </cell>
          <cell r="T23">
            <v>154</v>
          </cell>
          <cell r="U23">
            <v>166</v>
          </cell>
          <cell r="V23">
            <v>183</v>
          </cell>
          <cell r="W23">
            <v>194.5</v>
          </cell>
          <cell r="X23">
            <v>183</v>
          </cell>
          <cell r="Y23">
            <v>178</v>
          </cell>
          <cell r="Z23">
            <v>149.5</v>
          </cell>
          <cell r="AA23">
            <v>117</v>
          </cell>
        </row>
        <row r="24">
          <cell r="C24" t="str">
            <v>Koramangala</v>
          </cell>
          <cell r="D24">
            <v>29</v>
          </cell>
          <cell r="E24">
            <v>27</v>
          </cell>
          <cell r="F24">
            <v>26</v>
          </cell>
          <cell r="G24">
            <v>25.5</v>
          </cell>
          <cell r="H24">
            <v>24.5</v>
          </cell>
          <cell r="I24">
            <v>26</v>
          </cell>
          <cell r="J24">
            <v>29</v>
          </cell>
          <cell r="K24">
            <v>31.5</v>
          </cell>
          <cell r="L24">
            <v>41</v>
          </cell>
          <cell r="M24">
            <v>41</v>
          </cell>
          <cell r="N24">
            <v>41.5</v>
          </cell>
          <cell r="O24">
            <v>40</v>
          </cell>
          <cell r="P24">
            <v>39</v>
          </cell>
          <cell r="Q24">
            <v>39.5</v>
          </cell>
          <cell r="R24">
            <v>39</v>
          </cell>
          <cell r="S24">
            <v>39</v>
          </cell>
          <cell r="T24">
            <v>40</v>
          </cell>
          <cell r="U24">
            <v>40</v>
          </cell>
          <cell r="V24">
            <v>42</v>
          </cell>
          <cell r="W24">
            <v>44.5</v>
          </cell>
          <cell r="X24">
            <v>42</v>
          </cell>
          <cell r="Y24">
            <v>37</v>
          </cell>
          <cell r="Z24">
            <v>30</v>
          </cell>
          <cell r="AA24">
            <v>28.5</v>
          </cell>
        </row>
        <row r="25">
          <cell r="C25" t="str">
            <v>Manyatha tech park</v>
          </cell>
          <cell r="D25">
            <v>48</v>
          </cell>
          <cell r="E25">
            <v>43.5</v>
          </cell>
          <cell r="F25">
            <v>42</v>
          </cell>
          <cell r="G25">
            <v>41.5</v>
          </cell>
          <cell r="H25">
            <v>41</v>
          </cell>
          <cell r="I25">
            <v>41.5</v>
          </cell>
          <cell r="J25">
            <v>48</v>
          </cell>
          <cell r="K25">
            <v>58.5</v>
          </cell>
          <cell r="L25">
            <v>68</v>
          </cell>
          <cell r="M25">
            <v>71</v>
          </cell>
          <cell r="N25">
            <v>73</v>
          </cell>
          <cell r="O25">
            <v>73.5</v>
          </cell>
          <cell r="P25">
            <v>71</v>
          </cell>
          <cell r="Q25">
            <v>70</v>
          </cell>
          <cell r="R25">
            <v>68</v>
          </cell>
          <cell r="S25">
            <v>68.5</v>
          </cell>
          <cell r="T25">
            <v>67</v>
          </cell>
          <cell r="U25">
            <v>68</v>
          </cell>
          <cell r="V25">
            <v>68.5</v>
          </cell>
          <cell r="W25">
            <v>71</v>
          </cell>
          <cell r="X25">
            <v>67.5</v>
          </cell>
          <cell r="Y25">
            <v>64.5</v>
          </cell>
          <cell r="Z25">
            <v>59</v>
          </cell>
          <cell r="AA25">
            <v>51.5</v>
          </cell>
        </row>
        <row r="26">
          <cell r="C26" t="str">
            <v>ITI</v>
          </cell>
          <cell r="D26">
            <v>74</v>
          </cell>
          <cell r="E26">
            <v>65</v>
          </cell>
          <cell r="F26">
            <v>61.5</v>
          </cell>
          <cell r="G26">
            <v>59.5</v>
          </cell>
          <cell r="H26">
            <v>60.5</v>
          </cell>
          <cell r="I26">
            <v>69</v>
          </cell>
          <cell r="J26">
            <v>89</v>
          </cell>
          <cell r="K26">
            <v>123.5</v>
          </cell>
          <cell r="L26">
            <v>143</v>
          </cell>
          <cell r="M26">
            <v>135.5</v>
          </cell>
          <cell r="N26">
            <v>132</v>
          </cell>
          <cell r="O26">
            <v>128.5</v>
          </cell>
          <cell r="P26">
            <v>118.5</v>
          </cell>
          <cell r="Q26">
            <v>117.5</v>
          </cell>
          <cell r="R26">
            <v>111.5</v>
          </cell>
          <cell r="S26">
            <v>107</v>
          </cell>
          <cell r="T26">
            <v>104.5</v>
          </cell>
          <cell r="U26">
            <v>111.5</v>
          </cell>
          <cell r="V26">
            <v>124</v>
          </cell>
          <cell r="W26">
            <v>127.5</v>
          </cell>
          <cell r="X26">
            <v>122.5</v>
          </cell>
          <cell r="Y26">
            <v>120</v>
          </cell>
          <cell r="Z26">
            <v>104.5</v>
          </cell>
          <cell r="AA26">
            <v>83.5</v>
          </cell>
        </row>
        <row r="27">
          <cell r="C27" t="str">
            <v>Brindavan</v>
          </cell>
          <cell r="D27">
            <v>70</v>
          </cell>
          <cell r="E27">
            <v>66.5</v>
          </cell>
          <cell r="F27">
            <v>65</v>
          </cell>
          <cell r="G27">
            <v>63</v>
          </cell>
          <cell r="H27">
            <v>62.5</v>
          </cell>
          <cell r="I27">
            <v>68</v>
          </cell>
          <cell r="J27">
            <v>81.5</v>
          </cell>
          <cell r="K27">
            <v>115.5</v>
          </cell>
          <cell r="L27">
            <v>132</v>
          </cell>
          <cell r="M27">
            <v>126</v>
          </cell>
          <cell r="N27">
            <v>135</v>
          </cell>
          <cell r="O27">
            <v>133.5</v>
          </cell>
          <cell r="P27">
            <v>130</v>
          </cell>
          <cell r="Q27">
            <v>119.5</v>
          </cell>
          <cell r="R27">
            <v>113.5</v>
          </cell>
          <cell r="S27">
            <v>122.5</v>
          </cell>
          <cell r="T27">
            <v>125.5</v>
          </cell>
          <cell r="U27">
            <v>124.5</v>
          </cell>
          <cell r="V27">
            <v>124</v>
          </cell>
          <cell r="W27">
            <v>123.5</v>
          </cell>
          <cell r="X27">
            <v>115</v>
          </cell>
          <cell r="Y27">
            <v>106.5</v>
          </cell>
          <cell r="Z27">
            <v>90</v>
          </cell>
          <cell r="AA27">
            <v>78.5</v>
          </cell>
        </row>
        <row r="28">
          <cell r="C28" t="str">
            <v>HBR Layout</v>
          </cell>
          <cell r="D28">
            <v>59.5</v>
          </cell>
          <cell r="E28">
            <v>53.5</v>
          </cell>
          <cell r="F28">
            <v>50.5</v>
          </cell>
          <cell r="G28">
            <v>48.5</v>
          </cell>
          <cell r="H28">
            <v>49</v>
          </cell>
          <cell r="I28">
            <v>53</v>
          </cell>
          <cell r="J28">
            <v>65</v>
          </cell>
          <cell r="K28">
            <v>85</v>
          </cell>
          <cell r="L28">
            <v>106.5</v>
          </cell>
          <cell r="M28">
            <v>105.5</v>
          </cell>
          <cell r="N28">
            <v>110</v>
          </cell>
          <cell r="O28">
            <v>107.5</v>
          </cell>
          <cell r="P28">
            <v>104</v>
          </cell>
          <cell r="Q28">
            <v>105</v>
          </cell>
          <cell r="R28">
            <v>93</v>
          </cell>
          <cell r="S28">
            <v>87</v>
          </cell>
          <cell r="T28">
            <v>89</v>
          </cell>
          <cell r="U28">
            <v>92.5</v>
          </cell>
          <cell r="V28">
            <v>103.5</v>
          </cell>
          <cell r="W28">
            <v>109</v>
          </cell>
          <cell r="X28">
            <v>107.5</v>
          </cell>
          <cell r="Y28">
            <v>103</v>
          </cell>
          <cell r="Z28">
            <v>93</v>
          </cell>
          <cell r="AA28">
            <v>77</v>
          </cell>
        </row>
        <row r="29">
          <cell r="C29" t="str">
            <v>Kumbalgodu</v>
          </cell>
          <cell r="D29">
            <v>54.5</v>
          </cell>
          <cell r="E29">
            <v>53.5</v>
          </cell>
          <cell r="F29">
            <v>52</v>
          </cell>
          <cell r="G29">
            <v>51</v>
          </cell>
          <cell r="H29">
            <v>49.5</v>
          </cell>
          <cell r="I29">
            <v>51</v>
          </cell>
          <cell r="J29">
            <v>56.5</v>
          </cell>
          <cell r="K29">
            <v>68.5</v>
          </cell>
          <cell r="L29">
            <v>73</v>
          </cell>
          <cell r="M29">
            <v>72.5</v>
          </cell>
          <cell r="N29">
            <v>78.5</v>
          </cell>
          <cell r="O29">
            <v>80.5</v>
          </cell>
          <cell r="P29">
            <v>80.5</v>
          </cell>
          <cell r="Q29">
            <v>71.5</v>
          </cell>
          <cell r="R29">
            <v>65</v>
          </cell>
          <cell r="S29">
            <v>72.5</v>
          </cell>
          <cell r="T29">
            <v>77.5</v>
          </cell>
          <cell r="U29">
            <v>73</v>
          </cell>
          <cell r="V29">
            <v>72.5</v>
          </cell>
          <cell r="W29">
            <v>65</v>
          </cell>
          <cell r="X29">
            <v>58</v>
          </cell>
          <cell r="Y29">
            <v>57</v>
          </cell>
          <cell r="Z29">
            <v>56.5</v>
          </cell>
          <cell r="AA29">
            <v>58</v>
          </cell>
        </row>
        <row r="30">
          <cell r="C30" t="str">
            <v>Sahakari Nagar</v>
          </cell>
          <cell r="D30">
            <v>53.5</v>
          </cell>
          <cell r="E30">
            <v>48.5</v>
          </cell>
          <cell r="F30">
            <v>47</v>
          </cell>
          <cell r="G30">
            <v>45.5</v>
          </cell>
          <cell r="H30">
            <v>46.5</v>
          </cell>
          <cell r="I30">
            <v>52.5</v>
          </cell>
          <cell r="J30">
            <v>67</v>
          </cell>
          <cell r="K30">
            <v>93</v>
          </cell>
          <cell r="L30">
            <v>106</v>
          </cell>
          <cell r="M30">
            <v>102.5</v>
          </cell>
          <cell r="N30">
            <v>98.5</v>
          </cell>
          <cell r="O30">
            <v>93</v>
          </cell>
          <cell r="P30">
            <v>87</v>
          </cell>
          <cell r="Q30">
            <v>82</v>
          </cell>
          <cell r="R30">
            <v>78</v>
          </cell>
          <cell r="S30">
            <v>77</v>
          </cell>
          <cell r="T30">
            <v>78.5</v>
          </cell>
          <cell r="U30">
            <v>78</v>
          </cell>
          <cell r="V30">
            <v>85.5</v>
          </cell>
          <cell r="W30">
            <v>90.5</v>
          </cell>
          <cell r="X30">
            <v>88</v>
          </cell>
          <cell r="Y30">
            <v>84</v>
          </cell>
          <cell r="Z30">
            <v>73.5</v>
          </cell>
          <cell r="AA30">
            <v>61.5</v>
          </cell>
        </row>
        <row r="31">
          <cell r="C31" t="str">
            <v>Exora</v>
          </cell>
          <cell r="D31">
            <v>40</v>
          </cell>
          <cell r="E31">
            <v>39</v>
          </cell>
          <cell r="F31">
            <v>37.5</v>
          </cell>
          <cell r="G31">
            <v>36.5</v>
          </cell>
          <cell r="H31">
            <v>37.5</v>
          </cell>
          <cell r="I31">
            <v>38.5</v>
          </cell>
          <cell r="J31">
            <v>41</v>
          </cell>
          <cell r="K31">
            <v>45</v>
          </cell>
          <cell r="L31">
            <v>50</v>
          </cell>
          <cell r="M31">
            <v>51</v>
          </cell>
          <cell r="N31">
            <v>52.5</v>
          </cell>
          <cell r="O31">
            <v>52</v>
          </cell>
          <cell r="P31">
            <v>51</v>
          </cell>
          <cell r="Q31">
            <v>53.5</v>
          </cell>
          <cell r="R31">
            <v>54.5</v>
          </cell>
          <cell r="S31">
            <v>53</v>
          </cell>
          <cell r="T31">
            <v>52</v>
          </cell>
          <cell r="U31">
            <v>51.5</v>
          </cell>
          <cell r="V31">
            <v>49.5</v>
          </cell>
          <cell r="W31">
            <v>47</v>
          </cell>
          <cell r="X31">
            <v>45.5</v>
          </cell>
          <cell r="Y31">
            <v>45</v>
          </cell>
          <cell r="Z31">
            <v>44.5</v>
          </cell>
          <cell r="AA31">
            <v>41</v>
          </cell>
        </row>
        <row r="32">
          <cell r="C32" t="str">
            <v>Shobha Dreams</v>
          </cell>
          <cell r="D32">
            <v>35.5</v>
          </cell>
          <cell r="E32">
            <v>32.5</v>
          </cell>
          <cell r="F32">
            <v>31</v>
          </cell>
          <cell r="G32">
            <v>30</v>
          </cell>
          <cell r="H32">
            <v>29.5</v>
          </cell>
          <cell r="I32">
            <v>33.5</v>
          </cell>
          <cell r="J32">
            <v>42</v>
          </cell>
          <cell r="K32">
            <v>54</v>
          </cell>
          <cell r="L32">
            <v>58.5</v>
          </cell>
          <cell r="M32">
            <v>57.5</v>
          </cell>
          <cell r="N32">
            <v>61</v>
          </cell>
          <cell r="O32">
            <v>57</v>
          </cell>
          <cell r="P32">
            <v>53.5</v>
          </cell>
          <cell r="Q32">
            <v>53.5</v>
          </cell>
          <cell r="R32">
            <v>49.5</v>
          </cell>
          <cell r="S32">
            <v>48.5</v>
          </cell>
          <cell r="T32">
            <v>49.5</v>
          </cell>
          <cell r="U32">
            <v>50.5</v>
          </cell>
          <cell r="V32">
            <v>56.5</v>
          </cell>
          <cell r="W32">
            <v>59</v>
          </cell>
          <cell r="X32">
            <v>57.5</v>
          </cell>
          <cell r="Y32">
            <v>55.5</v>
          </cell>
          <cell r="Z32">
            <v>49</v>
          </cell>
          <cell r="AA32">
            <v>42.5</v>
          </cell>
        </row>
        <row r="33">
          <cell r="D33">
            <v>1932.6</v>
          </cell>
          <cell r="E33">
            <v>1811.4</v>
          </cell>
          <cell r="F33">
            <v>1741.6</v>
          </cell>
          <cell r="G33">
            <v>1706</v>
          </cell>
          <cell r="H33">
            <v>1706.95</v>
          </cell>
          <cell r="I33">
            <v>1848.4</v>
          </cell>
          <cell r="J33">
            <v>2213.85</v>
          </cell>
          <cell r="K33">
            <v>2887.15</v>
          </cell>
          <cell r="L33">
            <v>3277.45</v>
          </cell>
          <cell r="M33">
            <v>3282.55</v>
          </cell>
          <cell r="N33">
            <v>3304.15</v>
          </cell>
          <cell r="O33">
            <v>3196.3</v>
          </cell>
          <cell r="P33">
            <v>3115.8</v>
          </cell>
          <cell r="Q33">
            <v>3013.55</v>
          </cell>
          <cell r="R33">
            <v>2855.45</v>
          </cell>
          <cell r="S33">
            <v>2893.65</v>
          </cell>
          <cell r="T33">
            <v>2908.7</v>
          </cell>
          <cell r="U33">
            <v>2940.9</v>
          </cell>
          <cell r="V33">
            <v>3066.4</v>
          </cell>
          <cell r="W33">
            <v>3107.5</v>
          </cell>
          <cell r="X33">
            <v>2927.9</v>
          </cell>
          <cell r="Y33">
            <v>2805.8</v>
          </cell>
          <cell r="Z33">
            <v>2481.6999999999998</v>
          </cell>
          <cell r="AA33">
            <v>2175.4499999999998</v>
          </cell>
        </row>
        <row r="34">
          <cell r="C34" t="str">
            <v>Begur (BIAL)</v>
          </cell>
          <cell r="D34">
            <v>52.218985839826743</v>
          </cell>
          <cell r="E34">
            <v>49.391934214792094</v>
          </cell>
          <cell r="F34">
            <v>51.709540996936383</v>
          </cell>
          <cell r="G34">
            <v>58.391510658193027</v>
          </cell>
          <cell r="H34">
            <v>55.870921211707561</v>
          </cell>
          <cell r="I34">
            <v>55.582832113155092</v>
          </cell>
          <cell r="J34">
            <v>72.040861210553999</v>
          </cell>
          <cell r="K34">
            <v>62.506968882519104</v>
          </cell>
          <cell r="L34">
            <v>57.430958951110632</v>
          </cell>
          <cell r="M34">
            <v>53.636061940591439</v>
          </cell>
          <cell r="N34">
            <v>59.532347146801769</v>
          </cell>
          <cell r="O34">
            <v>65.125578019190783</v>
          </cell>
          <cell r="P34">
            <v>66.218371127097925</v>
          </cell>
          <cell r="Q34">
            <v>65.231143811749021</v>
          </cell>
          <cell r="R34">
            <v>64.413352790580902</v>
          </cell>
          <cell r="S34">
            <v>59.201028842575489</v>
          </cell>
          <cell r="T34">
            <v>55.579645201581911</v>
          </cell>
          <cell r="U34">
            <v>51.892130527729741</v>
          </cell>
          <cell r="V34">
            <v>55.79445390275778</v>
          </cell>
          <cell r="W34">
            <v>57.225356709665334</v>
          </cell>
          <cell r="X34">
            <v>59.328133611591994</v>
          </cell>
          <cell r="Y34">
            <v>61.341351653140009</v>
          </cell>
          <cell r="Z34">
            <v>57.844141896385949</v>
          </cell>
          <cell r="AA34">
            <v>58.457891781927792</v>
          </cell>
        </row>
        <row r="35">
          <cell r="C35" t="str">
            <v>Bidadi</v>
          </cell>
          <cell r="D35">
            <v>47.082692150663455</v>
          </cell>
          <cell r="E35">
            <v>47.281167795356538</v>
          </cell>
          <cell r="F35">
            <v>50.786156336276804</v>
          </cell>
          <cell r="G35">
            <v>52.11804257094915</v>
          </cell>
          <cell r="H35">
            <v>52.083062146507046</v>
          </cell>
          <cell r="I35">
            <v>48.204580062736269</v>
          </cell>
          <cell r="J35">
            <v>58.48478517630997</v>
          </cell>
          <cell r="K35">
            <v>51.564501907881464</v>
          </cell>
          <cell r="L35">
            <v>55.217067109457844</v>
          </cell>
          <cell r="M35">
            <v>67.389820725715154</v>
          </cell>
          <cell r="N35">
            <v>77.604778215049137</v>
          </cell>
          <cell r="O35">
            <v>84.368782460192492</v>
          </cell>
          <cell r="P35">
            <v>92.358316735171769</v>
          </cell>
          <cell r="Q35">
            <v>96.540621185577791</v>
          </cell>
          <cell r="R35">
            <v>91.807537310713002</v>
          </cell>
          <cell r="S35">
            <v>70.348098930452309</v>
          </cell>
          <cell r="T35">
            <v>58.504889685875703</v>
          </cell>
          <cell r="U35">
            <v>45.417383960655762</v>
          </cell>
          <cell r="V35">
            <v>44.92878254513235</v>
          </cell>
          <cell r="W35">
            <v>46.09720364277635</v>
          </cell>
          <cell r="X35">
            <v>46.381134580274924</v>
          </cell>
          <cell r="Y35">
            <v>48.527824863372985</v>
          </cell>
          <cell r="Z35">
            <v>48.460438755540395</v>
          </cell>
          <cell r="AA35">
            <v>52.656245564088145</v>
          </cell>
        </row>
        <row r="36">
          <cell r="C36" t="str">
            <v>DB Pura</v>
          </cell>
          <cell r="D36">
            <v>110.43031431701066</v>
          </cell>
          <cell r="E36">
            <v>104.69401440400375</v>
          </cell>
          <cell r="F36">
            <v>102.49569733321317</v>
          </cell>
          <cell r="G36">
            <v>107.13153195139547</v>
          </cell>
          <cell r="H36">
            <v>110.79487765711499</v>
          </cell>
          <cell r="I36">
            <v>115.10073198653355</v>
          </cell>
          <cell r="J36">
            <v>117.3568868107412</v>
          </cell>
          <cell r="K36">
            <v>112.42260590381133</v>
          </cell>
          <cell r="L36">
            <v>80.481479890672034</v>
          </cell>
          <cell r="M36">
            <v>123.74785585220292</v>
          </cell>
          <cell r="N36">
            <v>128.75905324426159</v>
          </cell>
          <cell r="O36">
            <v>147.91929392371409</v>
          </cell>
          <cell r="P36">
            <v>154.21296922753453</v>
          </cell>
          <cell r="Q36">
            <v>143.04494480545978</v>
          </cell>
          <cell r="R36">
            <v>129.71516561965257</v>
          </cell>
          <cell r="S36">
            <v>133.45448179453453</v>
          </cell>
          <cell r="T36">
            <v>115.60002299377851</v>
          </cell>
          <cell r="U36">
            <v>97.038117925693783</v>
          </cell>
          <cell r="V36">
            <v>72.358986625318408</v>
          </cell>
          <cell r="W36">
            <v>62.663386201899101</v>
          </cell>
          <cell r="X36">
            <v>76.106060609622389</v>
          </cell>
          <cell r="Y36">
            <v>71.973852606350945</v>
          </cell>
          <cell r="Z36">
            <v>71.369009803614034</v>
          </cell>
          <cell r="AA36">
            <v>76.619566898643228</v>
          </cell>
        </row>
        <row r="37">
          <cell r="C37" t="str">
            <v>Hoskote</v>
          </cell>
          <cell r="D37">
            <v>62.491573218153313</v>
          </cell>
          <cell r="E37">
            <v>63.322992583066785</v>
          </cell>
          <cell r="F37">
            <v>61.866772264191738</v>
          </cell>
          <cell r="G37">
            <v>78.177063856423729</v>
          </cell>
          <cell r="H37">
            <v>76.704146070310387</v>
          </cell>
          <cell r="I37">
            <v>77.717588264411546</v>
          </cell>
          <cell r="J37">
            <v>87.146203077283076</v>
          </cell>
          <cell r="K37">
            <v>72.84984862566975</v>
          </cell>
          <cell r="L37">
            <v>69.54224961427002</v>
          </cell>
          <cell r="M37">
            <v>71.766561751495587</v>
          </cell>
          <cell r="N37">
            <v>83.46880486473934</v>
          </cell>
          <cell r="O37">
            <v>88.340689426662578</v>
          </cell>
          <cell r="P37">
            <v>87.909865699762122</v>
          </cell>
          <cell r="Q37">
            <v>78.144923551130816</v>
          </cell>
          <cell r="R37">
            <v>83.515243618132473</v>
          </cell>
          <cell r="S37">
            <v>69.830833497140162</v>
          </cell>
          <cell r="T37">
            <v>68.373184331686062</v>
          </cell>
          <cell r="U37">
            <v>56.494794682766923</v>
          </cell>
          <cell r="V37">
            <v>53.205137224498827</v>
          </cell>
          <cell r="W37">
            <v>45.376934835857973</v>
          </cell>
          <cell r="X37">
            <v>42.281144783123551</v>
          </cell>
          <cell r="Y37">
            <v>61.341351653140009</v>
          </cell>
          <cell r="Z37">
            <v>60.795823166041586</v>
          </cell>
          <cell r="AA37">
            <v>59.592996476722512</v>
          </cell>
        </row>
        <row r="38">
          <cell r="C38" t="str">
            <v>DB Pura KIADB</v>
          </cell>
          <cell r="D38">
            <v>29.876108291966446</v>
          </cell>
          <cell r="E38">
            <v>29.691447633393537</v>
          </cell>
          <cell r="F38">
            <v>31.764432326689487</v>
          </cell>
          <cell r="G38">
            <v>36.96520426791394</v>
          </cell>
          <cell r="H38">
            <v>35.984661119404869</v>
          </cell>
          <cell r="I38">
            <v>34.694180752636036</v>
          </cell>
          <cell r="J38">
            <v>42.682273684962638</v>
          </cell>
          <cell r="K38">
            <v>37.923892391552357</v>
          </cell>
          <cell r="L38">
            <v>35.734818902913275</v>
          </cell>
          <cell r="M38">
            <v>37.987713889513458</v>
          </cell>
          <cell r="N38">
            <v>41.896598914169616</v>
          </cell>
          <cell r="O38">
            <v>43.855331402197457</v>
          </cell>
          <cell r="P38">
            <v>46.57457623740008</v>
          </cell>
          <cell r="Q38">
            <v>47.269584641474985</v>
          </cell>
          <cell r="R38">
            <v>43.65300322451322</v>
          </cell>
          <cell r="S38">
            <v>41.510551023299982</v>
          </cell>
          <cell r="T38">
            <v>35.995779517574931</v>
          </cell>
          <cell r="U38">
            <v>32.83344538033748</v>
          </cell>
          <cell r="V38">
            <v>32.041315972975958</v>
          </cell>
          <cell r="W38">
            <v>28.690707475582158</v>
          </cell>
          <cell r="X38">
            <v>31.903045609084131</v>
          </cell>
          <cell r="Y38">
            <v>30.534361711785252</v>
          </cell>
          <cell r="Z38">
            <v>35.978204530628474</v>
          </cell>
          <cell r="AA38">
            <v>34.273855645607071</v>
          </cell>
        </row>
        <row r="39">
          <cell r="C39" t="str">
            <v xml:space="preserve">Dobbaspet </v>
          </cell>
          <cell r="D39">
            <v>107.00611852423512</v>
          </cell>
          <cell r="E39">
            <v>111.44846694619754</v>
          </cell>
          <cell r="F39">
            <v>106.18923597585149</v>
          </cell>
          <cell r="G39">
            <v>118.23074472113464</v>
          </cell>
          <cell r="H39">
            <v>114.5827367223155</v>
          </cell>
          <cell r="I39">
            <v>114.60884851650563</v>
          </cell>
          <cell r="J39">
            <v>137.69100086210724</v>
          </cell>
          <cell r="K39">
            <v>117.81889098719428</v>
          </cell>
          <cell r="L39">
            <v>100.40650646554715</v>
          </cell>
          <cell r="M39">
            <v>114.39482023546665</v>
          </cell>
          <cell r="N39">
            <v>133.62494769825986</v>
          </cell>
          <cell r="O39">
            <v>131.48381682107919</v>
          </cell>
          <cell r="P39">
            <v>156.75494124776861</v>
          </cell>
          <cell r="Q39">
            <v>156.73134384548834</v>
          </cell>
          <cell r="R39">
            <v>156.8131967936211</v>
          </cell>
          <cell r="S39">
            <v>138.10987069434387</v>
          </cell>
          <cell r="T39">
            <v>125.46831763958886</v>
          </cell>
          <cell r="U39">
            <v>118.97139115547388</v>
          </cell>
          <cell r="V39">
            <v>102.15386347103775</v>
          </cell>
          <cell r="W39">
            <v>97.956557740899754</v>
          </cell>
          <cell r="X39">
            <v>97.631007044667101</v>
          </cell>
          <cell r="Y39">
            <v>98.964047333732552</v>
          </cell>
          <cell r="Z39">
            <v>107.49406414865324</v>
          </cell>
          <cell r="AA39">
            <v>118.24007237444943</v>
          </cell>
        </row>
        <row r="40">
          <cell r="C40" t="str">
            <v>Sarjapura</v>
          </cell>
          <cell r="D40">
            <v>35.83991596438382</v>
          </cell>
          <cell r="E40">
            <v>34.869861249075441</v>
          </cell>
          <cell r="F40">
            <v>37.827991598354053</v>
          </cell>
          <cell r="G40">
            <v>37.447778736163464</v>
          </cell>
          <cell r="H40">
            <v>36.994756870125002</v>
          </cell>
          <cell r="I40">
            <v>41.941263877714078</v>
          </cell>
          <cell r="J40">
            <v>56.315813010830929</v>
          </cell>
          <cell r="K40">
            <v>50.575182975927916</v>
          </cell>
          <cell r="L40">
            <v>47.611697488721198</v>
          </cell>
          <cell r="M40">
            <v>46.81314236889537</v>
          </cell>
          <cell r="N40">
            <v>51.503621297704633</v>
          </cell>
          <cell r="O40">
            <v>54.237074438695167</v>
          </cell>
          <cell r="P40">
            <v>55.330257640428592</v>
          </cell>
          <cell r="Q40">
            <v>54.804462392544465</v>
          </cell>
          <cell r="R40">
            <v>55.114137721044166</v>
          </cell>
          <cell r="S40">
            <v>48.33845474302035</v>
          </cell>
          <cell r="T40">
            <v>43.326512683034053</v>
          </cell>
          <cell r="U40">
            <v>39.413427349271515</v>
          </cell>
          <cell r="V40">
            <v>42.445876141322401</v>
          </cell>
          <cell r="W40">
            <v>43.672298659484468</v>
          </cell>
          <cell r="X40">
            <v>44.100515255609466</v>
          </cell>
          <cell r="Y40">
            <v>44.083984721389953</v>
          </cell>
          <cell r="Z40">
            <v>46.551391168200922</v>
          </cell>
          <cell r="AA40">
            <v>43.48081594783087</v>
          </cell>
        </row>
        <row r="41">
          <cell r="C41" t="str">
            <v>Kanakapura</v>
          </cell>
          <cell r="D41">
            <v>56.499230580796151</v>
          </cell>
          <cell r="E41">
            <v>64.167299150841018</v>
          </cell>
          <cell r="F41">
            <v>69.715541879798153</v>
          </cell>
          <cell r="G41">
            <v>71.903595769179844</v>
          </cell>
          <cell r="H41">
            <v>85.226828967011528</v>
          </cell>
          <cell r="I41">
            <v>88.539024605025801</v>
          </cell>
          <cell r="J41">
            <v>85.98425370291929</v>
          </cell>
          <cell r="K41">
            <v>58.459755069981895</v>
          </cell>
          <cell r="L41">
            <v>49.617223039394901</v>
          </cell>
          <cell r="M41">
            <v>78.421606324942545</v>
          </cell>
          <cell r="N41">
            <v>102.5580831073479</v>
          </cell>
          <cell r="O41">
            <v>117.51366128383953</v>
          </cell>
          <cell r="P41">
            <v>127.09860101170426</v>
          </cell>
          <cell r="Q41">
            <v>113.90615975249575</v>
          </cell>
          <cell r="R41">
            <v>113.72288492681869</v>
          </cell>
          <cell r="S41">
            <v>100.86675949586912</v>
          </cell>
          <cell r="T41">
            <v>93.748799135198425</v>
          </cell>
          <cell r="U41">
            <v>57.491761647756931</v>
          </cell>
          <cell r="V41">
            <v>39.726502460959125</v>
          </cell>
          <cell r="W41">
            <v>43.576262818562022</v>
          </cell>
          <cell r="X41">
            <v>43.04989287008943</v>
          </cell>
          <cell r="Y41">
            <v>43.756830845906542</v>
          </cell>
          <cell r="Z41">
            <v>44.936043209682907</v>
          </cell>
          <cell r="AA41">
            <v>45.40418779178858</v>
          </cell>
        </row>
        <row r="42">
          <cell r="C42" t="str">
            <v>TK Halli</v>
          </cell>
          <cell r="D42">
            <v>30.603749897931245</v>
          </cell>
          <cell r="E42">
            <v>31.661496291533393</v>
          </cell>
          <cell r="F42">
            <v>35.550309435393757</v>
          </cell>
          <cell r="G42">
            <v>35.71051065046516</v>
          </cell>
          <cell r="H42">
            <v>34.564213969954679</v>
          </cell>
          <cell r="I42">
            <v>34.923726371982404</v>
          </cell>
          <cell r="J42">
            <v>36.601405292458892</v>
          </cell>
          <cell r="K42">
            <v>23.833592451608002</v>
          </cell>
          <cell r="L42">
            <v>29.496853066726889</v>
          </cell>
          <cell r="M42">
            <v>33.81482107589266</v>
          </cell>
          <cell r="N42">
            <v>39.488604992062783</v>
          </cell>
          <cell r="O42">
            <v>45.197562032245976</v>
          </cell>
          <cell r="P42">
            <v>46.814651372644406</v>
          </cell>
          <cell r="Q42">
            <v>46.577906410419779</v>
          </cell>
          <cell r="R42">
            <v>40.647046760952776</v>
          </cell>
          <cell r="S42">
            <v>38.794907498411199</v>
          </cell>
          <cell r="T42">
            <v>26.256712539745422</v>
          </cell>
          <cell r="U42">
            <v>19.440855817305092</v>
          </cell>
          <cell r="V42">
            <v>13.655985220954699</v>
          </cell>
          <cell r="W42">
            <v>15.125644945285991</v>
          </cell>
          <cell r="X42">
            <v>14.798400674093241</v>
          </cell>
          <cell r="Y42">
            <v>16.153222601993537</v>
          </cell>
          <cell r="Z42">
            <v>11.45428552403682</v>
          </cell>
          <cell r="AA42">
            <v>14.188808684933932</v>
          </cell>
        </row>
        <row r="43">
          <cell r="C43" t="str">
            <v>Magadi</v>
          </cell>
          <cell r="D43">
            <v>19.689125808459263</v>
          </cell>
          <cell r="E43">
            <v>16.801700698707052</v>
          </cell>
          <cell r="F43">
            <v>19.852770204180931</v>
          </cell>
          <cell r="G43">
            <v>21.426306390279095</v>
          </cell>
          <cell r="H43">
            <v>23.57942268087319</v>
          </cell>
          <cell r="I43">
            <v>25.282810359435146</v>
          </cell>
          <cell r="J43">
            <v>30.907853358076395</v>
          </cell>
          <cell r="K43">
            <v>25.272601807176788</v>
          </cell>
          <cell r="L43">
            <v>26.097877945130545</v>
          </cell>
          <cell r="M43">
            <v>25.684874732114213</v>
          </cell>
          <cell r="N43">
            <v>34.585280580726078</v>
          </cell>
          <cell r="O43">
            <v>53.086591041510722</v>
          </cell>
          <cell r="P43">
            <v>49.398989593215724</v>
          </cell>
          <cell r="Q43">
            <v>45.209266506416924</v>
          </cell>
          <cell r="R43">
            <v>40.869161770575467</v>
          </cell>
          <cell r="S43">
            <v>27.156435248887838</v>
          </cell>
          <cell r="T43">
            <v>23.965858425539444</v>
          </cell>
          <cell r="U43">
            <v>20.803377336124761</v>
          </cell>
          <cell r="V43">
            <v>22.204277268357508</v>
          </cell>
          <cell r="W43">
            <v>13.324972927990039</v>
          </cell>
          <cell r="X43">
            <v>14.22183960886883</v>
          </cell>
          <cell r="Y43">
            <v>17.584520807233471</v>
          </cell>
          <cell r="Z43">
            <v>24.406439155063069</v>
          </cell>
          <cell r="AA43">
            <v>28.850577659365658</v>
          </cell>
        </row>
        <row r="44">
          <cell r="C44" t="str">
            <v>Mittemari</v>
          </cell>
          <cell r="D44">
            <v>24.825419497622548</v>
          </cell>
          <cell r="E44">
            <v>32.083649575420509</v>
          </cell>
          <cell r="F44">
            <v>31.395078462425658</v>
          </cell>
          <cell r="G44">
            <v>37.640808523463271</v>
          </cell>
          <cell r="H44">
            <v>45.454308782406152</v>
          </cell>
          <cell r="I44">
            <v>43.285745362457064</v>
          </cell>
          <cell r="J44">
            <v>36.020430605276999</v>
          </cell>
          <cell r="K44">
            <v>23.383902027992757</v>
          </cell>
          <cell r="L44">
            <v>15.627471823431463</v>
          </cell>
          <cell r="M44">
            <v>23.022856902735427</v>
          </cell>
          <cell r="N44">
            <v>29.943965870758511</v>
          </cell>
          <cell r="O44">
            <v>48.48465745277295</v>
          </cell>
          <cell r="P44">
            <v>35.587608283277198</v>
          </cell>
          <cell r="Q44">
            <v>48.564641754940055</v>
          </cell>
          <cell r="R44">
            <v>47.08838204001087</v>
          </cell>
          <cell r="S44">
            <v>22.501046349078496</v>
          </cell>
          <cell r="T44">
            <v>16.212198346688449</v>
          </cell>
          <cell r="U44">
            <v>17.945405369820083</v>
          </cell>
          <cell r="V44">
            <v>17.735045741499611</v>
          </cell>
          <cell r="W44">
            <v>18.006720172959511</v>
          </cell>
          <cell r="X44">
            <v>17.681206000215301</v>
          </cell>
          <cell r="Y44">
            <v>17.175578462879201</v>
          </cell>
          <cell r="Z44">
            <v>17.621977729287416</v>
          </cell>
          <cell r="AA44">
            <v>17.972491000916314</v>
          </cell>
        </row>
        <row r="45">
          <cell r="C45" t="str">
            <v>T-Gollahalli</v>
          </cell>
          <cell r="D45">
            <v>66.985830196171193</v>
          </cell>
          <cell r="E45">
            <v>74.721131248018807</v>
          </cell>
          <cell r="F45">
            <v>76.640926834744988</v>
          </cell>
          <cell r="G45">
            <v>90.241425562661945</v>
          </cell>
          <cell r="H45">
            <v>91.145358756387338</v>
          </cell>
          <cell r="I45">
            <v>78.70135520446739</v>
          </cell>
          <cell r="J45">
            <v>66.521601682326079</v>
          </cell>
          <cell r="K45">
            <v>58.684600281789514</v>
          </cell>
          <cell r="L45">
            <v>58.016989144489315</v>
          </cell>
          <cell r="M45">
            <v>74.10482065567966</v>
          </cell>
          <cell r="N45">
            <v>78.602910410741089</v>
          </cell>
          <cell r="O45">
            <v>102.72173189146812</v>
          </cell>
          <cell r="P45">
            <v>114.38874091053384</v>
          </cell>
          <cell r="Q45">
            <v>103.31023791505429</v>
          </cell>
          <cell r="R45">
            <v>82.62678357964171</v>
          </cell>
          <cell r="S45">
            <v>48.881583447998111</v>
          </cell>
          <cell r="T45">
            <v>50.575010059778094</v>
          </cell>
          <cell r="U45">
            <v>38.715550473778507</v>
          </cell>
          <cell r="V45">
            <v>39.017100631299144</v>
          </cell>
          <cell r="W45">
            <v>38.89451557359255</v>
          </cell>
          <cell r="X45">
            <v>39.590526478742959</v>
          </cell>
          <cell r="Y45">
            <v>39.258465058009605</v>
          </cell>
          <cell r="Z45">
            <v>39.42917516928059</v>
          </cell>
          <cell r="AA45">
            <v>46.586588515533073</v>
          </cell>
        </row>
        <row r="46">
          <cell r="C46" t="str">
            <v>Kotipura</v>
          </cell>
          <cell r="D46">
            <v>33.942340795887382</v>
          </cell>
          <cell r="E46">
            <v>32.970171471583441</v>
          </cell>
          <cell r="F46">
            <v>28.117062917084155</v>
          </cell>
          <cell r="G46">
            <v>31.772702989549</v>
          </cell>
          <cell r="H46">
            <v>33.380508012079517</v>
          </cell>
          <cell r="I46">
            <v>28.529241261619422</v>
          </cell>
          <cell r="J46">
            <v>30.326878670894509</v>
          </cell>
          <cell r="K46">
            <v>28.757702590194938</v>
          </cell>
          <cell r="L46">
            <v>24.925817558373183</v>
          </cell>
          <cell r="M46">
            <v>36.440865691360919</v>
          </cell>
          <cell r="N46">
            <v>32.564062884449882</v>
          </cell>
          <cell r="O46">
            <v>31.74101515446365</v>
          </cell>
          <cell r="P46">
            <v>26.436509010434492</v>
          </cell>
          <cell r="Q46">
            <v>31.015146211677624</v>
          </cell>
          <cell r="R46">
            <v>28.919374252874597</v>
          </cell>
          <cell r="S46">
            <v>22.384661626583259</v>
          </cell>
          <cell r="T46">
            <v>14.520490693120959</v>
          </cell>
          <cell r="U46">
            <v>18.061718182402249</v>
          </cell>
          <cell r="V46">
            <v>21.016029203677036</v>
          </cell>
          <cell r="W46">
            <v>21.71610452858917</v>
          </cell>
          <cell r="X46">
            <v>22.485881543752068</v>
          </cell>
          <cell r="Y46">
            <v>22.49182893948467</v>
          </cell>
          <cell r="Z46">
            <v>22.423966660518236</v>
          </cell>
          <cell r="AA46">
            <v>29.063409789639671</v>
          </cell>
        </row>
        <row r="47">
          <cell r="C47" t="str">
            <v>KIADB Harohalli</v>
          </cell>
          <cell r="D47">
            <v>5.9923426373571669</v>
          </cell>
          <cell r="E47">
            <v>5.9101459744195672</v>
          </cell>
          <cell r="F47">
            <v>8.3104619459362041</v>
          </cell>
          <cell r="G47">
            <v>8.6863404284915244</v>
          </cell>
          <cell r="H47">
            <v>6.6287533641008967</v>
          </cell>
          <cell r="I47">
            <v>10.821436340614266</v>
          </cell>
          <cell r="J47">
            <v>12.781443118001517</v>
          </cell>
          <cell r="K47">
            <v>11.691951013996379</v>
          </cell>
          <cell r="L47">
            <v>11.720603867573598</v>
          </cell>
          <cell r="M47">
            <v>12.230892729578196</v>
          </cell>
          <cell r="N47">
            <v>12.726185495072366</v>
          </cell>
          <cell r="O47">
            <v>10.683060116712685</v>
          </cell>
          <cell r="P47">
            <v>13.557184107915122</v>
          </cell>
          <cell r="Q47">
            <v>14.127895783255287</v>
          </cell>
          <cell r="R47">
            <v>15.103820654343108</v>
          </cell>
          <cell r="S47">
            <v>12.414370399491585</v>
          </cell>
          <cell r="T47">
            <v>13.39268559074263</v>
          </cell>
          <cell r="U47">
            <v>11.298958936553385</v>
          </cell>
          <cell r="V47">
            <v>8.5128219559198115</v>
          </cell>
          <cell r="W47">
            <v>8.6432256830205674</v>
          </cell>
          <cell r="X47">
            <v>6.9187327826929437</v>
          </cell>
          <cell r="Y47">
            <v>7.3609621983768019</v>
          </cell>
          <cell r="Z47">
            <v>7.9298899781793368</v>
          </cell>
          <cell r="AA47">
            <v>8.5132852109603583</v>
          </cell>
        </row>
        <row r="48">
          <cell r="C48" t="str">
            <v>Channapatana</v>
          </cell>
          <cell r="D48">
            <v>28.640544310073281</v>
          </cell>
          <cell r="E48">
            <v>28.835883644715654</v>
          </cell>
          <cell r="F48">
            <v>30.634825091815941</v>
          </cell>
          <cell r="G48">
            <v>30.543746677073532</v>
          </cell>
          <cell r="H48">
            <v>31.095166376075209</v>
          </cell>
          <cell r="I48">
            <v>31.857652742141692</v>
          </cell>
          <cell r="J48">
            <v>23.959396099381024</v>
          </cell>
          <cell r="K48">
            <v>20.457916338336226</v>
          </cell>
          <cell r="L48">
            <v>16.544283503739443</v>
          </cell>
          <cell r="M48">
            <v>23.905399750673617</v>
          </cell>
          <cell r="N48">
            <v>27.885318217143862</v>
          </cell>
          <cell r="O48">
            <v>26.951443202137462</v>
          </cell>
          <cell r="P48">
            <v>28.916343936840626</v>
          </cell>
          <cell r="Q48">
            <v>31.10197390451221</v>
          </cell>
          <cell r="R48">
            <v>28.777220646716074</v>
          </cell>
          <cell r="S48">
            <v>22.281208539920833</v>
          </cell>
          <cell r="T48">
            <v>19.327759942008576</v>
          </cell>
          <cell r="U48">
            <v>18.610050013146754</v>
          </cell>
          <cell r="V48">
            <v>17.025643911839623</v>
          </cell>
          <cell r="W48">
            <v>15.741474775201205</v>
          </cell>
          <cell r="X48">
            <v>18.874687405229835</v>
          </cell>
          <cell r="Y48">
            <v>25.340112367912138</v>
          </cell>
          <cell r="Z48">
            <v>27.981497886892257</v>
          </cell>
          <cell r="AA48">
            <v>27.424602386529799</v>
          </cell>
        </row>
        <row r="49">
          <cell r="C49" t="str">
            <v>KIADB H/W Park</v>
          </cell>
          <cell r="D49">
            <v>9.2333333333333325</v>
          </cell>
          <cell r="E49">
            <v>9.4333333333333336</v>
          </cell>
          <cell r="F49">
            <v>9.2999999999999989</v>
          </cell>
          <cell r="G49">
            <v>9.3999999999999986</v>
          </cell>
          <cell r="H49">
            <v>8.966666666666665</v>
          </cell>
          <cell r="I49">
            <v>9.466666666666665</v>
          </cell>
          <cell r="J49">
            <v>9.4666666666666668</v>
          </cell>
          <cell r="K49">
            <v>10.200000000000001</v>
          </cell>
          <cell r="L49">
            <v>9.6333333333333329</v>
          </cell>
          <cell r="M49">
            <v>10.433333333333334</v>
          </cell>
          <cell r="N49">
            <v>9.8666666666666671</v>
          </cell>
          <cell r="O49">
            <v>10.566666666666666</v>
          </cell>
          <cell r="P49">
            <v>9.9666666666666668</v>
          </cell>
          <cell r="Q49">
            <v>10.233333333333333</v>
          </cell>
          <cell r="R49">
            <v>10.4</v>
          </cell>
          <cell r="S49">
            <v>10.966666666666667</v>
          </cell>
          <cell r="T49">
            <v>10.166666666666666</v>
          </cell>
          <cell r="U49">
            <v>10.633333333333333</v>
          </cell>
          <cell r="V49">
            <v>10.166666666666666</v>
          </cell>
          <cell r="W49">
            <v>10.566666666666666</v>
          </cell>
          <cell r="X49">
            <v>9.9666666666666668</v>
          </cell>
          <cell r="Y49">
            <v>9.7999999999999989</v>
          </cell>
          <cell r="Z49">
            <v>9</v>
          </cell>
          <cell r="AA49">
            <v>9.5</v>
          </cell>
        </row>
        <row r="50">
          <cell r="D50">
            <v>721.35762536387108</v>
          </cell>
          <cell r="E50">
            <v>737.28469621445822</v>
          </cell>
          <cell r="F50">
            <v>752.15680360289286</v>
          </cell>
          <cell r="G50">
            <v>825.78731375333678</v>
          </cell>
          <cell r="H50">
            <v>843.05638937304082</v>
          </cell>
          <cell r="I50">
            <v>839.25768448810209</v>
          </cell>
          <cell r="J50">
            <v>904.28775302879046</v>
          </cell>
          <cell r="K50">
            <v>766.40391325563269</v>
          </cell>
          <cell r="L50">
            <v>688.10523170488477</v>
          </cell>
          <cell r="M50">
            <v>833.79544796019093</v>
          </cell>
          <cell r="N50">
            <v>944.61122960595503</v>
          </cell>
          <cell r="O50">
            <v>1062.2769553335493</v>
          </cell>
          <cell r="P50">
            <v>1111.5245928083962</v>
          </cell>
          <cell r="Q50">
            <v>1085.8135858055307</v>
          </cell>
          <cell r="R50">
            <v>1033.1863117101907</v>
          </cell>
          <cell r="S50">
            <v>867.04095879827366</v>
          </cell>
          <cell r="T50">
            <v>771.01453345260848</v>
          </cell>
          <cell r="U50">
            <v>655.0617020921502</v>
          </cell>
          <cell r="V50">
            <v>591.98848894421667</v>
          </cell>
          <cell r="W50">
            <v>567.27803335803299</v>
          </cell>
          <cell r="X50">
            <v>585.31887552432477</v>
          </cell>
          <cell r="Y50">
            <v>615.68829582470767</v>
          </cell>
          <cell r="Z50">
            <v>633.67634878200522</v>
          </cell>
          <cell r="AA50">
            <v>670.82539572893643</v>
          </cell>
        </row>
        <row r="51">
          <cell r="C51" t="str">
            <v>Chinthamani</v>
          </cell>
          <cell r="D51">
            <v>104.43797167965349</v>
          </cell>
          <cell r="E51">
            <v>108.07124067510065</v>
          </cell>
          <cell r="F51">
            <v>118.193236564426</v>
          </cell>
          <cell r="G51">
            <v>125.46936174487757</v>
          </cell>
          <cell r="H51">
            <v>119.31756055381615</v>
          </cell>
          <cell r="I51">
            <v>124.93840138709197</v>
          </cell>
          <cell r="J51">
            <v>91.794000574738163</v>
          </cell>
          <cell r="K51">
            <v>81.483904759082449</v>
          </cell>
          <cell r="L51">
            <v>104.62592385787366</v>
          </cell>
          <cell r="M51">
            <v>120.86999873936099</v>
          </cell>
          <cell r="N51">
            <v>159.45161826178906</v>
          </cell>
          <cell r="O51">
            <v>182.43379583924738</v>
          </cell>
          <cell r="P51">
            <v>210.98367767942909</v>
          </cell>
          <cell r="Q51">
            <v>188.07761261458603</v>
          </cell>
          <cell r="R51">
            <v>172.36124746720958</v>
          </cell>
          <cell r="S51">
            <v>140.43756514424854</v>
          </cell>
          <cell r="T51">
            <v>117.71465756073786</v>
          </cell>
          <cell r="U51">
            <v>49.848348249500233</v>
          </cell>
          <cell r="V51">
            <v>52.495735394838846</v>
          </cell>
          <cell r="W51">
            <v>56.180966939633677</v>
          </cell>
          <cell r="X51">
            <v>57.656106522441199</v>
          </cell>
          <cell r="Y51">
            <v>60.523466964431478</v>
          </cell>
          <cell r="Z51">
            <v>64.320218711899059</v>
          </cell>
          <cell r="AA51">
            <v>64.322599371700491</v>
          </cell>
        </row>
        <row r="52">
          <cell r="C52" t="str">
            <v>Gouribidanoor</v>
          </cell>
          <cell r="D52">
            <v>85.604894819388107</v>
          </cell>
          <cell r="E52">
            <v>88.652189616293498</v>
          </cell>
          <cell r="F52">
            <v>95.108620047936554</v>
          </cell>
          <cell r="G52">
            <v>100.37548939590206</v>
          </cell>
          <cell r="H52">
            <v>106.06005382561435</v>
          </cell>
          <cell r="I52">
            <v>108.21436340614265</v>
          </cell>
          <cell r="J52">
            <v>85.98425370291929</v>
          </cell>
          <cell r="K52">
            <v>66.554182695056312</v>
          </cell>
          <cell r="L52">
            <v>60.947140111382708</v>
          </cell>
          <cell r="M52">
            <v>109.35857028799327</v>
          </cell>
          <cell r="N52">
            <v>124.26745836364782</v>
          </cell>
          <cell r="O52">
            <v>138.05800766213315</v>
          </cell>
          <cell r="P52">
            <v>149.97634919381105</v>
          </cell>
          <cell r="Q52">
            <v>142.16195131900633</v>
          </cell>
          <cell r="R52">
            <v>106.61520461889253</v>
          </cell>
          <cell r="S52">
            <v>93.107777996186883</v>
          </cell>
          <cell r="T52">
            <v>54.275620551956976</v>
          </cell>
          <cell r="U52">
            <v>53.171571466133578</v>
          </cell>
          <cell r="V52">
            <v>48.948726246538925</v>
          </cell>
          <cell r="W52">
            <v>46.817472449694733</v>
          </cell>
          <cell r="X52">
            <v>53.043618000645907</v>
          </cell>
          <cell r="Y52">
            <v>57.251928209597345</v>
          </cell>
          <cell r="Z52">
            <v>30.838461026252975</v>
          </cell>
          <cell r="AA52">
            <v>34.053140843841433</v>
          </cell>
        </row>
        <row r="53">
          <cell r="C53" t="str">
            <v>Kolar</v>
          </cell>
          <cell r="D53">
            <v>108.29019194652595</v>
          </cell>
          <cell r="E53">
            <v>105.53832097177798</v>
          </cell>
          <cell r="F53">
            <v>101.57231267255361</v>
          </cell>
          <cell r="G53">
            <v>118.71331918938417</v>
          </cell>
          <cell r="H53">
            <v>115.52970148861563</v>
          </cell>
          <cell r="I53">
            <v>102.3117617658076</v>
          </cell>
          <cell r="J53">
            <v>91.213025887556284</v>
          </cell>
          <cell r="K53">
            <v>88.589013452203332</v>
          </cell>
          <cell r="L53">
            <v>93.76483094058878</v>
          </cell>
          <cell r="M53">
            <v>148.0646415214658</v>
          </cell>
          <cell r="N53">
            <v>157.74224300548914</v>
          </cell>
          <cell r="O53">
            <v>150.38461548910934</v>
          </cell>
          <cell r="P53">
            <v>175.39606939615189</v>
          </cell>
          <cell r="Q53">
            <v>158.05583407516855</v>
          </cell>
          <cell r="R53">
            <v>136.82284592757875</v>
          </cell>
          <cell r="S53">
            <v>115.60882434526538</v>
          </cell>
          <cell r="T53">
            <v>125.09270283607651</v>
          </cell>
          <cell r="U53">
            <v>93.12607594098364</v>
          </cell>
          <cell r="V53">
            <v>94.521379306678469</v>
          </cell>
          <cell r="W53">
            <v>93.78567106070534</v>
          </cell>
          <cell r="X53">
            <v>96.10919804434414</v>
          </cell>
          <cell r="Y53">
            <v>98.20067963941375</v>
          </cell>
          <cell r="Z53">
            <v>97.690658133310592</v>
          </cell>
          <cell r="AA53">
            <v>117.22725645207055</v>
          </cell>
        </row>
        <row r="54">
          <cell r="C54" t="str">
            <v>Malur</v>
          </cell>
          <cell r="D54">
            <v>89.457115086260572</v>
          </cell>
          <cell r="E54">
            <v>89.496496184067723</v>
          </cell>
          <cell r="F54">
            <v>92.338466065957817</v>
          </cell>
          <cell r="G54">
            <v>102.30578726890018</v>
          </cell>
          <cell r="H54">
            <v>94.69647663001281</v>
          </cell>
          <cell r="I54">
            <v>99.360460945640071</v>
          </cell>
          <cell r="J54">
            <v>91.794000574738163</v>
          </cell>
          <cell r="K54">
            <v>95.334369806432008</v>
          </cell>
          <cell r="L54">
            <v>82.044227073015179</v>
          </cell>
          <cell r="M54">
            <v>97.127677558415087</v>
          </cell>
          <cell r="N54">
            <v>113.78707030888233</v>
          </cell>
          <cell r="O54">
            <v>133.94913838647443</v>
          </cell>
          <cell r="P54">
            <v>135.57184107915123</v>
          </cell>
          <cell r="Q54">
            <v>120.9701076441234</v>
          </cell>
          <cell r="R54">
            <v>122.60748531172641</v>
          </cell>
          <cell r="S54">
            <v>104.74625024571023</v>
          </cell>
          <cell r="T54">
            <v>93.748799135198425</v>
          </cell>
          <cell r="U54">
            <v>74.440200052587016</v>
          </cell>
          <cell r="V54">
            <v>69.521379306678469</v>
          </cell>
          <cell r="W54">
            <v>66.624864639950204</v>
          </cell>
          <cell r="X54">
            <v>64.574839305134148</v>
          </cell>
          <cell r="Y54">
            <v>67.475486818454016</v>
          </cell>
          <cell r="Z54">
            <v>66.082416484827803</v>
          </cell>
          <cell r="AA54">
            <v>78.038447767136617</v>
          </cell>
        </row>
        <row r="55">
          <cell r="D55">
            <v>387.79017353182809</v>
          </cell>
          <cell r="E55">
            <v>391.75824744723985</v>
          </cell>
          <cell r="F55">
            <v>407.21263535087394</v>
          </cell>
          <cell r="G55">
            <v>446.86395759906401</v>
          </cell>
          <cell r="H55">
            <v>435.60379249805891</v>
          </cell>
          <cell r="I55">
            <v>434.82498750468227</v>
          </cell>
          <cell r="J55">
            <v>360.78528073995193</v>
          </cell>
          <cell r="K55">
            <v>331.96147071277409</v>
          </cell>
          <cell r="L55">
            <v>341.38212198286033</v>
          </cell>
          <cell r="M55">
            <v>475.42088810723516</v>
          </cell>
          <cell r="N55">
            <v>555.24838993980836</v>
          </cell>
          <cell r="O55">
            <v>604.8255573769643</v>
          </cell>
          <cell r="P55">
            <v>671.92793734854331</v>
          </cell>
          <cell r="Q55">
            <v>609.26550565288426</v>
          </cell>
          <cell r="R55">
            <v>538.40678332540733</v>
          </cell>
          <cell r="S55">
            <v>453.90041773141104</v>
          </cell>
          <cell r="T55">
            <v>390.83178008396976</v>
          </cell>
          <cell r="U55">
            <v>270.5861957092045</v>
          </cell>
          <cell r="V55">
            <v>265.48722025473472</v>
          </cell>
          <cell r="W55">
            <v>263.40897508998398</v>
          </cell>
          <cell r="X55">
            <v>271.3837618725654</v>
          </cell>
          <cell r="Y55">
            <v>283.4515616318966</v>
          </cell>
          <cell r="Z55">
            <v>258.93175435629041</v>
          </cell>
          <cell r="AA55">
            <v>293.64144443474908</v>
          </cell>
        </row>
        <row r="56">
          <cell r="D56">
            <v>1109.1477988956992</v>
          </cell>
          <cell r="E56">
            <v>1129.042943661698</v>
          </cell>
          <cell r="F56">
            <v>1159.3694389537668</v>
          </cell>
          <cell r="G56">
            <v>1272.6512713524007</v>
          </cell>
          <cell r="H56">
            <v>1278.6601818710997</v>
          </cell>
          <cell r="I56">
            <v>1274.0826719927843</v>
          </cell>
          <cell r="J56">
            <v>1265.0730337687423</v>
          </cell>
          <cell r="K56">
            <v>1098.3653839684068</v>
          </cell>
          <cell r="L56">
            <v>1029.4873536877451</v>
          </cell>
          <cell r="M56">
            <v>1309.216336067426</v>
          </cell>
          <cell r="N56">
            <v>1499.8596195457635</v>
          </cell>
          <cell r="O56">
            <v>1667.1025127105136</v>
          </cell>
          <cell r="P56">
            <v>1783.4525301569395</v>
          </cell>
          <cell r="Q56">
            <v>1695.079091458415</v>
          </cell>
          <cell r="R56">
            <v>1571.593095035598</v>
          </cell>
          <cell r="S56">
            <v>1320.9413765296847</v>
          </cell>
          <cell r="T56">
            <v>1161.8463135365782</v>
          </cell>
          <cell r="U56">
            <v>925.6478978013547</v>
          </cell>
          <cell r="V56">
            <v>857.47570919895134</v>
          </cell>
          <cell r="W56">
            <v>830.68700844801697</v>
          </cell>
          <cell r="X56">
            <v>856.70263739689017</v>
          </cell>
          <cell r="Y56">
            <v>899.1398574566042</v>
          </cell>
          <cell r="Z56">
            <v>892.60810313829563</v>
          </cell>
          <cell r="AA56">
            <v>964.46684016368545</v>
          </cell>
        </row>
        <row r="57">
          <cell r="C57" t="str">
            <v>Anthrasanahalli</v>
          </cell>
          <cell r="D57">
            <v>122.41499959172498</v>
          </cell>
          <cell r="E57">
            <v>141.84350338606961</v>
          </cell>
          <cell r="F57">
            <v>156.05200765146873</v>
          </cell>
          <cell r="G57">
            <v>147.66778728435591</v>
          </cell>
          <cell r="H57">
            <v>156.24918643952114</v>
          </cell>
          <cell r="I57">
            <v>122.97086750698028</v>
          </cell>
          <cell r="J57">
            <v>119.68078555946875</v>
          </cell>
          <cell r="K57">
            <v>93.53560811197103</v>
          </cell>
          <cell r="L57">
            <v>110.9550499463634</v>
          </cell>
          <cell r="M57">
            <v>151.08749842420124</v>
          </cell>
          <cell r="N57">
            <v>155.70862252794424</v>
          </cell>
          <cell r="O57">
            <v>189.00798668030134</v>
          </cell>
          <cell r="P57">
            <v>192.34254953104579</v>
          </cell>
          <cell r="Q57">
            <v>204.85448885720166</v>
          </cell>
          <cell r="R57">
            <v>207.89964900684043</v>
          </cell>
          <cell r="S57">
            <v>170.69759299300927</v>
          </cell>
          <cell r="T57">
            <v>141.6805159862773</v>
          </cell>
          <cell r="U57">
            <v>113.65423400886053</v>
          </cell>
          <cell r="V57">
            <v>73.777790284638371</v>
          </cell>
          <cell r="W57">
            <v>79.229568761021852</v>
          </cell>
          <cell r="X57">
            <v>76.106060609622389</v>
          </cell>
          <cell r="Y57">
            <v>75.245391361185085</v>
          </cell>
          <cell r="Z57">
            <v>95.158679738152046</v>
          </cell>
          <cell r="AA57">
            <v>119.18599295344502</v>
          </cell>
        </row>
        <row r="58">
          <cell r="C58" t="str">
            <v>Anchepalya</v>
          </cell>
          <cell r="D58">
            <v>124.12709748811275</v>
          </cell>
          <cell r="E58">
            <v>119.89153262393978</v>
          </cell>
          <cell r="F58">
            <v>129.27385249234095</v>
          </cell>
          <cell r="G58">
            <v>116.78302131638605</v>
          </cell>
          <cell r="H58">
            <v>126.89327868421717</v>
          </cell>
          <cell r="I58">
            <v>121.98710056692444</v>
          </cell>
          <cell r="J58">
            <v>99.927646195284581</v>
          </cell>
          <cell r="K58">
            <v>98.032512348123475</v>
          </cell>
          <cell r="L58">
            <v>96.89032530527507</v>
          </cell>
          <cell r="M58">
            <v>117.27267734830858</v>
          </cell>
          <cell r="N58">
            <v>117.53006604272716</v>
          </cell>
          <cell r="O58">
            <v>124.08785212489349</v>
          </cell>
          <cell r="P58">
            <v>135.57184107915123</v>
          </cell>
          <cell r="Q58">
            <v>152.7578731564478</v>
          </cell>
          <cell r="R58">
            <v>139.48822604305104</v>
          </cell>
          <cell r="S58">
            <v>131.90268549459807</v>
          </cell>
          <cell r="T58">
            <v>111.37075385985978</v>
          </cell>
          <cell r="U58">
            <v>99.032051855673785</v>
          </cell>
          <cell r="V58">
            <v>54.623940883818797</v>
          </cell>
          <cell r="W58">
            <v>36.733709152837406</v>
          </cell>
          <cell r="X58">
            <v>43.04989287008943</v>
          </cell>
          <cell r="Y58">
            <v>76.063276049893616</v>
          </cell>
          <cell r="Z58">
            <v>88.990987532901443</v>
          </cell>
          <cell r="AA58">
            <v>110.67270774248466</v>
          </cell>
        </row>
        <row r="59">
          <cell r="C59" t="str">
            <v>KB Cross</v>
          </cell>
          <cell r="D59">
            <v>119.84685274714334</v>
          </cell>
          <cell r="E59">
            <v>154.50810190268297</v>
          </cell>
          <cell r="F59">
            <v>173.59631620400069</v>
          </cell>
          <cell r="G59">
            <v>143.80719153835969</v>
          </cell>
          <cell r="H59">
            <v>182.76419989592472</v>
          </cell>
          <cell r="I59">
            <v>174.12674838988409</v>
          </cell>
          <cell r="J59">
            <v>155.70121616474574</v>
          </cell>
          <cell r="K59">
            <v>166.38545673764077</v>
          </cell>
          <cell r="L59">
            <v>160.96295978134407</v>
          </cell>
          <cell r="M59">
            <v>108.63910600978279</v>
          </cell>
          <cell r="N59">
            <v>144.47963532640981</v>
          </cell>
          <cell r="O59">
            <v>165.99831873661248</v>
          </cell>
          <cell r="P59">
            <v>152.51832121404513</v>
          </cell>
          <cell r="Q59">
            <v>171.30073637197037</v>
          </cell>
          <cell r="R59">
            <v>139.48822604305104</v>
          </cell>
          <cell r="S59">
            <v>152.85193554374013</v>
          </cell>
          <cell r="T59">
            <v>145.20490693120956</v>
          </cell>
          <cell r="U59">
            <v>139.57537509860066</v>
          </cell>
          <cell r="V59">
            <v>48.948726246538925</v>
          </cell>
          <cell r="W59">
            <v>41.055321994347693</v>
          </cell>
          <cell r="X59">
            <v>39.974900522225902</v>
          </cell>
          <cell r="Y59">
            <v>39.258465058009605</v>
          </cell>
          <cell r="Z59">
            <v>119.82944855915443</v>
          </cell>
          <cell r="AA59">
            <v>130.53703990139218</v>
          </cell>
        </row>
        <row r="60">
          <cell r="C60" t="str">
            <v>Madhugiri</v>
          </cell>
          <cell r="D60">
            <v>96.091494434763149</v>
          </cell>
          <cell r="E60">
            <v>98.994945071527752</v>
          </cell>
          <cell r="F60">
            <v>94.416081552441867</v>
          </cell>
          <cell r="G60">
            <v>96.997468118155354</v>
          </cell>
          <cell r="H60">
            <v>102.27219476041384</v>
          </cell>
          <cell r="I60">
            <v>73.044695299146298</v>
          </cell>
          <cell r="J60">
            <v>50.254310441233237</v>
          </cell>
          <cell r="K60">
            <v>58.459755069981895</v>
          </cell>
          <cell r="L60">
            <v>49.226536243809115</v>
          </cell>
          <cell r="M60">
            <v>100.00553467125701</v>
          </cell>
          <cell r="N60">
            <v>109.29547542826856</v>
          </cell>
          <cell r="O60">
            <v>153.67171090963632</v>
          </cell>
          <cell r="P60">
            <v>141.50310912636408</v>
          </cell>
          <cell r="Q60">
            <v>164.23678848034271</v>
          </cell>
          <cell r="R60">
            <v>167.03048723626495</v>
          </cell>
          <cell r="S60">
            <v>135.7821762444392</v>
          </cell>
          <cell r="T60">
            <v>94.453677324184866</v>
          </cell>
          <cell r="U60">
            <v>53.836216109460253</v>
          </cell>
          <cell r="V60">
            <v>33.164535536604269</v>
          </cell>
          <cell r="W60">
            <v>29.531021083653602</v>
          </cell>
          <cell r="X60">
            <v>31.134297522118249</v>
          </cell>
          <cell r="Y60">
            <v>30.875146998747141</v>
          </cell>
          <cell r="Z60">
            <v>33.70203240726218</v>
          </cell>
          <cell r="AA60">
            <v>68.106281687682866</v>
          </cell>
        </row>
        <row r="61">
          <cell r="C61" t="str">
            <v>Nittur</v>
          </cell>
          <cell r="D61">
            <v>113.85451010978618</v>
          </cell>
          <cell r="E61">
            <v>124.11306546281091</v>
          </cell>
          <cell r="F61">
            <v>120.04000588574516</v>
          </cell>
          <cell r="G61">
            <v>150.56323409385308</v>
          </cell>
          <cell r="H61">
            <v>136.36292634721846</v>
          </cell>
          <cell r="I61">
            <v>141.6624393680413</v>
          </cell>
          <cell r="J61">
            <v>134.78612742619782</v>
          </cell>
          <cell r="K61">
            <v>34.176472194758645</v>
          </cell>
          <cell r="L61">
            <v>45.319668287951245</v>
          </cell>
          <cell r="M61">
            <v>83.457856272415924</v>
          </cell>
          <cell r="N61">
            <v>104.80388054765479</v>
          </cell>
          <cell r="O61">
            <v>129.84026911081571</v>
          </cell>
          <cell r="P61">
            <v>118.62536094425732</v>
          </cell>
          <cell r="Q61">
            <v>147.45991223772705</v>
          </cell>
          <cell r="R61">
            <v>135.93438588908796</v>
          </cell>
          <cell r="S61">
            <v>117.16062064520182</v>
          </cell>
          <cell r="T61">
            <v>100.09270283607651</v>
          </cell>
          <cell r="U61">
            <v>79.757357199200371</v>
          </cell>
          <cell r="V61">
            <v>42.564109779599065</v>
          </cell>
          <cell r="W61">
            <v>30.251289890571982</v>
          </cell>
          <cell r="X61">
            <v>28.44367921773766</v>
          </cell>
          <cell r="Y61">
            <v>30.261733482215739</v>
          </cell>
          <cell r="Z61">
            <v>52.865933187862247</v>
          </cell>
          <cell r="AA61">
            <v>112.56454890047586</v>
          </cell>
        </row>
        <row r="62">
          <cell r="C62" t="str">
            <v>Pavagada</v>
          </cell>
          <cell r="D62">
            <v>30.817762134979716</v>
          </cell>
          <cell r="E62">
            <v>36.305182414291622</v>
          </cell>
          <cell r="F62">
            <v>40.628925069021442</v>
          </cell>
          <cell r="G62">
            <v>43.431702142457624</v>
          </cell>
          <cell r="H62">
            <v>48.295203081306539</v>
          </cell>
          <cell r="I62">
            <v>40.334444542289532</v>
          </cell>
          <cell r="J62">
            <v>41.830177477095873</v>
          </cell>
          <cell r="K62">
            <v>26.981425416914718</v>
          </cell>
          <cell r="L62">
            <v>15.627471823431463</v>
          </cell>
          <cell r="M62">
            <v>28.059106850208799</v>
          </cell>
          <cell r="N62">
            <v>24.703771843375769</v>
          </cell>
          <cell r="O62">
            <v>23.831441798820606</v>
          </cell>
          <cell r="P62">
            <v>41.518876330490059</v>
          </cell>
          <cell r="Q62">
            <v>29.138785052964032</v>
          </cell>
          <cell r="R62">
            <v>35.53840153963084</v>
          </cell>
          <cell r="S62">
            <v>25.60463894895139</v>
          </cell>
          <cell r="T62">
            <v>29.604883937431079</v>
          </cell>
          <cell r="U62">
            <v>23.262562516433441</v>
          </cell>
          <cell r="V62">
            <v>15.606840252519657</v>
          </cell>
          <cell r="W62">
            <v>12.244569717612469</v>
          </cell>
          <cell r="X62">
            <v>11.531221304488241</v>
          </cell>
          <cell r="Y62">
            <v>15.539809085462135</v>
          </cell>
          <cell r="Z62">
            <v>12.335384410501192</v>
          </cell>
          <cell r="AA62">
            <v>16.080649842925123</v>
          </cell>
        </row>
        <row r="63">
          <cell r="C63" t="str">
            <v>KIADB VN Pura</v>
          </cell>
          <cell r="D63">
            <v>31.673811083173597</v>
          </cell>
          <cell r="E63">
            <v>35.460875846517403</v>
          </cell>
          <cell r="F63">
            <v>38.782155747702284</v>
          </cell>
          <cell r="G63">
            <v>46.327148951954797</v>
          </cell>
          <cell r="H63">
            <v>41.666449717205637</v>
          </cell>
          <cell r="I63">
            <v>48.204580062736269</v>
          </cell>
          <cell r="J63">
            <v>45.316025600187196</v>
          </cell>
          <cell r="K63">
            <v>34.176472194758645</v>
          </cell>
          <cell r="L63">
            <v>38.287305967407086</v>
          </cell>
          <cell r="M63">
            <v>38.131606745155551</v>
          </cell>
          <cell r="N63">
            <v>42.670151365830876</v>
          </cell>
          <cell r="O63">
            <v>32.870954205269797</v>
          </cell>
          <cell r="P63">
            <v>40.671552323745367</v>
          </cell>
          <cell r="Q63">
            <v>28.255791566510574</v>
          </cell>
          <cell r="R63">
            <v>43.534541886047784</v>
          </cell>
          <cell r="S63">
            <v>38.019009348442978</v>
          </cell>
          <cell r="T63">
            <v>34.539031260336259</v>
          </cell>
          <cell r="U63">
            <v>37.220100026293508</v>
          </cell>
          <cell r="V63">
            <v>24.829064038099453</v>
          </cell>
          <cell r="W63">
            <v>13.685107331449231</v>
          </cell>
          <cell r="X63">
            <v>19.218702174147069</v>
          </cell>
          <cell r="Y63">
            <v>18.811347840296271</v>
          </cell>
          <cell r="Z63">
            <v>30.838461026252975</v>
          </cell>
          <cell r="AA63">
            <v>43.512346633797392</v>
          </cell>
        </row>
        <row r="64">
          <cell r="C64" t="str">
            <v>Sira</v>
          </cell>
          <cell r="D64">
            <v>47.082692150663455</v>
          </cell>
          <cell r="E64">
            <v>64.167299150841018</v>
          </cell>
          <cell r="F64">
            <v>64.636926246170475</v>
          </cell>
          <cell r="G64">
            <v>72.386170237429369</v>
          </cell>
          <cell r="H64">
            <v>71.969322238809738</v>
          </cell>
          <cell r="I64">
            <v>68.863685803908965</v>
          </cell>
          <cell r="J64">
            <v>42.411152164277759</v>
          </cell>
          <cell r="K64">
            <v>29.679567958606192</v>
          </cell>
          <cell r="L64">
            <v>26.371358702040595</v>
          </cell>
          <cell r="M64">
            <v>37.951740675602935</v>
          </cell>
          <cell r="N64">
            <v>35.932759044910213</v>
          </cell>
          <cell r="O64">
            <v>40.266918901455504</v>
          </cell>
          <cell r="P64">
            <v>34.528453274846328</v>
          </cell>
          <cell r="Q64">
            <v>41.059197120085678</v>
          </cell>
          <cell r="R64">
            <v>36.426861578121617</v>
          </cell>
          <cell r="S64">
            <v>30.647976923744849</v>
          </cell>
          <cell r="T64">
            <v>28.018908012211558</v>
          </cell>
          <cell r="U64">
            <v>27.08426921556179</v>
          </cell>
          <cell r="V64">
            <v>21.991456719459514</v>
          </cell>
          <cell r="W64">
            <v>23.768870628306559</v>
          </cell>
          <cell r="X64">
            <v>23.831190695942361</v>
          </cell>
          <cell r="Y64">
            <v>24.536540661256005</v>
          </cell>
          <cell r="Z64">
            <v>25.551867707466752</v>
          </cell>
          <cell r="AA64">
            <v>30.978898962105749</v>
          </cell>
        </row>
        <row r="65">
          <cell r="C65" t="str">
            <v>Hosdurga</v>
          </cell>
          <cell r="D65">
            <v>47.082692150663455</v>
          </cell>
          <cell r="E65">
            <v>53.149098441387395</v>
          </cell>
          <cell r="F65">
            <v>54.387356512849152</v>
          </cell>
          <cell r="G65">
            <v>57.667648955818734</v>
          </cell>
          <cell r="H65">
            <v>51.51488328672697</v>
          </cell>
          <cell r="I65">
            <v>47.220813122680433</v>
          </cell>
          <cell r="J65">
            <v>49.96382309764229</v>
          </cell>
          <cell r="K65">
            <v>38.673376430911098</v>
          </cell>
          <cell r="L65">
            <v>32.036317238034499</v>
          </cell>
          <cell r="M65">
            <v>38.347446028618691</v>
          </cell>
          <cell r="N65">
            <v>48.958384198690169</v>
          </cell>
          <cell r="O65">
            <v>63.276586845144365</v>
          </cell>
          <cell r="P65">
            <v>64.39662451259683</v>
          </cell>
          <cell r="Q65">
            <v>56.511583133021148</v>
          </cell>
          <cell r="R65">
            <v>55.972982424918577</v>
          </cell>
          <cell r="S65">
            <v>49.657481597966338</v>
          </cell>
          <cell r="T65">
            <v>37.358544016282075</v>
          </cell>
          <cell r="U65">
            <v>35.359095024978828</v>
          </cell>
          <cell r="V65">
            <v>11.350429274559751</v>
          </cell>
          <cell r="W65">
            <v>6.8425536657246155</v>
          </cell>
          <cell r="X65">
            <v>9.6093510870735344</v>
          </cell>
          <cell r="Y65">
            <v>8.628683465875028</v>
          </cell>
          <cell r="Z65">
            <v>19.692560112478688</v>
          </cell>
          <cell r="AA65">
            <v>31.830227483201785</v>
          </cell>
        </row>
        <row r="66">
          <cell r="D66">
            <v>732.99191189101055</v>
          </cell>
          <cell r="E66">
            <v>828.4336043000684</v>
          </cell>
          <cell r="F66">
            <v>871.8136273617406</v>
          </cell>
          <cell r="G66">
            <v>875.6313726387707</v>
          </cell>
          <cell r="H66">
            <v>917.98764445134429</v>
          </cell>
          <cell r="I66">
            <v>838.4153746625916</v>
          </cell>
          <cell r="J66">
            <v>739.87126412613316</v>
          </cell>
          <cell r="K66">
            <v>580.10064646366641</v>
          </cell>
          <cell r="L66">
            <v>575.67699329565642</v>
          </cell>
          <cell r="M66">
            <v>702.95257302555149</v>
          </cell>
          <cell r="N66">
            <v>784.08274632581151</v>
          </cell>
          <cell r="O66">
            <v>922.8520393129495</v>
          </cell>
          <cell r="P66">
            <v>921.67668833654204</v>
          </cell>
          <cell r="Q66">
            <v>995.57515597627105</v>
          </cell>
          <cell r="R66">
            <v>961.31376164701419</v>
          </cell>
          <cell r="S66">
            <v>852.32411774009393</v>
          </cell>
          <cell r="T66">
            <v>722.32392416386892</v>
          </cell>
          <cell r="U66">
            <v>608.78126105506317</v>
          </cell>
          <cell r="V66">
            <v>326.85689301583773</v>
          </cell>
          <cell r="W66">
            <v>273.34201222552542</v>
          </cell>
          <cell r="X66">
            <v>282.89929600344487</v>
          </cell>
          <cell r="Y66">
            <v>319.22039400294068</v>
          </cell>
          <cell r="Z66">
            <v>478.96535468203194</v>
          </cell>
          <cell r="AA66">
            <v>663.46869410751071</v>
          </cell>
        </row>
        <row r="67">
          <cell r="C67" t="str">
            <v>Benkikere</v>
          </cell>
          <cell r="D67">
            <v>59.067377425377792</v>
          </cell>
          <cell r="E67">
            <v>50.658394066453432</v>
          </cell>
          <cell r="F67">
            <v>67.407080228149212</v>
          </cell>
          <cell r="G67">
            <v>55.978638316945379</v>
          </cell>
          <cell r="H67">
            <v>42.613414483505764</v>
          </cell>
          <cell r="I67">
            <v>50.172113942847957</v>
          </cell>
          <cell r="J67">
            <v>55.773569969461164</v>
          </cell>
          <cell r="K67">
            <v>74.648610320130729</v>
          </cell>
          <cell r="L67">
            <v>67.198128840755288</v>
          </cell>
          <cell r="M67">
            <v>63.31285648252242</v>
          </cell>
          <cell r="N67">
            <v>74.111315530127314</v>
          </cell>
          <cell r="O67">
            <v>78.06851623751578</v>
          </cell>
          <cell r="P67">
            <v>82.190428654235433</v>
          </cell>
          <cell r="Q67">
            <v>92.714316077612821</v>
          </cell>
          <cell r="R67">
            <v>82.62678357964171</v>
          </cell>
          <cell r="S67">
            <v>56.640564947680346</v>
          </cell>
          <cell r="T67">
            <v>57.095133307902799</v>
          </cell>
          <cell r="U67">
            <v>50.512992892826901</v>
          </cell>
          <cell r="V67">
            <v>44.692315268579016</v>
          </cell>
          <cell r="W67">
            <v>36.733709152837406</v>
          </cell>
          <cell r="X67">
            <v>27.674931130771775</v>
          </cell>
          <cell r="Y67">
            <v>33.533272237049871</v>
          </cell>
          <cell r="Z67">
            <v>81.06109755472211</v>
          </cell>
          <cell r="AA67">
            <v>87.970613846590368</v>
          </cell>
        </row>
        <row r="68">
          <cell r="C68" t="str">
            <v xml:space="preserve">Chithradurga </v>
          </cell>
          <cell r="D68">
            <v>108.71821642062289</v>
          </cell>
          <cell r="E68">
            <v>104.69401440400375</v>
          </cell>
          <cell r="F68">
            <v>111.72954393980896</v>
          </cell>
          <cell r="G68">
            <v>99.410340459403002</v>
          </cell>
          <cell r="H68">
            <v>115.52970148861563</v>
          </cell>
          <cell r="I68">
            <v>122.97086750698028</v>
          </cell>
          <cell r="J68">
            <v>133.62417805183404</v>
          </cell>
          <cell r="K68">
            <v>120.51703352888575</v>
          </cell>
          <cell r="L68">
            <v>102.35994044347609</v>
          </cell>
          <cell r="M68">
            <v>124.4673201304134</v>
          </cell>
          <cell r="N68">
            <v>148.97123020702358</v>
          </cell>
          <cell r="O68">
            <v>152.02816319937281</v>
          </cell>
          <cell r="P68">
            <v>152.51832121404513</v>
          </cell>
          <cell r="Q68">
            <v>144.81093177836669</v>
          </cell>
          <cell r="R68">
            <v>144.81898627399568</v>
          </cell>
          <cell r="S68">
            <v>107.84984284558314</v>
          </cell>
          <cell r="T68">
            <v>102.20733740303587</v>
          </cell>
          <cell r="U68">
            <v>73.110910765933667</v>
          </cell>
          <cell r="V68">
            <v>48.239324416878937</v>
          </cell>
          <cell r="W68">
            <v>50.418816484286637</v>
          </cell>
          <cell r="X68">
            <v>47.662381391884722</v>
          </cell>
          <cell r="Y68">
            <v>31.897502859632805</v>
          </cell>
          <cell r="Z68">
            <v>93.396481965223302</v>
          </cell>
          <cell r="AA68">
            <v>125.80743700641419</v>
          </cell>
        </row>
        <row r="69">
          <cell r="C69" t="str">
            <v>Davangere</v>
          </cell>
          <cell r="D69">
            <v>99.301677990490191</v>
          </cell>
          <cell r="E69">
            <v>92.0294158873904</v>
          </cell>
          <cell r="F69">
            <v>93.261850726617396</v>
          </cell>
          <cell r="G69">
            <v>102.30578726890018</v>
          </cell>
          <cell r="H69">
            <v>102.27219476041384</v>
          </cell>
          <cell r="I69">
            <v>93.457859305305021</v>
          </cell>
          <cell r="J69">
            <v>104.57544369273968</v>
          </cell>
          <cell r="K69">
            <v>105.2275591259674</v>
          </cell>
          <cell r="L69">
            <v>113.29917071987812</v>
          </cell>
          <cell r="M69">
            <v>103.60285606230943</v>
          </cell>
          <cell r="N69">
            <v>110.79267372180648</v>
          </cell>
          <cell r="O69">
            <v>115.87011357357605</v>
          </cell>
          <cell r="P69">
            <v>118.62536094425732</v>
          </cell>
          <cell r="Q69">
            <v>125.38507507639068</v>
          </cell>
          <cell r="R69">
            <v>126.16132546568949</v>
          </cell>
          <cell r="S69">
            <v>111.72933359542425</v>
          </cell>
          <cell r="T69">
            <v>90.929286379252602</v>
          </cell>
          <cell r="U69">
            <v>78.428067912547021</v>
          </cell>
          <cell r="V69">
            <v>72.358986625318408</v>
          </cell>
          <cell r="W69">
            <v>82.830912795613756</v>
          </cell>
          <cell r="X69">
            <v>81.48729721838356</v>
          </cell>
          <cell r="Y69">
            <v>82.606353559561882</v>
          </cell>
          <cell r="Z69">
            <v>98.683075284009533</v>
          </cell>
          <cell r="AA69">
            <v>115.40231063746263</v>
          </cell>
        </row>
        <row r="70">
          <cell r="C70" t="str">
            <v>Hiriyur</v>
          </cell>
          <cell r="D70">
            <v>53.931083736214504</v>
          </cell>
          <cell r="E70">
            <v>94.562335590713076</v>
          </cell>
          <cell r="F70">
            <v>101.57231267255361</v>
          </cell>
          <cell r="G70">
            <v>106.16638301489641</v>
          </cell>
          <cell r="H70">
            <v>103.21915952671397</v>
          </cell>
          <cell r="I70">
            <v>101.32799482575176</v>
          </cell>
          <cell r="J70">
            <v>77.850608082372872</v>
          </cell>
          <cell r="K70">
            <v>47.667184903216004</v>
          </cell>
          <cell r="L70">
            <v>55.477524973181701</v>
          </cell>
          <cell r="M70">
            <v>109.35857028799327</v>
          </cell>
          <cell r="N70">
            <v>156.4572216747132</v>
          </cell>
          <cell r="O70">
            <v>161.06767560582202</v>
          </cell>
          <cell r="P70">
            <v>144.89240515334288</v>
          </cell>
          <cell r="Q70">
            <v>150.10889269708744</v>
          </cell>
          <cell r="R70">
            <v>163.47664708230187</v>
          </cell>
          <cell r="S70">
            <v>129.57499104469341</v>
          </cell>
          <cell r="T70">
            <v>96.568311891144234</v>
          </cell>
          <cell r="U70">
            <v>45.19583574621354</v>
          </cell>
          <cell r="V70">
            <v>38.307698801639155</v>
          </cell>
          <cell r="W70">
            <v>29.531021083653602</v>
          </cell>
          <cell r="X70">
            <v>32.287419652567074</v>
          </cell>
          <cell r="Y70">
            <v>31.07961817092427</v>
          </cell>
          <cell r="Z70">
            <v>31.719559912717347</v>
          </cell>
          <cell r="AA70">
            <v>41.620505475806198</v>
          </cell>
        </row>
        <row r="71">
          <cell r="C71" t="str">
            <v>Honnali</v>
          </cell>
          <cell r="D71">
            <v>67.627866907316601</v>
          </cell>
          <cell r="E71">
            <v>70.921751693034807</v>
          </cell>
          <cell r="F71">
            <v>60.943387603532159</v>
          </cell>
          <cell r="G71">
            <v>62.734680872438787</v>
          </cell>
          <cell r="H71">
            <v>60.605745043208202</v>
          </cell>
          <cell r="I71">
            <v>60.009783343406383</v>
          </cell>
          <cell r="J71">
            <v>56.935519343824936</v>
          </cell>
          <cell r="K71">
            <v>60.258516764442874</v>
          </cell>
          <cell r="L71">
            <v>37.505932376235513</v>
          </cell>
          <cell r="M71">
            <v>75.543749212100622</v>
          </cell>
          <cell r="N71">
            <v>104.80388054765479</v>
          </cell>
          <cell r="O71">
            <v>121.62253055949826</v>
          </cell>
          <cell r="P71">
            <v>127.09860101170426</v>
          </cell>
          <cell r="Q71">
            <v>120.9701076441234</v>
          </cell>
          <cell r="R71">
            <v>108.39212469587407</v>
          </cell>
          <cell r="S71">
            <v>98.539065045964449</v>
          </cell>
          <cell r="T71">
            <v>75.421966221550605</v>
          </cell>
          <cell r="U71">
            <v>59.818017899400274</v>
          </cell>
          <cell r="V71">
            <v>58.880351861778706</v>
          </cell>
          <cell r="W71">
            <v>26.649945855980079</v>
          </cell>
          <cell r="X71">
            <v>25.368686869874129</v>
          </cell>
          <cell r="Y71">
            <v>30.261733482215739</v>
          </cell>
          <cell r="Z71">
            <v>42.292746550289799</v>
          </cell>
          <cell r="AA71">
            <v>39.72866431781501</v>
          </cell>
        </row>
        <row r="72">
          <cell r="C72" t="str">
            <v>Tallak</v>
          </cell>
          <cell r="D72">
            <v>35.782846034504225</v>
          </cell>
          <cell r="E72">
            <v>42.384189702266042</v>
          </cell>
          <cell r="F72">
            <v>44.507140643791672</v>
          </cell>
          <cell r="G72">
            <v>51.152893634450088</v>
          </cell>
          <cell r="H72">
            <v>46.590666501966311</v>
          </cell>
          <cell r="I72">
            <v>37.579897110133182</v>
          </cell>
          <cell r="J72">
            <v>45.548415475059954</v>
          </cell>
          <cell r="K72">
            <v>46.587927886539411</v>
          </cell>
          <cell r="L72">
            <v>45.944767160888503</v>
          </cell>
          <cell r="M72">
            <v>76.83878491287949</v>
          </cell>
          <cell r="N72">
            <v>86.687781195845872</v>
          </cell>
          <cell r="O72">
            <v>109.29592273252209</v>
          </cell>
          <cell r="P72">
            <v>101.17048640531661</v>
          </cell>
          <cell r="Q72">
            <v>93.067513472194207</v>
          </cell>
          <cell r="R72">
            <v>99.329832303268205</v>
          </cell>
          <cell r="S72">
            <v>77.900174256809692</v>
          </cell>
          <cell r="T72">
            <v>47.931716851078889</v>
          </cell>
          <cell r="U72">
            <v>29.643151092369472</v>
          </cell>
          <cell r="V72">
            <v>24.261542574371468</v>
          </cell>
          <cell r="W72">
            <v>22.040225491702444</v>
          </cell>
          <cell r="X72">
            <v>23.369941843762831</v>
          </cell>
          <cell r="Y72">
            <v>24.045809848030885</v>
          </cell>
          <cell r="Z72">
            <v>28.371384144152742</v>
          </cell>
          <cell r="AA72">
            <v>41.431321360007075</v>
          </cell>
        </row>
        <row r="73">
          <cell r="C73" t="str">
            <v>Neelagunda</v>
          </cell>
          <cell r="D73">
            <v>74.476258492867643</v>
          </cell>
          <cell r="E73">
            <v>74.298977964131694</v>
          </cell>
          <cell r="F73">
            <v>83.104619459362041</v>
          </cell>
          <cell r="G73">
            <v>82.03765960241995</v>
          </cell>
          <cell r="H73">
            <v>80.492005135510894</v>
          </cell>
          <cell r="I73">
            <v>86.571490724914128</v>
          </cell>
          <cell r="J73">
            <v>103.41349431837591</v>
          </cell>
          <cell r="K73">
            <v>56.66099337552091</v>
          </cell>
          <cell r="L73">
            <v>57.040272155524846</v>
          </cell>
          <cell r="M73">
            <v>59.715535091470016</v>
          </cell>
          <cell r="N73">
            <v>62.133729181823909</v>
          </cell>
          <cell r="O73">
            <v>64.098360700276103</v>
          </cell>
          <cell r="P73">
            <v>65.243948519341529</v>
          </cell>
          <cell r="Q73">
            <v>70.639478916276431</v>
          </cell>
          <cell r="R73">
            <v>71.07680307926168</v>
          </cell>
          <cell r="S73">
            <v>63.623648297394368</v>
          </cell>
          <cell r="T73">
            <v>57.800011496889255</v>
          </cell>
          <cell r="U73">
            <v>52.506926822806903</v>
          </cell>
          <cell r="V73">
            <v>58.170950032118718</v>
          </cell>
          <cell r="W73">
            <v>62.663386201899101</v>
          </cell>
          <cell r="X73">
            <v>70.724824000861204</v>
          </cell>
          <cell r="Y73">
            <v>73.609621983768008</v>
          </cell>
          <cell r="Z73">
            <v>75.774504235935893</v>
          </cell>
          <cell r="AA73">
            <v>84.186931530607993</v>
          </cell>
        </row>
        <row r="74">
          <cell r="C74" t="str">
            <v>Guttur</v>
          </cell>
          <cell r="D74">
            <v>17.977027912071502</v>
          </cell>
          <cell r="E74">
            <v>17.167566878075885</v>
          </cell>
          <cell r="F74">
            <v>17.544308552531987</v>
          </cell>
          <cell r="G74">
            <v>16.729248232650342</v>
          </cell>
          <cell r="H74">
            <v>19.570605170202651</v>
          </cell>
          <cell r="I74">
            <v>24.594173501396057</v>
          </cell>
          <cell r="J74">
            <v>29.048734359094354</v>
          </cell>
          <cell r="K74">
            <v>21.585140333531776</v>
          </cell>
          <cell r="L74">
            <v>20.315713370460905</v>
          </cell>
          <cell r="M74">
            <v>17.986606955262054</v>
          </cell>
          <cell r="N74">
            <v>15.27142259408684</v>
          </cell>
          <cell r="O74">
            <v>20.544346378293625</v>
          </cell>
          <cell r="P74">
            <v>16.268620929498145</v>
          </cell>
          <cell r="Q74">
            <v>16.953474939906343</v>
          </cell>
          <cell r="R74">
            <v>18.302276792909886</v>
          </cell>
          <cell r="S74">
            <v>15.51796299936448</v>
          </cell>
          <cell r="T74">
            <v>13.25170995294534</v>
          </cell>
          <cell r="U74">
            <v>9.3050250065733771</v>
          </cell>
          <cell r="V74">
            <v>8.0398874028131573</v>
          </cell>
          <cell r="W74">
            <v>8.6432256830205674</v>
          </cell>
          <cell r="X74">
            <v>8.9687276812686303</v>
          </cell>
          <cell r="Y74">
            <v>8.9967315757938682</v>
          </cell>
          <cell r="Z74">
            <v>9.6920877511080779</v>
          </cell>
          <cell r="AA74">
            <v>11.035740088281946</v>
          </cell>
        </row>
        <row r="75">
          <cell r="D75">
            <v>516.88235491946546</v>
          </cell>
          <cell r="E75">
            <v>546.71664618606906</v>
          </cell>
          <cell r="F75">
            <v>580.07024382634711</v>
          </cell>
          <cell r="G75">
            <v>576.51563140210408</v>
          </cell>
          <cell r="H75">
            <v>570.89349211013723</v>
          </cell>
          <cell r="I75">
            <v>576.68418026073482</v>
          </cell>
          <cell r="J75">
            <v>606.76996329276301</v>
          </cell>
          <cell r="K75">
            <v>533.15296623823485</v>
          </cell>
          <cell r="L75">
            <v>499.14145004040097</v>
          </cell>
          <cell r="M75">
            <v>630.8262791349506</v>
          </cell>
          <cell r="N75">
            <v>759.22925465308208</v>
          </cell>
          <cell r="O75">
            <v>822.5956289868767</v>
          </cell>
          <cell r="P75">
            <v>808.00817283174149</v>
          </cell>
          <cell r="Q75">
            <v>814.64979060195787</v>
          </cell>
          <cell r="R75">
            <v>814.18477927294248</v>
          </cell>
          <cell r="S75">
            <v>661.37558303291416</v>
          </cell>
          <cell r="T75">
            <v>541.20547350379957</v>
          </cell>
          <cell r="U75">
            <v>398.5209281386712</v>
          </cell>
          <cell r="V75">
            <v>352.95105698349755</v>
          </cell>
          <cell r="W75">
            <v>319.51124274899354</v>
          </cell>
          <cell r="X75">
            <v>317.54420978937389</v>
          </cell>
          <cell r="Y75">
            <v>316.03064371697735</v>
          </cell>
          <cell r="Z75">
            <v>460.99093739815879</v>
          </cell>
          <cell r="AA75">
            <v>547.18352426298543</v>
          </cell>
        </row>
        <row r="76">
          <cell r="D76">
            <v>1249.874266810476</v>
          </cell>
          <cell r="E76">
            <v>1375.1502504861373</v>
          </cell>
          <cell r="F76">
            <v>1451.8838711880876</v>
          </cell>
          <cell r="G76">
            <v>1452.1470040408749</v>
          </cell>
          <cell r="H76">
            <v>1488.8811365614815</v>
          </cell>
          <cell r="I76">
            <v>1415.0995549233264</v>
          </cell>
          <cell r="J76">
            <v>1346.6412274188961</v>
          </cell>
          <cell r="K76">
            <v>1113.2536127019011</v>
          </cell>
          <cell r="L76">
            <v>1074.8184433360575</v>
          </cell>
          <cell r="M76">
            <v>1333.7788521605021</v>
          </cell>
          <cell r="N76">
            <v>1543.3120009788936</v>
          </cell>
          <cell r="O76">
            <v>1745.4476682998261</v>
          </cell>
          <cell r="P76">
            <v>1729.6848611682835</v>
          </cell>
          <cell r="Q76">
            <v>1810.2249465782288</v>
          </cell>
          <cell r="R76">
            <v>1775.4985409199567</v>
          </cell>
          <cell r="S76">
            <v>1513.6997007730081</v>
          </cell>
          <cell r="T76">
            <v>1263.5293976676685</v>
          </cell>
          <cell r="U76">
            <v>1007.3021891937344</v>
          </cell>
          <cell r="V76">
            <v>679.80794999933528</v>
          </cell>
          <cell r="W76">
            <v>592.8532549745189</v>
          </cell>
          <cell r="X76">
            <v>600.44350579281877</v>
          </cell>
          <cell r="Y76">
            <v>635.25103771991803</v>
          </cell>
          <cell r="Z76">
            <v>939.95629208019068</v>
          </cell>
          <cell r="AA76">
            <v>1210.652218370496</v>
          </cell>
        </row>
        <row r="77">
          <cell r="C77" t="str">
            <v>Harohalli</v>
          </cell>
          <cell r="D77">
            <v>35</v>
          </cell>
          <cell r="E77">
            <v>35</v>
          </cell>
          <cell r="F77">
            <v>35</v>
          </cell>
          <cell r="G77">
            <v>35</v>
          </cell>
          <cell r="H77">
            <v>35</v>
          </cell>
          <cell r="I77">
            <v>35</v>
          </cell>
          <cell r="J77">
            <v>35</v>
          </cell>
          <cell r="K77">
            <v>35</v>
          </cell>
          <cell r="L77">
            <v>35</v>
          </cell>
          <cell r="M77">
            <v>35</v>
          </cell>
          <cell r="N77">
            <v>35</v>
          </cell>
          <cell r="O77">
            <v>35</v>
          </cell>
          <cell r="P77">
            <v>35</v>
          </cell>
          <cell r="Q77">
            <v>35</v>
          </cell>
          <cell r="R77">
            <v>35</v>
          </cell>
          <cell r="S77">
            <v>35</v>
          </cell>
          <cell r="T77">
            <v>35</v>
          </cell>
          <cell r="U77">
            <v>35</v>
          </cell>
          <cell r="V77">
            <v>35</v>
          </cell>
          <cell r="W77">
            <v>35</v>
          </cell>
          <cell r="X77">
            <v>35</v>
          </cell>
          <cell r="Y77">
            <v>35</v>
          </cell>
          <cell r="Z77">
            <v>35</v>
          </cell>
          <cell r="AA77">
            <v>35</v>
          </cell>
        </row>
        <row r="78">
          <cell r="C78" t="str">
            <v>Tataguni</v>
          </cell>
          <cell r="D78">
            <v>35</v>
          </cell>
          <cell r="E78">
            <v>35</v>
          </cell>
          <cell r="F78">
            <v>35</v>
          </cell>
          <cell r="G78">
            <v>35</v>
          </cell>
          <cell r="H78">
            <v>35</v>
          </cell>
          <cell r="I78">
            <v>35</v>
          </cell>
          <cell r="J78">
            <v>35</v>
          </cell>
          <cell r="K78">
            <v>35</v>
          </cell>
          <cell r="L78">
            <v>35</v>
          </cell>
          <cell r="M78">
            <v>35</v>
          </cell>
          <cell r="N78">
            <v>35</v>
          </cell>
          <cell r="O78">
            <v>35</v>
          </cell>
          <cell r="P78">
            <v>35</v>
          </cell>
          <cell r="Q78">
            <v>35</v>
          </cell>
          <cell r="R78">
            <v>35</v>
          </cell>
          <cell r="S78">
            <v>35</v>
          </cell>
          <cell r="T78">
            <v>35</v>
          </cell>
          <cell r="U78">
            <v>35</v>
          </cell>
          <cell r="V78">
            <v>35</v>
          </cell>
          <cell r="W78">
            <v>35</v>
          </cell>
          <cell r="X78">
            <v>35</v>
          </cell>
          <cell r="Y78">
            <v>35</v>
          </cell>
          <cell r="Z78">
            <v>35</v>
          </cell>
          <cell r="AA78">
            <v>35</v>
          </cell>
        </row>
        <row r="79">
          <cell r="C79" t="str">
            <v>CPRI</v>
          </cell>
          <cell r="D79">
            <v>5</v>
          </cell>
          <cell r="E79">
            <v>5</v>
          </cell>
          <cell r="F79">
            <v>5</v>
          </cell>
          <cell r="G79">
            <v>5</v>
          </cell>
          <cell r="H79">
            <v>5</v>
          </cell>
          <cell r="I79">
            <v>5</v>
          </cell>
          <cell r="J79">
            <v>5</v>
          </cell>
          <cell r="K79">
            <v>5</v>
          </cell>
          <cell r="L79">
            <v>5</v>
          </cell>
          <cell r="M79">
            <v>5</v>
          </cell>
          <cell r="N79">
            <v>5</v>
          </cell>
          <cell r="O79">
            <v>5</v>
          </cell>
          <cell r="P79">
            <v>5</v>
          </cell>
          <cell r="Q79">
            <v>5</v>
          </cell>
          <cell r="R79">
            <v>5</v>
          </cell>
          <cell r="S79">
            <v>5</v>
          </cell>
          <cell r="T79">
            <v>5</v>
          </cell>
          <cell r="U79">
            <v>5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5</v>
          </cell>
          <cell r="AA79">
            <v>5</v>
          </cell>
        </row>
        <row r="80">
          <cell r="C80" t="str">
            <v>ITPL</v>
          </cell>
          <cell r="D80">
            <v>8</v>
          </cell>
          <cell r="E80">
            <v>8</v>
          </cell>
          <cell r="F80">
            <v>8</v>
          </cell>
          <cell r="G80">
            <v>8</v>
          </cell>
          <cell r="H80">
            <v>8</v>
          </cell>
          <cell r="I80">
            <v>8</v>
          </cell>
          <cell r="J80">
            <v>8</v>
          </cell>
          <cell r="K80">
            <v>8</v>
          </cell>
          <cell r="L80">
            <v>8</v>
          </cell>
          <cell r="M80">
            <v>8</v>
          </cell>
          <cell r="N80">
            <v>8</v>
          </cell>
          <cell r="O80">
            <v>8</v>
          </cell>
          <cell r="P80">
            <v>8</v>
          </cell>
          <cell r="Q80">
            <v>8</v>
          </cell>
          <cell r="R80">
            <v>8</v>
          </cell>
          <cell r="S80">
            <v>8</v>
          </cell>
          <cell r="T80">
            <v>8</v>
          </cell>
          <cell r="U80">
            <v>8</v>
          </cell>
          <cell r="V80">
            <v>8</v>
          </cell>
          <cell r="W80">
            <v>8</v>
          </cell>
          <cell r="X80">
            <v>8</v>
          </cell>
          <cell r="Y80">
            <v>8</v>
          </cell>
          <cell r="Z80">
            <v>8</v>
          </cell>
          <cell r="AA80">
            <v>8</v>
          </cell>
        </row>
        <row r="81">
          <cell r="C81" t="str">
            <v>Railway</v>
          </cell>
          <cell r="D81">
            <v>17.666666666666668</v>
          </cell>
          <cell r="E81">
            <v>5.666666666666667</v>
          </cell>
          <cell r="F81">
            <v>22.333333333333332</v>
          </cell>
          <cell r="G81">
            <v>14.666666666666668</v>
          </cell>
          <cell r="H81">
            <v>15.333333333333332</v>
          </cell>
          <cell r="I81">
            <v>13</v>
          </cell>
          <cell r="J81">
            <v>10.666666666666666</v>
          </cell>
          <cell r="K81">
            <v>29</v>
          </cell>
          <cell r="L81">
            <v>22.666666666666668</v>
          </cell>
          <cell r="M81">
            <v>37</v>
          </cell>
          <cell r="N81">
            <v>31.333333333333336</v>
          </cell>
          <cell r="O81">
            <v>13</v>
          </cell>
          <cell r="P81">
            <v>32.333333333333336</v>
          </cell>
          <cell r="Q81">
            <v>21</v>
          </cell>
          <cell r="R81">
            <v>13</v>
          </cell>
          <cell r="S81">
            <v>29</v>
          </cell>
          <cell r="T81">
            <v>28</v>
          </cell>
          <cell r="U81">
            <v>28.666666666666668</v>
          </cell>
          <cell r="V81">
            <v>13.333333333333334</v>
          </cell>
          <cell r="W81">
            <v>28</v>
          </cell>
          <cell r="X81">
            <v>31</v>
          </cell>
          <cell r="Y81">
            <v>28</v>
          </cell>
          <cell r="Z81">
            <v>35</v>
          </cell>
          <cell r="AA81">
            <v>7.3333333333333339</v>
          </cell>
        </row>
        <row r="82">
          <cell r="C82" t="str">
            <v>Toyota</v>
          </cell>
          <cell r="D82">
            <v>3</v>
          </cell>
          <cell r="E82">
            <v>2</v>
          </cell>
          <cell r="F82">
            <v>2</v>
          </cell>
          <cell r="G82">
            <v>2</v>
          </cell>
          <cell r="H82">
            <v>2</v>
          </cell>
          <cell r="I82">
            <v>3</v>
          </cell>
          <cell r="J82">
            <v>7</v>
          </cell>
          <cell r="K82">
            <v>8</v>
          </cell>
          <cell r="L82">
            <v>8</v>
          </cell>
          <cell r="M82">
            <v>9</v>
          </cell>
          <cell r="N82">
            <v>9</v>
          </cell>
          <cell r="O82">
            <v>9</v>
          </cell>
          <cell r="P82">
            <v>7</v>
          </cell>
          <cell r="Q82">
            <v>7</v>
          </cell>
          <cell r="R82">
            <v>9</v>
          </cell>
          <cell r="S82">
            <v>5</v>
          </cell>
          <cell r="T82">
            <v>4</v>
          </cell>
          <cell r="U82">
            <v>4</v>
          </cell>
          <cell r="V82">
            <v>3</v>
          </cell>
          <cell r="W82">
            <v>3</v>
          </cell>
          <cell r="X82">
            <v>3</v>
          </cell>
          <cell r="Y82">
            <v>3</v>
          </cell>
          <cell r="Z82">
            <v>3</v>
          </cell>
          <cell r="AA82">
            <v>3</v>
          </cell>
        </row>
        <row r="83">
          <cell r="D83">
            <v>103.66666666666667</v>
          </cell>
          <cell r="E83">
            <v>90.666666666666671</v>
          </cell>
          <cell r="F83">
            <v>107.33333333333333</v>
          </cell>
          <cell r="G83">
            <v>99.666666666666671</v>
          </cell>
          <cell r="H83">
            <v>100.33333333333333</v>
          </cell>
          <cell r="I83">
            <v>99</v>
          </cell>
          <cell r="J83">
            <v>100.66666666666667</v>
          </cell>
          <cell r="K83">
            <v>120</v>
          </cell>
          <cell r="L83">
            <v>113.66666666666667</v>
          </cell>
          <cell r="M83">
            <v>129</v>
          </cell>
          <cell r="N83">
            <v>123.33333333333334</v>
          </cell>
          <cell r="O83">
            <v>105</v>
          </cell>
          <cell r="P83">
            <v>122.33333333333334</v>
          </cell>
          <cell r="Q83">
            <v>111</v>
          </cell>
          <cell r="R83">
            <v>105</v>
          </cell>
          <cell r="S83">
            <v>117</v>
          </cell>
          <cell r="T83">
            <v>115</v>
          </cell>
          <cell r="U83">
            <v>115.66666666666667</v>
          </cell>
          <cell r="V83">
            <v>99.333333333333329</v>
          </cell>
          <cell r="W83">
            <v>114</v>
          </cell>
          <cell r="X83">
            <v>117</v>
          </cell>
          <cell r="Y83">
            <v>114</v>
          </cell>
          <cell r="Z83">
            <v>121</v>
          </cell>
          <cell r="AA83">
            <v>93.333333333333329</v>
          </cell>
        </row>
        <row r="84">
          <cell r="D84">
            <v>4395.2887323728419</v>
          </cell>
          <cell r="E84">
            <v>4406.2598608145017</v>
          </cell>
          <cell r="F84">
            <v>4460.1866434751882</v>
          </cell>
          <cell r="G84">
            <v>4530.4649420599426</v>
          </cell>
          <cell r="H84">
            <v>4574.8246517659145</v>
          </cell>
          <cell r="I84">
            <v>4636.5822269161108</v>
          </cell>
          <cell r="J84">
            <v>4926.2309278543053</v>
          </cell>
          <cell r="K84">
            <v>5218.7689966703074</v>
          </cell>
          <cell r="L84">
            <v>5495.4224636904692</v>
          </cell>
          <cell r="M84">
            <v>6054.5451882279285</v>
          </cell>
          <cell r="N84">
            <v>6470.6549538579911</v>
          </cell>
          <cell r="O84">
            <v>6713.8501810103398</v>
          </cell>
          <cell r="P84">
            <v>6751.270724658556</v>
          </cell>
          <cell r="Q84">
            <v>6629.8540380366439</v>
          </cell>
          <cell r="R84">
            <v>6307.5416359555547</v>
          </cell>
          <cell r="S84">
            <v>5845.2910773026924</v>
          </cell>
          <cell r="T84">
            <v>5449.0757112042465</v>
          </cell>
          <cell r="U84">
            <v>4989.5167536617555</v>
          </cell>
          <cell r="V84">
            <v>4703.0169925316204</v>
          </cell>
          <cell r="W84">
            <v>4645.0402634225356</v>
          </cell>
          <cell r="X84">
            <v>4502.0461431897093</v>
          </cell>
          <cell r="Y84">
            <v>4454.1908951765226</v>
          </cell>
          <cell r="Z84">
            <v>4435.2643952184862</v>
          </cell>
          <cell r="AA84">
            <v>4443.9023918675148</v>
          </cell>
        </row>
        <row r="85">
          <cell r="D85">
            <v>3437.8513354478869</v>
          </cell>
          <cell r="E85">
            <v>3437.8513354478869</v>
          </cell>
          <cell r="F85">
            <v>3437.8513354478869</v>
          </cell>
          <cell r="G85">
            <v>3437.8513354478869</v>
          </cell>
          <cell r="H85">
            <v>3437.8513354478869</v>
          </cell>
          <cell r="I85">
            <v>3761.356335447887</v>
          </cell>
          <cell r="J85">
            <v>3858.407835447887</v>
          </cell>
          <cell r="K85">
            <v>3858.407835447887</v>
          </cell>
          <cell r="L85">
            <v>3858.407835447887</v>
          </cell>
          <cell r="M85">
            <v>3867.6508354478874</v>
          </cell>
          <cell r="N85">
            <v>3877.8181354478875</v>
          </cell>
          <cell r="O85">
            <v>3877.8181354478875</v>
          </cell>
          <cell r="P85">
            <v>3745.1810854478872</v>
          </cell>
          <cell r="Q85">
            <v>3745.1810854478872</v>
          </cell>
          <cell r="R85">
            <v>3746.5675354478876</v>
          </cell>
          <cell r="S85">
            <v>3747.4918354478868</v>
          </cell>
          <cell r="T85">
            <v>3747.4918354478868</v>
          </cell>
          <cell r="U85">
            <v>3747.4918354478868</v>
          </cell>
          <cell r="V85">
            <v>3947.1406354478868</v>
          </cell>
          <cell r="W85">
            <v>3956.3836354478872</v>
          </cell>
          <cell r="X85">
            <v>3956.3836354478872</v>
          </cell>
          <cell r="Y85">
            <v>3956.3836354478872</v>
          </cell>
          <cell r="Z85">
            <v>3816.8143354478871</v>
          </cell>
          <cell r="AA85">
            <v>3484.0663354478875</v>
          </cell>
        </row>
        <row r="86">
          <cell r="D86">
            <v>3532.7054303422988</v>
          </cell>
          <cell r="E86">
            <v>3532.7054303422988</v>
          </cell>
          <cell r="F86">
            <v>3532.7054303422988</v>
          </cell>
          <cell r="G86">
            <v>3532.7054303422988</v>
          </cell>
          <cell r="H86">
            <v>3532.7054303422988</v>
          </cell>
          <cell r="I86">
            <v>3579.3884303422988</v>
          </cell>
          <cell r="J86">
            <v>3714.7691303422989</v>
          </cell>
          <cell r="K86">
            <v>3714.7691303422989</v>
          </cell>
          <cell r="L86">
            <v>3714.7691303422989</v>
          </cell>
          <cell r="M86">
            <v>3714.7691303422989</v>
          </cell>
          <cell r="N86">
            <v>3672.7544303422983</v>
          </cell>
          <cell r="O86">
            <v>3668.0861303422989</v>
          </cell>
          <cell r="P86">
            <v>3539.7078803422987</v>
          </cell>
          <cell r="Q86">
            <v>3539.7078803422987</v>
          </cell>
          <cell r="R86">
            <v>3541.1083703422987</v>
          </cell>
          <cell r="S86">
            <v>3542.0420303422989</v>
          </cell>
          <cell r="T86">
            <v>3542.0420303422989</v>
          </cell>
          <cell r="U86">
            <v>3542.0420303422989</v>
          </cell>
          <cell r="V86">
            <v>3719.4374303422983</v>
          </cell>
          <cell r="W86">
            <v>3728.7740303422984</v>
          </cell>
          <cell r="X86">
            <v>3728.7740303422984</v>
          </cell>
          <cell r="Y86">
            <v>3728.7740303422984</v>
          </cell>
          <cell r="Z86">
            <v>3668.0861303422989</v>
          </cell>
          <cell r="AA86">
            <v>3532.7054303422988</v>
          </cell>
        </row>
        <row r="87">
          <cell r="D87">
            <v>3532.7054303422988</v>
          </cell>
          <cell r="E87">
            <v>3532.7054303422988</v>
          </cell>
          <cell r="F87">
            <v>3532.7054303422988</v>
          </cell>
          <cell r="G87">
            <v>3532.7054303422988</v>
          </cell>
          <cell r="H87">
            <v>3532.7054303422988</v>
          </cell>
          <cell r="I87">
            <v>3579.3884303422988</v>
          </cell>
          <cell r="J87">
            <v>3714.7691303422989</v>
          </cell>
          <cell r="K87">
            <v>3714.7691303422989</v>
          </cell>
          <cell r="L87">
            <v>3714.7691303422989</v>
          </cell>
          <cell r="M87">
            <v>3714.7691303422989</v>
          </cell>
          <cell r="N87">
            <v>3672.7544303422983</v>
          </cell>
          <cell r="O87">
            <v>3668.0861303422989</v>
          </cell>
          <cell r="P87">
            <v>3539.7078803422987</v>
          </cell>
          <cell r="Q87">
            <v>3539.7078803422987</v>
          </cell>
          <cell r="R87">
            <v>3541.1083703422987</v>
          </cell>
          <cell r="S87">
            <v>3542.0420303422989</v>
          </cell>
          <cell r="T87">
            <v>3542.0420303422989</v>
          </cell>
          <cell r="U87">
            <v>3542.0420303422989</v>
          </cell>
          <cell r="V87">
            <v>3719.4374303422983</v>
          </cell>
          <cell r="W87">
            <v>3728.7740303422984</v>
          </cell>
          <cell r="X87">
            <v>3728.7740303422984</v>
          </cell>
          <cell r="Y87">
            <v>3728.7740303422984</v>
          </cell>
          <cell r="Z87">
            <v>3668.0861303422989</v>
          </cell>
          <cell r="AA87">
            <v>3532.7054303422988</v>
          </cell>
        </row>
        <row r="88">
          <cell r="D88">
            <v>1944.2486747828891</v>
          </cell>
          <cell r="E88">
            <v>2004.9393695818799</v>
          </cell>
          <cell r="F88">
            <v>2088.9198704171567</v>
          </cell>
          <cell r="G88">
            <v>2139.4854521087245</v>
          </cell>
          <cell r="H88">
            <v>2104.8463934723022</v>
          </cell>
          <cell r="I88">
            <v>2031.8561993480598</v>
          </cell>
          <cell r="J88">
            <v>1891.328822979342</v>
          </cell>
          <cell r="K88">
            <v>1189.0515264797418</v>
          </cell>
          <cell r="L88">
            <v>943.504889600963</v>
          </cell>
          <cell r="M88">
            <v>962.39324856968233</v>
          </cell>
          <cell r="N88">
            <v>1016.9793540596256</v>
          </cell>
          <cell r="O88">
            <v>1079.8750786082237</v>
          </cell>
          <cell r="P88">
            <v>1055.5238161444208</v>
          </cell>
          <cell r="Q88">
            <v>1133.6110998940881</v>
          </cell>
          <cell r="R88">
            <v>1236.950884221359</v>
          </cell>
          <cell r="S88">
            <v>1261.3843296643345</v>
          </cell>
          <cell r="T88">
            <v>1284.546193653312</v>
          </cell>
          <cell r="U88">
            <v>1199.949960450409</v>
          </cell>
          <cell r="V88">
            <v>1281.1484649286704</v>
          </cell>
          <cell r="W88">
            <v>1123.3473970469313</v>
          </cell>
          <cell r="X88">
            <v>1271.6929520598892</v>
          </cell>
          <cell r="Y88">
            <v>1418.2114764741018</v>
          </cell>
          <cell r="Z88">
            <v>1625.8581832875821</v>
          </cell>
          <cell r="AA88">
            <v>1759.3731278261962</v>
          </cell>
        </row>
        <row r="90">
          <cell r="D90">
            <v>-743.31595997985914</v>
          </cell>
          <cell r="E90">
            <v>-793.57944493500872</v>
          </cell>
          <cell r="F90">
            <v>-904.93741635840752</v>
          </cell>
          <cell r="G90">
            <v>-975.68569171911486</v>
          </cell>
          <cell r="H90">
            <v>-932.1470516601089</v>
          </cell>
          <cell r="I90">
            <v>-848.27381011898115</v>
          </cell>
          <cell r="J90">
            <v>-666.07280067886768</v>
          </cell>
          <cell r="K90">
            <v>232.6426737448669</v>
          </cell>
          <cell r="L90">
            <v>607.61323065678607</v>
          </cell>
          <cell r="M90">
            <v>729.954019343254</v>
          </cell>
          <cell r="N90">
            <v>862.37039207125235</v>
          </cell>
          <cell r="O90">
            <v>729.32011708934533</v>
          </cell>
          <cell r="P90">
            <v>649.97640888694013</v>
          </cell>
          <cell r="Q90">
            <v>505.01036777347872</v>
          </cell>
          <cell r="R90">
            <v>417.1669891582028</v>
          </cell>
          <cell r="S90">
            <v>344.24551989046722</v>
          </cell>
          <cell r="T90">
            <v>282.02065845290417</v>
          </cell>
          <cell r="U90">
            <v>176.4265509799352</v>
          </cell>
          <cell r="V90">
            <v>85.963556883426008</v>
          </cell>
          <cell r="W90">
            <v>367.75122713144037</v>
          </cell>
          <cell r="X90">
            <v>186.03453260601009</v>
          </cell>
          <cell r="Y90">
            <v>-23.726632537100159</v>
          </cell>
          <cell r="Z90">
            <v>-312.7934141243104</v>
          </cell>
          <cell r="AA90">
            <v>-509.70032717748063</v>
          </cell>
        </row>
        <row r="93">
          <cell r="D93">
            <v>3532.7054303422988</v>
          </cell>
        </row>
        <row r="95">
          <cell r="D95">
            <v>3193.8817387408312</v>
          </cell>
          <cell r="E95">
            <v>3193.8817387408312</v>
          </cell>
          <cell r="F95">
            <v>3193.8817387408312</v>
          </cell>
          <cell r="G95">
            <v>3193.8817387408312</v>
          </cell>
          <cell r="H95">
            <v>3193.8817387408312</v>
          </cell>
          <cell r="I95">
            <v>3333.9307387408317</v>
          </cell>
          <cell r="J95">
            <v>3679.3849387408313</v>
          </cell>
          <cell r="K95">
            <v>3679.3849387408313</v>
          </cell>
          <cell r="L95">
            <v>3679.3849387408313</v>
          </cell>
          <cell r="M95">
            <v>3679.3849387408313</v>
          </cell>
          <cell r="N95">
            <v>3637.3702387408316</v>
          </cell>
          <cell r="O95">
            <v>3632.7019387408313</v>
          </cell>
          <cell r="P95">
            <v>3457.640688740832</v>
          </cell>
          <cell r="Q95">
            <v>3457.640688740832</v>
          </cell>
          <cell r="R95">
            <v>3459.0411787408316</v>
          </cell>
          <cell r="S95">
            <v>3459.9748387408313</v>
          </cell>
          <cell r="T95">
            <v>3459.9748387408313</v>
          </cell>
          <cell r="U95">
            <v>3459.9748387408313</v>
          </cell>
          <cell r="V95">
            <v>3707.3947387408316</v>
          </cell>
          <cell r="W95">
            <v>3716.7313387408317</v>
          </cell>
          <cell r="X95">
            <v>3716.7313387408317</v>
          </cell>
          <cell r="Y95">
            <v>3716.7313387408317</v>
          </cell>
          <cell r="Z95">
            <v>3469.3114387408314</v>
          </cell>
          <cell r="AA95">
            <v>3193.8817387408312</v>
          </cell>
        </row>
        <row r="97">
          <cell r="D97">
            <v>404.4922683783916</v>
          </cell>
          <cell r="E97">
            <v>454.75575333354118</v>
          </cell>
          <cell r="F97">
            <v>566.11372475693997</v>
          </cell>
          <cell r="G97">
            <v>636.86200011764731</v>
          </cell>
          <cell r="H97">
            <v>593.32336005864136</v>
          </cell>
          <cell r="I97">
            <v>602.81611851751404</v>
          </cell>
          <cell r="J97">
            <v>630.68860907740009</v>
          </cell>
          <cell r="K97">
            <v>-268.02686534633449</v>
          </cell>
          <cell r="L97">
            <v>-642.99742225825366</v>
          </cell>
          <cell r="M97">
            <v>-765.3382109447216</v>
          </cell>
          <cell r="N97">
            <v>-897.75458367271904</v>
          </cell>
          <cell r="O97">
            <v>-764.70430869081292</v>
          </cell>
          <cell r="P97">
            <v>-732.04360048840681</v>
          </cell>
          <cell r="Q97">
            <v>-587.07755937494539</v>
          </cell>
          <cell r="R97">
            <v>-499.23418075966993</v>
          </cell>
          <cell r="S97">
            <v>-426.31271149193481</v>
          </cell>
          <cell r="T97">
            <v>-364.08785005437176</v>
          </cell>
          <cell r="U97">
            <v>-258.49374258140278</v>
          </cell>
          <cell r="V97">
            <v>-98.006248484892694</v>
          </cell>
          <cell r="W97">
            <v>-379.79391873290706</v>
          </cell>
          <cell r="X97">
            <v>-198.07722420747677</v>
          </cell>
          <cell r="Y97">
            <v>11.683940935633473</v>
          </cell>
          <cell r="Z97">
            <v>114.01872252284284</v>
          </cell>
          <cell r="AA97">
            <v>170.87663557601309</v>
          </cell>
        </row>
        <row r="99">
          <cell r="D99">
            <v>-648.46186508544724</v>
          </cell>
          <cell r="E99">
            <v>-698.72535004059682</v>
          </cell>
          <cell r="F99">
            <v>-810.08332146399562</v>
          </cell>
          <cell r="G99">
            <v>-880.83159682470296</v>
          </cell>
          <cell r="H99">
            <v>-837.292956765697</v>
          </cell>
          <cell r="I99">
            <v>-1030.2417152245694</v>
          </cell>
          <cell r="J99">
            <v>-809.71150578445577</v>
          </cell>
          <cell r="K99">
            <v>89.00396863927881</v>
          </cell>
          <cell r="L99">
            <v>463.97452555119798</v>
          </cell>
          <cell r="M99">
            <v>577.07231423766552</v>
          </cell>
          <cell r="N99">
            <v>657.30668696566318</v>
          </cell>
          <cell r="O99">
            <v>519.58811198375679</v>
          </cell>
          <cell r="P99">
            <v>444.50320378135166</v>
          </cell>
          <cell r="Q99">
            <v>299.53716266789024</v>
          </cell>
          <cell r="R99">
            <v>211.70782405261389</v>
          </cell>
          <cell r="S99">
            <v>138.79571478487924</v>
          </cell>
          <cell r="T99">
            <v>76.570853347316188</v>
          </cell>
          <cell r="U99">
            <v>-29.023254125652784</v>
          </cell>
          <cell r="V99">
            <v>-141.73964822216249</v>
          </cell>
          <cell r="W99">
            <v>140.14162202585158</v>
          </cell>
          <cell r="X99">
            <v>-41.57507249957871</v>
          </cell>
          <cell r="Y99">
            <v>-251.33623764268896</v>
          </cell>
          <cell r="Z99">
            <v>-461.52161922989853</v>
          </cell>
          <cell r="AA99">
            <v>-461.06123228306933</v>
          </cell>
        </row>
      </sheetData>
      <sheetData sheetId="3">
        <row r="3">
          <cell r="B3" t="str">
            <v>Stations</v>
          </cell>
          <cell r="C3">
            <v>0</v>
          </cell>
          <cell r="D3">
            <v>4.1666666666666664E-2</v>
          </cell>
          <cell r="E3">
            <v>8.3333333333333329E-2</v>
          </cell>
          <cell r="F3">
            <v>0.125</v>
          </cell>
          <cell r="G3">
            <v>0.16666666666666666</v>
          </cell>
          <cell r="H3">
            <v>0.20833333333333334</v>
          </cell>
          <cell r="I3">
            <v>0.25</v>
          </cell>
          <cell r="J3">
            <v>0.29166666666666669</v>
          </cell>
          <cell r="K3">
            <v>0.33333333333333331</v>
          </cell>
          <cell r="L3">
            <v>0.375</v>
          </cell>
          <cell r="M3">
            <v>0.41666666666666669</v>
          </cell>
          <cell r="N3">
            <v>0.45833333333333331</v>
          </cell>
          <cell r="O3">
            <v>0.5</v>
          </cell>
          <cell r="P3">
            <v>0.54166666666666663</v>
          </cell>
          <cell r="Q3">
            <v>0.58333333333333337</v>
          </cell>
          <cell r="R3">
            <v>0.625</v>
          </cell>
          <cell r="S3">
            <v>0.66666666666666663</v>
          </cell>
          <cell r="T3">
            <v>0.70833333333333337</v>
          </cell>
          <cell r="U3">
            <v>0.75</v>
          </cell>
          <cell r="V3">
            <v>0.79166666666666663</v>
          </cell>
          <cell r="W3">
            <v>0.83333333333333337</v>
          </cell>
          <cell r="X3">
            <v>0.875</v>
          </cell>
          <cell r="Y3">
            <v>0.91666666666666663</v>
          </cell>
          <cell r="Z3">
            <v>0.95833333333333337</v>
          </cell>
        </row>
        <row r="4">
          <cell r="B4" t="str">
            <v>BMAZ</v>
          </cell>
        </row>
        <row r="5">
          <cell r="B5" t="str">
            <v>A Station</v>
          </cell>
          <cell r="C5">
            <v>42</v>
          </cell>
          <cell r="D5">
            <v>37</v>
          </cell>
          <cell r="E5">
            <v>35</v>
          </cell>
          <cell r="F5">
            <v>34</v>
          </cell>
          <cell r="G5">
            <v>34</v>
          </cell>
          <cell r="H5">
            <v>37</v>
          </cell>
          <cell r="I5">
            <v>42</v>
          </cell>
          <cell r="J5">
            <v>49</v>
          </cell>
          <cell r="K5">
            <v>59</v>
          </cell>
          <cell r="L5">
            <v>69</v>
          </cell>
          <cell r="M5">
            <v>71</v>
          </cell>
          <cell r="N5">
            <v>75</v>
          </cell>
          <cell r="O5">
            <v>74</v>
          </cell>
          <cell r="P5">
            <v>72</v>
          </cell>
          <cell r="Q5">
            <v>69</v>
          </cell>
          <cell r="R5">
            <v>67</v>
          </cell>
          <cell r="S5">
            <v>66</v>
          </cell>
          <cell r="T5">
            <v>66</v>
          </cell>
          <cell r="U5">
            <v>70</v>
          </cell>
          <cell r="V5">
            <v>72</v>
          </cell>
          <cell r="W5">
            <v>68</v>
          </cell>
          <cell r="X5">
            <v>63</v>
          </cell>
          <cell r="Y5">
            <v>54</v>
          </cell>
          <cell r="Z5">
            <v>47</v>
          </cell>
        </row>
        <row r="6">
          <cell r="B6" t="str">
            <v>EDC</v>
          </cell>
          <cell r="C6">
            <v>60</v>
          </cell>
          <cell r="D6">
            <v>54</v>
          </cell>
          <cell r="E6">
            <v>51</v>
          </cell>
          <cell r="F6">
            <v>50</v>
          </cell>
          <cell r="G6">
            <v>50</v>
          </cell>
          <cell r="H6">
            <v>53</v>
          </cell>
          <cell r="I6">
            <v>60</v>
          </cell>
          <cell r="J6">
            <v>72</v>
          </cell>
          <cell r="K6">
            <v>85</v>
          </cell>
          <cell r="L6">
            <v>95</v>
          </cell>
          <cell r="M6">
            <v>98</v>
          </cell>
          <cell r="N6">
            <v>101</v>
          </cell>
          <cell r="O6">
            <v>99</v>
          </cell>
          <cell r="P6">
            <v>96</v>
          </cell>
          <cell r="Q6">
            <v>90</v>
          </cell>
          <cell r="R6">
            <v>88</v>
          </cell>
          <cell r="S6">
            <v>85</v>
          </cell>
          <cell r="T6">
            <v>86</v>
          </cell>
          <cell r="U6">
            <v>92</v>
          </cell>
          <cell r="V6">
            <v>98</v>
          </cell>
          <cell r="W6">
            <v>92</v>
          </cell>
          <cell r="X6">
            <v>87</v>
          </cell>
          <cell r="Y6">
            <v>78</v>
          </cell>
          <cell r="Z6">
            <v>67</v>
          </cell>
        </row>
        <row r="7">
          <cell r="B7" t="str">
            <v>EPIP</v>
          </cell>
          <cell r="C7">
            <v>90</v>
          </cell>
          <cell r="D7">
            <v>84</v>
          </cell>
          <cell r="E7">
            <v>81</v>
          </cell>
          <cell r="F7">
            <v>79</v>
          </cell>
          <cell r="G7">
            <v>80</v>
          </cell>
          <cell r="H7">
            <v>84</v>
          </cell>
          <cell r="I7">
            <v>94</v>
          </cell>
          <cell r="J7">
            <v>109</v>
          </cell>
          <cell r="K7">
            <v>120</v>
          </cell>
          <cell r="L7">
            <v>126</v>
          </cell>
          <cell r="M7">
            <v>130</v>
          </cell>
          <cell r="N7">
            <v>125</v>
          </cell>
          <cell r="O7">
            <v>123</v>
          </cell>
          <cell r="P7">
            <v>120</v>
          </cell>
          <cell r="Q7">
            <v>112</v>
          </cell>
          <cell r="R7">
            <v>109</v>
          </cell>
          <cell r="S7">
            <v>110</v>
          </cell>
          <cell r="T7">
            <v>112</v>
          </cell>
          <cell r="U7">
            <v>116</v>
          </cell>
          <cell r="V7">
            <v>125</v>
          </cell>
          <cell r="W7">
            <v>117</v>
          </cell>
          <cell r="X7">
            <v>117</v>
          </cell>
          <cell r="Y7">
            <v>108</v>
          </cell>
          <cell r="Z7">
            <v>98</v>
          </cell>
        </row>
        <row r="8">
          <cell r="B8" t="str">
            <v>Hebbal</v>
          </cell>
          <cell r="C8">
            <v>69</v>
          </cell>
          <cell r="D8">
            <v>61</v>
          </cell>
          <cell r="E8">
            <v>59</v>
          </cell>
          <cell r="F8">
            <v>58</v>
          </cell>
          <cell r="G8">
            <v>58</v>
          </cell>
          <cell r="H8">
            <v>65</v>
          </cell>
          <cell r="I8">
            <v>80</v>
          </cell>
          <cell r="J8">
            <v>94</v>
          </cell>
          <cell r="K8">
            <v>116</v>
          </cell>
          <cell r="L8">
            <v>128</v>
          </cell>
          <cell r="M8">
            <v>120</v>
          </cell>
          <cell r="N8">
            <v>117</v>
          </cell>
          <cell r="O8">
            <v>113</v>
          </cell>
          <cell r="P8">
            <v>109</v>
          </cell>
          <cell r="Q8">
            <v>98</v>
          </cell>
          <cell r="R8">
            <v>94</v>
          </cell>
          <cell r="S8">
            <v>95</v>
          </cell>
          <cell r="T8">
            <v>96</v>
          </cell>
          <cell r="U8">
            <v>106</v>
          </cell>
          <cell r="V8">
            <v>114</v>
          </cell>
          <cell r="W8">
            <v>110</v>
          </cell>
          <cell r="X8">
            <v>104</v>
          </cell>
          <cell r="Y8">
            <v>93</v>
          </cell>
          <cell r="Z8">
            <v>80</v>
          </cell>
        </row>
        <row r="9">
          <cell r="B9" t="str">
            <v>Hoody</v>
          </cell>
          <cell r="C9">
            <v>93</v>
          </cell>
          <cell r="D9">
            <v>87</v>
          </cell>
          <cell r="E9">
            <v>86</v>
          </cell>
          <cell r="F9">
            <v>85</v>
          </cell>
          <cell r="G9">
            <v>87</v>
          </cell>
          <cell r="H9">
            <v>90</v>
          </cell>
          <cell r="I9">
            <v>98</v>
          </cell>
          <cell r="J9">
            <v>114</v>
          </cell>
          <cell r="K9">
            <v>131</v>
          </cell>
          <cell r="L9">
            <v>143</v>
          </cell>
          <cell r="M9">
            <v>150</v>
          </cell>
          <cell r="N9">
            <v>146</v>
          </cell>
          <cell r="O9">
            <v>142</v>
          </cell>
          <cell r="P9">
            <v>138</v>
          </cell>
          <cell r="Q9">
            <v>132</v>
          </cell>
          <cell r="R9">
            <v>131</v>
          </cell>
          <cell r="S9">
            <v>131</v>
          </cell>
          <cell r="T9">
            <v>132</v>
          </cell>
          <cell r="U9">
            <v>134</v>
          </cell>
          <cell r="V9">
            <v>136</v>
          </cell>
          <cell r="W9">
            <v>129</v>
          </cell>
          <cell r="X9">
            <v>125</v>
          </cell>
          <cell r="Y9">
            <v>117</v>
          </cell>
          <cell r="Z9">
            <v>104</v>
          </cell>
        </row>
        <row r="10">
          <cell r="B10" t="str">
            <v>HSR Layout</v>
          </cell>
          <cell r="C10">
            <v>99</v>
          </cell>
          <cell r="D10">
            <v>90</v>
          </cell>
          <cell r="E10">
            <v>85</v>
          </cell>
          <cell r="F10">
            <v>84</v>
          </cell>
          <cell r="G10">
            <v>83</v>
          </cell>
          <cell r="H10">
            <v>88</v>
          </cell>
          <cell r="I10">
            <v>101</v>
          </cell>
          <cell r="J10">
            <v>122</v>
          </cell>
          <cell r="K10">
            <v>154</v>
          </cell>
          <cell r="L10">
            <v>181</v>
          </cell>
          <cell r="M10">
            <v>185</v>
          </cell>
          <cell r="N10">
            <v>181</v>
          </cell>
          <cell r="O10">
            <v>174</v>
          </cell>
          <cell r="P10">
            <v>166</v>
          </cell>
          <cell r="Q10">
            <v>158</v>
          </cell>
          <cell r="R10">
            <v>151</v>
          </cell>
          <cell r="S10">
            <v>147</v>
          </cell>
          <cell r="T10">
            <v>151</v>
          </cell>
          <cell r="U10">
            <v>157</v>
          </cell>
          <cell r="V10">
            <v>163</v>
          </cell>
          <cell r="W10">
            <v>155</v>
          </cell>
          <cell r="X10">
            <v>144</v>
          </cell>
          <cell r="Y10">
            <v>131</v>
          </cell>
          <cell r="Z10">
            <v>116</v>
          </cell>
        </row>
        <row r="11">
          <cell r="B11" t="str">
            <v>HAL</v>
          </cell>
          <cell r="C11">
            <v>91</v>
          </cell>
          <cell r="D11">
            <v>84</v>
          </cell>
          <cell r="E11">
            <v>81</v>
          </cell>
          <cell r="F11">
            <v>80</v>
          </cell>
          <cell r="G11">
            <v>80</v>
          </cell>
          <cell r="H11">
            <v>85</v>
          </cell>
          <cell r="I11">
            <v>98</v>
          </cell>
          <cell r="J11">
            <v>114</v>
          </cell>
          <cell r="K11">
            <v>133</v>
          </cell>
          <cell r="L11">
            <v>148</v>
          </cell>
          <cell r="M11">
            <v>149</v>
          </cell>
          <cell r="N11">
            <v>142</v>
          </cell>
          <cell r="O11">
            <v>135</v>
          </cell>
          <cell r="P11">
            <v>132</v>
          </cell>
          <cell r="Q11">
            <v>126</v>
          </cell>
          <cell r="R11">
            <v>122</v>
          </cell>
          <cell r="S11">
            <v>122</v>
          </cell>
          <cell r="T11">
            <v>123</v>
          </cell>
          <cell r="U11">
            <v>130</v>
          </cell>
          <cell r="V11">
            <v>133</v>
          </cell>
          <cell r="W11">
            <v>126</v>
          </cell>
          <cell r="X11">
            <v>122</v>
          </cell>
          <cell r="Y11">
            <v>113</v>
          </cell>
          <cell r="Z11">
            <v>101</v>
          </cell>
        </row>
        <row r="12">
          <cell r="B12" t="str">
            <v>Jigani</v>
          </cell>
          <cell r="C12">
            <v>55</v>
          </cell>
          <cell r="D12">
            <v>54</v>
          </cell>
          <cell r="E12">
            <v>53</v>
          </cell>
          <cell r="F12">
            <v>52</v>
          </cell>
          <cell r="G12">
            <v>51</v>
          </cell>
          <cell r="H12">
            <v>54</v>
          </cell>
          <cell r="I12">
            <v>58</v>
          </cell>
          <cell r="J12">
            <v>63</v>
          </cell>
          <cell r="K12">
            <v>64</v>
          </cell>
          <cell r="L12">
            <v>66</v>
          </cell>
          <cell r="M12">
            <v>67</v>
          </cell>
          <cell r="N12">
            <v>64</v>
          </cell>
          <cell r="O12">
            <v>59</v>
          </cell>
          <cell r="P12">
            <v>59</v>
          </cell>
          <cell r="Q12">
            <v>56</v>
          </cell>
          <cell r="R12">
            <v>60</v>
          </cell>
          <cell r="S12">
            <v>63</v>
          </cell>
          <cell r="T12">
            <v>63</v>
          </cell>
          <cell r="U12">
            <v>65</v>
          </cell>
          <cell r="V12">
            <v>63</v>
          </cell>
          <cell r="W12">
            <v>62</v>
          </cell>
          <cell r="X12">
            <v>60</v>
          </cell>
          <cell r="Y12">
            <v>59</v>
          </cell>
          <cell r="Z12">
            <v>56</v>
          </cell>
        </row>
        <row r="13">
          <cell r="B13" t="str">
            <v>Khoday's</v>
          </cell>
          <cell r="C13">
            <v>26</v>
          </cell>
          <cell r="D13">
            <v>23</v>
          </cell>
          <cell r="E13">
            <v>21</v>
          </cell>
          <cell r="F13">
            <v>21</v>
          </cell>
          <cell r="G13">
            <v>22</v>
          </cell>
          <cell r="H13">
            <v>25</v>
          </cell>
          <cell r="I13">
            <v>33</v>
          </cell>
          <cell r="J13">
            <v>42</v>
          </cell>
          <cell r="K13">
            <v>52</v>
          </cell>
          <cell r="L13">
            <v>61</v>
          </cell>
          <cell r="M13">
            <v>58</v>
          </cell>
          <cell r="N13">
            <v>51</v>
          </cell>
          <cell r="O13">
            <v>48</v>
          </cell>
          <cell r="P13">
            <v>43</v>
          </cell>
          <cell r="Q13">
            <v>39</v>
          </cell>
          <cell r="R13">
            <v>36</v>
          </cell>
          <cell r="S13">
            <v>36</v>
          </cell>
          <cell r="T13">
            <v>37</v>
          </cell>
          <cell r="U13">
            <v>41</v>
          </cell>
          <cell r="V13">
            <v>46</v>
          </cell>
          <cell r="W13">
            <v>44</v>
          </cell>
          <cell r="X13">
            <v>43</v>
          </cell>
          <cell r="Y13">
            <v>38</v>
          </cell>
          <cell r="Z13">
            <v>31</v>
          </cell>
        </row>
        <row r="14">
          <cell r="B14" t="str">
            <v>Nagnathapura</v>
          </cell>
          <cell r="C14">
            <v>115</v>
          </cell>
          <cell r="D14">
            <v>108</v>
          </cell>
          <cell r="E14">
            <v>107</v>
          </cell>
          <cell r="F14">
            <v>106</v>
          </cell>
          <cell r="G14">
            <v>105</v>
          </cell>
          <cell r="H14">
            <v>113</v>
          </cell>
          <cell r="I14">
            <v>129</v>
          </cell>
          <cell r="J14">
            <v>154</v>
          </cell>
          <cell r="K14">
            <v>176</v>
          </cell>
          <cell r="L14">
            <v>184</v>
          </cell>
          <cell r="M14">
            <v>184</v>
          </cell>
          <cell r="N14">
            <v>170</v>
          </cell>
          <cell r="O14">
            <v>161</v>
          </cell>
          <cell r="P14">
            <v>153</v>
          </cell>
          <cell r="Q14">
            <v>144</v>
          </cell>
          <cell r="R14">
            <v>142</v>
          </cell>
          <cell r="S14">
            <v>141</v>
          </cell>
          <cell r="T14">
            <v>147</v>
          </cell>
          <cell r="U14">
            <v>157</v>
          </cell>
          <cell r="V14">
            <v>164</v>
          </cell>
          <cell r="W14">
            <v>160</v>
          </cell>
          <cell r="X14">
            <v>154</v>
          </cell>
          <cell r="Y14">
            <v>141</v>
          </cell>
          <cell r="Z14">
            <v>127</v>
          </cell>
        </row>
        <row r="15">
          <cell r="B15" t="str">
            <v xml:space="preserve">NRS </v>
          </cell>
          <cell r="C15">
            <v>43</v>
          </cell>
          <cell r="D15">
            <v>37</v>
          </cell>
          <cell r="E15">
            <v>35</v>
          </cell>
          <cell r="F15">
            <v>34</v>
          </cell>
          <cell r="G15">
            <v>35</v>
          </cell>
          <cell r="H15">
            <v>41</v>
          </cell>
          <cell r="I15">
            <v>52</v>
          </cell>
          <cell r="J15">
            <v>68</v>
          </cell>
          <cell r="K15">
            <v>86</v>
          </cell>
          <cell r="L15">
            <v>94</v>
          </cell>
          <cell r="M15">
            <v>94</v>
          </cell>
          <cell r="N15">
            <v>85</v>
          </cell>
          <cell r="O15">
            <v>77</v>
          </cell>
          <cell r="P15">
            <v>70</v>
          </cell>
          <cell r="Q15">
            <v>64</v>
          </cell>
          <cell r="R15">
            <v>60</v>
          </cell>
          <cell r="S15">
            <v>59</v>
          </cell>
          <cell r="T15">
            <v>61</v>
          </cell>
          <cell r="U15">
            <v>66</v>
          </cell>
          <cell r="V15">
            <v>71</v>
          </cell>
          <cell r="W15">
            <v>68</v>
          </cell>
          <cell r="X15">
            <v>65</v>
          </cell>
          <cell r="Y15">
            <v>58</v>
          </cell>
          <cell r="Z15">
            <v>49</v>
          </cell>
        </row>
        <row r="16">
          <cell r="B16" t="str">
            <v>Nimhans</v>
          </cell>
          <cell r="C16">
            <v>64</v>
          </cell>
          <cell r="D16">
            <v>59</v>
          </cell>
          <cell r="E16">
            <v>56</v>
          </cell>
          <cell r="F16">
            <v>56</v>
          </cell>
          <cell r="G16">
            <v>56</v>
          </cell>
          <cell r="H16">
            <v>63</v>
          </cell>
          <cell r="I16">
            <v>79</v>
          </cell>
          <cell r="J16">
            <v>94</v>
          </cell>
          <cell r="K16">
            <v>114</v>
          </cell>
          <cell r="L16">
            <v>118</v>
          </cell>
          <cell r="M16">
            <v>126</v>
          </cell>
          <cell r="N16">
            <v>120</v>
          </cell>
          <cell r="O16">
            <v>104</v>
          </cell>
          <cell r="P16">
            <v>104</v>
          </cell>
          <cell r="Q16">
            <v>96</v>
          </cell>
          <cell r="R16">
            <v>90</v>
          </cell>
          <cell r="S16">
            <v>88</v>
          </cell>
          <cell r="T16">
            <v>90</v>
          </cell>
          <cell r="U16">
            <v>102</v>
          </cell>
          <cell r="V16">
            <v>102</v>
          </cell>
          <cell r="W16">
            <v>104</v>
          </cell>
          <cell r="X16">
            <v>98</v>
          </cell>
          <cell r="Y16">
            <v>88</v>
          </cell>
          <cell r="Z16">
            <v>80</v>
          </cell>
        </row>
        <row r="17">
          <cell r="B17" t="str">
            <v>SRS Peenya</v>
          </cell>
          <cell r="C17">
            <v>82</v>
          </cell>
          <cell r="D17">
            <v>82</v>
          </cell>
          <cell r="E17">
            <v>78</v>
          </cell>
          <cell r="F17">
            <v>78</v>
          </cell>
          <cell r="G17">
            <v>80</v>
          </cell>
          <cell r="H17">
            <v>92</v>
          </cell>
          <cell r="I17">
            <v>111</v>
          </cell>
          <cell r="J17">
            <v>133</v>
          </cell>
          <cell r="K17">
            <v>166</v>
          </cell>
          <cell r="L17">
            <v>170</v>
          </cell>
          <cell r="M17">
            <v>171</v>
          </cell>
          <cell r="N17">
            <v>164</v>
          </cell>
          <cell r="O17">
            <v>157</v>
          </cell>
          <cell r="P17">
            <v>144</v>
          </cell>
          <cell r="Q17">
            <v>143</v>
          </cell>
          <cell r="R17">
            <v>144</v>
          </cell>
          <cell r="S17">
            <v>151</v>
          </cell>
          <cell r="T17">
            <v>144</v>
          </cell>
          <cell r="U17">
            <v>150</v>
          </cell>
          <cell r="V17">
            <v>152</v>
          </cell>
          <cell r="W17">
            <v>155</v>
          </cell>
          <cell r="X17">
            <v>73</v>
          </cell>
          <cell r="Y17">
            <v>62</v>
          </cell>
          <cell r="Z17">
            <v>54</v>
          </cell>
        </row>
        <row r="18">
          <cell r="B18" t="str">
            <v>Subramanyapura</v>
          </cell>
          <cell r="C18">
            <v>35</v>
          </cell>
          <cell r="D18">
            <v>32</v>
          </cell>
          <cell r="E18">
            <v>31</v>
          </cell>
          <cell r="F18">
            <v>30</v>
          </cell>
          <cell r="G18">
            <v>31</v>
          </cell>
          <cell r="H18">
            <v>38</v>
          </cell>
          <cell r="I18">
            <v>49</v>
          </cell>
          <cell r="J18">
            <v>63</v>
          </cell>
          <cell r="K18">
            <v>77</v>
          </cell>
          <cell r="L18">
            <v>80</v>
          </cell>
          <cell r="M18">
            <v>78</v>
          </cell>
          <cell r="N18">
            <v>69</v>
          </cell>
          <cell r="O18">
            <v>59</v>
          </cell>
          <cell r="P18">
            <v>55</v>
          </cell>
          <cell r="Q18">
            <v>52</v>
          </cell>
          <cell r="R18">
            <v>46</v>
          </cell>
          <cell r="S18">
            <v>54</v>
          </cell>
          <cell r="T18">
            <v>46</v>
          </cell>
          <cell r="U18">
            <v>52</v>
          </cell>
          <cell r="V18">
            <v>55</v>
          </cell>
          <cell r="W18">
            <v>56</v>
          </cell>
          <cell r="X18">
            <v>51</v>
          </cell>
          <cell r="Y18">
            <v>52</v>
          </cell>
          <cell r="Z18">
            <v>41</v>
          </cell>
        </row>
        <row r="19">
          <cell r="B19" t="str">
            <v>Somanahalli</v>
          </cell>
          <cell r="C19">
            <v>86</v>
          </cell>
          <cell r="D19">
            <v>77</v>
          </cell>
          <cell r="E19">
            <v>74</v>
          </cell>
          <cell r="F19">
            <v>77</v>
          </cell>
          <cell r="G19">
            <v>79</v>
          </cell>
          <cell r="H19">
            <v>88</v>
          </cell>
          <cell r="I19">
            <v>107</v>
          </cell>
          <cell r="J19">
            <v>130</v>
          </cell>
          <cell r="K19">
            <v>158</v>
          </cell>
          <cell r="L19">
            <v>163</v>
          </cell>
          <cell r="M19">
            <v>168</v>
          </cell>
          <cell r="N19">
            <v>154</v>
          </cell>
          <cell r="O19">
            <v>142</v>
          </cell>
          <cell r="P19">
            <v>124</v>
          </cell>
          <cell r="Q19">
            <v>117</v>
          </cell>
          <cell r="R19">
            <v>112</v>
          </cell>
          <cell r="S19">
            <v>106</v>
          </cell>
          <cell r="T19">
            <v>110</v>
          </cell>
          <cell r="U19">
            <v>118</v>
          </cell>
          <cell r="V19">
            <v>126</v>
          </cell>
          <cell r="W19">
            <v>121</v>
          </cell>
          <cell r="X19">
            <v>116</v>
          </cell>
          <cell r="Y19">
            <v>104</v>
          </cell>
          <cell r="Z19">
            <v>91</v>
          </cell>
        </row>
        <row r="20">
          <cell r="B20" t="str">
            <v>Vikas Tech Park</v>
          </cell>
          <cell r="C20">
            <v>28</v>
          </cell>
          <cell r="D20">
            <v>26</v>
          </cell>
          <cell r="E20">
            <v>26</v>
          </cell>
          <cell r="F20">
            <v>25</v>
          </cell>
          <cell r="G20">
            <v>25</v>
          </cell>
          <cell r="H20">
            <v>26</v>
          </cell>
          <cell r="I20">
            <v>29</v>
          </cell>
          <cell r="J20">
            <v>32</v>
          </cell>
          <cell r="K20">
            <v>35</v>
          </cell>
          <cell r="L20">
            <v>37</v>
          </cell>
          <cell r="M20">
            <v>38</v>
          </cell>
          <cell r="N20">
            <v>38</v>
          </cell>
          <cell r="O20">
            <v>38</v>
          </cell>
          <cell r="P20">
            <v>38</v>
          </cell>
          <cell r="Q20">
            <v>37</v>
          </cell>
          <cell r="R20">
            <v>37</v>
          </cell>
          <cell r="S20">
            <v>38</v>
          </cell>
          <cell r="T20">
            <v>38</v>
          </cell>
          <cell r="U20">
            <v>38</v>
          </cell>
          <cell r="V20">
            <v>38</v>
          </cell>
          <cell r="W20">
            <v>36</v>
          </cell>
          <cell r="X20">
            <v>34</v>
          </cell>
          <cell r="Y20">
            <v>33</v>
          </cell>
          <cell r="Z20">
            <v>30</v>
          </cell>
        </row>
        <row r="21">
          <cell r="B21" t="str">
            <v>Yarandanahalli</v>
          </cell>
          <cell r="C21">
            <v>89</v>
          </cell>
          <cell r="D21">
            <v>88</v>
          </cell>
          <cell r="E21">
            <v>85</v>
          </cell>
          <cell r="F21">
            <v>84</v>
          </cell>
          <cell r="G21">
            <v>82</v>
          </cell>
          <cell r="H21">
            <v>85</v>
          </cell>
          <cell r="I21">
            <v>91</v>
          </cell>
          <cell r="J21">
            <v>103</v>
          </cell>
          <cell r="K21">
            <v>114</v>
          </cell>
          <cell r="L21">
            <v>123</v>
          </cell>
          <cell r="M21">
            <v>124</v>
          </cell>
          <cell r="N21">
            <v>121</v>
          </cell>
          <cell r="O21">
            <v>118</v>
          </cell>
          <cell r="P21">
            <v>114</v>
          </cell>
          <cell r="Q21">
            <v>110</v>
          </cell>
          <cell r="R21">
            <v>103</v>
          </cell>
          <cell r="S21">
            <v>97</v>
          </cell>
          <cell r="T21">
            <v>100</v>
          </cell>
          <cell r="U21">
            <v>103</v>
          </cell>
          <cell r="V21">
            <v>105</v>
          </cell>
          <cell r="W21">
            <v>104</v>
          </cell>
          <cell r="X21">
            <v>101</v>
          </cell>
          <cell r="Y21">
            <v>93</v>
          </cell>
          <cell r="Z21">
            <v>92</v>
          </cell>
        </row>
        <row r="22">
          <cell r="B22" t="str">
            <v>Yelahanka</v>
          </cell>
          <cell r="C22">
            <v>68</v>
          </cell>
          <cell r="D22">
            <v>63</v>
          </cell>
          <cell r="E22">
            <v>63</v>
          </cell>
          <cell r="F22">
            <v>61</v>
          </cell>
          <cell r="G22">
            <v>61</v>
          </cell>
          <cell r="H22">
            <v>63</v>
          </cell>
          <cell r="I22">
            <v>73</v>
          </cell>
          <cell r="J22">
            <v>84</v>
          </cell>
          <cell r="K22">
            <v>101</v>
          </cell>
          <cell r="L22">
            <v>111</v>
          </cell>
          <cell r="M22">
            <v>116</v>
          </cell>
          <cell r="N22">
            <v>107</v>
          </cell>
          <cell r="O22">
            <v>100</v>
          </cell>
          <cell r="P22">
            <v>89</v>
          </cell>
          <cell r="Q22">
            <v>83</v>
          </cell>
          <cell r="R22">
            <v>81</v>
          </cell>
          <cell r="S22">
            <v>83</v>
          </cell>
          <cell r="T22">
            <v>85</v>
          </cell>
          <cell r="U22">
            <v>85</v>
          </cell>
          <cell r="V22">
            <v>93</v>
          </cell>
          <cell r="W22">
            <v>89</v>
          </cell>
          <cell r="X22">
            <v>85</v>
          </cell>
          <cell r="Y22">
            <v>74</v>
          </cell>
          <cell r="Z22">
            <v>67</v>
          </cell>
        </row>
        <row r="23">
          <cell r="B23" t="str">
            <v>Vrishabavathi</v>
          </cell>
          <cell r="C23">
            <v>96</v>
          </cell>
          <cell r="D23">
            <v>85</v>
          </cell>
          <cell r="E23">
            <v>82</v>
          </cell>
          <cell r="F23">
            <v>81</v>
          </cell>
          <cell r="G23">
            <v>84</v>
          </cell>
          <cell r="H23">
            <v>102</v>
          </cell>
          <cell r="I23">
            <v>132</v>
          </cell>
          <cell r="J23">
            <v>167</v>
          </cell>
          <cell r="K23">
            <v>207</v>
          </cell>
          <cell r="L23">
            <v>214</v>
          </cell>
          <cell r="M23">
            <v>218</v>
          </cell>
          <cell r="N23">
            <v>186</v>
          </cell>
          <cell r="O23">
            <v>161</v>
          </cell>
          <cell r="P23">
            <v>146</v>
          </cell>
          <cell r="Q23">
            <v>128</v>
          </cell>
          <cell r="R23">
            <v>122</v>
          </cell>
          <cell r="S23">
            <v>119</v>
          </cell>
          <cell r="T23">
            <v>130</v>
          </cell>
          <cell r="U23">
            <v>143</v>
          </cell>
          <cell r="V23">
            <v>161</v>
          </cell>
          <cell r="W23">
            <v>157</v>
          </cell>
          <cell r="X23">
            <v>148</v>
          </cell>
          <cell r="Y23">
            <v>139</v>
          </cell>
          <cell r="Z23">
            <v>116</v>
          </cell>
        </row>
        <row r="24">
          <cell r="B24" t="str">
            <v>Koramangala</v>
          </cell>
          <cell r="C24">
            <v>21</v>
          </cell>
          <cell r="D24">
            <v>19</v>
          </cell>
          <cell r="E24">
            <v>18</v>
          </cell>
          <cell r="F24">
            <v>17</v>
          </cell>
          <cell r="G24">
            <v>17</v>
          </cell>
          <cell r="H24">
            <v>18</v>
          </cell>
          <cell r="I24">
            <v>20</v>
          </cell>
          <cell r="J24">
            <v>23</v>
          </cell>
          <cell r="K24">
            <v>28</v>
          </cell>
          <cell r="L24">
            <v>31</v>
          </cell>
          <cell r="M24">
            <v>32</v>
          </cell>
          <cell r="N24">
            <v>31</v>
          </cell>
          <cell r="O24">
            <v>30</v>
          </cell>
          <cell r="P24">
            <v>30</v>
          </cell>
          <cell r="Q24">
            <v>28</v>
          </cell>
          <cell r="R24">
            <v>28</v>
          </cell>
          <cell r="S24">
            <v>27</v>
          </cell>
          <cell r="T24">
            <v>27</v>
          </cell>
          <cell r="U24">
            <v>29</v>
          </cell>
          <cell r="V24">
            <v>31</v>
          </cell>
          <cell r="W24">
            <v>30</v>
          </cell>
          <cell r="X24">
            <v>28</v>
          </cell>
          <cell r="Y24">
            <v>25</v>
          </cell>
          <cell r="Z24">
            <v>23</v>
          </cell>
        </row>
        <row r="25">
          <cell r="B25" t="str">
            <v>Manyatha tech park</v>
          </cell>
          <cell r="C25">
            <v>47</v>
          </cell>
          <cell r="D25">
            <v>43</v>
          </cell>
          <cell r="E25">
            <v>42</v>
          </cell>
          <cell r="F25">
            <v>41</v>
          </cell>
          <cell r="G25">
            <v>41</v>
          </cell>
          <cell r="H25">
            <v>43</v>
          </cell>
          <cell r="I25">
            <v>47</v>
          </cell>
          <cell r="J25">
            <v>55</v>
          </cell>
          <cell r="K25">
            <v>65</v>
          </cell>
          <cell r="L25">
            <v>73</v>
          </cell>
          <cell r="M25">
            <v>75</v>
          </cell>
          <cell r="N25">
            <v>75</v>
          </cell>
          <cell r="O25">
            <v>73</v>
          </cell>
          <cell r="P25">
            <v>72</v>
          </cell>
          <cell r="Q25">
            <v>70</v>
          </cell>
          <cell r="R25">
            <v>68</v>
          </cell>
          <cell r="S25">
            <v>68</v>
          </cell>
          <cell r="T25">
            <v>66</v>
          </cell>
          <cell r="U25">
            <v>67</v>
          </cell>
          <cell r="V25">
            <v>71</v>
          </cell>
          <cell r="W25">
            <v>70</v>
          </cell>
          <cell r="X25">
            <v>67</v>
          </cell>
          <cell r="Y25">
            <v>63</v>
          </cell>
          <cell r="Z25">
            <v>55</v>
          </cell>
        </row>
        <row r="26">
          <cell r="B26" t="str">
            <v>ITI</v>
          </cell>
          <cell r="C26">
            <v>74</v>
          </cell>
          <cell r="D26">
            <v>67</v>
          </cell>
          <cell r="E26">
            <v>63</v>
          </cell>
          <cell r="F26">
            <v>60</v>
          </cell>
          <cell r="G26">
            <v>60</v>
          </cell>
          <cell r="H26">
            <v>69</v>
          </cell>
          <cell r="I26">
            <v>85</v>
          </cell>
          <cell r="J26">
            <v>104</v>
          </cell>
          <cell r="K26">
            <v>128</v>
          </cell>
          <cell r="L26">
            <v>141</v>
          </cell>
          <cell r="M26">
            <v>139</v>
          </cell>
          <cell r="N26">
            <v>134</v>
          </cell>
          <cell r="O26">
            <v>120</v>
          </cell>
          <cell r="P26">
            <v>110</v>
          </cell>
          <cell r="Q26">
            <v>103</v>
          </cell>
          <cell r="R26">
            <v>104</v>
          </cell>
          <cell r="S26">
            <v>98</v>
          </cell>
          <cell r="T26">
            <v>101</v>
          </cell>
          <cell r="U26">
            <v>110</v>
          </cell>
          <cell r="V26">
            <v>126</v>
          </cell>
          <cell r="W26">
            <v>116</v>
          </cell>
          <cell r="X26">
            <v>114</v>
          </cell>
          <cell r="Y26">
            <v>104</v>
          </cell>
          <cell r="Z26">
            <v>86</v>
          </cell>
        </row>
        <row r="27">
          <cell r="B27" t="str">
            <v>Brindavan</v>
          </cell>
          <cell r="C27">
            <v>61</v>
          </cell>
          <cell r="D27">
            <v>55</v>
          </cell>
          <cell r="E27">
            <v>54</v>
          </cell>
          <cell r="F27">
            <v>53</v>
          </cell>
          <cell r="G27">
            <v>55</v>
          </cell>
          <cell r="H27">
            <v>63</v>
          </cell>
          <cell r="I27">
            <v>76</v>
          </cell>
          <cell r="J27">
            <v>95</v>
          </cell>
          <cell r="K27">
            <v>114</v>
          </cell>
          <cell r="L27">
            <v>126</v>
          </cell>
          <cell r="M27">
            <v>123</v>
          </cell>
          <cell r="N27">
            <v>109</v>
          </cell>
          <cell r="O27">
            <v>99</v>
          </cell>
          <cell r="P27">
            <v>88</v>
          </cell>
          <cell r="Q27">
            <v>78</v>
          </cell>
          <cell r="R27">
            <v>76</v>
          </cell>
          <cell r="S27">
            <v>76</v>
          </cell>
          <cell r="T27">
            <v>78</v>
          </cell>
          <cell r="U27">
            <v>82</v>
          </cell>
          <cell r="V27">
            <v>90</v>
          </cell>
          <cell r="W27">
            <v>88</v>
          </cell>
          <cell r="X27">
            <v>85</v>
          </cell>
          <cell r="Y27">
            <v>76</v>
          </cell>
          <cell r="Z27">
            <v>66</v>
          </cell>
        </row>
        <row r="28">
          <cell r="B28" t="str">
            <v>HBR Layout</v>
          </cell>
          <cell r="C28">
            <v>63</v>
          </cell>
          <cell r="D28">
            <v>56</v>
          </cell>
          <cell r="E28">
            <v>53</v>
          </cell>
          <cell r="F28">
            <v>50</v>
          </cell>
          <cell r="G28">
            <v>51</v>
          </cell>
          <cell r="H28">
            <v>55</v>
          </cell>
          <cell r="I28">
            <v>64</v>
          </cell>
          <cell r="J28">
            <v>76</v>
          </cell>
          <cell r="K28">
            <v>91</v>
          </cell>
          <cell r="L28">
            <v>96</v>
          </cell>
          <cell r="M28">
            <v>104</v>
          </cell>
          <cell r="N28">
            <v>97</v>
          </cell>
          <cell r="O28">
            <v>95</v>
          </cell>
          <cell r="P28">
            <v>92</v>
          </cell>
          <cell r="Q28">
            <v>85</v>
          </cell>
          <cell r="R28">
            <v>83</v>
          </cell>
          <cell r="S28">
            <v>81</v>
          </cell>
          <cell r="T28">
            <v>81</v>
          </cell>
          <cell r="U28">
            <v>88</v>
          </cell>
          <cell r="V28">
            <v>97</v>
          </cell>
          <cell r="W28">
            <v>93</v>
          </cell>
          <cell r="X28">
            <v>90</v>
          </cell>
          <cell r="Y28">
            <v>83</v>
          </cell>
          <cell r="Z28">
            <v>73</v>
          </cell>
        </row>
        <row r="29">
          <cell r="B29" t="str">
            <v>Kumbalgodu</v>
          </cell>
          <cell r="C29">
            <v>43</v>
          </cell>
          <cell r="D29">
            <v>41</v>
          </cell>
          <cell r="E29">
            <v>42</v>
          </cell>
          <cell r="F29">
            <v>38</v>
          </cell>
          <cell r="G29">
            <v>39</v>
          </cell>
          <cell r="H29">
            <v>41</v>
          </cell>
          <cell r="I29">
            <v>46</v>
          </cell>
          <cell r="J29">
            <v>58</v>
          </cell>
          <cell r="K29">
            <v>63</v>
          </cell>
          <cell r="L29">
            <v>68</v>
          </cell>
          <cell r="M29">
            <v>71</v>
          </cell>
          <cell r="N29">
            <v>71</v>
          </cell>
          <cell r="O29">
            <v>59</v>
          </cell>
          <cell r="P29">
            <v>54</v>
          </cell>
          <cell r="Q29">
            <v>48</v>
          </cell>
          <cell r="R29">
            <v>50</v>
          </cell>
          <cell r="S29">
            <v>54</v>
          </cell>
          <cell r="T29">
            <v>56</v>
          </cell>
          <cell r="U29">
            <v>52</v>
          </cell>
          <cell r="V29">
            <v>51</v>
          </cell>
          <cell r="W29">
            <v>48</v>
          </cell>
          <cell r="X29">
            <v>45</v>
          </cell>
          <cell r="Y29">
            <v>46</v>
          </cell>
          <cell r="Z29">
            <v>46</v>
          </cell>
        </row>
        <row r="30">
          <cell r="B30" t="str">
            <v>Sahakari Nagar</v>
          </cell>
          <cell r="C30">
            <v>52</v>
          </cell>
          <cell r="D30">
            <v>47</v>
          </cell>
          <cell r="E30">
            <v>46</v>
          </cell>
          <cell r="F30">
            <v>45</v>
          </cell>
          <cell r="G30">
            <v>46</v>
          </cell>
          <cell r="H30">
            <v>51</v>
          </cell>
          <cell r="I30">
            <v>63</v>
          </cell>
          <cell r="J30">
            <v>78</v>
          </cell>
          <cell r="K30">
            <v>94</v>
          </cell>
          <cell r="L30">
            <v>103</v>
          </cell>
          <cell r="M30">
            <v>99</v>
          </cell>
          <cell r="N30">
            <v>87</v>
          </cell>
          <cell r="O30">
            <v>81</v>
          </cell>
          <cell r="P30">
            <v>74</v>
          </cell>
          <cell r="Q30">
            <v>68</v>
          </cell>
          <cell r="R30">
            <v>65</v>
          </cell>
          <cell r="S30">
            <v>62</v>
          </cell>
          <cell r="T30">
            <v>66</v>
          </cell>
          <cell r="U30">
            <v>73</v>
          </cell>
          <cell r="V30">
            <v>81</v>
          </cell>
          <cell r="W30">
            <v>78</v>
          </cell>
          <cell r="X30">
            <v>77</v>
          </cell>
          <cell r="Y30">
            <v>68</v>
          </cell>
          <cell r="Z30">
            <v>59</v>
          </cell>
        </row>
        <row r="31">
          <cell r="B31" t="str">
            <v>Exora</v>
          </cell>
          <cell r="C31">
            <v>42</v>
          </cell>
          <cell r="D31">
            <v>41</v>
          </cell>
          <cell r="E31">
            <v>41</v>
          </cell>
          <cell r="F31">
            <v>40</v>
          </cell>
          <cell r="G31">
            <v>41</v>
          </cell>
          <cell r="H31">
            <v>41</v>
          </cell>
          <cell r="I31">
            <v>43</v>
          </cell>
          <cell r="J31">
            <v>44</v>
          </cell>
          <cell r="K31">
            <v>49</v>
          </cell>
          <cell r="L31">
            <v>52</v>
          </cell>
          <cell r="M31">
            <v>52</v>
          </cell>
          <cell r="N31">
            <v>53</v>
          </cell>
          <cell r="O31">
            <v>52</v>
          </cell>
          <cell r="P31">
            <v>52</v>
          </cell>
          <cell r="Q31">
            <v>52</v>
          </cell>
          <cell r="R31">
            <v>52</v>
          </cell>
          <cell r="S31">
            <v>52</v>
          </cell>
          <cell r="T31">
            <v>51</v>
          </cell>
          <cell r="U31">
            <v>51</v>
          </cell>
          <cell r="V31">
            <v>50</v>
          </cell>
          <cell r="W31">
            <v>49</v>
          </cell>
          <cell r="X31">
            <v>47</v>
          </cell>
          <cell r="Y31">
            <v>46</v>
          </cell>
          <cell r="Z31">
            <v>44</v>
          </cell>
        </row>
        <row r="32">
          <cell r="B32" t="str">
            <v>Shobha Dreams</v>
          </cell>
          <cell r="C32">
            <v>38</v>
          </cell>
          <cell r="D32">
            <v>36</v>
          </cell>
          <cell r="E32">
            <v>34</v>
          </cell>
          <cell r="F32">
            <v>33</v>
          </cell>
          <cell r="G32">
            <v>34</v>
          </cell>
          <cell r="H32">
            <v>37</v>
          </cell>
          <cell r="I32">
            <v>43</v>
          </cell>
          <cell r="J32">
            <v>53</v>
          </cell>
          <cell r="K32">
            <v>63</v>
          </cell>
          <cell r="L32">
            <v>71</v>
          </cell>
          <cell r="M32">
            <v>70</v>
          </cell>
          <cell r="N32">
            <v>54</v>
          </cell>
          <cell r="O32">
            <v>62</v>
          </cell>
          <cell r="P32">
            <v>59</v>
          </cell>
          <cell r="Q32">
            <v>55</v>
          </cell>
          <cell r="R32">
            <v>52</v>
          </cell>
          <cell r="S32">
            <v>53</v>
          </cell>
          <cell r="T32">
            <v>51</v>
          </cell>
          <cell r="U32">
            <v>58</v>
          </cell>
          <cell r="V32">
            <v>62</v>
          </cell>
          <cell r="W32">
            <v>60</v>
          </cell>
          <cell r="X32">
            <v>58</v>
          </cell>
          <cell r="Y32">
            <v>52</v>
          </cell>
          <cell r="Z32">
            <v>45</v>
          </cell>
        </row>
        <row r="33">
          <cell r="B33" t="str">
            <v>BMAZ TOTAL</v>
          </cell>
          <cell r="C33">
            <v>1772</v>
          </cell>
          <cell r="D33">
            <v>1636</v>
          </cell>
          <cell r="E33">
            <v>1582</v>
          </cell>
          <cell r="F33">
            <v>1552</v>
          </cell>
          <cell r="G33">
            <v>1567</v>
          </cell>
          <cell r="H33">
            <v>1710</v>
          </cell>
          <cell r="I33">
            <v>2003</v>
          </cell>
          <cell r="J33">
            <v>2393</v>
          </cell>
          <cell r="K33">
            <v>2843</v>
          </cell>
          <cell r="L33">
            <v>3072</v>
          </cell>
          <cell r="M33">
            <v>3110</v>
          </cell>
          <cell r="N33">
            <v>2927</v>
          </cell>
          <cell r="O33">
            <v>2755</v>
          </cell>
          <cell r="P33">
            <v>2603</v>
          </cell>
          <cell r="Q33">
            <v>2441</v>
          </cell>
          <cell r="R33">
            <v>2373</v>
          </cell>
          <cell r="S33">
            <v>2362</v>
          </cell>
          <cell r="T33">
            <v>2394</v>
          </cell>
          <cell r="U33">
            <v>2535</v>
          </cell>
          <cell r="V33">
            <v>2676</v>
          </cell>
          <cell r="W33">
            <v>2585</v>
          </cell>
          <cell r="X33">
            <v>2401</v>
          </cell>
          <cell r="Y33">
            <v>2198</v>
          </cell>
          <cell r="Z33">
            <v>1944</v>
          </cell>
        </row>
        <row r="34">
          <cell r="B34" t="str">
            <v>BRC</v>
          </cell>
        </row>
        <row r="35">
          <cell r="B35" t="str">
            <v>Begur (BIAL)</v>
          </cell>
          <cell r="C35">
            <v>51</v>
          </cell>
          <cell r="D35">
            <v>49</v>
          </cell>
          <cell r="E35">
            <v>49</v>
          </cell>
          <cell r="F35">
            <v>53</v>
          </cell>
          <cell r="G35">
            <v>52</v>
          </cell>
          <cell r="H35">
            <v>53</v>
          </cell>
          <cell r="I35">
            <v>52</v>
          </cell>
          <cell r="J35">
            <v>51</v>
          </cell>
          <cell r="K35">
            <v>60</v>
          </cell>
          <cell r="L35">
            <v>62</v>
          </cell>
          <cell r="M35">
            <v>64</v>
          </cell>
          <cell r="N35">
            <v>62</v>
          </cell>
          <cell r="O35">
            <v>63</v>
          </cell>
          <cell r="P35">
            <v>58</v>
          </cell>
          <cell r="Q35">
            <v>55</v>
          </cell>
          <cell r="R35">
            <v>57</v>
          </cell>
          <cell r="S35">
            <v>57</v>
          </cell>
          <cell r="T35">
            <v>58</v>
          </cell>
          <cell r="U35">
            <v>61</v>
          </cell>
          <cell r="V35">
            <v>67</v>
          </cell>
          <cell r="W35">
            <v>65</v>
          </cell>
          <cell r="X35">
            <v>62</v>
          </cell>
          <cell r="Y35">
            <v>56</v>
          </cell>
          <cell r="Z35">
            <v>52</v>
          </cell>
        </row>
        <row r="36">
          <cell r="B36" t="str">
            <v>Bidadi</v>
          </cell>
          <cell r="C36">
            <v>28</v>
          </cell>
          <cell r="D36">
            <v>26</v>
          </cell>
          <cell r="E36">
            <v>27</v>
          </cell>
          <cell r="F36">
            <v>26</v>
          </cell>
          <cell r="G36">
            <v>27</v>
          </cell>
          <cell r="H36">
            <v>26</v>
          </cell>
          <cell r="I36">
            <v>27</v>
          </cell>
          <cell r="J36">
            <v>27</v>
          </cell>
          <cell r="K36">
            <v>36</v>
          </cell>
          <cell r="L36">
            <v>57</v>
          </cell>
          <cell r="M36">
            <v>67</v>
          </cell>
          <cell r="N36">
            <v>75</v>
          </cell>
          <cell r="O36">
            <v>82</v>
          </cell>
          <cell r="P36">
            <v>81</v>
          </cell>
          <cell r="Q36">
            <v>76</v>
          </cell>
          <cell r="R36">
            <v>68</v>
          </cell>
          <cell r="S36">
            <v>45</v>
          </cell>
          <cell r="T36">
            <v>34</v>
          </cell>
          <cell r="U36">
            <v>27</v>
          </cell>
          <cell r="V36">
            <v>28</v>
          </cell>
          <cell r="W36">
            <v>28</v>
          </cell>
          <cell r="X36">
            <v>27</v>
          </cell>
          <cell r="Y36">
            <v>24</v>
          </cell>
          <cell r="Z36">
            <v>25</v>
          </cell>
        </row>
        <row r="37">
          <cell r="B37" t="str">
            <v>Chinthamani</v>
          </cell>
          <cell r="C37">
            <v>109</v>
          </cell>
          <cell r="D37">
            <v>145</v>
          </cell>
          <cell r="E37">
            <v>128</v>
          </cell>
          <cell r="F37">
            <v>134</v>
          </cell>
          <cell r="G37">
            <v>134</v>
          </cell>
          <cell r="H37">
            <v>105</v>
          </cell>
          <cell r="I37">
            <v>50</v>
          </cell>
          <cell r="J37">
            <v>77</v>
          </cell>
          <cell r="K37">
            <v>97</v>
          </cell>
          <cell r="L37">
            <v>169</v>
          </cell>
          <cell r="M37">
            <v>204</v>
          </cell>
          <cell r="N37">
            <v>219</v>
          </cell>
          <cell r="O37">
            <v>230</v>
          </cell>
          <cell r="P37">
            <v>225</v>
          </cell>
          <cell r="Q37">
            <v>212</v>
          </cell>
          <cell r="R37">
            <v>191</v>
          </cell>
          <cell r="S37">
            <v>131</v>
          </cell>
          <cell r="T37">
            <v>86</v>
          </cell>
          <cell r="U37">
            <v>67</v>
          </cell>
          <cell r="V37">
            <v>59</v>
          </cell>
          <cell r="W37">
            <v>59</v>
          </cell>
          <cell r="X37">
            <v>52</v>
          </cell>
          <cell r="Y37">
            <v>49</v>
          </cell>
          <cell r="Z37">
            <v>45</v>
          </cell>
        </row>
        <row r="38">
          <cell r="B38" t="str">
            <v>DB Pura</v>
          </cell>
          <cell r="C38">
            <v>127</v>
          </cell>
          <cell r="D38">
            <v>121</v>
          </cell>
          <cell r="E38">
            <v>108</v>
          </cell>
          <cell r="F38">
            <v>134</v>
          </cell>
          <cell r="G38">
            <v>134</v>
          </cell>
          <cell r="H38">
            <v>128</v>
          </cell>
          <cell r="I38">
            <v>90</v>
          </cell>
          <cell r="J38">
            <v>94</v>
          </cell>
          <cell r="K38">
            <v>102</v>
          </cell>
          <cell r="L38">
            <v>155</v>
          </cell>
          <cell r="M38">
            <v>166</v>
          </cell>
          <cell r="N38">
            <v>167</v>
          </cell>
          <cell r="O38">
            <v>172</v>
          </cell>
          <cell r="P38">
            <v>170</v>
          </cell>
          <cell r="Q38">
            <v>158</v>
          </cell>
          <cell r="R38">
            <v>154</v>
          </cell>
          <cell r="S38">
            <v>125</v>
          </cell>
          <cell r="T38">
            <v>114</v>
          </cell>
          <cell r="U38">
            <v>93</v>
          </cell>
          <cell r="V38">
            <v>85</v>
          </cell>
          <cell r="W38">
            <v>85</v>
          </cell>
          <cell r="X38">
            <v>79</v>
          </cell>
          <cell r="Y38">
            <v>71</v>
          </cell>
          <cell r="Z38">
            <v>88</v>
          </cell>
        </row>
        <row r="39">
          <cell r="B39" t="str">
            <v>Gouribidanoor</v>
          </cell>
          <cell r="C39">
            <v>107</v>
          </cell>
          <cell r="D39">
            <v>121</v>
          </cell>
          <cell r="E39">
            <v>113</v>
          </cell>
          <cell r="F39">
            <v>117</v>
          </cell>
          <cell r="G39">
            <v>128</v>
          </cell>
          <cell r="H39">
            <v>103</v>
          </cell>
          <cell r="I39">
            <v>69</v>
          </cell>
          <cell r="J39">
            <v>69</v>
          </cell>
          <cell r="K39">
            <v>72</v>
          </cell>
          <cell r="L39">
            <v>115</v>
          </cell>
          <cell r="M39">
            <v>158</v>
          </cell>
          <cell r="N39">
            <v>161</v>
          </cell>
          <cell r="O39">
            <v>156</v>
          </cell>
          <cell r="P39">
            <v>164</v>
          </cell>
          <cell r="Q39">
            <v>125</v>
          </cell>
          <cell r="R39">
            <v>126</v>
          </cell>
          <cell r="S39">
            <v>88</v>
          </cell>
          <cell r="T39">
            <v>80</v>
          </cell>
          <cell r="U39">
            <v>83</v>
          </cell>
          <cell r="V39">
            <v>83</v>
          </cell>
          <cell r="W39">
            <v>72</v>
          </cell>
          <cell r="X39">
            <v>69</v>
          </cell>
          <cell r="Y39">
            <v>68</v>
          </cell>
          <cell r="Z39">
            <v>72</v>
          </cell>
        </row>
        <row r="40">
          <cell r="B40" t="str">
            <v>Hoskote</v>
          </cell>
          <cell r="C40">
            <v>59</v>
          </cell>
          <cell r="D40">
            <v>65</v>
          </cell>
          <cell r="E40">
            <v>58</v>
          </cell>
          <cell r="F40">
            <v>63</v>
          </cell>
          <cell r="G40">
            <v>57</v>
          </cell>
          <cell r="H40">
            <v>44</v>
          </cell>
          <cell r="I40">
            <v>50</v>
          </cell>
          <cell r="J40">
            <v>55</v>
          </cell>
          <cell r="K40">
            <v>65</v>
          </cell>
          <cell r="L40">
            <v>95</v>
          </cell>
          <cell r="M40">
            <v>104</v>
          </cell>
          <cell r="N40">
            <v>101</v>
          </cell>
          <cell r="O40">
            <v>94</v>
          </cell>
          <cell r="P40">
            <v>91</v>
          </cell>
          <cell r="Q40">
            <v>75</v>
          </cell>
          <cell r="R40">
            <v>65</v>
          </cell>
          <cell r="S40">
            <v>64</v>
          </cell>
          <cell r="T40">
            <v>59</v>
          </cell>
          <cell r="U40">
            <v>56</v>
          </cell>
          <cell r="V40">
            <v>59</v>
          </cell>
          <cell r="W40">
            <v>56</v>
          </cell>
          <cell r="X40">
            <v>52</v>
          </cell>
          <cell r="Y40">
            <v>47</v>
          </cell>
          <cell r="Z40">
            <v>45</v>
          </cell>
        </row>
        <row r="41">
          <cell r="B41" t="str">
            <v>DB Pura KIADB</v>
          </cell>
          <cell r="C41">
            <v>25</v>
          </cell>
          <cell r="D41">
            <v>26</v>
          </cell>
          <cell r="E41">
            <v>26</v>
          </cell>
          <cell r="F41">
            <v>30</v>
          </cell>
          <cell r="G41">
            <v>29</v>
          </cell>
          <cell r="H41">
            <v>28</v>
          </cell>
          <cell r="I41">
            <v>26</v>
          </cell>
          <cell r="J41">
            <v>29</v>
          </cell>
          <cell r="K41">
            <v>32</v>
          </cell>
          <cell r="L41">
            <v>32</v>
          </cell>
          <cell r="M41">
            <v>35</v>
          </cell>
          <cell r="N41">
            <v>34</v>
          </cell>
          <cell r="O41">
            <v>31</v>
          </cell>
          <cell r="P41">
            <v>28</v>
          </cell>
          <cell r="Q41">
            <v>28</v>
          </cell>
          <cell r="R41">
            <v>25</v>
          </cell>
          <cell r="S41">
            <v>27</v>
          </cell>
          <cell r="T41">
            <v>28</v>
          </cell>
          <cell r="U41">
            <v>28</v>
          </cell>
          <cell r="V41">
            <v>29</v>
          </cell>
          <cell r="W41">
            <v>27</v>
          </cell>
          <cell r="X41">
            <v>27</v>
          </cell>
          <cell r="Y41">
            <v>25</v>
          </cell>
          <cell r="Z41">
            <v>24</v>
          </cell>
        </row>
        <row r="42">
          <cell r="B42" t="str">
            <v>Kanakapura</v>
          </cell>
          <cell r="C42">
            <v>29</v>
          </cell>
          <cell r="D42">
            <v>54.2</v>
          </cell>
          <cell r="E42">
            <v>53.2</v>
          </cell>
          <cell r="F42">
            <v>53</v>
          </cell>
          <cell r="G42">
            <v>68</v>
          </cell>
          <cell r="H42">
            <v>69.3</v>
          </cell>
          <cell r="I42">
            <v>73.3</v>
          </cell>
          <cell r="J42">
            <v>34.700000000000003</v>
          </cell>
          <cell r="K42">
            <v>41.2</v>
          </cell>
          <cell r="L42">
            <v>44</v>
          </cell>
          <cell r="M42">
            <v>114.80000000000001</v>
          </cell>
          <cell r="N42">
            <v>116.3</v>
          </cell>
          <cell r="O42">
            <v>118.3</v>
          </cell>
          <cell r="P42">
            <v>121.7</v>
          </cell>
          <cell r="Q42">
            <v>111.6</v>
          </cell>
          <cell r="R42">
            <v>112.39999999999999</v>
          </cell>
          <cell r="S42">
            <v>111.6</v>
          </cell>
          <cell r="T42">
            <v>86.199999999999989</v>
          </cell>
          <cell r="U42">
            <v>27.400000000000002</v>
          </cell>
          <cell r="V42">
            <v>28.2</v>
          </cell>
          <cell r="W42">
            <v>26</v>
          </cell>
          <cell r="X42">
            <v>27.2</v>
          </cell>
          <cell r="Y42">
            <v>33.200000000000003</v>
          </cell>
          <cell r="Z42">
            <v>29</v>
          </cell>
        </row>
        <row r="43">
          <cell r="B43" t="str">
            <v>Kolar</v>
          </cell>
          <cell r="C43">
            <v>100</v>
          </cell>
          <cell r="D43">
            <v>111</v>
          </cell>
          <cell r="E43">
            <v>99</v>
          </cell>
          <cell r="F43">
            <v>108</v>
          </cell>
          <cell r="G43">
            <v>111</v>
          </cell>
          <cell r="H43">
            <v>84</v>
          </cell>
          <cell r="I43">
            <v>66</v>
          </cell>
          <cell r="J43">
            <v>85</v>
          </cell>
          <cell r="K43">
            <v>107</v>
          </cell>
          <cell r="L43">
            <v>151</v>
          </cell>
          <cell r="M43">
            <v>163</v>
          </cell>
          <cell r="N43">
            <v>166</v>
          </cell>
          <cell r="O43">
            <v>177</v>
          </cell>
          <cell r="P43">
            <v>171</v>
          </cell>
          <cell r="Q43">
            <v>149</v>
          </cell>
          <cell r="R43">
            <v>142</v>
          </cell>
          <cell r="S43">
            <v>90</v>
          </cell>
          <cell r="T43">
            <v>78</v>
          </cell>
          <cell r="U43">
            <v>77</v>
          </cell>
          <cell r="V43">
            <v>86</v>
          </cell>
          <cell r="W43">
            <v>80</v>
          </cell>
          <cell r="X43">
            <v>75</v>
          </cell>
          <cell r="Y43">
            <v>72</v>
          </cell>
          <cell r="Z43">
            <v>73</v>
          </cell>
        </row>
        <row r="44">
          <cell r="B44" t="str">
            <v>Malur</v>
          </cell>
          <cell r="C44">
            <v>97</v>
          </cell>
          <cell r="D44">
            <v>103</v>
          </cell>
          <cell r="E44">
            <v>100</v>
          </cell>
          <cell r="F44">
            <v>104</v>
          </cell>
          <cell r="G44">
            <v>108</v>
          </cell>
          <cell r="H44">
            <v>93</v>
          </cell>
          <cell r="I44">
            <v>71</v>
          </cell>
          <cell r="J44">
            <v>101</v>
          </cell>
          <cell r="K44">
            <v>97</v>
          </cell>
          <cell r="L44">
            <v>135</v>
          </cell>
          <cell r="M44">
            <v>141</v>
          </cell>
          <cell r="N44">
            <v>146</v>
          </cell>
          <cell r="O44">
            <v>130</v>
          </cell>
          <cell r="P44">
            <v>119</v>
          </cell>
          <cell r="Q44">
            <v>131</v>
          </cell>
          <cell r="R44">
            <v>122</v>
          </cell>
          <cell r="S44">
            <v>87</v>
          </cell>
          <cell r="T44">
            <v>97</v>
          </cell>
          <cell r="U44">
            <v>83</v>
          </cell>
          <cell r="V44">
            <v>84</v>
          </cell>
          <cell r="W44">
            <v>82</v>
          </cell>
          <cell r="X44">
            <v>73</v>
          </cell>
          <cell r="Y44">
            <v>69</v>
          </cell>
          <cell r="Z44">
            <v>63</v>
          </cell>
        </row>
        <row r="45">
          <cell r="B45" t="str">
            <v>TK Halli</v>
          </cell>
          <cell r="C45">
            <v>7</v>
          </cell>
          <cell r="D45">
            <v>31</v>
          </cell>
          <cell r="E45">
            <v>35</v>
          </cell>
          <cell r="F45">
            <v>32</v>
          </cell>
          <cell r="G45">
            <v>29</v>
          </cell>
          <cell r="H45">
            <v>22</v>
          </cell>
          <cell r="I45">
            <v>13</v>
          </cell>
          <cell r="J45">
            <v>1</v>
          </cell>
          <cell r="K45">
            <v>20</v>
          </cell>
          <cell r="L45">
            <v>35</v>
          </cell>
          <cell r="M45">
            <v>46</v>
          </cell>
          <cell r="N45">
            <v>49</v>
          </cell>
          <cell r="O45">
            <v>49</v>
          </cell>
          <cell r="P45">
            <v>47</v>
          </cell>
          <cell r="Q45">
            <v>45</v>
          </cell>
          <cell r="R45">
            <v>39</v>
          </cell>
          <cell r="S45">
            <v>18</v>
          </cell>
          <cell r="T45">
            <v>14</v>
          </cell>
          <cell r="U45">
            <v>11</v>
          </cell>
          <cell r="V45">
            <v>8</v>
          </cell>
          <cell r="W45">
            <v>8</v>
          </cell>
          <cell r="X45">
            <v>8</v>
          </cell>
          <cell r="Y45">
            <v>7</v>
          </cell>
          <cell r="Z45">
            <v>6</v>
          </cell>
        </row>
        <row r="46">
          <cell r="B46" t="str">
            <v xml:space="preserve">Dobbaspet </v>
          </cell>
          <cell r="C46">
            <v>107</v>
          </cell>
          <cell r="D46">
            <v>108</v>
          </cell>
          <cell r="E46">
            <v>93</v>
          </cell>
          <cell r="F46">
            <v>98</v>
          </cell>
          <cell r="G46">
            <v>102</v>
          </cell>
          <cell r="H46">
            <v>106</v>
          </cell>
          <cell r="I46">
            <v>102</v>
          </cell>
          <cell r="J46">
            <v>111</v>
          </cell>
          <cell r="K46">
            <v>114</v>
          </cell>
          <cell r="L46">
            <v>145</v>
          </cell>
          <cell r="M46">
            <v>150</v>
          </cell>
          <cell r="N46">
            <v>136</v>
          </cell>
          <cell r="O46">
            <v>130</v>
          </cell>
          <cell r="P46">
            <v>128</v>
          </cell>
          <cell r="Q46">
            <v>128</v>
          </cell>
          <cell r="R46">
            <v>122</v>
          </cell>
          <cell r="S46">
            <v>125</v>
          </cell>
          <cell r="T46">
            <v>112</v>
          </cell>
          <cell r="U46">
            <v>103</v>
          </cell>
          <cell r="V46">
            <v>97</v>
          </cell>
          <cell r="W46">
            <v>92</v>
          </cell>
          <cell r="X46">
            <v>89</v>
          </cell>
          <cell r="Y46">
            <v>87</v>
          </cell>
          <cell r="Z46">
            <v>89</v>
          </cell>
        </row>
        <row r="47">
          <cell r="B47" t="str">
            <v>Sarjapura</v>
          </cell>
          <cell r="C47">
            <v>28.8</v>
          </cell>
          <cell r="D47">
            <v>28.1</v>
          </cell>
          <cell r="E47">
            <v>27.2</v>
          </cell>
          <cell r="F47">
            <v>26.5</v>
          </cell>
          <cell r="G47">
            <v>26.5</v>
          </cell>
          <cell r="H47">
            <v>27.2</v>
          </cell>
          <cell r="I47">
            <v>29.9</v>
          </cell>
          <cell r="J47">
            <v>35.299999999999997</v>
          </cell>
          <cell r="K47">
            <v>47.3</v>
          </cell>
          <cell r="L47">
            <v>53</v>
          </cell>
          <cell r="M47">
            <v>60.9</v>
          </cell>
          <cell r="N47">
            <v>56.7</v>
          </cell>
          <cell r="O47">
            <v>52.1</v>
          </cell>
          <cell r="P47">
            <v>49.4</v>
          </cell>
          <cell r="Q47">
            <v>47.2</v>
          </cell>
          <cell r="R47">
            <v>47.2</v>
          </cell>
          <cell r="S47">
            <v>43.9</v>
          </cell>
          <cell r="T47">
            <v>39.9</v>
          </cell>
          <cell r="U47">
            <v>43.6</v>
          </cell>
          <cell r="V47">
            <v>42.9</v>
          </cell>
          <cell r="W47">
            <v>43.4</v>
          </cell>
          <cell r="X47">
            <v>39.299999999999997</v>
          </cell>
          <cell r="Y47">
            <v>34.1</v>
          </cell>
          <cell r="Z47">
            <v>33.200000000000003</v>
          </cell>
        </row>
        <row r="48">
          <cell r="B48" t="str">
            <v>Magadi</v>
          </cell>
          <cell r="C48">
            <v>13.6</v>
          </cell>
          <cell r="D48">
            <v>21.5</v>
          </cell>
          <cell r="E48">
            <v>18.7</v>
          </cell>
          <cell r="F48">
            <v>17.5</v>
          </cell>
          <cell r="G48">
            <v>15.7</v>
          </cell>
          <cell r="H48">
            <v>16.3</v>
          </cell>
          <cell r="I48">
            <v>13.7</v>
          </cell>
          <cell r="J48">
            <v>11.8</v>
          </cell>
          <cell r="K48">
            <v>16.899999999999999</v>
          </cell>
          <cell r="L48">
            <v>42.4</v>
          </cell>
          <cell r="M48">
            <v>47.4</v>
          </cell>
          <cell r="N48">
            <v>43.8</v>
          </cell>
          <cell r="O48">
            <v>47.6</v>
          </cell>
          <cell r="P48">
            <v>46</v>
          </cell>
          <cell r="Q48">
            <v>40.5</v>
          </cell>
          <cell r="R48">
            <v>38.5</v>
          </cell>
          <cell r="S48">
            <v>28.4</v>
          </cell>
          <cell r="T48">
            <v>16.899999999999999</v>
          </cell>
          <cell r="U48">
            <v>15.7</v>
          </cell>
          <cell r="V48">
            <v>13.3</v>
          </cell>
          <cell r="W48">
            <v>11.7</v>
          </cell>
          <cell r="X48">
            <v>10.9</v>
          </cell>
          <cell r="Y48">
            <v>9.6</v>
          </cell>
          <cell r="Z48">
            <v>10.6</v>
          </cell>
        </row>
        <row r="49">
          <cell r="B49" t="str">
            <v>Mittemari</v>
          </cell>
          <cell r="C49">
            <v>64.599999999999994</v>
          </cell>
          <cell r="D49">
            <v>64.900000000000006</v>
          </cell>
          <cell r="E49">
            <v>64.599999999999994</v>
          </cell>
          <cell r="F49">
            <v>62.2</v>
          </cell>
          <cell r="G49">
            <v>63.4</v>
          </cell>
          <cell r="H49">
            <v>64</v>
          </cell>
          <cell r="I49">
            <v>21.6</v>
          </cell>
          <cell r="J49">
            <v>30.700000000000003</v>
          </cell>
          <cell r="K49">
            <v>37.6</v>
          </cell>
          <cell r="L49">
            <v>81.699999999999989</v>
          </cell>
          <cell r="M49">
            <v>98.800000000000011</v>
          </cell>
          <cell r="N49">
            <v>121.60000000000001</v>
          </cell>
          <cell r="O49">
            <v>149.79999999999998</v>
          </cell>
          <cell r="P49">
            <v>143.19999999999996</v>
          </cell>
          <cell r="Q49">
            <v>123.2</v>
          </cell>
          <cell r="R49">
            <v>97</v>
          </cell>
          <cell r="S49">
            <v>71.300000000000011</v>
          </cell>
          <cell r="T49">
            <v>22.8</v>
          </cell>
          <cell r="U49">
            <v>22.1</v>
          </cell>
          <cell r="V49">
            <v>25.8</v>
          </cell>
          <cell r="W49">
            <v>23.5</v>
          </cell>
          <cell r="X49">
            <v>21.8</v>
          </cell>
          <cell r="Y49">
            <v>19.7</v>
          </cell>
          <cell r="Z49">
            <v>16.7</v>
          </cell>
        </row>
        <row r="50">
          <cell r="B50" t="str">
            <v>T-Gollahalli</v>
          </cell>
          <cell r="C50">
            <v>77</v>
          </cell>
          <cell r="D50">
            <v>94</v>
          </cell>
          <cell r="E50">
            <v>84</v>
          </cell>
          <cell r="F50">
            <v>92</v>
          </cell>
          <cell r="G50">
            <v>94</v>
          </cell>
          <cell r="H50">
            <v>80</v>
          </cell>
          <cell r="I50">
            <v>52</v>
          </cell>
          <cell r="J50">
            <v>65</v>
          </cell>
          <cell r="K50">
            <v>67</v>
          </cell>
          <cell r="L50">
            <v>97</v>
          </cell>
          <cell r="M50">
            <v>108</v>
          </cell>
          <cell r="N50">
            <v>130</v>
          </cell>
          <cell r="O50">
            <v>125</v>
          </cell>
          <cell r="P50">
            <v>123</v>
          </cell>
          <cell r="Q50">
            <v>83</v>
          </cell>
          <cell r="R50">
            <v>75</v>
          </cell>
          <cell r="S50">
            <v>40</v>
          </cell>
          <cell r="T50">
            <v>52</v>
          </cell>
          <cell r="U50">
            <v>52</v>
          </cell>
          <cell r="V50">
            <v>51</v>
          </cell>
          <cell r="W50">
            <v>47</v>
          </cell>
          <cell r="X50">
            <v>45</v>
          </cell>
          <cell r="Y50">
            <v>42</v>
          </cell>
          <cell r="Z50">
            <v>37</v>
          </cell>
        </row>
        <row r="51">
          <cell r="B51" t="str">
            <v>Kotipura</v>
          </cell>
          <cell r="C51">
            <v>24.6</v>
          </cell>
          <cell r="D51">
            <v>23.4</v>
          </cell>
          <cell r="E51">
            <v>22.8</v>
          </cell>
          <cell r="F51">
            <v>13.6</v>
          </cell>
          <cell r="G51">
            <v>15.4</v>
          </cell>
          <cell r="H51">
            <v>15.6</v>
          </cell>
          <cell r="I51">
            <v>15.4</v>
          </cell>
          <cell r="J51">
            <v>18.13</v>
          </cell>
          <cell r="K51">
            <v>17.96</v>
          </cell>
          <cell r="L51">
            <v>33.4</v>
          </cell>
          <cell r="M51">
            <v>39.04</v>
          </cell>
          <cell r="N51">
            <v>39.49</v>
          </cell>
          <cell r="O51">
            <v>43.21</v>
          </cell>
          <cell r="P51">
            <v>35.1</v>
          </cell>
          <cell r="Q51">
            <v>31.18</v>
          </cell>
          <cell r="R51">
            <v>31</v>
          </cell>
          <cell r="S51">
            <v>13.09</v>
          </cell>
          <cell r="T51">
            <v>15.059999999999999</v>
          </cell>
          <cell r="U51">
            <v>16.8</v>
          </cell>
          <cell r="V51">
            <v>19.399999999999999</v>
          </cell>
          <cell r="W51">
            <v>17.2</v>
          </cell>
          <cell r="X51">
            <v>16.399999999999999</v>
          </cell>
          <cell r="Y51">
            <v>15</v>
          </cell>
          <cell r="Z51">
            <v>15.2</v>
          </cell>
        </row>
        <row r="52">
          <cell r="B52" t="str">
            <v>KIADB Harohalli</v>
          </cell>
          <cell r="C52">
            <v>2.6</v>
          </cell>
          <cell r="D52">
            <v>3.7</v>
          </cell>
          <cell r="E52">
            <v>3.7</v>
          </cell>
          <cell r="F52">
            <v>3.7</v>
          </cell>
          <cell r="G52">
            <v>3.2</v>
          </cell>
          <cell r="H52">
            <v>5.5</v>
          </cell>
          <cell r="I52">
            <v>5.8</v>
          </cell>
          <cell r="J52">
            <v>7</v>
          </cell>
          <cell r="K52">
            <v>6.9</v>
          </cell>
          <cell r="L52">
            <v>7.8</v>
          </cell>
          <cell r="M52">
            <v>7.5</v>
          </cell>
          <cell r="N52">
            <v>10.6</v>
          </cell>
          <cell r="O52">
            <v>11.4</v>
          </cell>
          <cell r="P52">
            <v>11.1</v>
          </cell>
          <cell r="Q52">
            <v>11.2</v>
          </cell>
          <cell r="R52">
            <v>11.2</v>
          </cell>
          <cell r="S52">
            <v>10.6</v>
          </cell>
          <cell r="T52">
            <v>3.5</v>
          </cell>
          <cell r="U52">
            <v>6.4</v>
          </cell>
          <cell r="V52">
            <v>4.8</v>
          </cell>
          <cell r="W52">
            <v>6.1</v>
          </cell>
          <cell r="X52">
            <v>5.8</v>
          </cell>
          <cell r="Y52">
            <v>5.4</v>
          </cell>
          <cell r="Z52">
            <v>5.4</v>
          </cell>
        </row>
        <row r="53">
          <cell r="B53" t="str">
            <v>Channapatana</v>
          </cell>
          <cell r="C53">
            <v>34.6</v>
          </cell>
          <cell r="D53">
            <v>33.299999999999997</v>
          </cell>
          <cell r="E53">
            <v>20.2</v>
          </cell>
          <cell r="F53">
            <v>33.5</v>
          </cell>
          <cell r="G53">
            <v>29.5</v>
          </cell>
          <cell r="H53">
            <v>19.899999999999999</v>
          </cell>
          <cell r="I53">
            <v>19.5</v>
          </cell>
          <cell r="J53">
            <v>15.2</v>
          </cell>
          <cell r="K53">
            <v>19.8</v>
          </cell>
          <cell r="L53">
            <v>33.229999999999997</v>
          </cell>
          <cell r="M53">
            <v>39.5</v>
          </cell>
          <cell r="N53">
            <v>31.04</v>
          </cell>
          <cell r="O53">
            <v>31.7</v>
          </cell>
          <cell r="P53">
            <v>32.299999999999997</v>
          </cell>
          <cell r="Q53">
            <v>36.5</v>
          </cell>
          <cell r="R53">
            <v>38.200000000000003</v>
          </cell>
          <cell r="S53">
            <v>35.799999999999997</v>
          </cell>
          <cell r="T53">
            <v>15.7</v>
          </cell>
          <cell r="U53">
            <v>13.4</v>
          </cell>
          <cell r="V53">
            <v>19.690000000000001</v>
          </cell>
          <cell r="W53">
            <v>17.239999999999998</v>
          </cell>
          <cell r="X53">
            <v>17.68</v>
          </cell>
          <cell r="Y53">
            <v>15.76</v>
          </cell>
          <cell r="Z53">
            <v>14.68</v>
          </cell>
        </row>
        <row r="54">
          <cell r="B54" t="str">
            <v>KIADB H/W Park</v>
          </cell>
          <cell r="C54">
            <v>6.6</v>
          </cell>
          <cell r="D54">
            <v>6.6</v>
          </cell>
          <cell r="E54">
            <v>6.6</v>
          </cell>
          <cell r="F54">
            <v>6.5</v>
          </cell>
          <cell r="G54">
            <v>6.2</v>
          </cell>
          <cell r="H54">
            <v>6.4</v>
          </cell>
          <cell r="I54">
            <v>6.1</v>
          </cell>
          <cell r="J54">
            <v>6.2</v>
          </cell>
          <cell r="K54">
            <v>6</v>
          </cell>
          <cell r="L54">
            <v>6.2</v>
          </cell>
          <cell r="M54">
            <v>6</v>
          </cell>
          <cell r="N54">
            <v>5.9</v>
          </cell>
          <cell r="O54">
            <v>5.8</v>
          </cell>
          <cell r="P54">
            <v>5.9</v>
          </cell>
          <cell r="Q54">
            <v>6.2</v>
          </cell>
          <cell r="R54">
            <v>6.4</v>
          </cell>
          <cell r="S54">
            <v>6.8</v>
          </cell>
          <cell r="T54">
            <v>6.7</v>
          </cell>
          <cell r="U54">
            <v>6.7</v>
          </cell>
          <cell r="V54">
            <v>6.2</v>
          </cell>
          <cell r="W54">
            <v>6.2</v>
          </cell>
          <cell r="X54">
            <v>5.9</v>
          </cell>
          <cell r="Y54">
            <v>5.9</v>
          </cell>
          <cell r="Z54">
            <v>5.8</v>
          </cell>
        </row>
        <row r="55">
          <cell r="B55" t="str">
            <v>BRAZ TOTAL</v>
          </cell>
          <cell r="C55">
            <v>1098.3999999999996</v>
          </cell>
          <cell r="D55">
            <v>1235.7</v>
          </cell>
          <cell r="E55">
            <v>1137.0000000000002</v>
          </cell>
          <cell r="F55">
            <v>1207.5</v>
          </cell>
          <cell r="G55">
            <v>1232.9000000000003</v>
          </cell>
          <cell r="H55">
            <v>1096.2</v>
          </cell>
          <cell r="I55">
            <v>853.3</v>
          </cell>
          <cell r="J55">
            <v>924.03000000000009</v>
          </cell>
          <cell r="K55">
            <v>1062.6600000000001</v>
          </cell>
          <cell r="L55">
            <v>1549.7300000000002</v>
          </cell>
          <cell r="M55">
            <v>1819.94</v>
          </cell>
          <cell r="N55">
            <v>1871.4299999999998</v>
          </cell>
          <cell r="O55">
            <v>1898.9099999999999</v>
          </cell>
          <cell r="P55">
            <v>1849.7</v>
          </cell>
          <cell r="Q55">
            <v>1672.5800000000002</v>
          </cell>
          <cell r="R55">
            <v>1567.9000000000003</v>
          </cell>
          <cell r="S55">
            <v>1218.4899999999998</v>
          </cell>
          <cell r="T55">
            <v>1018.76</v>
          </cell>
          <cell r="U55">
            <v>893.1</v>
          </cell>
          <cell r="V55">
            <v>896.29</v>
          </cell>
          <cell r="W55">
            <v>852.34000000000015</v>
          </cell>
          <cell r="X55">
            <v>802.97999999999979</v>
          </cell>
          <cell r="Y55">
            <v>755.66000000000008</v>
          </cell>
          <cell r="Z55">
            <v>749.58</v>
          </cell>
        </row>
        <row r="56">
          <cell r="B56" t="str">
            <v>TUMKUR</v>
          </cell>
        </row>
        <row r="57">
          <cell r="B57" t="str">
            <v>Anthrasanahalli</v>
          </cell>
          <cell r="C57">
            <v>142</v>
          </cell>
          <cell r="D57">
            <v>177</v>
          </cell>
          <cell r="E57">
            <v>146</v>
          </cell>
          <cell r="F57">
            <v>152</v>
          </cell>
          <cell r="G57">
            <v>180</v>
          </cell>
          <cell r="H57">
            <v>170</v>
          </cell>
          <cell r="I57">
            <v>151</v>
          </cell>
          <cell r="J57">
            <v>138</v>
          </cell>
          <cell r="K57">
            <v>157</v>
          </cell>
          <cell r="L57">
            <v>188</v>
          </cell>
          <cell r="M57">
            <v>199</v>
          </cell>
          <cell r="N57">
            <v>209</v>
          </cell>
          <cell r="O57">
            <v>195</v>
          </cell>
          <cell r="P57">
            <v>220</v>
          </cell>
          <cell r="Q57">
            <v>220</v>
          </cell>
          <cell r="R57">
            <v>195</v>
          </cell>
          <cell r="S57">
            <v>160</v>
          </cell>
          <cell r="T57">
            <v>138</v>
          </cell>
          <cell r="U57">
            <v>108</v>
          </cell>
          <cell r="V57">
            <v>98</v>
          </cell>
          <cell r="W57">
            <v>90</v>
          </cell>
          <cell r="X57">
            <v>86</v>
          </cell>
          <cell r="Y57">
            <v>98</v>
          </cell>
          <cell r="Z57">
            <v>97</v>
          </cell>
        </row>
        <row r="58">
          <cell r="B58" t="str">
            <v>Anchepalya</v>
          </cell>
          <cell r="C58">
            <v>112</v>
          </cell>
          <cell r="D58">
            <v>129</v>
          </cell>
          <cell r="E58">
            <v>128</v>
          </cell>
          <cell r="F58">
            <v>90</v>
          </cell>
          <cell r="G58">
            <v>133</v>
          </cell>
          <cell r="H58">
            <v>134</v>
          </cell>
          <cell r="I58">
            <v>112</v>
          </cell>
          <cell r="J58">
            <v>113</v>
          </cell>
          <cell r="K58">
            <v>113</v>
          </cell>
          <cell r="L58">
            <v>128</v>
          </cell>
          <cell r="M58">
            <v>149</v>
          </cell>
          <cell r="N58">
            <v>133</v>
          </cell>
          <cell r="O58">
            <v>116</v>
          </cell>
          <cell r="P58">
            <v>161</v>
          </cell>
          <cell r="Q58">
            <v>162</v>
          </cell>
          <cell r="R58">
            <v>128</v>
          </cell>
          <cell r="S58">
            <v>134</v>
          </cell>
          <cell r="T58">
            <v>124</v>
          </cell>
          <cell r="U58">
            <v>77</v>
          </cell>
          <cell r="V58">
            <v>43</v>
          </cell>
          <cell r="W58">
            <v>46</v>
          </cell>
          <cell r="X58">
            <v>44</v>
          </cell>
          <cell r="Y58">
            <v>150</v>
          </cell>
          <cell r="Z58">
            <v>143</v>
          </cell>
        </row>
        <row r="59">
          <cell r="B59" t="str">
            <v>KB Cross</v>
          </cell>
          <cell r="C59">
            <v>116</v>
          </cell>
          <cell r="D59">
            <v>164</v>
          </cell>
          <cell r="E59">
            <v>159</v>
          </cell>
          <cell r="F59">
            <v>99</v>
          </cell>
          <cell r="G59">
            <v>156</v>
          </cell>
          <cell r="H59">
            <v>153</v>
          </cell>
          <cell r="I59">
            <v>105</v>
          </cell>
          <cell r="J59">
            <v>137</v>
          </cell>
          <cell r="K59">
            <v>157</v>
          </cell>
          <cell r="L59">
            <v>194</v>
          </cell>
          <cell r="M59">
            <v>163</v>
          </cell>
          <cell r="N59">
            <v>170</v>
          </cell>
          <cell r="O59">
            <v>191</v>
          </cell>
          <cell r="P59">
            <v>194</v>
          </cell>
          <cell r="Q59">
            <v>158</v>
          </cell>
          <cell r="R59">
            <v>192</v>
          </cell>
          <cell r="S59">
            <v>164</v>
          </cell>
          <cell r="T59">
            <v>152</v>
          </cell>
          <cell r="U59">
            <v>90</v>
          </cell>
          <cell r="V59">
            <v>55</v>
          </cell>
          <cell r="W59">
            <v>54</v>
          </cell>
          <cell r="X59">
            <v>51</v>
          </cell>
          <cell r="Y59">
            <v>140</v>
          </cell>
          <cell r="Z59">
            <v>139</v>
          </cell>
        </row>
        <row r="60">
          <cell r="B60" t="str">
            <v>Madhugiri</v>
          </cell>
          <cell r="C60">
            <v>85</v>
          </cell>
          <cell r="D60">
            <v>97</v>
          </cell>
          <cell r="E60">
            <v>69</v>
          </cell>
          <cell r="F60">
            <v>65</v>
          </cell>
          <cell r="G60">
            <v>97</v>
          </cell>
          <cell r="H60">
            <v>95</v>
          </cell>
          <cell r="I60">
            <v>69</v>
          </cell>
          <cell r="J60">
            <v>49</v>
          </cell>
          <cell r="K60">
            <v>74</v>
          </cell>
          <cell r="L60">
            <v>124</v>
          </cell>
          <cell r="M60">
            <v>176</v>
          </cell>
          <cell r="N60">
            <v>179</v>
          </cell>
          <cell r="O60">
            <v>162</v>
          </cell>
          <cell r="P60">
            <v>151</v>
          </cell>
          <cell r="Q60">
            <v>154</v>
          </cell>
          <cell r="R60">
            <v>129</v>
          </cell>
          <cell r="S60">
            <v>108</v>
          </cell>
          <cell r="T60">
            <v>91</v>
          </cell>
          <cell r="U60">
            <v>33</v>
          </cell>
          <cell r="V60">
            <v>27</v>
          </cell>
          <cell r="W60">
            <v>27</v>
          </cell>
          <cell r="X60">
            <v>25</v>
          </cell>
          <cell r="Y60">
            <v>35</v>
          </cell>
          <cell r="Z60">
            <v>63</v>
          </cell>
        </row>
        <row r="61">
          <cell r="B61" t="str">
            <v>Nittur</v>
          </cell>
          <cell r="C61">
            <v>131</v>
          </cell>
          <cell r="D61">
            <v>136</v>
          </cell>
          <cell r="E61">
            <v>113</v>
          </cell>
          <cell r="F61">
            <v>151</v>
          </cell>
          <cell r="G61">
            <v>149</v>
          </cell>
          <cell r="H61">
            <v>151</v>
          </cell>
          <cell r="I61">
            <v>106</v>
          </cell>
          <cell r="J61">
            <v>53</v>
          </cell>
          <cell r="K61">
            <v>58</v>
          </cell>
          <cell r="L61">
            <v>142</v>
          </cell>
          <cell r="M61">
            <v>135</v>
          </cell>
          <cell r="N61">
            <v>157</v>
          </cell>
          <cell r="O61">
            <v>131</v>
          </cell>
          <cell r="P61">
            <v>156</v>
          </cell>
          <cell r="Q61">
            <v>163</v>
          </cell>
          <cell r="R61">
            <v>152</v>
          </cell>
          <cell r="S61">
            <v>104</v>
          </cell>
          <cell r="T61">
            <v>73</v>
          </cell>
          <cell r="U61">
            <v>50</v>
          </cell>
          <cell r="V61">
            <v>48</v>
          </cell>
          <cell r="W61">
            <v>48</v>
          </cell>
          <cell r="X61">
            <v>40</v>
          </cell>
          <cell r="Y61">
            <v>88</v>
          </cell>
          <cell r="Z61">
            <v>156</v>
          </cell>
        </row>
        <row r="62">
          <cell r="B62" t="str">
            <v>Pavagada</v>
          </cell>
          <cell r="C62">
            <v>46</v>
          </cell>
          <cell r="D62">
            <v>53</v>
          </cell>
          <cell r="E62">
            <v>52</v>
          </cell>
          <cell r="F62">
            <v>47</v>
          </cell>
          <cell r="G62">
            <v>48</v>
          </cell>
          <cell r="H62">
            <v>45</v>
          </cell>
          <cell r="I62">
            <v>45</v>
          </cell>
          <cell r="J62">
            <v>36</v>
          </cell>
          <cell r="K62">
            <v>28</v>
          </cell>
          <cell r="L62">
            <v>32</v>
          </cell>
          <cell r="M62">
            <v>43</v>
          </cell>
          <cell r="N62">
            <v>42</v>
          </cell>
          <cell r="O62">
            <v>33</v>
          </cell>
          <cell r="P62">
            <v>23</v>
          </cell>
          <cell r="Q62">
            <v>24</v>
          </cell>
          <cell r="R62">
            <v>29</v>
          </cell>
          <cell r="S62">
            <v>31</v>
          </cell>
          <cell r="T62">
            <v>40</v>
          </cell>
          <cell r="U62">
            <v>22</v>
          </cell>
          <cell r="V62">
            <v>20</v>
          </cell>
          <cell r="W62">
            <v>19</v>
          </cell>
          <cell r="X62">
            <v>18</v>
          </cell>
          <cell r="Y62">
            <v>36</v>
          </cell>
          <cell r="Z62">
            <v>37</v>
          </cell>
        </row>
        <row r="63">
          <cell r="B63" t="str">
            <v>KIADB VN Pura</v>
          </cell>
          <cell r="C63">
            <v>41</v>
          </cell>
          <cell r="D63">
            <v>37</v>
          </cell>
          <cell r="E63">
            <v>33</v>
          </cell>
          <cell r="F63">
            <v>29</v>
          </cell>
          <cell r="G63">
            <v>42</v>
          </cell>
          <cell r="H63">
            <v>47</v>
          </cell>
          <cell r="I63">
            <v>47</v>
          </cell>
          <cell r="J63">
            <v>34</v>
          </cell>
          <cell r="K63">
            <v>44</v>
          </cell>
          <cell r="L63">
            <v>39</v>
          </cell>
          <cell r="M63">
            <v>25</v>
          </cell>
          <cell r="N63">
            <v>32</v>
          </cell>
          <cell r="O63">
            <v>27</v>
          </cell>
          <cell r="P63">
            <v>22</v>
          </cell>
          <cell r="Q63">
            <v>35</v>
          </cell>
          <cell r="R63">
            <v>40</v>
          </cell>
          <cell r="S63">
            <v>47</v>
          </cell>
          <cell r="T63">
            <v>32</v>
          </cell>
          <cell r="U63">
            <v>42</v>
          </cell>
          <cell r="V63">
            <v>22</v>
          </cell>
          <cell r="W63">
            <v>8</v>
          </cell>
          <cell r="X63">
            <v>22</v>
          </cell>
          <cell r="Y63">
            <v>38</v>
          </cell>
          <cell r="Z63">
            <v>49</v>
          </cell>
        </row>
        <row r="64">
          <cell r="B64" t="str">
            <v>Sira</v>
          </cell>
          <cell r="C64">
            <v>63</v>
          </cell>
          <cell r="D64">
            <v>70</v>
          </cell>
          <cell r="E64">
            <v>66</v>
          </cell>
          <cell r="F64">
            <v>68</v>
          </cell>
          <cell r="G64">
            <v>79</v>
          </cell>
          <cell r="H64">
            <v>71</v>
          </cell>
          <cell r="I64">
            <v>58</v>
          </cell>
          <cell r="J64">
            <v>48</v>
          </cell>
          <cell r="K64">
            <v>32</v>
          </cell>
          <cell r="L64">
            <v>56</v>
          </cell>
          <cell r="M64">
            <v>49</v>
          </cell>
          <cell r="N64">
            <v>22</v>
          </cell>
          <cell r="O64">
            <v>36</v>
          </cell>
          <cell r="P64">
            <v>38</v>
          </cell>
          <cell r="Q64">
            <v>40</v>
          </cell>
          <cell r="R64">
            <v>29</v>
          </cell>
          <cell r="S64">
            <v>43</v>
          </cell>
          <cell r="T64">
            <v>55</v>
          </cell>
          <cell r="U64">
            <v>52</v>
          </cell>
          <cell r="V64">
            <v>41</v>
          </cell>
          <cell r="W64">
            <v>35</v>
          </cell>
          <cell r="X64">
            <v>30</v>
          </cell>
          <cell r="Y64">
            <v>45</v>
          </cell>
          <cell r="Z64">
            <v>46</v>
          </cell>
        </row>
        <row r="65">
          <cell r="B65" t="str">
            <v>Hosdurga</v>
          </cell>
          <cell r="C65">
            <v>37</v>
          </cell>
          <cell r="D65">
            <v>53</v>
          </cell>
          <cell r="E65">
            <v>51</v>
          </cell>
          <cell r="F65">
            <v>54</v>
          </cell>
          <cell r="G65">
            <v>53</v>
          </cell>
          <cell r="H65">
            <v>29</v>
          </cell>
          <cell r="I65">
            <v>23</v>
          </cell>
          <cell r="J65">
            <v>25</v>
          </cell>
          <cell r="K65">
            <v>21</v>
          </cell>
          <cell r="L65">
            <v>18</v>
          </cell>
          <cell r="M65">
            <v>34</v>
          </cell>
          <cell r="N65">
            <v>16</v>
          </cell>
          <cell r="O65">
            <v>58</v>
          </cell>
          <cell r="P65">
            <v>59</v>
          </cell>
          <cell r="Q65">
            <v>57</v>
          </cell>
          <cell r="R65">
            <v>55</v>
          </cell>
          <cell r="S65">
            <v>67</v>
          </cell>
          <cell r="T65">
            <v>65</v>
          </cell>
          <cell r="U65">
            <v>22</v>
          </cell>
          <cell r="V65">
            <v>21</v>
          </cell>
          <cell r="W65">
            <v>18</v>
          </cell>
          <cell r="X65">
            <v>18</v>
          </cell>
          <cell r="Y65">
            <v>25</v>
          </cell>
          <cell r="Z65">
            <v>20</v>
          </cell>
        </row>
        <row r="66">
          <cell r="B66" t="str">
            <v>DAVANAGERE</v>
          </cell>
        </row>
        <row r="67">
          <cell r="B67" t="str">
            <v>Benkikere</v>
          </cell>
          <cell r="C67">
            <v>61</v>
          </cell>
          <cell r="D67">
            <v>89</v>
          </cell>
          <cell r="E67">
            <v>80</v>
          </cell>
          <cell r="F67">
            <v>55</v>
          </cell>
          <cell r="G67">
            <v>55</v>
          </cell>
          <cell r="H67">
            <v>39</v>
          </cell>
          <cell r="I67">
            <v>35</v>
          </cell>
          <cell r="J67">
            <v>66</v>
          </cell>
          <cell r="K67">
            <v>38</v>
          </cell>
          <cell r="L67">
            <v>43</v>
          </cell>
          <cell r="M67">
            <v>42</v>
          </cell>
          <cell r="N67">
            <v>44</v>
          </cell>
          <cell r="O67">
            <v>112</v>
          </cell>
          <cell r="P67">
            <v>114</v>
          </cell>
          <cell r="Q67">
            <v>122</v>
          </cell>
          <cell r="R67">
            <v>107</v>
          </cell>
          <cell r="S67">
            <v>96</v>
          </cell>
          <cell r="T67">
            <v>97</v>
          </cell>
          <cell r="U67">
            <v>89</v>
          </cell>
          <cell r="V67">
            <v>71</v>
          </cell>
          <cell r="W67">
            <v>77</v>
          </cell>
          <cell r="X67">
            <v>78</v>
          </cell>
          <cell r="Y67">
            <v>79</v>
          </cell>
          <cell r="Z67">
            <v>83</v>
          </cell>
        </row>
        <row r="68">
          <cell r="B68" t="str">
            <v xml:space="preserve">Chithradurga </v>
          </cell>
          <cell r="C68">
            <v>129</v>
          </cell>
          <cell r="D68">
            <v>169</v>
          </cell>
          <cell r="E68">
            <v>162</v>
          </cell>
          <cell r="F68">
            <v>159</v>
          </cell>
          <cell r="G68">
            <v>138</v>
          </cell>
          <cell r="H68">
            <v>126</v>
          </cell>
          <cell r="I68">
            <v>130</v>
          </cell>
          <cell r="J68">
            <v>144</v>
          </cell>
          <cell r="K68">
            <v>173</v>
          </cell>
          <cell r="L68">
            <v>200</v>
          </cell>
          <cell r="M68">
            <v>227</v>
          </cell>
          <cell r="N68">
            <v>199</v>
          </cell>
          <cell r="O68">
            <v>211</v>
          </cell>
          <cell r="P68">
            <v>191</v>
          </cell>
          <cell r="Q68">
            <v>187</v>
          </cell>
          <cell r="R68">
            <v>182</v>
          </cell>
          <cell r="S68">
            <v>164</v>
          </cell>
          <cell r="T68">
            <v>161</v>
          </cell>
          <cell r="U68">
            <v>126</v>
          </cell>
          <cell r="V68">
            <v>80</v>
          </cell>
          <cell r="W68">
            <v>82</v>
          </cell>
          <cell r="X68">
            <v>77</v>
          </cell>
          <cell r="Y68">
            <v>122</v>
          </cell>
          <cell r="Z68">
            <v>158</v>
          </cell>
        </row>
        <row r="69">
          <cell r="B69" t="str">
            <v>Davangere</v>
          </cell>
          <cell r="C69">
            <v>98</v>
          </cell>
          <cell r="D69">
            <v>109</v>
          </cell>
          <cell r="E69">
            <v>93</v>
          </cell>
          <cell r="F69">
            <v>106</v>
          </cell>
          <cell r="G69">
            <v>98</v>
          </cell>
          <cell r="H69">
            <v>75</v>
          </cell>
          <cell r="I69">
            <v>88</v>
          </cell>
          <cell r="J69">
            <v>80</v>
          </cell>
          <cell r="K69">
            <v>114</v>
          </cell>
          <cell r="L69">
            <v>109</v>
          </cell>
          <cell r="M69">
            <v>90</v>
          </cell>
          <cell r="N69">
            <v>85</v>
          </cell>
          <cell r="O69">
            <v>111</v>
          </cell>
          <cell r="P69">
            <v>107</v>
          </cell>
          <cell r="Q69">
            <v>121</v>
          </cell>
          <cell r="R69">
            <v>113</v>
          </cell>
          <cell r="S69">
            <v>111</v>
          </cell>
          <cell r="T69">
            <v>108</v>
          </cell>
          <cell r="U69">
            <v>104</v>
          </cell>
          <cell r="V69">
            <v>89</v>
          </cell>
          <cell r="W69">
            <v>86</v>
          </cell>
          <cell r="X69">
            <v>76</v>
          </cell>
          <cell r="Y69">
            <v>113</v>
          </cell>
          <cell r="Z69">
            <v>120</v>
          </cell>
        </row>
        <row r="70">
          <cell r="B70" t="str">
            <v>Hiriyur</v>
          </cell>
          <cell r="C70">
            <v>58</v>
          </cell>
          <cell r="D70">
            <v>107</v>
          </cell>
          <cell r="E70">
            <v>104</v>
          </cell>
          <cell r="F70">
            <v>89</v>
          </cell>
          <cell r="G70">
            <v>111</v>
          </cell>
          <cell r="H70">
            <v>108</v>
          </cell>
          <cell r="I70">
            <v>87</v>
          </cell>
          <cell r="J70">
            <v>43</v>
          </cell>
          <cell r="K70">
            <v>55</v>
          </cell>
          <cell r="L70">
            <v>161</v>
          </cell>
          <cell r="M70">
            <v>152</v>
          </cell>
          <cell r="N70">
            <v>152</v>
          </cell>
          <cell r="O70">
            <v>158</v>
          </cell>
          <cell r="P70">
            <v>168</v>
          </cell>
          <cell r="Q70">
            <v>164</v>
          </cell>
          <cell r="R70">
            <v>174</v>
          </cell>
          <cell r="S70">
            <v>108</v>
          </cell>
          <cell r="T70">
            <v>82</v>
          </cell>
          <cell r="U70">
            <v>61</v>
          </cell>
          <cell r="V70">
            <v>47</v>
          </cell>
          <cell r="W70">
            <v>43</v>
          </cell>
          <cell r="X70">
            <v>40</v>
          </cell>
          <cell r="Y70">
            <v>48</v>
          </cell>
          <cell r="Z70">
            <v>47</v>
          </cell>
        </row>
        <row r="71">
          <cell r="B71" t="str">
            <v>Honnali</v>
          </cell>
          <cell r="C71">
            <v>96</v>
          </cell>
          <cell r="D71">
            <v>88</v>
          </cell>
          <cell r="E71">
            <v>83</v>
          </cell>
          <cell r="F71">
            <v>96</v>
          </cell>
          <cell r="G71">
            <v>86</v>
          </cell>
          <cell r="H71">
            <v>85</v>
          </cell>
          <cell r="I71">
            <v>75</v>
          </cell>
          <cell r="J71">
            <v>97</v>
          </cell>
          <cell r="K71">
            <v>96</v>
          </cell>
          <cell r="L71">
            <v>150</v>
          </cell>
          <cell r="M71">
            <v>175</v>
          </cell>
          <cell r="N71">
            <v>156</v>
          </cell>
          <cell r="O71">
            <v>147</v>
          </cell>
          <cell r="P71">
            <v>149</v>
          </cell>
          <cell r="Q71">
            <v>158</v>
          </cell>
          <cell r="R71">
            <v>129</v>
          </cell>
          <cell r="S71">
            <v>121</v>
          </cell>
          <cell r="T71">
            <v>119</v>
          </cell>
          <cell r="U71">
            <v>98</v>
          </cell>
          <cell r="V71">
            <v>51</v>
          </cell>
          <cell r="W71">
            <v>46</v>
          </cell>
          <cell r="X71">
            <v>47</v>
          </cell>
          <cell r="Y71">
            <v>97</v>
          </cell>
          <cell r="Z71">
            <v>85</v>
          </cell>
        </row>
        <row r="72">
          <cell r="B72" t="str">
            <v>Tallak</v>
          </cell>
          <cell r="C72">
            <v>29</v>
          </cell>
          <cell r="D72">
            <v>54</v>
          </cell>
          <cell r="E72">
            <v>56</v>
          </cell>
          <cell r="F72">
            <v>38</v>
          </cell>
          <cell r="G72">
            <v>56</v>
          </cell>
          <cell r="H72">
            <v>60</v>
          </cell>
          <cell r="I72">
            <v>57</v>
          </cell>
          <cell r="J72">
            <v>61</v>
          </cell>
          <cell r="K72">
            <v>64</v>
          </cell>
          <cell r="L72">
            <v>93</v>
          </cell>
          <cell r="M72">
            <v>111</v>
          </cell>
          <cell r="N72">
            <v>111</v>
          </cell>
          <cell r="O72">
            <v>104</v>
          </cell>
          <cell r="P72">
            <v>107</v>
          </cell>
          <cell r="Q72">
            <v>111</v>
          </cell>
          <cell r="R72">
            <v>110</v>
          </cell>
          <cell r="S72">
            <v>71</v>
          </cell>
          <cell r="T72">
            <v>65</v>
          </cell>
          <cell r="U72">
            <v>54</v>
          </cell>
          <cell r="V72">
            <v>40</v>
          </cell>
          <cell r="W72">
            <v>33</v>
          </cell>
          <cell r="X72">
            <v>29</v>
          </cell>
          <cell r="Y72">
            <v>27</v>
          </cell>
          <cell r="Z72">
            <v>25</v>
          </cell>
        </row>
        <row r="73">
          <cell r="B73" t="str">
            <v>Neelagunda</v>
          </cell>
          <cell r="C73">
            <v>23</v>
          </cell>
          <cell r="D73">
            <v>28</v>
          </cell>
          <cell r="E73">
            <v>19</v>
          </cell>
          <cell r="F73">
            <v>28</v>
          </cell>
          <cell r="G73">
            <v>43</v>
          </cell>
          <cell r="H73">
            <v>67</v>
          </cell>
          <cell r="I73">
            <v>63</v>
          </cell>
          <cell r="J73">
            <v>51</v>
          </cell>
          <cell r="K73">
            <v>70</v>
          </cell>
          <cell r="L73">
            <v>100</v>
          </cell>
          <cell r="M73">
            <v>108</v>
          </cell>
          <cell r="N73">
            <v>80</v>
          </cell>
          <cell r="O73">
            <v>86</v>
          </cell>
          <cell r="P73">
            <v>82</v>
          </cell>
          <cell r="Q73">
            <v>95</v>
          </cell>
          <cell r="R73">
            <v>96</v>
          </cell>
          <cell r="S73">
            <v>90</v>
          </cell>
          <cell r="T73">
            <v>96</v>
          </cell>
          <cell r="U73">
            <v>82</v>
          </cell>
          <cell r="V73">
            <v>56</v>
          </cell>
          <cell r="W73">
            <v>49</v>
          </cell>
          <cell r="X73">
            <v>34</v>
          </cell>
          <cell r="Y73">
            <v>24</v>
          </cell>
          <cell r="Z73">
            <v>37</v>
          </cell>
        </row>
        <row r="74">
          <cell r="B74" t="str">
            <v>Guttur</v>
          </cell>
          <cell r="C74">
            <v>10</v>
          </cell>
          <cell r="D74">
            <v>10</v>
          </cell>
          <cell r="E74">
            <v>8</v>
          </cell>
          <cell r="F74">
            <v>9</v>
          </cell>
          <cell r="G74">
            <v>12</v>
          </cell>
          <cell r="H74">
            <v>12</v>
          </cell>
          <cell r="I74">
            <v>13</v>
          </cell>
          <cell r="J74">
            <v>14</v>
          </cell>
          <cell r="K74">
            <v>14</v>
          </cell>
          <cell r="L74">
            <v>23</v>
          </cell>
          <cell r="M74">
            <v>27</v>
          </cell>
          <cell r="N74">
            <v>26</v>
          </cell>
          <cell r="O74">
            <v>23</v>
          </cell>
          <cell r="P74">
            <v>17</v>
          </cell>
          <cell r="Q74">
            <v>18</v>
          </cell>
          <cell r="R74">
            <v>16</v>
          </cell>
          <cell r="S74">
            <v>14</v>
          </cell>
          <cell r="T74">
            <v>9</v>
          </cell>
          <cell r="U74">
            <v>10</v>
          </cell>
          <cell r="V74">
            <v>11</v>
          </cell>
          <cell r="W74">
            <v>11</v>
          </cell>
          <cell r="X74">
            <v>10</v>
          </cell>
          <cell r="Y74">
            <v>10</v>
          </cell>
          <cell r="Z74">
            <v>9</v>
          </cell>
        </row>
        <row r="75">
          <cell r="B75" t="str">
            <v>CTAZ TOTAL</v>
          </cell>
          <cell r="C75">
            <v>1277</v>
          </cell>
          <cell r="D75">
            <v>1570</v>
          </cell>
          <cell r="E75">
            <v>1422</v>
          </cell>
          <cell r="F75">
            <v>1335</v>
          </cell>
          <cell r="G75">
            <v>1536</v>
          </cell>
          <cell r="H75">
            <v>1467</v>
          </cell>
          <cell r="I75">
            <v>1264</v>
          </cell>
          <cell r="J75">
            <v>1189</v>
          </cell>
          <cell r="K75">
            <v>1308</v>
          </cell>
          <cell r="L75">
            <v>1800</v>
          </cell>
          <cell r="M75">
            <v>1905</v>
          </cell>
          <cell r="N75">
            <v>1813</v>
          </cell>
          <cell r="O75">
            <v>1901</v>
          </cell>
          <cell r="P75">
            <v>1959</v>
          </cell>
          <cell r="Q75">
            <v>1989</v>
          </cell>
          <cell r="R75">
            <v>1876</v>
          </cell>
          <cell r="S75">
            <v>1633</v>
          </cell>
          <cell r="T75">
            <v>1507</v>
          </cell>
          <cell r="U75">
            <v>1120</v>
          </cell>
          <cell r="V75">
            <v>820</v>
          </cell>
          <cell r="W75">
            <v>772</v>
          </cell>
          <cell r="X75">
            <v>725</v>
          </cell>
          <cell r="Y75">
            <v>1175</v>
          </cell>
          <cell r="Z75">
            <v>1314</v>
          </cell>
        </row>
        <row r="76">
          <cell r="B76" t="str">
            <v>EHT</v>
          </cell>
        </row>
        <row r="77">
          <cell r="B77" t="str">
            <v>Harohalli</v>
          </cell>
          <cell r="C77">
            <v>35</v>
          </cell>
          <cell r="D77">
            <v>35</v>
          </cell>
          <cell r="E77">
            <v>35</v>
          </cell>
          <cell r="F77">
            <v>35</v>
          </cell>
          <cell r="G77">
            <v>35</v>
          </cell>
          <cell r="H77">
            <v>35</v>
          </cell>
          <cell r="I77">
            <v>35</v>
          </cell>
          <cell r="J77">
            <v>35</v>
          </cell>
          <cell r="K77">
            <v>35</v>
          </cell>
          <cell r="L77">
            <v>35</v>
          </cell>
          <cell r="M77">
            <v>35</v>
          </cell>
          <cell r="N77">
            <v>35</v>
          </cell>
          <cell r="O77">
            <v>35</v>
          </cell>
          <cell r="P77">
            <v>35</v>
          </cell>
          <cell r="Q77">
            <v>35</v>
          </cell>
          <cell r="R77">
            <v>35</v>
          </cell>
          <cell r="S77">
            <v>35</v>
          </cell>
          <cell r="T77">
            <v>35</v>
          </cell>
          <cell r="U77">
            <v>35</v>
          </cell>
          <cell r="V77">
            <v>35</v>
          </cell>
          <cell r="W77">
            <v>35</v>
          </cell>
          <cell r="X77">
            <v>35</v>
          </cell>
          <cell r="Y77">
            <v>35</v>
          </cell>
          <cell r="Z77">
            <v>35</v>
          </cell>
        </row>
        <row r="78">
          <cell r="B78" t="str">
            <v>Tataguni</v>
          </cell>
          <cell r="C78">
            <v>36</v>
          </cell>
          <cell r="D78">
            <v>35</v>
          </cell>
          <cell r="E78">
            <v>36</v>
          </cell>
          <cell r="F78">
            <v>36</v>
          </cell>
          <cell r="G78">
            <v>36</v>
          </cell>
          <cell r="H78">
            <v>36</v>
          </cell>
          <cell r="I78">
            <v>36</v>
          </cell>
          <cell r="J78">
            <v>36</v>
          </cell>
          <cell r="K78">
            <v>36</v>
          </cell>
          <cell r="L78">
            <v>36</v>
          </cell>
          <cell r="M78">
            <v>37</v>
          </cell>
          <cell r="N78">
            <v>37</v>
          </cell>
          <cell r="O78">
            <v>37</v>
          </cell>
          <cell r="P78">
            <v>36</v>
          </cell>
          <cell r="Q78">
            <v>37</v>
          </cell>
          <cell r="R78">
            <v>36</v>
          </cell>
          <cell r="S78">
            <v>36</v>
          </cell>
          <cell r="T78">
            <v>36</v>
          </cell>
          <cell r="U78">
            <v>37</v>
          </cell>
          <cell r="V78">
            <v>36</v>
          </cell>
          <cell r="W78">
            <v>36</v>
          </cell>
          <cell r="X78">
            <v>36</v>
          </cell>
          <cell r="Y78">
            <v>36</v>
          </cell>
          <cell r="Z78">
            <v>36</v>
          </cell>
        </row>
        <row r="79">
          <cell r="B79" t="str">
            <v>CPRI</v>
          </cell>
          <cell r="C79">
            <v>5</v>
          </cell>
          <cell r="D79">
            <v>5</v>
          </cell>
          <cell r="E79">
            <v>5</v>
          </cell>
          <cell r="F79">
            <v>5</v>
          </cell>
          <cell r="G79">
            <v>5</v>
          </cell>
          <cell r="H79">
            <v>5</v>
          </cell>
          <cell r="I79">
            <v>5</v>
          </cell>
          <cell r="J79">
            <v>5</v>
          </cell>
          <cell r="K79">
            <v>5</v>
          </cell>
          <cell r="L79">
            <v>5</v>
          </cell>
          <cell r="M79">
            <v>5</v>
          </cell>
          <cell r="N79">
            <v>5</v>
          </cell>
          <cell r="O79">
            <v>5</v>
          </cell>
          <cell r="P79">
            <v>5</v>
          </cell>
          <cell r="Q79">
            <v>5</v>
          </cell>
          <cell r="R79">
            <v>5</v>
          </cell>
          <cell r="S79">
            <v>5</v>
          </cell>
          <cell r="T79">
            <v>5</v>
          </cell>
          <cell r="U79">
            <v>5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5</v>
          </cell>
        </row>
        <row r="80">
          <cell r="B80" t="str">
            <v>ITPL</v>
          </cell>
          <cell r="C80">
            <v>5</v>
          </cell>
          <cell r="D80">
            <v>5</v>
          </cell>
          <cell r="E80">
            <v>5</v>
          </cell>
          <cell r="F80">
            <v>5</v>
          </cell>
          <cell r="G80">
            <v>5</v>
          </cell>
          <cell r="H80">
            <v>5</v>
          </cell>
          <cell r="I80">
            <v>5</v>
          </cell>
          <cell r="J80">
            <v>5</v>
          </cell>
          <cell r="K80">
            <v>5</v>
          </cell>
          <cell r="L80">
            <v>5</v>
          </cell>
          <cell r="M80">
            <v>5</v>
          </cell>
          <cell r="N80">
            <v>5</v>
          </cell>
          <cell r="O80">
            <v>5</v>
          </cell>
          <cell r="P80">
            <v>5</v>
          </cell>
          <cell r="Q80">
            <v>5</v>
          </cell>
          <cell r="R80">
            <v>5</v>
          </cell>
          <cell r="S80">
            <v>5</v>
          </cell>
          <cell r="T80">
            <v>5</v>
          </cell>
          <cell r="U80">
            <v>5</v>
          </cell>
          <cell r="V80">
            <v>5</v>
          </cell>
          <cell r="W80">
            <v>5</v>
          </cell>
          <cell r="X80">
            <v>5</v>
          </cell>
          <cell r="Y80">
            <v>5</v>
          </cell>
          <cell r="Z80">
            <v>5</v>
          </cell>
        </row>
        <row r="81">
          <cell r="B81" t="str">
            <v>Railway</v>
          </cell>
          <cell r="C81">
            <v>11</v>
          </cell>
          <cell r="D81">
            <v>33</v>
          </cell>
          <cell r="E81">
            <v>23</v>
          </cell>
          <cell r="F81">
            <v>22</v>
          </cell>
          <cell r="G81">
            <v>17</v>
          </cell>
          <cell r="H81">
            <v>33</v>
          </cell>
          <cell r="I81">
            <v>19</v>
          </cell>
          <cell r="J81">
            <v>37</v>
          </cell>
          <cell r="K81">
            <v>46</v>
          </cell>
          <cell r="L81">
            <v>27</v>
          </cell>
          <cell r="M81">
            <v>56</v>
          </cell>
          <cell r="N81">
            <v>6</v>
          </cell>
          <cell r="O81">
            <v>22</v>
          </cell>
          <cell r="P81">
            <v>26</v>
          </cell>
          <cell r="Q81">
            <v>46</v>
          </cell>
          <cell r="R81">
            <v>30</v>
          </cell>
          <cell r="S81">
            <v>19</v>
          </cell>
          <cell r="T81">
            <v>25</v>
          </cell>
          <cell r="U81">
            <v>24</v>
          </cell>
          <cell r="V81">
            <v>30</v>
          </cell>
          <cell r="W81">
            <v>65</v>
          </cell>
          <cell r="X81">
            <v>9</v>
          </cell>
          <cell r="Y81">
            <v>21</v>
          </cell>
          <cell r="Z81">
            <v>7</v>
          </cell>
        </row>
        <row r="82">
          <cell r="B82" t="str">
            <v>Toyota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0</v>
          </cell>
          <cell r="J82">
            <v>1</v>
          </cell>
          <cell r="K82">
            <v>0</v>
          </cell>
          <cell r="L82">
            <v>0</v>
          </cell>
          <cell r="M82">
            <v>-1</v>
          </cell>
          <cell r="N82">
            <v>-1</v>
          </cell>
          <cell r="O82">
            <v>0</v>
          </cell>
          <cell r="P82">
            <v>0</v>
          </cell>
          <cell r="Q82">
            <v>0</v>
          </cell>
          <cell r="R82">
            <v>-0.4</v>
          </cell>
          <cell r="S82">
            <v>0.2</v>
          </cell>
          <cell r="T82">
            <v>1</v>
          </cell>
          <cell r="U82">
            <v>2</v>
          </cell>
          <cell r="V82">
            <v>1</v>
          </cell>
          <cell r="W82">
            <v>1</v>
          </cell>
          <cell r="X82">
            <v>2</v>
          </cell>
          <cell r="Y82">
            <v>1</v>
          </cell>
          <cell r="Z82">
            <v>1</v>
          </cell>
        </row>
        <row r="83">
          <cell r="B83" t="str">
            <v>EHT TOTAL</v>
          </cell>
          <cell r="C83">
            <v>93</v>
          </cell>
          <cell r="D83">
            <v>114</v>
          </cell>
          <cell r="E83">
            <v>105</v>
          </cell>
          <cell r="F83">
            <v>104</v>
          </cell>
          <cell r="G83">
            <v>99</v>
          </cell>
          <cell r="H83">
            <v>115</v>
          </cell>
          <cell r="I83">
            <v>100</v>
          </cell>
          <cell r="J83">
            <v>119</v>
          </cell>
          <cell r="K83">
            <v>127</v>
          </cell>
          <cell r="L83">
            <v>108</v>
          </cell>
          <cell r="M83">
            <v>137</v>
          </cell>
          <cell r="N83">
            <v>87</v>
          </cell>
          <cell r="O83">
            <v>104</v>
          </cell>
          <cell r="P83">
            <v>107</v>
          </cell>
          <cell r="Q83">
            <v>128</v>
          </cell>
          <cell r="R83">
            <v>110.6</v>
          </cell>
          <cell r="S83">
            <v>100.2</v>
          </cell>
          <cell r="T83">
            <v>107</v>
          </cell>
          <cell r="U83">
            <v>108</v>
          </cell>
          <cell r="V83">
            <v>112</v>
          </cell>
          <cell r="W83">
            <v>147</v>
          </cell>
          <cell r="X83">
            <v>92</v>
          </cell>
          <cell r="Y83">
            <v>103</v>
          </cell>
          <cell r="Z83">
            <v>89</v>
          </cell>
        </row>
        <row r="85">
          <cell r="B85" t="str">
            <v>BESCOM TOTAL</v>
          </cell>
          <cell r="C85">
            <v>4240.3999999999996</v>
          </cell>
          <cell r="D85">
            <v>4555.7</v>
          </cell>
          <cell r="E85">
            <v>4246</v>
          </cell>
          <cell r="F85">
            <v>4198.5</v>
          </cell>
          <cell r="G85">
            <v>4434.9000000000005</v>
          </cell>
          <cell r="H85">
            <v>4388.2</v>
          </cell>
          <cell r="I85">
            <v>4220.3</v>
          </cell>
          <cell r="J85">
            <v>4625.5300000000007</v>
          </cell>
          <cell r="K85">
            <v>5349.36</v>
          </cell>
          <cell r="L85">
            <v>6557.3300000000008</v>
          </cell>
          <cell r="M85">
            <v>7012.64</v>
          </cell>
          <cell r="N85">
            <v>6747.2300000000005</v>
          </cell>
          <cell r="O85">
            <v>6710.21</v>
          </cell>
          <cell r="P85">
            <v>6570.4</v>
          </cell>
          <cell r="Q85">
            <v>6278.08</v>
          </cell>
          <cell r="R85">
            <v>5969.5000000000009</v>
          </cell>
          <cell r="S85">
            <v>5340.69</v>
          </cell>
          <cell r="T85">
            <v>5039.76</v>
          </cell>
          <cell r="U85">
            <v>4657.1000000000004</v>
          </cell>
          <cell r="V85">
            <v>4504.8900000000003</v>
          </cell>
          <cell r="W85">
            <v>4357.04</v>
          </cell>
          <cell r="X85">
            <v>4021.4799999999996</v>
          </cell>
          <cell r="Y85">
            <v>4232.16</v>
          </cell>
          <cell r="Z85">
            <v>4097.18</v>
          </cell>
        </row>
        <row r="86">
          <cell r="B86" t="str">
            <v>ALLOCATION</v>
          </cell>
        </row>
        <row r="87">
          <cell r="B87" t="str">
            <v>STATE LOAD</v>
          </cell>
          <cell r="C87">
            <v>8340</v>
          </cell>
          <cell r="D87">
            <v>8733</v>
          </cell>
          <cell r="E87">
            <v>8176</v>
          </cell>
          <cell r="F87">
            <v>8042</v>
          </cell>
          <cell r="G87">
            <v>8539</v>
          </cell>
          <cell r="H87">
            <v>8771</v>
          </cell>
          <cell r="I87">
            <v>9044</v>
          </cell>
          <cell r="J87">
            <v>10488</v>
          </cell>
          <cell r="K87">
            <v>11488</v>
          </cell>
          <cell r="L87">
            <v>12954</v>
          </cell>
          <cell r="M87">
            <v>14059</v>
          </cell>
          <cell r="N87">
            <v>13609</v>
          </cell>
          <cell r="O87">
            <v>13399</v>
          </cell>
          <cell r="P87">
            <v>13224</v>
          </cell>
          <cell r="Q87">
            <v>12863</v>
          </cell>
          <cell r="R87">
            <v>12571</v>
          </cell>
          <cell r="S87">
            <v>11388</v>
          </cell>
          <cell r="T87">
            <v>11046</v>
          </cell>
          <cell r="U87">
            <v>9919</v>
          </cell>
          <cell r="V87">
            <v>8740</v>
          </cell>
          <cell r="W87">
            <v>8198</v>
          </cell>
          <cell r="X87">
            <v>7927</v>
          </cell>
          <cell r="Y87">
            <v>8401</v>
          </cell>
          <cell r="Z87">
            <v>8530</v>
          </cell>
        </row>
        <row r="88">
          <cell r="B88" t="str">
            <v>GENERATION</v>
          </cell>
          <cell r="C88">
            <v>8573</v>
          </cell>
          <cell r="D88">
            <v>8983</v>
          </cell>
          <cell r="E88">
            <v>8331</v>
          </cell>
          <cell r="F88">
            <v>8205</v>
          </cell>
          <cell r="G88">
            <v>8764</v>
          </cell>
          <cell r="H88">
            <v>8775</v>
          </cell>
          <cell r="I88">
            <v>9069</v>
          </cell>
          <cell r="J88">
            <v>10065</v>
          </cell>
          <cell r="K88">
            <v>12048</v>
          </cell>
          <cell r="L88">
            <v>13615</v>
          </cell>
          <cell r="M88">
            <v>14688</v>
          </cell>
          <cell r="N88">
            <v>14158</v>
          </cell>
          <cell r="O88">
            <v>14105</v>
          </cell>
          <cell r="P88">
            <v>13886</v>
          </cell>
          <cell r="Q88">
            <v>13323</v>
          </cell>
          <cell r="R88">
            <v>13159</v>
          </cell>
          <cell r="S88">
            <v>11931</v>
          </cell>
          <cell r="T88">
            <v>11567</v>
          </cell>
          <cell r="U88">
            <v>10368</v>
          </cell>
          <cell r="V88">
            <v>9230</v>
          </cell>
          <cell r="W88">
            <v>8647</v>
          </cell>
          <cell r="X88">
            <v>8415</v>
          </cell>
          <cell r="Y88">
            <v>8865</v>
          </cell>
          <cell r="Z88">
            <v>9048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15.01.2024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f>VLOOKUP(C5,'[1]Allocation '!C$1:D$65536,2,0)</f>
        <v>40.5</v>
      </c>
      <c r="E5" s="24">
        <f>VLOOKUP(C5,[1]Actuals!B$1:C$65536,2,0)</f>
        <v>42</v>
      </c>
      <c r="F5" s="24">
        <f>(E5-D5)/D5*100</f>
        <v>3.7037037037037033</v>
      </c>
      <c r="G5" s="24">
        <f>VLOOKUP(C5,'[1]Allocation '!C$1:E$65536,3,0)</f>
        <v>36</v>
      </c>
      <c r="H5" s="24">
        <f>VLOOKUP(C5,[1]Actuals!B$1:D$65536,3,0)</f>
        <v>37</v>
      </c>
      <c r="I5" s="24">
        <f>(H5-G5)/G5*100</f>
        <v>2.7777777777777777</v>
      </c>
      <c r="J5" s="24">
        <f>VLOOKUP(C5,'[1]Allocation '!C$1:F$65536,4,0)</f>
        <v>34.5</v>
      </c>
      <c r="K5" s="24">
        <f>VLOOKUP(C5,[1]Actuals!B$1:E$65536,4,0)</f>
        <v>35</v>
      </c>
      <c r="L5" s="24">
        <f>(K5-J5)/J5*100</f>
        <v>1.4492753623188406</v>
      </c>
      <c r="M5" s="24">
        <f>VLOOKUP(C5,'[1]Allocation '!C$1:G$65536,5,0)</f>
        <v>33.5</v>
      </c>
      <c r="N5" s="24">
        <f>VLOOKUP(C5,[1]Actuals!B$1:F$65536,5,0)</f>
        <v>34</v>
      </c>
      <c r="O5" s="24">
        <f>(N5-M5)/M5*100</f>
        <v>1.4925373134328357</v>
      </c>
      <c r="P5" s="24">
        <f>VLOOKUP(C5,'[1]Allocation '!C$1:H$65536,6,0)</f>
        <v>32.5</v>
      </c>
      <c r="Q5" s="24">
        <f>VLOOKUP(C5,[1]Actuals!B$1:G$65536,6,0)</f>
        <v>34</v>
      </c>
      <c r="R5" s="24">
        <f>(Q5-P5)/P5*100</f>
        <v>4.6153846153846159</v>
      </c>
      <c r="S5" s="24">
        <f>VLOOKUP(C5,'[1]Allocation '!C$1:I$65536,7,0)</f>
        <v>36</v>
      </c>
      <c r="T5" s="24">
        <f>VLOOKUP(C5,[1]Actuals!B$1:H$65536,7,0)</f>
        <v>37</v>
      </c>
      <c r="U5" s="24">
        <f>(T5-S5)/S5*100</f>
        <v>2.7777777777777777</v>
      </c>
      <c r="V5" s="25">
        <f>VLOOKUP(C5,'[1]Allocation '!C$1:J$65536,8,0)</f>
        <v>41.5</v>
      </c>
      <c r="W5" s="24">
        <f>VLOOKUP(C5,[1]Actuals!B$1:I$65536,8,0)</f>
        <v>42</v>
      </c>
      <c r="X5" s="24">
        <f>(W5-V5)/V5*100</f>
        <v>1.2048192771084338</v>
      </c>
      <c r="Y5" s="24">
        <f>VLOOKUP(C5,'[1]Allocation '!C$1:K$65536,9,0)</f>
        <v>53</v>
      </c>
      <c r="Z5" s="24">
        <f>VLOOKUP(C5,[1]Actuals!B$1:J$65536,9,0)</f>
        <v>49</v>
      </c>
      <c r="AA5" s="24">
        <f>(Z5-Y5)/Y5*100</f>
        <v>-7.5471698113207548</v>
      </c>
      <c r="AB5" s="24">
        <f>VLOOKUP(C5,'[1]Allocation '!C$1:L$65536,10,0)</f>
        <v>64.5</v>
      </c>
      <c r="AC5" s="24">
        <f>VLOOKUP(C5,[1]Actuals!B$1:K$65536,10,0)</f>
        <v>59</v>
      </c>
      <c r="AD5" s="24">
        <f>(AC5-AB5)/AB5*100</f>
        <v>-8.5271317829457356</v>
      </c>
      <c r="AE5" s="24">
        <f>VLOOKUP(C5,'[1]Allocation '!C$1:M$65536,11,0)</f>
        <v>70.5</v>
      </c>
      <c r="AF5" s="24">
        <f>VLOOKUP(C5,[1]Actuals!B$1:L$65536,11,0)</f>
        <v>69</v>
      </c>
      <c r="AG5" s="24">
        <f>(AF5-AE5)/AE5*100</f>
        <v>-2.1276595744680851</v>
      </c>
      <c r="AH5" s="24">
        <f>VLOOKUP(C5,'[1]Allocation '!C$1:N$65536,12,0)</f>
        <v>79.5</v>
      </c>
      <c r="AI5" s="24">
        <f>VLOOKUP(C5,[1]Actuals!B$1:M$65536,12,0)</f>
        <v>71</v>
      </c>
      <c r="AJ5" s="24">
        <f>(AI5-AH5)/AH5*100</f>
        <v>-10.691823899371069</v>
      </c>
      <c r="AK5" s="24">
        <f>VLOOKUP(C5,'[1]Allocation '!C$1:O$65536,13,0)</f>
        <v>84</v>
      </c>
      <c r="AL5" s="24">
        <f>VLOOKUP(C5,[1]Actuals!B$1:N$65536,13,0)</f>
        <v>75</v>
      </c>
      <c r="AM5" s="24">
        <f>(AL5-AK5)/AK5*100</f>
        <v>-10.714285714285714</v>
      </c>
      <c r="AN5" s="24">
        <f>VLOOKUP(C5,'[1]Allocation '!C$1:P$65536,14,0)</f>
        <v>85.5</v>
      </c>
      <c r="AO5" s="24">
        <f>VLOOKUP(C5,[1]Actuals!B$1:O$65536,14,0)</f>
        <v>74</v>
      </c>
      <c r="AP5" s="24">
        <f>(AO5-AN5)/AN5*100</f>
        <v>-13.450292397660817</v>
      </c>
      <c r="AQ5" s="24">
        <f>VLOOKUP(C5,'[1]Allocation '!C$1:Q$65536,15,0)</f>
        <v>85</v>
      </c>
      <c r="AR5" s="24">
        <f>VLOOKUP(C5,[1]Actuals!B$1:P$65536,15,0)</f>
        <v>72</v>
      </c>
      <c r="AS5" s="24">
        <f>(AR5-AQ5)/AQ5*100</f>
        <v>-15.294117647058824</v>
      </c>
      <c r="AT5" s="24">
        <f>VLOOKUP(C5,'[1]Allocation '!C$1:R$65536,16,0)</f>
        <v>81.5</v>
      </c>
      <c r="AU5" s="24">
        <f>VLOOKUP(C5,[1]Actuals!B$1:Q$65536,16,0)</f>
        <v>69</v>
      </c>
      <c r="AV5" s="24">
        <f>(AU5-AT5)/AT5*100</f>
        <v>-15.337423312883436</v>
      </c>
      <c r="AW5" s="24">
        <f>VLOOKUP(C5,'[1]Allocation '!C$1:S$65536,17,0)</f>
        <v>81.5</v>
      </c>
      <c r="AX5" s="24">
        <f>VLOOKUP(C5,[1]Actuals!B$1:R$65536,17,0)</f>
        <v>67</v>
      </c>
      <c r="AY5" s="24">
        <f>(AX5-AW5)/AW5*100</f>
        <v>-17.791411042944784</v>
      </c>
      <c r="AZ5" s="24">
        <f>VLOOKUP('[1]15.01.2024'!C5,'[1]Allocation '!C$1:T$65536,18,0)</f>
        <v>81.5</v>
      </c>
      <c r="BA5" s="24">
        <f>VLOOKUP(C5,[1]Actuals!B$1:S$65536,18,0)</f>
        <v>66</v>
      </c>
      <c r="BB5" s="24">
        <f>(BA5-AZ5)/AZ5*100</f>
        <v>-19.018404907975462</v>
      </c>
      <c r="BC5" s="24">
        <f>VLOOKUP(C5,'[1]Allocation '!C$1:U$65536,19,0)</f>
        <v>80.5</v>
      </c>
      <c r="BD5" s="24">
        <f>VLOOKUP(C5,[1]Actuals!B$1:T$65536,19,0)</f>
        <v>66</v>
      </c>
      <c r="BE5" s="24">
        <f>(BD5-BC5)/BC5*100</f>
        <v>-18.012422360248447</v>
      </c>
      <c r="BF5" s="24">
        <f>VLOOKUP(C5,'[1]Allocation '!C$1:V$65536,20,0)</f>
        <v>84</v>
      </c>
      <c r="BG5" s="24">
        <f>VLOOKUP(C5,[1]Actuals!B$1:U$65536,20,0)</f>
        <v>70</v>
      </c>
      <c r="BH5" s="24">
        <f>(BG5-BF5)/BF5*100</f>
        <v>-16.666666666666664</v>
      </c>
      <c r="BI5" s="24">
        <f>VLOOKUP(C5,'[1]Allocation '!C$1:W$65536,21,0)</f>
        <v>84</v>
      </c>
      <c r="BJ5" s="24">
        <f>VLOOKUP(C5,[1]Actuals!B$1:V$65536,21,0)</f>
        <v>72</v>
      </c>
      <c r="BK5" s="24">
        <f>(BJ5-BI5)/BI5*100</f>
        <v>-14.285714285714285</v>
      </c>
      <c r="BL5" s="24">
        <f>VLOOKUP(C5,'[1]Allocation '!C$1:X$65536,22,0)</f>
        <v>76</v>
      </c>
      <c r="BM5" s="24">
        <f>VLOOKUP(C5,[1]Actuals!B$1:W$65536,22,0)</f>
        <v>68</v>
      </c>
      <c r="BN5" s="24">
        <f>(BM5-BL5)/BL5*100</f>
        <v>-10.526315789473683</v>
      </c>
      <c r="BO5" s="24">
        <f>VLOOKUP(C5,'[1]Allocation '!C$1:Y$65536,23,0)</f>
        <v>67.5</v>
      </c>
      <c r="BP5" s="24">
        <f>VLOOKUP(C5,[1]Actuals!B$1:X$65536,23,0)</f>
        <v>63</v>
      </c>
      <c r="BQ5" s="24">
        <f>(BP5-BO5)/BO5*100</f>
        <v>-6.666666666666667</v>
      </c>
      <c r="BR5" s="24">
        <f>VLOOKUP(C5,'[1]Allocation '!C$1:Z$65536,24,0)</f>
        <v>56</v>
      </c>
      <c r="BS5" s="24">
        <f>VLOOKUP(C5,[1]Actuals!B$1:Y$65536,24,0)</f>
        <v>54</v>
      </c>
      <c r="BT5" s="24">
        <f>(BS5-BR5)/BR5*100</f>
        <v>-3.5714285714285712</v>
      </c>
      <c r="BU5" s="24">
        <f>VLOOKUP(C5,'[1]Allocation '!C$1:AA$65536,25,0)</f>
        <v>48</v>
      </c>
      <c r="BV5" s="24">
        <f>VLOOKUP(C5,[1]Actuals!B$1:Z$65536,25,0)</f>
        <v>47</v>
      </c>
      <c r="BW5" s="24">
        <f>(BV5-BU5)/BU5*100</f>
        <v>-2.083333333333333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f>VLOOKUP(C6,'[1]Allocation '!C$1:D$65536,2,0)</f>
        <v>57</v>
      </c>
      <c r="E6" s="24">
        <f>VLOOKUP(C6,[1]Actuals!B$1:C$65536,2,0)</f>
        <v>60</v>
      </c>
      <c r="F6" s="24">
        <f t="shared" ref="F6:F76" si="0">(E6-D6)/D6*100</f>
        <v>5.2631578947368416</v>
      </c>
      <c r="G6" s="24">
        <f>VLOOKUP(C6,'[1]Allocation '!C$1:E$65536,3,0)</f>
        <v>51</v>
      </c>
      <c r="H6" s="24">
        <f>VLOOKUP(C6,[1]Actuals!B$1:D$65536,3,0)</f>
        <v>54</v>
      </c>
      <c r="I6" s="24">
        <f t="shared" ref="I6:I84" si="1">(H6-G6)/G6*100</f>
        <v>5.8823529411764701</v>
      </c>
      <c r="J6" s="24">
        <f>VLOOKUP(C6,'[1]Allocation '!C$1:F$65536,4,0)</f>
        <v>49</v>
      </c>
      <c r="K6" s="24">
        <f>VLOOKUP(C6,[1]Actuals!B$1:E$65536,4,0)</f>
        <v>51</v>
      </c>
      <c r="L6" s="24">
        <f t="shared" ref="L6:L84" si="2">(K6-J6)/J6*100</f>
        <v>4.0816326530612246</v>
      </c>
      <c r="M6" s="24">
        <f>VLOOKUP(C6,'[1]Allocation '!C$1:G$65536,5,0)</f>
        <v>47.5</v>
      </c>
      <c r="N6" s="24">
        <f>VLOOKUP(C6,[1]Actuals!B$1:F$65536,5,0)</f>
        <v>50</v>
      </c>
      <c r="O6" s="24">
        <f t="shared" ref="O6:O84" si="3">(N6-M6)/M6*100</f>
        <v>5.2631578947368416</v>
      </c>
      <c r="P6" s="24">
        <f>VLOOKUP(C6,'[1]Allocation '!C$1:H$65536,6,0)</f>
        <v>47</v>
      </c>
      <c r="Q6" s="24">
        <f>VLOOKUP(C6,[1]Actuals!B$1:G$65536,6,0)</f>
        <v>50</v>
      </c>
      <c r="R6" s="24">
        <f t="shared" ref="R6:R84" si="4">(Q6-P6)/P6*100</f>
        <v>6.3829787234042552</v>
      </c>
      <c r="S6" s="24">
        <f>VLOOKUP(C6,'[1]Allocation '!C$1:I$65536,7,0)</f>
        <v>51</v>
      </c>
      <c r="T6" s="24">
        <f>VLOOKUP(C6,[1]Actuals!B$1:H$65536,7,0)</f>
        <v>53</v>
      </c>
      <c r="U6" s="24">
        <f t="shared" ref="U6:U84" si="5">(T6-S6)/S6*100</f>
        <v>3.9215686274509802</v>
      </c>
      <c r="V6" s="25">
        <f>VLOOKUP(C6,'[1]Allocation '!C$1:J$65536,8,0)</f>
        <v>61</v>
      </c>
      <c r="W6" s="24">
        <f>VLOOKUP(C6,[1]Actuals!B$1:I$65536,8,0)</f>
        <v>60</v>
      </c>
      <c r="X6" s="24">
        <f t="shared" ref="X6:X84" si="6">(W6-V6)/V6*100</f>
        <v>-1.639344262295082</v>
      </c>
      <c r="Y6" s="24">
        <f>VLOOKUP(C6,'[1]Allocation '!C$1:K$65536,9,0)</f>
        <v>77</v>
      </c>
      <c r="Z6" s="24">
        <f>VLOOKUP(C6,[1]Actuals!B$1:J$65536,9,0)</f>
        <v>72</v>
      </c>
      <c r="AA6" s="24">
        <f t="shared" ref="AA6:AA84" si="7">(Z6-Y6)/Y6*100</f>
        <v>-6.4935064935064926</v>
      </c>
      <c r="AB6" s="24">
        <f>VLOOKUP(C6,'[1]Allocation '!C$1:L$65536,10,0)</f>
        <v>90.5</v>
      </c>
      <c r="AC6" s="24">
        <f>VLOOKUP(C6,[1]Actuals!B$1:K$65536,10,0)</f>
        <v>85</v>
      </c>
      <c r="AD6" s="24">
        <f t="shared" ref="AD6:AD76" si="8">(AC6-AB6)/AB6*100</f>
        <v>-6.0773480662983426</v>
      </c>
      <c r="AE6" s="24">
        <f>VLOOKUP(C6,'[1]Allocation '!C$1:M$65536,11,0)</f>
        <v>99.5</v>
      </c>
      <c r="AF6" s="24">
        <f>VLOOKUP(C6,[1]Actuals!B$1:L$65536,11,0)</f>
        <v>95</v>
      </c>
      <c r="AG6" s="24">
        <f t="shared" ref="AG6:AG84" si="9">(AF6-AE6)/AE6*100</f>
        <v>-4.5226130653266337</v>
      </c>
      <c r="AH6" s="24">
        <f>VLOOKUP(C6,'[1]Allocation '!C$1:N$65536,12,0)</f>
        <v>104</v>
      </c>
      <c r="AI6" s="24">
        <f>VLOOKUP(C6,[1]Actuals!B$1:M$65536,12,0)</f>
        <v>98</v>
      </c>
      <c r="AJ6" s="24">
        <f t="shared" ref="AJ6:AJ84" si="10">(AI6-AH6)/AH6*100</f>
        <v>-5.7692307692307692</v>
      </c>
      <c r="AK6" s="24">
        <f>VLOOKUP(C6,'[1]Allocation '!C$1:O$65536,13,0)</f>
        <v>109</v>
      </c>
      <c r="AL6" s="24">
        <f>VLOOKUP(C6,[1]Actuals!B$1:N$65536,13,0)</f>
        <v>101</v>
      </c>
      <c r="AM6" s="24">
        <f t="shared" ref="AM6:AM84" si="11">(AL6-AK6)/AK6*100</f>
        <v>-7.3394495412844041</v>
      </c>
      <c r="AN6" s="24">
        <f>VLOOKUP(C6,'[1]Allocation '!C$1:P$65536,14,0)</f>
        <v>109</v>
      </c>
      <c r="AO6" s="24">
        <f>VLOOKUP(C6,[1]Actuals!B$1:O$65536,14,0)</f>
        <v>99</v>
      </c>
      <c r="AP6" s="24">
        <f t="shared" ref="AP6:AP84" si="12">(AO6-AN6)/AN6*100</f>
        <v>-9.1743119266055047</v>
      </c>
      <c r="AQ6" s="24">
        <f>VLOOKUP(C6,'[1]Allocation '!C$1:Q$65536,15,0)</f>
        <v>108.5</v>
      </c>
      <c r="AR6" s="24">
        <f>VLOOKUP(C6,[1]Actuals!B$1:P$65536,15,0)</f>
        <v>96</v>
      </c>
      <c r="AS6" s="24">
        <f t="shared" ref="AS6:AS84" si="13">(AR6-AQ6)/AQ6*100</f>
        <v>-11.52073732718894</v>
      </c>
      <c r="AT6" s="24">
        <f>VLOOKUP(C6,'[1]Allocation '!C$1:R$65536,16,0)</f>
        <v>104.5</v>
      </c>
      <c r="AU6" s="24">
        <f>VLOOKUP(C6,[1]Actuals!B$1:Q$65536,16,0)</f>
        <v>90</v>
      </c>
      <c r="AV6" s="24">
        <f t="shared" ref="AV6:AV84" si="14">(AU6-AT6)/AT6*100</f>
        <v>-13.875598086124402</v>
      </c>
      <c r="AW6" s="24">
        <f>VLOOKUP(C6,'[1]Allocation '!C$1:S$65536,17,0)</f>
        <v>102</v>
      </c>
      <c r="AX6" s="24">
        <f>VLOOKUP(C6,[1]Actuals!B$1:R$65536,17,0)</f>
        <v>88</v>
      </c>
      <c r="AY6" s="24">
        <f t="shared" ref="AY6:AY84" si="15">(AX6-AW6)/AW6*100</f>
        <v>-13.725490196078432</v>
      </c>
      <c r="AZ6" s="24">
        <f>VLOOKUP('[1]15.01.2024'!C6,'[1]Allocation '!C$1:T$65536,18,0)</f>
        <v>101.5</v>
      </c>
      <c r="BA6" s="24">
        <f>VLOOKUP(C6,[1]Actuals!B$1:S$65536,18,0)</f>
        <v>85</v>
      </c>
      <c r="BB6" s="24">
        <f t="shared" ref="BB6:BB84" si="16">(BA6-AZ6)/AZ6*100</f>
        <v>-16.256157635467979</v>
      </c>
      <c r="BC6" s="24">
        <f>VLOOKUP(C6,'[1]Allocation '!C$1:U$65536,19,0)</f>
        <v>100.5</v>
      </c>
      <c r="BD6" s="24">
        <f>VLOOKUP(C6,[1]Actuals!B$1:T$65536,19,0)</f>
        <v>86</v>
      </c>
      <c r="BE6" s="24">
        <f t="shared" ref="BE6:BE84" si="17">(BD6-BC6)/BC6*100</f>
        <v>-14.427860696517413</v>
      </c>
      <c r="BF6" s="24">
        <f>VLOOKUP(C6,'[1]Allocation '!C$1:V$65536,20,0)</f>
        <v>105.5</v>
      </c>
      <c r="BG6" s="24">
        <f>VLOOKUP(C6,[1]Actuals!B$1:U$65536,20,0)</f>
        <v>92</v>
      </c>
      <c r="BH6" s="24">
        <f t="shared" ref="BH6:BH84" si="18">(BG6-BF6)/BF6*100</f>
        <v>-12.796208530805686</v>
      </c>
      <c r="BI6" s="24">
        <f>VLOOKUP(C6,'[1]Allocation '!C$1:W$65536,21,0)</f>
        <v>105</v>
      </c>
      <c r="BJ6" s="24">
        <f>VLOOKUP(C6,[1]Actuals!B$1:V$65536,21,0)</f>
        <v>98</v>
      </c>
      <c r="BK6" s="24">
        <f t="shared" ref="BK6:BK84" si="19">(BJ6-BI6)/BI6*100</f>
        <v>-6.666666666666667</v>
      </c>
      <c r="BL6" s="24">
        <f>VLOOKUP(C6,'[1]Allocation '!C$1:X$65536,22,0)</f>
        <v>97</v>
      </c>
      <c r="BM6" s="24">
        <f>VLOOKUP(C6,[1]Actuals!B$1:W$65536,22,0)</f>
        <v>92</v>
      </c>
      <c r="BN6" s="24">
        <f t="shared" ref="BN6:BN84" si="20">(BM6-BL6)/BL6*100</f>
        <v>-5.1546391752577314</v>
      </c>
      <c r="BO6" s="24">
        <f>VLOOKUP(C6,'[1]Allocation '!C$1:Y$65536,23,0)</f>
        <v>89</v>
      </c>
      <c r="BP6" s="24">
        <f>VLOOKUP(C6,[1]Actuals!B$1:X$65536,23,0)</f>
        <v>87</v>
      </c>
      <c r="BQ6" s="24">
        <f t="shared" ref="BQ6:BQ84" si="21">(BP6-BO6)/BO6*100</f>
        <v>-2.2471910112359552</v>
      </c>
      <c r="BR6" s="24">
        <f>VLOOKUP(C6,'[1]Allocation '!C$1:Z$65536,24,0)</f>
        <v>76.5</v>
      </c>
      <c r="BS6" s="24">
        <f>VLOOKUP(C6,[1]Actuals!B$1:Y$65536,24,0)</f>
        <v>78</v>
      </c>
      <c r="BT6" s="24">
        <f t="shared" ref="BT6:BT84" si="22">(BS6-BR6)/BR6*100</f>
        <v>1.9607843137254901</v>
      </c>
      <c r="BU6" s="24">
        <f>VLOOKUP(C6,'[1]Allocation '!C$1:AA$65536,25,0)</f>
        <v>66.5</v>
      </c>
      <c r="BV6" s="24">
        <f>VLOOKUP(C6,[1]Actuals!B$1:Z$65536,25,0)</f>
        <v>67</v>
      </c>
      <c r="BW6" s="24">
        <f t="shared" ref="BW6:BW84" si="23">(BV6-BU6)/BU6*100</f>
        <v>0.75187969924812026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f>VLOOKUP(C7,'[1]Allocation '!C$1:D$65536,2,0)</f>
        <v>97</v>
      </c>
      <c r="E7" s="24">
        <f>VLOOKUP(C7,[1]Actuals!B$1:C$65536,2,0)</f>
        <v>90</v>
      </c>
      <c r="F7" s="24">
        <f t="shared" si="0"/>
        <v>-7.216494845360824</v>
      </c>
      <c r="G7" s="24">
        <f>VLOOKUP(C7,'[1]Allocation '!C$1:E$65536,3,0)</f>
        <v>91.5</v>
      </c>
      <c r="H7" s="24">
        <f>VLOOKUP(C7,[1]Actuals!B$1:D$65536,3,0)</f>
        <v>84</v>
      </c>
      <c r="I7" s="24">
        <f t="shared" si="1"/>
        <v>-8.1967213114754092</v>
      </c>
      <c r="J7" s="24">
        <f>VLOOKUP(C7,'[1]Allocation '!C$1:F$65536,4,0)</f>
        <v>88.5</v>
      </c>
      <c r="K7" s="24">
        <f>VLOOKUP(C7,[1]Actuals!B$1:E$65536,4,0)</f>
        <v>81</v>
      </c>
      <c r="L7" s="24">
        <f t="shared" si="2"/>
        <v>-8.4745762711864394</v>
      </c>
      <c r="M7" s="24">
        <f>VLOOKUP(C7,'[1]Allocation '!C$1:G$65536,5,0)</f>
        <v>88</v>
      </c>
      <c r="N7" s="24">
        <f>VLOOKUP(C7,[1]Actuals!B$1:F$65536,5,0)</f>
        <v>79</v>
      </c>
      <c r="O7" s="24">
        <f t="shared" si="3"/>
        <v>-10.227272727272728</v>
      </c>
      <c r="P7" s="24">
        <f>VLOOKUP(C7,'[1]Allocation '!C$1:H$65536,6,0)</f>
        <v>88</v>
      </c>
      <c r="Q7" s="24">
        <f>VLOOKUP(C7,[1]Actuals!B$1:G$65536,6,0)</f>
        <v>80</v>
      </c>
      <c r="R7" s="24">
        <f t="shared" si="4"/>
        <v>-9.0909090909090917</v>
      </c>
      <c r="S7" s="24">
        <f>VLOOKUP(C7,'[1]Allocation '!C$1:I$65536,7,0)</f>
        <v>93</v>
      </c>
      <c r="T7" s="24">
        <f>VLOOKUP(C7,[1]Actuals!B$1:H$65536,7,0)</f>
        <v>84</v>
      </c>
      <c r="U7" s="24">
        <f t="shared" si="5"/>
        <v>-9.67741935483871</v>
      </c>
      <c r="V7" s="25">
        <f>VLOOKUP(C7,'[1]Allocation '!C$1:J$65536,8,0)</f>
        <v>107.5</v>
      </c>
      <c r="W7" s="24">
        <f>VLOOKUP(C7,[1]Actuals!B$1:I$65536,8,0)</f>
        <v>94</v>
      </c>
      <c r="X7" s="24">
        <f t="shared" si="6"/>
        <v>-12.558139534883722</v>
      </c>
      <c r="Y7" s="24">
        <f>VLOOKUP(C7,'[1]Allocation '!C$1:K$65536,9,0)</f>
        <v>126.5</v>
      </c>
      <c r="Z7" s="24">
        <f>VLOOKUP(C7,[1]Actuals!B$1:J$65536,9,0)</f>
        <v>109</v>
      </c>
      <c r="AA7" s="24">
        <f t="shared" si="7"/>
        <v>-13.83399209486166</v>
      </c>
      <c r="AB7" s="24">
        <f>VLOOKUP(C7,'[1]Allocation '!C$1:L$65536,10,0)</f>
        <v>141.5</v>
      </c>
      <c r="AC7" s="24">
        <f>VLOOKUP(C7,[1]Actuals!B$1:K$65536,10,0)</f>
        <v>120</v>
      </c>
      <c r="AD7" s="24">
        <f t="shared" si="8"/>
        <v>-15.19434628975265</v>
      </c>
      <c r="AE7" s="24">
        <f>VLOOKUP(C7,'[1]Allocation '!C$1:M$65536,11,0)</f>
        <v>146</v>
      </c>
      <c r="AF7" s="24">
        <f>VLOOKUP(C7,[1]Actuals!B$1:L$65536,11,0)</f>
        <v>126</v>
      </c>
      <c r="AG7" s="24">
        <f t="shared" si="9"/>
        <v>-13.698630136986301</v>
      </c>
      <c r="AH7" s="24">
        <f>VLOOKUP(C7,'[1]Allocation '!C$1:N$65536,12,0)</f>
        <v>149</v>
      </c>
      <c r="AI7" s="24">
        <f>VLOOKUP(C7,[1]Actuals!B$1:M$65536,12,0)</f>
        <v>130</v>
      </c>
      <c r="AJ7" s="24">
        <f t="shared" si="10"/>
        <v>-12.751677852348994</v>
      </c>
      <c r="AK7" s="24">
        <f>VLOOKUP(C7,'[1]Allocation '!C$1:O$65536,13,0)</f>
        <v>143.5</v>
      </c>
      <c r="AL7" s="24">
        <f>VLOOKUP(C7,[1]Actuals!B$1:N$65536,13,0)</f>
        <v>125</v>
      </c>
      <c r="AM7" s="24">
        <f t="shared" si="11"/>
        <v>-12.89198606271777</v>
      </c>
      <c r="AN7" s="24">
        <f>VLOOKUP(C7,'[1]Allocation '!C$1:P$65536,14,0)</f>
        <v>141</v>
      </c>
      <c r="AO7" s="24">
        <f>VLOOKUP(C7,[1]Actuals!B$1:O$65536,14,0)</f>
        <v>123</v>
      </c>
      <c r="AP7" s="24">
        <f t="shared" si="12"/>
        <v>-12.76595744680851</v>
      </c>
      <c r="AQ7" s="24">
        <f>VLOOKUP(C7,'[1]Allocation '!C$1:Q$65536,15,0)</f>
        <v>137.5</v>
      </c>
      <c r="AR7" s="24">
        <f>VLOOKUP(C7,[1]Actuals!B$1:P$65536,15,0)</f>
        <v>120</v>
      </c>
      <c r="AS7" s="24">
        <f t="shared" si="13"/>
        <v>-12.727272727272727</v>
      </c>
      <c r="AT7" s="24">
        <f>VLOOKUP(C7,'[1]Allocation '!C$1:R$65536,16,0)</f>
        <v>131</v>
      </c>
      <c r="AU7" s="24">
        <f>VLOOKUP(C7,[1]Actuals!B$1:Q$65536,16,0)</f>
        <v>112</v>
      </c>
      <c r="AV7" s="24">
        <f t="shared" si="14"/>
        <v>-14.503816793893129</v>
      </c>
      <c r="AW7" s="24">
        <f>VLOOKUP(C7,'[1]Allocation '!C$1:S$65536,17,0)</f>
        <v>129.5</v>
      </c>
      <c r="AX7" s="24">
        <f>VLOOKUP(C7,[1]Actuals!B$1:R$65536,17,0)</f>
        <v>109</v>
      </c>
      <c r="AY7" s="24">
        <f t="shared" si="15"/>
        <v>-15.83011583011583</v>
      </c>
      <c r="AZ7" s="24">
        <f>VLOOKUP('[1]15.01.2024'!C7,'[1]Allocation '!C$1:T$65536,18,0)</f>
        <v>135.5</v>
      </c>
      <c r="BA7" s="24">
        <f>VLOOKUP(C7,[1]Actuals!B$1:S$65536,18,0)</f>
        <v>110</v>
      </c>
      <c r="BB7" s="24">
        <f>(BA7-AZ7)/AZ7*100</f>
        <v>-18.819188191881921</v>
      </c>
      <c r="BC7" s="24">
        <f>VLOOKUP(C7,'[1]Allocation '!C$1:U$65536,19,0)</f>
        <v>137</v>
      </c>
      <c r="BD7" s="24">
        <f>VLOOKUP(C7,[1]Actuals!B$1:T$65536,19,0)</f>
        <v>112</v>
      </c>
      <c r="BE7" s="24">
        <f t="shared" si="17"/>
        <v>-18.248175182481752</v>
      </c>
      <c r="BF7" s="24">
        <f>VLOOKUP(C7,'[1]Allocation '!C$1:V$65536,20,0)</f>
        <v>140</v>
      </c>
      <c r="BG7" s="24">
        <f>VLOOKUP(C7,[1]Actuals!B$1:U$65536,20,0)</f>
        <v>116</v>
      </c>
      <c r="BH7" s="24">
        <f t="shared" si="18"/>
        <v>-17.142857142857142</v>
      </c>
      <c r="BI7" s="24">
        <f>VLOOKUP(C7,'[1]Allocation '!C$1:W$65536,21,0)</f>
        <v>142</v>
      </c>
      <c r="BJ7" s="24">
        <f>VLOOKUP(C7,[1]Actuals!B$1:V$65536,21,0)</f>
        <v>125</v>
      </c>
      <c r="BK7" s="24">
        <f t="shared" si="19"/>
        <v>-11.971830985915492</v>
      </c>
      <c r="BL7" s="24">
        <f>VLOOKUP(C7,'[1]Allocation '!C$1:X$65536,22,0)</f>
        <v>136.5</v>
      </c>
      <c r="BM7" s="24">
        <f>VLOOKUP(C7,[1]Actuals!B$1:W$65536,22,0)</f>
        <v>117</v>
      </c>
      <c r="BN7" s="24">
        <f t="shared" si="20"/>
        <v>-14.285714285714285</v>
      </c>
      <c r="BO7" s="24">
        <f>VLOOKUP(C7,'[1]Allocation '!C$1:Y$65536,23,0)</f>
        <v>132.5</v>
      </c>
      <c r="BP7" s="24">
        <f>VLOOKUP(C7,[1]Actuals!B$1:X$65536,23,0)</f>
        <v>117</v>
      </c>
      <c r="BQ7" s="24">
        <f t="shared" si="21"/>
        <v>-11.69811320754717</v>
      </c>
      <c r="BR7" s="24">
        <f>VLOOKUP(C7,'[1]Allocation '!C$1:Z$65536,24,0)</f>
        <v>117</v>
      </c>
      <c r="BS7" s="24">
        <f>VLOOKUP(C7,[1]Actuals!B$1:Y$65536,24,0)</f>
        <v>108</v>
      </c>
      <c r="BT7" s="24">
        <f t="shared" si="22"/>
        <v>-7.6923076923076925</v>
      </c>
      <c r="BU7" s="24">
        <f>VLOOKUP(C7,'[1]Allocation '!C$1:AA$65536,25,0)</f>
        <v>109.5</v>
      </c>
      <c r="BV7" s="24">
        <f>VLOOKUP(C7,[1]Actuals!B$1:Z$65536,25,0)</f>
        <v>98</v>
      </c>
      <c r="BW7" s="24">
        <f t="shared" si="23"/>
        <v>-10.50228310502283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f>VLOOKUP(C8,'[1]Allocation '!C$1:D$65536,2,0)</f>
        <v>65</v>
      </c>
      <c r="E8" s="24">
        <f>VLOOKUP(C8,[1]Actuals!B$1:C$65536,2,0)</f>
        <v>69</v>
      </c>
      <c r="F8" s="24">
        <f t="shared" si="0"/>
        <v>6.1538461538461542</v>
      </c>
      <c r="G8" s="24">
        <f>VLOOKUP(C8,'[1]Allocation '!C$1:E$65536,3,0)</f>
        <v>59</v>
      </c>
      <c r="H8" s="24">
        <f>VLOOKUP(C8,[1]Actuals!B$1:D$65536,3,0)</f>
        <v>61</v>
      </c>
      <c r="I8" s="24">
        <f t="shared" si="1"/>
        <v>3.3898305084745761</v>
      </c>
      <c r="J8" s="24">
        <f>VLOOKUP(C8,'[1]Allocation '!C$1:F$65536,4,0)</f>
        <v>55.5</v>
      </c>
      <c r="K8" s="24">
        <f>VLOOKUP(C8,[1]Actuals!B$1:E$65536,4,0)</f>
        <v>59</v>
      </c>
      <c r="L8" s="24">
        <f t="shared" si="2"/>
        <v>6.3063063063063058</v>
      </c>
      <c r="M8" s="24">
        <f>VLOOKUP(C8,'[1]Allocation '!C$1:G$65536,5,0)</f>
        <v>54</v>
      </c>
      <c r="N8" s="24">
        <f>VLOOKUP(C8,[1]Actuals!B$1:F$65536,5,0)</f>
        <v>58</v>
      </c>
      <c r="O8" s="24">
        <f t="shared" si="3"/>
        <v>7.4074074074074066</v>
      </c>
      <c r="P8" s="24">
        <f>VLOOKUP(C8,'[1]Allocation '!C$1:H$65536,6,0)</f>
        <v>55.5</v>
      </c>
      <c r="Q8" s="24">
        <f>VLOOKUP(C8,[1]Actuals!B$1:G$65536,6,0)</f>
        <v>58</v>
      </c>
      <c r="R8" s="24">
        <f t="shared" si="4"/>
        <v>4.5045045045045047</v>
      </c>
      <c r="S8" s="24">
        <f>VLOOKUP(C8,'[1]Allocation '!C$1:I$65536,7,0)</f>
        <v>63</v>
      </c>
      <c r="T8" s="24">
        <f>VLOOKUP(C8,[1]Actuals!B$1:H$65536,7,0)</f>
        <v>65</v>
      </c>
      <c r="U8" s="24">
        <f t="shared" si="5"/>
        <v>3.1746031746031744</v>
      </c>
      <c r="V8" s="25">
        <f>VLOOKUP(C8,'[1]Allocation '!C$1:J$65536,8,0)</f>
        <v>78.5</v>
      </c>
      <c r="W8" s="24">
        <f>VLOOKUP(C8,[1]Actuals!B$1:I$65536,8,0)</f>
        <v>80</v>
      </c>
      <c r="X8" s="24">
        <f t="shared" si="6"/>
        <v>1.910828025477707</v>
      </c>
      <c r="Y8" s="24">
        <f>VLOOKUP(C8,'[1]Allocation '!C$1:K$65536,9,0)</f>
        <v>107.5</v>
      </c>
      <c r="Z8" s="24">
        <f>VLOOKUP(C8,[1]Actuals!B$1:J$65536,9,0)</f>
        <v>94</v>
      </c>
      <c r="AA8" s="24">
        <f t="shared" si="7"/>
        <v>-12.558139534883722</v>
      </c>
      <c r="AB8" s="24">
        <f>VLOOKUP(C8,'[1]Allocation '!C$1:L$65536,10,0)</f>
        <v>121.5</v>
      </c>
      <c r="AC8" s="24">
        <f>VLOOKUP(C8,[1]Actuals!B$1:K$65536,10,0)</f>
        <v>116</v>
      </c>
      <c r="AD8" s="24">
        <f t="shared" si="8"/>
        <v>-4.5267489711934159</v>
      </c>
      <c r="AE8" s="24">
        <f>VLOOKUP(C8,'[1]Allocation '!C$1:M$65536,11,0)</f>
        <v>119</v>
      </c>
      <c r="AF8" s="24">
        <f>VLOOKUP(C8,[1]Actuals!B$1:L$65536,11,0)</f>
        <v>128</v>
      </c>
      <c r="AG8" s="24">
        <f t="shared" si="9"/>
        <v>7.5630252100840334</v>
      </c>
      <c r="AH8" s="24">
        <f>VLOOKUP(C8,'[1]Allocation '!C$1:N$65536,12,0)</f>
        <v>119.5</v>
      </c>
      <c r="AI8" s="24">
        <f>VLOOKUP(C8,[1]Actuals!B$1:M$65536,12,0)</f>
        <v>120</v>
      </c>
      <c r="AJ8" s="24">
        <f t="shared" si="10"/>
        <v>0.41841004184100417</v>
      </c>
      <c r="AK8" s="24">
        <f>VLOOKUP(C8,'[1]Allocation '!C$1:O$65536,13,0)</f>
        <v>116.5</v>
      </c>
      <c r="AL8" s="24">
        <f>VLOOKUP(C8,[1]Actuals!B$1:N$65536,13,0)</f>
        <v>117</v>
      </c>
      <c r="AM8" s="24">
        <f t="shared" si="11"/>
        <v>0.42918454935622319</v>
      </c>
      <c r="AN8" s="24">
        <f>VLOOKUP(C8,'[1]Allocation '!C$1:P$65536,14,0)</f>
        <v>113</v>
      </c>
      <c r="AO8" s="24">
        <f>VLOOKUP(C8,[1]Actuals!B$1:O$65536,14,0)</f>
        <v>113</v>
      </c>
      <c r="AP8" s="24">
        <f t="shared" si="12"/>
        <v>0</v>
      </c>
      <c r="AQ8" s="24">
        <f>VLOOKUP(C8,'[1]Allocation '!C$1:Q$65536,15,0)</f>
        <v>111.5</v>
      </c>
      <c r="AR8" s="24">
        <f>VLOOKUP(C8,[1]Actuals!B$1:P$65536,15,0)</f>
        <v>109</v>
      </c>
      <c r="AS8" s="24">
        <f t="shared" si="13"/>
        <v>-2.2421524663677128</v>
      </c>
      <c r="AT8" s="24">
        <f>VLOOKUP(C8,'[1]Allocation '!C$1:R$65536,16,0)</f>
        <v>103.5</v>
      </c>
      <c r="AU8" s="24">
        <f>VLOOKUP(C8,[1]Actuals!B$1:Q$65536,16,0)</f>
        <v>98</v>
      </c>
      <c r="AV8" s="24">
        <f t="shared" si="14"/>
        <v>-5.3140096618357484</v>
      </c>
      <c r="AW8" s="24">
        <f>VLOOKUP(C8,'[1]Allocation '!C$1:S$65536,17,0)</f>
        <v>100.5</v>
      </c>
      <c r="AX8" s="24">
        <f>VLOOKUP(C8,[1]Actuals!B$1:R$65536,17,0)</f>
        <v>94</v>
      </c>
      <c r="AY8" s="24">
        <f t="shared" si="15"/>
        <v>-6.467661691542288</v>
      </c>
      <c r="AZ8" s="24">
        <f>VLOOKUP('[1]15.01.2024'!C8,'[1]Allocation '!C$1:T$65536,18,0)</f>
        <v>97.5</v>
      </c>
      <c r="BA8" s="24">
        <f>VLOOKUP(C8,[1]Actuals!B$1:S$65536,18,0)</f>
        <v>95</v>
      </c>
      <c r="BB8" s="24">
        <f t="shared" si="16"/>
        <v>-2.5641025641025639</v>
      </c>
      <c r="BC8" s="24">
        <f>VLOOKUP(C8,'[1]Allocation '!C$1:U$65536,19,0)</f>
        <v>100</v>
      </c>
      <c r="BD8" s="24">
        <f>VLOOKUP(C8,[1]Actuals!B$1:T$65536,19,0)</f>
        <v>96</v>
      </c>
      <c r="BE8" s="24">
        <f t="shared" si="17"/>
        <v>-4</v>
      </c>
      <c r="BF8" s="24">
        <f>VLOOKUP(C8,'[1]Allocation '!C$1:V$65536,20,0)</f>
        <v>111.5</v>
      </c>
      <c r="BG8" s="24">
        <f>VLOOKUP(C8,[1]Actuals!B$1:U$65536,20,0)</f>
        <v>106</v>
      </c>
      <c r="BH8" s="24">
        <f t="shared" si="18"/>
        <v>-4.9327354260089686</v>
      </c>
      <c r="BI8" s="24">
        <f>VLOOKUP(C8,'[1]Allocation '!C$1:W$65536,21,0)</f>
        <v>116.5</v>
      </c>
      <c r="BJ8" s="24">
        <f>VLOOKUP(C8,[1]Actuals!B$1:V$65536,21,0)</f>
        <v>114</v>
      </c>
      <c r="BK8" s="24">
        <f t="shared" si="19"/>
        <v>-2.1459227467811157</v>
      </c>
      <c r="BL8" s="24">
        <f>VLOOKUP(C8,'[1]Allocation '!C$1:X$65536,22,0)</f>
        <v>112.5</v>
      </c>
      <c r="BM8" s="24">
        <f>VLOOKUP(C8,[1]Actuals!B$1:W$65536,22,0)</f>
        <v>110</v>
      </c>
      <c r="BN8" s="24">
        <f t="shared" si="20"/>
        <v>-2.2222222222222223</v>
      </c>
      <c r="BO8" s="24">
        <f>VLOOKUP(C8,'[1]Allocation '!C$1:Y$65536,23,0)</f>
        <v>105.5</v>
      </c>
      <c r="BP8" s="24">
        <f>VLOOKUP(C8,[1]Actuals!B$1:X$65536,23,0)</f>
        <v>104</v>
      </c>
      <c r="BQ8" s="24">
        <f t="shared" si="21"/>
        <v>-1.4218009478672986</v>
      </c>
      <c r="BR8" s="24">
        <f>VLOOKUP(C8,'[1]Allocation '!C$1:Z$65536,24,0)</f>
        <v>92.5</v>
      </c>
      <c r="BS8" s="24">
        <f>VLOOKUP(C8,[1]Actuals!B$1:Y$65536,24,0)</f>
        <v>93</v>
      </c>
      <c r="BT8" s="24">
        <f t="shared" si="22"/>
        <v>0.54054054054054057</v>
      </c>
      <c r="BU8" s="24">
        <f>VLOOKUP(C8,'[1]Allocation '!C$1:AA$65536,25,0)</f>
        <v>76</v>
      </c>
      <c r="BV8" s="24">
        <f>VLOOKUP(C8,[1]Actuals!B$1:Z$65536,25,0)</f>
        <v>80</v>
      </c>
      <c r="BW8" s="24">
        <f t="shared" si="23"/>
        <v>5.2631578947368416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f>VLOOKUP(C9,'[1]Allocation '!C$1:D$65536,2,0)</f>
        <v>92.5</v>
      </c>
      <c r="E9" s="24">
        <f>VLOOKUP(C9,[1]Actuals!B$1:C$65536,2,0)</f>
        <v>93</v>
      </c>
      <c r="F9" s="24">
        <f t="shared" si="0"/>
        <v>0.54054054054054057</v>
      </c>
      <c r="G9" s="24">
        <f>VLOOKUP(C9,'[1]Allocation '!C$1:E$65536,3,0)</f>
        <v>86.5</v>
      </c>
      <c r="H9" s="24">
        <f>VLOOKUP(C9,[1]Actuals!B$1:D$65536,3,0)</f>
        <v>87</v>
      </c>
      <c r="I9" s="24">
        <f t="shared" si="1"/>
        <v>0.57803468208092479</v>
      </c>
      <c r="J9" s="24">
        <f>VLOOKUP(C9,'[1]Allocation '!C$1:F$65536,4,0)</f>
        <v>84.5</v>
      </c>
      <c r="K9" s="24">
        <f>VLOOKUP(C9,[1]Actuals!B$1:E$65536,4,0)</f>
        <v>86</v>
      </c>
      <c r="L9" s="24">
        <f t="shared" si="2"/>
        <v>1.7751479289940828</v>
      </c>
      <c r="M9" s="24">
        <f>VLOOKUP(C9,'[1]Allocation '!C$1:G$65536,5,0)</f>
        <v>83</v>
      </c>
      <c r="N9" s="24">
        <f>VLOOKUP(C9,[1]Actuals!B$1:F$65536,5,0)</f>
        <v>85</v>
      </c>
      <c r="O9" s="24">
        <f t="shared" si="3"/>
        <v>2.4096385542168677</v>
      </c>
      <c r="P9" s="24">
        <f>VLOOKUP(C9,'[1]Allocation '!C$1:H$65536,6,0)</f>
        <v>83.5</v>
      </c>
      <c r="Q9" s="24">
        <f>VLOOKUP(C9,[1]Actuals!B$1:G$65536,6,0)</f>
        <v>87</v>
      </c>
      <c r="R9" s="24">
        <f t="shared" si="4"/>
        <v>4.1916167664670656</v>
      </c>
      <c r="S9" s="24">
        <f>VLOOKUP(C9,'[1]Allocation '!C$1:I$65536,7,0)</f>
        <v>87</v>
      </c>
      <c r="T9" s="24">
        <f>VLOOKUP(C9,[1]Actuals!B$1:H$65536,7,0)</f>
        <v>90</v>
      </c>
      <c r="U9" s="24">
        <f t="shared" si="5"/>
        <v>3.4482758620689653</v>
      </c>
      <c r="V9" s="25">
        <f>VLOOKUP(C9,'[1]Allocation '!C$1:J$65536,8,0)</f>
        <v>102.5</v>
      </c>
      <c r="W9" s="24">
        <f>VLOOKUP(C9,[1]Actuals!B$1:I$65536,8,0)</f>
        <v>98</v>
      </c>
      <c r="X9" s="24">
        <f t="shared" si="6"/>
        <v>-4.3902439024390238</v>
      </c>
      <c r="Y9" s="24">
        <f>VLOOKUP(C9,'[1]Allocation '!C$1:K$65536,9,0)</f>
        <v>131</v>
      </c>
      <c r="Z9" s="24">
        <f>VLOOKUP(C9,[1]Actuals!B$1:J$65536,9,0)</f>
        <v>114</v>
      </c>
      <c r="AA9" s="24">
        <f t="shared" si="7"/>
        <v>-12.977099236641221</v>
      </c>
      <c r="AB9" s="24">
        <f>VLOOKUP(C9,'[1]Allocation '!C$1:L$65536,10,0)</f>
        <v>144</v>
      </c>
      <c r="AC9" s="24">
        <f>VLOOKUP(C9,[1]Actuals!B$1:K$65536,10,0)</f>
        <v>131</v>
      </c>
      <c r="AD9" s="24">
        <f t="shared" si="8"/>
        <v>-9.0277777777777768</v>
      </c>
      <c r="AE9" s="24">
        <f>VLOOKUP(C9,'[1]Allocation '!C$1:M$65536,11,0)</f>
        <v>152.5</v>
      </c>
      <c r="AF9" s="24">
        <f>VLOOKUP(C9,[1]Actuals!B$1:L$65536,11,0)</f>
        <v>143</v>
      </c>
      <c r="AG9" s="24">
        <f t="shared" si="9"/>
        <v>-6.2295081967213122</v>
      </c>
      <c r="AH9" s="24">
        <f>VLOOKUP(C9,'[1]Allocation '!C$1:N$65536,12,0)</f>
        <v>156</v>
      </c>
      <c r="AI9" s="24">
        <f>VLOOKUP(C9,[1]Actuals!B$1:M$65536,12,0)</f>
        <v>150</v>
      </c>
      <c r="AJ9" s="24">
        <f t="shared" si="10"/>
        <v>-3.8461538461538463</v>
      </c>
      <c r="AK9" s="24">
        <f>VLOOKUP(C9,'[1]Allocation '!C$1:O$65536,13,0)</f>
        <v>153.5</v>
      </c>
      <c r="AL9" s="24">
        <f>VLOOKUP(C9,[1]Actuals!B$1:N$65536,13,0)</f>
        <v>146</v>
      </c>
      <c r="AM9" s="24">
        <f t="shared" si="11"/>
        <v>-4.8859934853420199</v>
      </c>
      <c r="AN9" s="24">
        <f>VLOOKUP(C9,'[1]Allocation '!C$1:P$65536,14,0)</f>
        <v>151.5</v>
      </c>
      <c r="AO9" s="24">
        <f>VLOOKUP(C9,[1]Actuals!B$1:O$65536,14,0)</f>
        <v>142</v>
      </c>
      <c r="AP9" s="24">
        <f t="shared" si="12"/>
        <v>-6.2706270627062706</v>
      </c>
      <c r="AQ9" s="24">
        <f>VLOOKUP(C9,'[1]Allocation '!C$1:Q$65536,15,0)</f>
        <v>153.5</v>
      </c>
      <c r="AR9" s="24">
        <f>VLOOKUP(C9,[1]Actuals!B$1:P$65536,15,0)</f>
        <v>138</v>
      </c>
      <c r="AS9" s="24">
        <f t="shared" si="13"/>
        <v>-10.097719869706841</v>
      </c>
      <c r="AT9" s="24">
        <f>VLOOKUP(C9,'[1]Allocation '!C$1:R$65536,16,0)</f>
        <v>152</v>
      </c>
      <c r="AU9" s="24">
        <f>VLOOKUP(C9,[1]Actuals!B$1:Q$65536,16,0)</f>
        <v>132</v>
      </c>
      <c r="AV9" s="24">
        <f t="shared" si="14"/>
        <v>-13.157894736842104</v>
      </c>
      <c r="AW9" s="24">
        <f>VLOOKUP(C9,'[1]Allocation '!C$1:S$65536,17,0)</f>
        <v>152.5</v>
      </c>
      <c r="AX9" s="24">
        <f>VLOOKUP(C9,[1]Actuals!B$1:R$65536,17,0)</f>
        <v>131</v>
      </c>
      <c r="AY9" s="24">
        <f t="shared" si="15"/>
        <v>-14.098360655737704</v>
      </c>
      <c r="AZ9" s="24">
        <f>VLOOKUP('[1]15.01.2024'!C9,'[1]Allocation '!C$1:T$65536,18,0)</f>
        <v>150</v>
      </c>
      <c r="BA9" s="24">
        <f>VLOOKUP(C9,[1]Actuals!B$1:S$65536,18,0)</f>
        <v>131</v>
      </c>
      <c r="BB9" s="24">
        <f t="shared" si="16"/>
        <v>-12.666666666666668</v>
      </c>
      <c r="BC9" s="24">
        <f>VLOOKUP(C9,'[1]Allocation '!C$1:U$65536,19,0)</f>
        <v>148.5</v>
      </c>
      <c r="BD9" s="24">
        <f>VLOOKUP(C9,[1]Actuals!B$1:T$65536,19,0)</f>
        <v>132</v>
      </c>
      <c r="BE9" s="24">
        <f t="shared" si="17"/>
        <v>-11.111111111111111</v>
      </c>
      <c r="BF9" s="24">
        <f>VLOOKUP(C9,'[1]Allocation '!C$1:V$65536,20,0)</f>
        <v>150.5</v>
      </c>
      <c r="BG9" s="24">
        <f>VLOOKUP(C9,[1]Actuals!B$1:U$65536,20,0)</f>
        <v>134</v>
      </c>
      <c r="BH9" s="24">
        <f t="shared" si="18"/>
        <v>-10.963455149501661</v>
      </c>
      <c r="BI9" s="24">
        <f>VLOOKUP(C9,'[1]Allocation '!C$1:W$65536,21,0)</f>
        <v>148.5</v>
      </c>
      <c r="BJ9" s="24">
        <f>VLOOKUP(C9,[1]Actuals!B$1:V$65536,21,0)</f>
        <v>136</v>
      </c>
      <c r="BK9" s="24">
        <f t="shared" si="19"/>
        <v>-8.4175084175084187</v>
      </c>
      <c r="BL9" s="24">
        <f>VLOOKUP(C9,'[1]Allocation '!C$1:X$65536,22,0)</f>
        <v>140.5</v>
      </c>
      <c r="BM9" s="24">
        <f>VLOOKUP(C9,[1]Actuals!B$1:W$65536,22,0)</f>
        <v>129</v>
      </c>
      <c r="BN9" s="24">
        <f t="shared" si="20"/>
        <v>-8.185053380782918</v>
      </c>
      <c r="BO9" s="24">
        <f>VLOOKUP(C9,'[1]Allocation '!C$1:Y$65536,23,0)</f>
        <v>132</v>
      </c>
      <c r="BP9" s="24">
        <f>VLOOKUP(C9,[1]Actuals!B$1:X$65536,23,0)</f>
        <v>125</v>
      </c>
      <c r="BQ9" s="24">
        <f t="shared" si="21"/>
        <v>-5.3030303030303028</v>
      </c>
      <c r="BR9" s="24">
        <f>VLOOKUP(C9,'[1]Allocation '!C$1:Z$65536,24,0)</f>
        <v>118.5</v>
      </c>
      <c r="BS9" s="24">
        <f>VLOOKUP(C9,[1]Actuals!B$1:Y$65536,24,0)</f>
        <v>117</v>
      </c>
      <c r="BT9" s="24">
        <f t="shared" si="22"/>
        <v>-1.2658227848101267</v>
      </c>
      <c r="BU9" s="24">
        <f>VLOOKUP(C9,'[1]Allocation '!C$1:AA$65536,25,0)</f>
        <v>106</v>
      </c>
      <c r="BV9" s="24">
        <f>VLOOKUP(C9,[1]Actuals!B$1:Z$65536,25,0)</f>
        <v>104</v>
      </c>
      <c r="BW9" s="24">
        <f t="shared" si="23"/>
        <v>-1.8867924528301887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f>VLOOKUP(C10,'[1]Allocation '!C$1:D$65536,2,0)</f>
        <v>99</v>
      </c>
      <c r="E10" s="24">
        <f>VLOOKUP(C10,[1]Actuals!B$1:C$65536,2,0)</f>
        <v>99</v>
      </c>
      <c r="F10" s="24">
        <f t="shared" si="0"/>
        <v>0</v>
      </c>
      <c r="G10" s="24">
        <f>VLOOKUP(C10,'[1]Allocation '!C$1:E$65536,3,0)</f>
        <v>90</v>
      </c>
      <c r="H10" s="24">
        <f>VLOOKUP(C10,[1]Actuals!B$1:D$65536,3,0)</f>
        <v>90</v>
      </c>
      <c r="I10" s="24">
        <f t="shared" si="1"/>
        <v>0</v>
      </c>
      <c r="J10" s="24">
        <f>VLOOKUP(C10,'[1]Allocation '!C$1:F$65536,4,0)</f>
        <v>86</v>
      </c>
      <c r="K10" s="24">
        <f>VLOOKUP(C10,[1]Actuals!B$1:E$65536,4,0)</f>
        <v>85</v>
      </c>
      <c r="L10" s="24">
        <f t="shared" si="2"/>
        <v>-1.1627906976744187</v>
      </c>
      <c r="M10" s="24">
        <f>VLOOKUP(C10,'[1]Allocation '!C$1:G$65536,5,0)</f>
        <v>83</v>
      </c>
      <c r="N10" s="24">
        <f>VLOOKUP(C10,[1]Actuals!B$1:F$65536,5,0)</f>
        <v>84</v>
      </c>
      <c r="O10" s="24">
        <f t="shared" si="3"/>
        <v>1.2048192771084338</v>
      </c>
      <c r="P10" s="24">
        <f>VLOOKUP(C10,'[1]Allocation '!C$1:H$65536,6,0)</f>
        <v>82</v>
      </c>
      <c r="Q10" s="24">
        <f>VLOOKUP(C10,[1]Actuals!B$1:G$65536,6,0)</f>
        <v>83</v>
      </c>
      <c r="R10" s="24">
        <f t="shared" si="4"/>
        <v>1.2195121951219512</v>
      </c>
      <c r="S10" s="24">
        <f>VLOOKUP(C10,'[1]Allocation '!C$1:I$65536,7,0)</f>
        <v>88</v>
      </c>
      <c r="T10" s="24">
        <f>VLOOKUP(C10,[1]Actuals!B$1:H$65536,7,0)</f>
        <v>88</v>
      </c>
      <c r="U10" s="24">
        <f t="shared" si="5"/>
        <v>0</v>
      </c>
      <c r="V10" s="25">
        <f>VLOOKUP(C10,'[1]Allocation '!C$1:J$65536,8,0)</f>
        <v>104</v>
      </c>
      <c r="W10" s="24">
        <f>VLOOKUP(C10,[1]Actuals!B$1:I$65536,8,0)</f>
        <v>101</v>
      </c>
      <c r="X10" s="24">
        <f t="shared" si="6"/>
        <v>-2.8846153846153846</v>
      </c>
      <c r="Y10" s="24">
        <f>VLOOKUP(C10,'[1]Allocation '!C$1:K$65536,9,0)</f>
        <v>134</v>
      </c>
      <c r="Z10" s="24">
        <f>VLOOKUP(C10,[1]Actuals!B$1:J$65536,9,0)</f>
        <v>122</v>
      </c>
      <c r="AA10" s="24">
        <f t="shared" si="7"/>
        <v>-8.9552238805970141</v>
      </c>
      <c r="AB10" s="24">
        <f>VLOOKUP(C10,'[1]Allocation '!C$1:L$65536,10,0)</f>
        <v>175</v>
      </c>
      <c r="AC10" s="24">
        <f>VLOOKUP(C10,[1]Actuals!B$1:K$65536,10,0)</f>
        <v>154</v>
      </c>
      <c r="AD10" s="24">
        <f t="shared" si="8"/>
        <v>-12</v>
      </c>
      <c r="AE10" s="24">
        <f>VLOOKUP(C10,'[1]Allocation '!C$1:M$65536,11,0)</f>
        <v>187.5</v>
      </c>
      <c r="AF10" s="24">
        <f>VLOOKUP(C10,[1]Actuals!B$1:L$65536,11,0)</f>
        <v>181</v>
      </c>
      <c r="AG10" s="24">
        <f t="shared" si="9"/>
        <v>-3.4666666666666663</v>
      </c>
      <c r="AH10" s="24">
        <f>VLOOKUP(C10,'[1]Allocation '!C$1:N$65536,12,0)</f>
        <v>183.5</v>
      </c>
      <c r="AI10" s="24">
        <f>VLOOKUP(C10,[1]Actuals!B$1:M$65536,12,0)</f>
        <v>185</v>
      </c>
      <c r="AJ10" s="24">
        <f t="shared" si="10"/>
        <v>0.81743869209809261</v>
      </c>
      <c r="AK10" s="24">
        <f>VLOOKUP(C10,'[1]Allocation '!C$1:O$65536,13,0)</f>
        <v>177</v>
      </c>
      <c r="AL10" s="24">
        <f>VLOOKUP(C10,[1]Actuals!B$1:N$65536,13,0)</f>
        <v>181</v>
      </c>
      <c r="AM10" s="24">
        <f t="shared" si="11"/>
        <v>2.2598870056497176</v>
      </c>
      <c r="AN10" s="24">
        <f>VLOOKUP(C10,'[1]Allocation '!C$1:P$65536,14,0)</f>
        <v>173.5</v>
      </c>
      <c r="AO10" s="24">
        <f>VLOOKUP(C10,[1]Actuals!B$1:O$65536,14,0)</f>
        <v>174</v>
      </c>
      <c r="AP10" s="24">
        <f t="shared" si="12"/>
        <v>0.28818443804034583</v>
      </c>
      <c r="AQ10" s="24">
        <f>VLOOKUP(C10,'[1]Allocation '!C$1:Q$65536,15,0)</f>
        <v>173.5</v>
      </c>
      <c r="AR10" s="24">
        <f>VLOOKUP(C10,[1]Actuals!B$1:P$65536,15,0)</f>
        <v>166</v>
      </c>
      <c r="AS10" s="24">
        <f t="shared" si="13"/>
        <v>-4.3227665706051877</v>
      </c>
      <c r="AT10" s="24">
        <f>VLOOKUP(C10,'[1]Allocation '!C$1:R$65536,16,0)</f>
        <v>165.5</v>
      </c>
      <c r="AU10" s="24">
        <f>VLOOKUP(C10,[1]Actuals!B$1:Q$65536,16,0)</f>
        <v>158</v>
      </c>
      <c r="AV10" s="24">
        <f t="shared" si="14"/>
        <v>-4.5317220543806647</v>
      </c>
      <c r="AW10" s="24">
        <f>VLOOKUP(C10,'[1]Allocation '!C$1:S$65536,17,0)</f>
        <v>158.5</v>
      </c>
      <c r="AX10" s="24">
        <f>VLOOKUP(C10,[1]Actuals!B$1:R$65536,17,0)</f>
        <v>151</v>
      </c>
      <c r="AY10" s="24">
        <f t="shared" si="15"/>
        <v>-4.7318611987381702</v>
      </c>
      <c r="AZ10" s="24">
        <f>VLOOKUP('[1]15.01.2024'!C10,'[1]Allocation '!C$1:T$65536,18,0)</f>
        <v>159.5</v>
      </c>
      <c r="BA10" s="24">
        <f>VLOOKUP(C10,[1]Actuals!B$1:S$65536,18,0)</f>
        <v>147</v>
      </c>
      <c r="BB10" s="24">
        <f t="shared" si="16"/>
        <v>-7.8369905956112857</v>
      </c>
      <c r="BC10" s="24">
        <f>VLOOKUP(C10,'[1]Allocation '!C$1:U$65536,19,0)</f>
        <v>163.5</v>
      </c>
      <c r="BD10" s="24">
        <f>VLOOKUP(C10,[1]Actuals!B$1:T$65536,19,0)</f>
        <v>151</v>
      </c>
      <c r="BE10" s="24">
        <f t="shared" si="17"/>
        <v>-7.6452599388379197</v>
      </c>
      <c r="BF10" s="24">
        <f>VLOOKUP(C10,'[1]Allocation '!C$1:V$65536,20,0)</f>
        <v>172</v>
      </c>
      <c r="BG10" s="24">
        <f>VLOOKUP(C10,[1]Actuals!B$1:U$65536,20,0)</f>
        <v>157</v>
      </c>
      <c r="BH10" s="24">
        <f t="shared" si="18"/>
        <v>-8.720930232558139</v>
      </c>
      <c r="BI10" s="24">
        <f>VLOOKUP(C10,'[1]Allocation '!C$1:W$65536,21,0)</f>
        <v>175</v>
      </c>
      <c r="BJ10" s="24">
        <f>VLOOKUP(C10,[1]Actuals!B$1:V$65536,21,0)</f>
        <v>163</v>
      </c>
      <c r="BK10" s="24">
        <f t="shared" si="19"/>
        <v>-6.8571428571428577</v>
      </c>
      <c r="BL10" s="24">
        <f>VLOOKUP(C10,'[1]Allocation '!C$1:X$65536,22,0)</f>
        <v>161</v>
      </c>
      <c r="BM10" s="24">
        <f>VLOOKUP(C10,[1]Actuals!B$1:W$65536,22,0)</f>
        <v>155</v>
      </c>
      <c r="BN10" s="24">
        <f t="shared" si="20"/>
        <v>-3.7267080745341614</v>
      </c>
      <c r="BO10" s="24">
        <f>VLOOKUP(C10,'[1]Allocation '!C$1:Y$65536,23,0)</f>
        <v>149.5</v>
      </c>
      <c r="BP10" s="24">
        <f>VLOOKUP(C10,[1]Actuals!B$1:X$65536,23,0)</f>
        <v>144</v>
      </c>
      <c r="BQ10" s="24">
        <f t="shared" si="21"/>
        <v>-3.6789297658862878</v>
      </c>
      <c r="BR10" s="24">
        <f>VLOOKUP(C10,'[1]Allocation '!C$1:Z$65536,24,0)</f>
        <v>133.5</v>
      </c>
      <c r="BS10" s="24">
        <f>VLOOKUP(C10,[1]Actuals!B$1:Y$65536,24,0)</f>
        <v>131</v>
      </c>
      <c r="BT10" s="24">
        <f t="shared" si="22"/>
        <v>-1.8726591760299627</v>
      </c>
      <c r="BU10" s="24">
        <f>VLOOKUP(C10,'[1]Allocation '!C$1:AA$65536,25,0)</f>
        <v>112</v>
      </c>
      <c r="BV10" s="24">
        <f>VLOOKUP(C10,[1]Actuals!B$1:Z$65536,25,0)</f>
        <v>116</v>
      </c>
      <c r="BW10" s="24">
        <f t="shared" si="23"/>
        <v>3.5714285714285712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f>VLOOKUP(C11,'[1]Allocation '!C$1:D$65536,2,0)</f>
        <v>84.5</v>
      </c>
      <c r="E11" s="24">
        <f>VLOOKUP(C11,[1]Actuals!B$1:C$65536,2,0)</f>
        <v>91</v>
      </c>
      <c r="F11" s="24">
        <f t="shared" si="0"/>
        <v>7.6923076923076925</v>
      </c>
      <c r="G11" s="24">
        <f>VLOOKUP(C11,'[1]Allocation '!C$1:E$65536,3,0)</f>
        <v>80</v>
      </c>
      <c r="H11" s="24">
        <f>VLOOKUP(C11,[1]Actuals!B$1:D$65536,3,0)</f>
        <v>84</v>
      </c>
      <c r="I11" s="24">
        <f t="shared" si="1"/>
        <v>5</v>
      </c>
      <c r="J11" s="24">
        <f>VLOOKUP(C11,'[1]Allocation '!C$1:F$65536,4,0)</f>
        <v>77</v>
      </c>
      <c r="K11" s="24">
        <f>VLOOKUP(C11,[1]Actuals!B$1:E$65536,4,0)</f>
        <v>81</v>
      </c>
      <c r="L11" s="24">
        <f t="shared" si="2"/>
        <v>5.1948051948051948</v>
      </c>
      <c r="M11" s="24">
        <f>VLOOKUP(C11,'[1]Allocation '!C$1:G$65536,5,0)</f>
        <v>75</v>
      </c>
      <c r="N11" s="24">
        <f>VLOOKUP(C11,[1]Actuals!B$1:F$65536,5,0)</f>
        <v>80</v>
      </c>
      <c r="O11" s="24">
        <f t="shared" si="3"/>
        <v>6.666666666666667</v>
      </c>
      <c r="P11" s="24">
        <f>VLOOKUP(C11,'[1]Allocation '!C$1:H$65536,6,0)</f>
        <v>75.5</v>
      </c>
      <c r="Q11" s="24">
        <f>VLOOKUP(C11,[1]Actuals!B$1:G$65536,6,0)</f>
        <v>80</v>
      </c>
      <c r="R11" s="24">
        <f t="shared" si="4"/>
        <v>5.9602649006622519</v>
      </c>
      <c r="S11" s="24">
        <f>VLOOKUP(C11,'[1]Allocation '!C$1:I$65536,7,0)</f>
        <v>81.5</v>
      </c>
      <c r="T11" s="24">
        <f>VLOOKUP(C11,[1]Actuals!B$1:H$65536,7,0)</f>
        <v>85</v>
      </c>
      <c r="U11" s="24">
        <f t="shared" si="5"/>
        <v>4.294478527607362</v>
      </c>
      <c r="V11" s="25">
        <f>VLOOKUP(C11,'[1]Allocation '!C$1:J$65536,8,0)</f>
        <v>97.5</v>
      </c>
      <c r="W11" s="24">
        <f>VLOOKUP(C11,[1]Actuals!B$1:I$65536,8,0)</f>
        <v>98</v>
      </c>
      <c r="X11" s="24">
        <f t="shared" si="6"/>
        <v>0.51282051282051277</v>
      </c>
      <c r="Y11" s="24">
        <f>VLOOKUP(C11,'[1]Allocation '!C$1:K$65536,9,0)</f>
        <v>118.5</v>
      </c>
      <c r="Z11" s="24">
        <f>VLOOKUP(C11,[1]Actuals!B$1:J$65536,9,0)</f>
        <v>114</v>
      </c>
      <c r="AA11" s="24">
        <f t="shared" si="7"/>
        <v>-3.79746835443038</v>
      </c>
      <c r="AB11" s="24">
        <f>VLOOKUP(C11,'[1]Allocation '!C$1:L$65536,10,0)</f>
        <v>138</v>
      </c>
      <c r="AC11" s="24">
        <f>VLOOKUP(C11,[1]Actuals!B$1:K$65536,10,0)</f>
        <v>133</v>
      </c>
      <c r="AD11" s="24">
        <f t="shared" si="8"/>
        <v>-3.6231884057971016</v>
      </c>
      <c r="AE11" s="24">
        <f>VLOOKUP(C11,'[1]Allocation '!C$1:M$65536,11,0)</f>
        <v>152.5</v>
      </c>
      <c r="AF11" s="24">
        <f>VLOOKUP(C11,[1]Actuals!B$1:L$65536,11,0)</f>
        <v>148</v>
      </c>
      <c r="AG11" s="24">
        <f t="shared" si="9"/>
        <v>-2.9508196721311477</v>
      </c>
      <c r="AH11" s="24">
        <f>VLOOKUP(C11,'[1]Allocation '!C$1:N$65536,12,0)</f>
        <v>152.5</v>
      </c>
      <c r="AI11" s="24">
        <f>VLOOKUP(C11,[1]Actuals!B$1:M$65536,12,0)</f>
        <v>149</v>
      </c>
      <c r="AJ11" s="24">
        <f t="shared" si="10"/>
        <v>-2.2950819672131146</v>
      </c>
      <c r="AK11" s="24">
        <f>VLOOKUP(C11,'[1]Allocation '!C$1:O$65536,13,0)</f>
        <v>145.5</v>
      </c>
      <c r="AL11" s="24">
        <f>VLOOKUP(C11,[1]Actuals!B$1:N$65536,13,0)</f>
        <v>142</v>
      </c>
      <c r="AM11" s="24">
        <f t="shared" si="11"/>
        <v>-2.4054982817869419</v>
      </c>
      <c r="AN11" s="24">
        <f>VLOOKUP(C11,'[1]Allocation '!C$1:P$65536,14,0)</f>
        <v>142</v>
      </c>
      <c r="AO11" s="24">
        <f>VLOOKUP(C11,[1]Actuals!B$1:O$65536,14,0)</f>
        <v>135</v>
      </c>
      <c r="AP11" s="24">
        <f t="shared" si="12"/>
        <v>-4.929577464788732</v>
      </c>
      <c r="AQ11" s="24">
        <f>VLOOKUP(C11,'[1]Allocation '!C$1:Q$65536,15,0)</f>
        <v>138</v>
      </c>
      <c r="AR11" s="24">
        <f>VLOOKUP(C11,[1]Actuals!B$1:P$65536,15,0)</f>
        <v>132</v>
      </c>
      <c r="AS11" s="24">
        <f t="shared" si="13"/>
        <v>-4.3478260869565215</v>
      </c>
      <c r="AT11" s="24">
        <f>VLOOKUP(C11,'[1]Allocation '!C$1:R$65536,16,0)</f>
        <v>128.5</v>
      </c>
      <c r="AU11" s="24">
        <f>VLOOKUP(C11,[1]Actuals!B$1:Q$65536,16,0)</f>
        <v>126</v>
      </c>
      <c r="AV11" s="24">
        <f t="shared" si="14"/>
        <v>-1.9455252918287937</v>
      </c>
      <c r="AW11" s="24">
        <f>VLOOKUP(C11,'[1]Allocation '!C$1:S$65536,17,0)</f>
        <v>129</v>
      </c>
      <c r="AX11" s="24">
        <f>VLOOKUP(C11,[1]Actuals!B$1:R$65536,17,0)</f>
        <v>122</v>
      </c>
      <c r="AY11" s="24">
        <f t="shared" si="15"/>
        <v>-5.4263565891472867</v>
      </c>
      <c r="AZ11" s="24">
        <f>VLOOKUP('[1]15.01.2024'!C11,'[1]Allocation '!C$1:T$65536,18,0)</f>
        <v>130</v>
      </c>
      <c r="BA11" s="24">
        <f>VLOOKUP(C11,[1]Actuals!B$1:S$65536,18,0)</f>
        <v>122</v>
      </c>
      <c r="BB11" s="24">
        <f t="shared" si="16"/>
        <v>-6.1538461538461542</v>
      </c>
      <c r="BC11" s="24">
        <f>VLOOKUP(C11,'[1]Allocation '!C$1:U$65536,19,0)</f>
        <v>128.5</v>
      </c>
      <c r="BD11" s="24">
        <f>VLOOKUP(C11,[1]Actuals!B$1:T$65536,19,0)</f>
        <v>123</v>
      </c>
      <c r="BE11" s="24">
        <f t="shared" si="17"/>
        <v>-4.2801556420233462</v>
      </c>
      <c r="BF11" s="24">
        <f>VLOOKUP(C11,'[1]Allocation '!C$1:V$65536,20,0)</f>
        <v>140.5</v>
      </c>
      <c r="BG11" s="24">
        <f>VLOOKUP(C11,[1]Actuals!B$1:U$65536,20,0)</f>
        <v>130</v>
      </c>
      <c r="BH11" s="24">
        <f t="shared" si="18"/>
        <v>-7.4733096085409247</v>
      </c>
      <c r="BI11" s="24">
        <f>VLOOKUP(C11,'[1]Allocation '!C$1:W$65536,21,0)</f>
        <v>139.5</v>
      </c>
      <c r="BJ11" s="24">
        <f>VLOOKUP(C11,[1]Actuals!B$1:V$65536,21,0)</f>
        <v>133</v>
      </c>
      <c r="BK11" s="24">
        <f t="shared" si="19"/>
        <v>-4.6594982078853047</v>
      </c>
      <c r="BL11" s="24">
        <f>VLOOKUP(C11,'[1]Allocation '!C$1:X$65536,22,0)</f>
        <v>131.5</v>
      </c>
      <c r="BM11" s="24">
        <f>VLOOKUP(C11,[1]Actuals!B$1:W$65536,22,0)</f>
        <v>126</v>
      </c>
      <c r="BN11" s="24">
        <f t="shared" si="20"/>
        <v>-4.1825095057034218</v>
      </c>
      <c r="BO11" s="24">
        <f>VLOOKUP(C11,'[1]Allocation '!C$1:Y$65536,23,0)</f>
        <v>124</v>
      </c>
      <c r="BP11" s="24">
        <f>VLOOKUP(C11,[1]Actuals!B$1:X$65536,23,0)</f>
        <v>122</v>
      </c>
      <c r="BQ11" s="24">
        <f t="shared" si="21"/>
        <v>-1.6129032258064515</v>
      </c>
      <c r="BR11" s="24">
        <f>VLOOKUP(C11,'[1]Allocation '!C$1:Z$65536,24,0)</f>
        <v>110.5</v>
      </c>
      <c r="BS11" s="24">
        <f>VLOOKUP(C11,[1]Actuals!B$1:Y$65536,24,0)</f>
        <v>113</v>
      </c>
      <c r="BT11" s="24">
        <f t="shared" si="22"/>
        <v>2.2624434389140271</v>
      </c>
      <c r="BU11" s="24">
        <f>VLOOKUP(C11,'[1]Allocation '!C$1:AA$65536,25,0)</f>
        <v>97.5</v>
      </c>
      <c r="BV11" s="24">
        <f>VLOOKUP(C11,[1]Actuals!B$1:Z$65536,25,0)</f>
        <v>101</v>
      </c>
      <c r="BW11" s="24">
        <f t="shared" si="23"/>
        <v>3.5897435897435894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f>VLOOKUP(C12,'[1]Allocation '!C$1:D$65536,2,0)</f>
        <v>86.1</v>
      </c>
      <c r="E12" s="24">
        <f>VLOOKUP(C12,[1]Actuals!B$1:C$65536,2,0)</f>
        <v>55</v>
      </c>
      <c r="F12" s="24">
        <f t="shared" si="0"/>
        <v>-36.120789779326365</v>
      </c>
      <c r="G12" s="24">
        <f>VLOOKUP(C12,'[1]Allocation '!C$1:E$65536,3,0)</f>
        <v>83.9</v>
      </c>
      <c r="H12" s="24">
        <f>VLOOKUP(C12,[1]Actuals!B$1:D$65536,3,0)</f>
        <v>54</v>
      </c>
      <c r="I12" s="24">
        <f t="shared" si="1"/>
        <v>-35.637663885578078</v>
      </c>
      <c r="J12" s="24">
        <f>VLOOKUP(C12,'[1]Allocation '!C$1:F$65536,4,0)</f>
        <v>81.599999999999994</v>
      </c>
      <c r="K12" s="24">
        <f>VLOOKUP(C12,[1]Actuals!B$1:E$65536,4,0)</f>
        <v>53</v>
      </c>
      <c r="L12" s="24">
        <f t="shared" si="2"/>
        <v>-35.049019607843135</v>
      </c>
      <c r="M12" s="24">
        <f>VLOOKUP(C12,'[1]Allocation '!C$1:G$65536,5,0)</f>
        <v>82</v>
      </c>
      <c r="N12" s="24">
        <f>VLOOKUP(C12,[1]Actuals!B$1:F$65536,5,0)</f>
        <v>52</v>
      </c>
      <c r="O12" s="24">
        <f t="shared" si="3"/>
        <v>-36.585365853658537</v>
      </c>
      <c r="P12" s="24">
        <f>VLOOKUP(C12,'[1]Allocation '!C$1:H$65536,6,0)</f>
        <v>81.45</v>
      </c>
      <c r="Q12" s="24">
        <f>VLOOKUP(C12,[1]Actuals!B$1:G$65536,6,0)</f>
        <v>51</v>
      </c>
      <c r="R12" s="24">
        <f t="shared" si="4"/>
        <v>-37.384898710865563</v>
      </c>
      <c r="S12" s="24">
        <f>VLOOKUP(C12,'[1]Allocation '!C$1:I$65536,7,0)</f>
        <v>83.4</v>
      </c>
      <c r="T12" s="24">
        <f>VLOOKUP(C12,[1]Actuals!B$1:H$65536,7,0)</f>
        <v>54</v>
      </c>
      <c r="U12" s="24">
        <f t="shared" si="5"/>
        <v>-35.251798561151084</v>
      </c>
      <c r="V12" s="25">
        <f>VLOOKUP(C12,'[1]Allocation '!C$1:J$65536,8,0)</f>
        <v>83.85</v>
      </c>
      <c r="W12" s="24">
        <f>VLOOKUP(C12,[1]Actuals!B$1:I$65536,8,0)</f>
        <v>58</v>
      </c>
      <c r="X12" s="24">
        <f t="shared" si="6"/>
        <v>-30.828861061419193</v>
      </c>
      <c r="Y12" s="24">
        <f>VLOOKUP(C12,'[1]Allocation '!C$1:K$65536,9,0)</f>
        <v>96.65</v>
      </c>
      <c r="Z12" s="24">
        <f>VLOOKUP(C12,[1]Actuals!B$1:J$65536,9,0)</f>
        <v>63</v>
      </c>
      <c r="AA12" s="24">
        <f t="shared" si="7"/>
        <v>-34.816347646145893</v>
      </c>
      <c r="AB12" s="24">
        <f>VLOOKUP(C12,'[1]Allocation '!C$1:L$65536,10,0)</f>
        <v>95.95</v>
      </c>
      <c r="AC12" s="24">
        <f>VLOOKUP(C12,[1]Actuals!B$1:K$65536,10,0)</f>
        <v>64</v>
      </c>
      <c r="AD12" s="24">
        <f t="shared" si="8"/>
        <v>-33.29859301719646</v>
      </c>
      <c r="AE12" s="24">
        <f>VLOOKUP(C12,'[1]Allocation '!C$1:M$65536,11,0)</f>
        <v>103.05</v>
      </c>
      <c r="AF12" s="24">
        <f>VLOOKUP(C12,[1]Actuals!B$1:L$65536,11,0)</f>
        <v>66</v>
      </c>
      <c r="AG12" s="24">
        <f t="shared" si="9"/>
        <v>-35.953420669577874</v>
      </c>
      <c r="AH12" s="24">
        <f>VLOOKUP(C12,'[1]Allocation '!C$1:N$65536,12,0)</f>
        <v>104.65</v>
      </c>
      <c r="AI12" s="24">
        <f>VLOOKUP(C12,[1]Actuals!B$1:M$65536,12,0)</f>
        <v>67</v>
      </c>
      <c r="AJ12" s="24">
        <f t="shared" si="10"/>
        <v>-35.977066411849023</v>
      </c>
      <c r="AK12" s="24">
        <f>VLOOKUP(C12,'[1]Allocation '!C$1:O$65536,13,0)</f>
        <v>101.8</v>
      </c>
      <c r="AL12" s="24">
        <f>VLOOKUP(C12,[1]Actuals!B$1:N$65536,13,0)</f>
        <v>64</v>
      </c>
      <c r="AM12" s="24">
        <f t="shared" si="11"/>
        <v>-37.131630648330052</v>
      </c>
      <c r="AN12" s="24">
        <f>VLOOKUP(C12,'[1]Allocation '!C$1:P$65536,14,0)</f>
        <v>101.8</v>
      </c>
      <c r="AO12" s="24">
        <f>VLOOKUP(C12,[1]Actuals!B$1:O$65536,14,0)</f>
        <v>59</v>
      </c>
      <c r="AP12" s="24">
        <f t="shared" si="12"/>
        <v>-42.043222003929273</v>
      </c>
      <c r="AQ12" s="24">
        <f>VLOOKUP(C12,'[1]Allocation '!C$1:Q$65536,15,0)</f>
        <v>94.55</v>
      </c>
      <c r="AR12" s="24">
        <f>VLOOKUP(C12,[1]Actuals!B$1:P$65536,15,0)</f>
        <v>59</v>
      </c>
      <c r="AS12" s="24">
        <f t="shared" si="13"/>
        <v>-37.599153886832362</v>
      </c>
      <c r="AT12" s="24">
        <f>VLOOKUP(C12,'[1]Allocation '!C$1:R$65536,16,0)</f>
        <v>98.45</v>
      </c>
      <c r="AU12" s="24">
        <f>VLOOKUP(C12,[1]Actuals!B$1:Q$65536,16,0)</f>
        <v>56</v>
      </c>
      <c r="AV12" s="24">
        <f>(AU12-AT12)/AT12*100</f>
        <v>-43.118334179786693</v>
      </c>
      <c r="AW12" s="24">
        <f>VLOOKUP(C12,'[1]Allocation '!C$1:S$65536,17,0)</f>
        <v>104.15</v>
      </c>
      <c r="AX12" s="24">
        <f>VLOOKUP(C12,[1]Actuals!B$1:R$65536,17,0)</f>
        <v>60</v>
      </c>
      <c r="AY12" s="24">
        <f>(AX12-AW12)/AW12*100</f>
        <v>-42.390782525204038</v>
      </c>
      <c r="AZ12" s="24">
        <f>VLOOKUP('[1]15.01.2024'!C12,'[1]Allocation '!C$1:T$65536,18,0)</f>
        <v>104.7</v>
      </c>
      <c r="BA12" s="24">
        <f>VLOOKUP(C12,[1]Actuals!B$1:S$65536,18,0)</f>
        <v>63</v>
      </c>
      <c r="BB12" s="24">
        <f>(BA12-AZ12)/AZ12*100</f>
        <v>-39.828080229226366</v>
      </c>
      <c r="BC12" s="24">
        <f>VLOOKUP(C12,'[1]Allocation '!C$1:U$65536,19,0)</f>
        <v>104.9</v>
      </c>
      <c r="BD12" s="24">
        <f>VLOOKUP(C12,[1]Actuals!B$1:T$65536,19,0)</f>
        <v>63</v>
      </c>
      <c r="BE12" s="24">
        <f>(BD12-BC12)/BC12*100</f>
        <v>-39.942802669208774</v>
      </c>
      <c r="BF12" s="24">
        <f>VLOOKUP(C12,'[1]Allocation '!C$1:V$65536,20,0)</f>
        <v>103.4</v>
      </c>
      <c r="BG12" s="24">
        <f>VLOOKUP(C12,[1]Actuals!B$1:U$65536,20,0)</f>
        <v>65</v>
      </c>
      <c r="BH12" s="24">
        <f>(BG12-BF12)/BF12*100</f>
        <v>-37.137330754352035</v>
      </c>
      <c r="BI12" s="24">
        <f>VLOOKUP(C12,'[1]Allocation '!C$1:W$65536,21,0)</f>
        <v>101</v>
      </c>
      <c r="BJ12" s="24">
        <f>VLOOKUP(C12,[1]Actuals!B$1:V$65536,21,0)</f>
        <v>63</v>
      </c>
      <c r="BK12" s="24">
        <f>(BJ12-BI12)/BI12*100</f>
        <v>-37.623762376237622</v>
      </c>
      <c r="BL12" s="24">
        <f>VLOOKUP(C12,'[1]Allocation '!C$1:X$65536,22,0)</f>
        <v>93.4</v>
      </c>
      <c r="BM12" s="24">
        <f>VLOOKUP(C12,[1]Actuals!B$1:W$65536,22,0)</f>
        <v>62</v>
      </c>
      <c r="BN12" s="24">
        <f>(BM12-BL12)/BL12*100</f>
        <v>-33.618843683083519</v>
      </c>
      <c r="BO12" s="24">
        <f>VLOOKUP(C12,'[1]Allocation '!C$1:Y$65536,23,0)</f>
        <v>90.8</v>
      </c>
      <c r="BP12" s="24">
        <f>VLOOKUP(C12,[1]Actuals!B$1:X$65536,23,0)</f>
        <v>60</v>
      </c>
      <c r="BQ12" s="24">
        <f>(BP12-BO12)/BO12*100</f>
        <v>-33.920704845814974</v>
      </c>
      <c r="BR12" s="24">
        <f>VLOOKUP(C12,'[1]Allocation '!C$1:Z$65536,24,0)</f>
        <v>84.2</v>
      </c>
      <c r="BS12" s="24">
        <f>VLOOKUP(C12,[1]Actuals!B$1:Y$65536,24,0)</f>
        <v>59</v>
      </c>
      <c r="BT12" s="24">
        <f>(BS12-BR12)/BR12*100</f>
        <v>-29.928741092636578</v>
      </c>
      <c r="BU12" s="24">
        <f>VLOOKUP(C12,'[1]Allocation '!C$1:AA$65536,25,0)</f>
        <v>84.95</v>
      </c>
      <c r="BV12" s="24">
        <f>VLOOKUP(C12,[1]Actuals!B$1:Z$65536,25,0)</f>
        <v>56</v>
      </c>
      <c r="BW12" s="24">
        <f>(BV12-BU12)/BU12*100</f>
        <v>-34.078869923484405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f>VLOOKUP(C13,'[1]Allocation '!C$1:D$65536,2,0)</f>
        <v>35.5</v>
      </c>
      <c r="E13" s="24">
        <f>VLOOKUP(C13,[1]Actuals!B$1:C$65536,2,0)</f>
        <v>26</v>
      </c>
      <c r="F13" s="24">
        <f>(E13-D13)/D13*100</f>
        <v>-26.760563380281688</v>
      </c>
      <c r="G13" s="24">
        <f>VLOOKUP(C13,'[1]Allocation '!C$1:E$65536,3,0)</f>
        <v>31.5</v>
      </c>
      <c r="H13" s="24">
        <f>VLOOKUP(C13,[1]Actuals!B$1:D$65536,3,0)</f>
        <v>23</v>
      </c>
      <c r="I13" s="24">
        <f>(H13-G13)/G13*100</f>
        <v>-26.984126984126984</v>
      </c>
      <c r="J13" s="24">
        <f>VLOOKUP(C13,'[1]Allocation '!C$1:F$65536,4,0)</f>
        <v>29.5</v>
      </c>
      <c r="K13" s="24">
        <f>VLOOKUP(C13,[1]Actuals!B$1:E$65536,4,0)</f>
        <v>21</v>
      </c>
      <c r="L13" s="24">
        <f>(K13-J13)/J13*100</f>
        <v>-28.8135593220339</v>
      </c>
      <c r="M13" s="24">
        <f>VLOOKUP(C13,'[1]Allocation '!C$1:G$65536,5,0)</f>
        <v>28.5</v>
      </c>
      <c r="N13" s="24">
        <f>VLOOKUP(C13,[1]Actuals!B$1:F$65536,5,0)</f>
        <v>21</v>
      </c>
      <c r="O13" s="24">
        <f>(N13-M13)/M13*100</f>
        <v>-26.315789473684209</v>
      </c>
      <c r="P13" s="24">
        <f>VLOOKUP(C13,'[1]Allocation '!C$1:H$65536,6,0)</f>
        <v>29.5</v>
      </c>
      <c r="Q13" s="24">
        <f>VLOOKUP(C13,[1]Actuals!B$1:G$65536,6,0)</f>
        <v>22</v>
      </c>
      <c r="R13" s="24">
        <f>(Q13-P13)/P13*100</f>
        <v>-25.423728813559322</v>
      </c>
      <c r="S13" s="24">
        <f>VLOOKUP(C13,'[1]Allocation '!C$1:I$65536,7,0)</f>
        <v>35</v>
      </c>
      <c r="T13" s="24">
        <f>VLOOKUP(C13,[1]Actuals!B$1:H$65536,7,0)</f>
        <v>25</v>
      </c>
      <c r="U13" s="24">
        <f>(T13-S13)/S13*100</f>
        <v>-28.571428571428569</v>
      </c>
      <c r="V13" s="25">
        <f>VLOOKUP(C13,'[1]Allocation '!C$1:J$65536,8,0)</f>
        <v>48.5</v>
      </c>
      <c r="W13" s="24">
        <f>VLOOKUP(C13,[1]Actuals!B$1:I$65536,8,0)</f>
        <v>33</v>
      </c>
      <c r="X13" s="24">
        <f>(W13-V13)/V13*100</f>
        <v>-31.958762886597935</v>
      </c>
      <c r="Y13" s="24">
        <f>VLOOKUP(C13,'[1]Allocation '!C$1:K$65536,9,0)</f>
        <v>70</v>
      </c>
      <c r="Z13" s="24">
        <f>VLOOKUP(C13,[1]Actuals!B$1:J$65536,9,0)</f>
        <v>42</v>
      </c>
      <c r="AA13" s="24">
        <f>(Z13-Y13)/Y13*100</f>
        <v>-40</v>
      </c>
      <c r="AB13" s="24">
        <f>VLOOKUP(C13,'[1]Allocation '!C$1:L$65536,10,0)</f>
        <v>77.5</v>
      </c>
      <c r="AC13" s="24">
        <f>VLOOKUP(C13,[1]Actuals!B$1:K$65536,10,0)</f>
        <v>52</v>
      </c>
      <c r="AD13" s="24">
        <f>(AC13-AB13)/AB13*100</f>
        <v>-32.903225806451616</v>
      </c>
      <c r="AE13" s="24">
        <f>VLOOKUP(C13,'[1]Allocation '!C$1:M$65536,11,0)</f>
        <v>74.5</v>
      </c>
      <c r="AF13" s="24">
        <f>VLOOKUP(C13,[1]Actuals!B$1:L$65536,11,0)</f>
        <v>61</v>
      </c>
      <c r="AG13" s="24">
        <f>(AF13-AE13)/AE13*100</f>
        <v>-18.120805369127517</v>
      </c>
      <c r="AH13" s="24">
        <f>VLOOKUP(C13,'[1]Allocation '!C$1:N$65536,12,0)</f>
        <v>73</v>
      </c>
      <c r="AI13" s="24">
        <f>VLOOKUP(C13,[1]Actuals!B$1:M$65536,12,0)</f>
        <v>58</v>
      </c>
      <c r="AJ13" s="24">
        <f>(AI13-AH13)/AH13*100</f>
        <v>-20.547945205479451</v>
      </c>
      <c r="AK13" s="24">
        <f>VLOOKUP(C13,'[1]Allocation '!C$1:O$65536,13,0)</f>
        <v>68.5</v>
      </c>
      <c r="AL13" s="24">
        <f>VLOOKUP(C13,[1]Actuals!B$1:N$65536,13,0)</f>
        <v>51</v>
      </c>
      <c r="AM13" s="24">
        <f>(AL13-AK13)/AK13*100</f>
        <v>-25.547445255474454</v>
      </c>
      <c r="AN13" s="24">
        <f>VLOOKUP(C13,'[1]Allocation '!C$1:P$65536,14,0)</f>
        <v>66</v>
      </c>
      <c r="AO13" s="24">
        <f>VLOOKUP(C13,[1]Actuals!B$1:O$65536,14,0)</f>
        <v>48</v>
      </c>
      <c r="AP13" s="24">
        <f>(AO13-AN13)/AN13*100</f>
        <v>-27.27272727272727</v>
      </c>
      <c r="AQ13" s="24">
        <f>VLOOKUP(C13,'[1]Allocation '!C$1:Q$65536,15,0)</f>
        <v>62.5</v>
      </c>
      <c r="AR13" s="24">
        <f>VLOOKUP(C13,[1]Actuals!B$1:P$65536,15,0)</f>
        <v>43</v>
      </c>
      <c r="AS13" s="24">
        <f t="shared" si="13"/>
        <v>-31.2</v>
      </c>
      <c r="AT13" s="24">
        <f>VLOOKUP(C13,'[1]Allocation '!C$1:R$65536,16,0)</f>
        <v>59</v>
      </c>
      <c r="AU13" s="24">
        <f>VLOOKUP(C13,[1]Actuals!B$1:Q$65536,16,0)</f>
        <v>39</v>
      </c>
      <c r="AV13" s="24">
        <f>(AU13-AT13)/AT13*100</f>
        <v>-33.898305084745758</v>
      </c>
      <c r="AW13" s="24">
        <f>VLOOKUP(C13,'[1]Allocation '!C$1:S$65536,17,0)</f>
        <v>57</v>
      </c>
      <c r="AX13" s="24">
        <f>VLOOKUP(C13,[1]Actuals!B$1:R$65536,17,0)</f>
        <v>36</v>
      </c>
      <c r="AY13" s="24">
        <f>(AX13-AW13)/AW13*100</f>
        <v>-36.84210526315789</v>
      </c>
      <c r="AZ13" s="24">
        <f>VLOOKUP('[1]15.01.2024'!C13,'[1]Allocation '!C$1:T$65536,18,0)</f>
        <v>58.5</v>
      </c>
      <c r="BA13" s="24">
        <f>VLOOKUP(C13,[1]Actuals!B$1:S$65536,18,0)</f>
        <v>36</v>
      </c>
      <c r="BB13" s="24">
        <f>(BA13-AZ13)/AZ13*100</f>
        <v>-38.461538461538467</v>
      </c>
      <c r="BC13" s="24">
        <f>VLOOKUP(C13,'[1]Allocation '!C$1:U$65536,19,0)</f>
        <v>59.5</v>
      </c>
      <c r="BD13" s="24">
        <f>VLOOKUP(C13,[1]Actuals!B$1:T$65536,19,0)</f>
        <v>37</v>
      </c>
      <c r="BE13" s="24">
        <f>(BD13-BC13)/BC13*100</f>
        <v>-37.815126050420169</v>
      </c>
      <c r="BF13" s="24">
        <f>VLOOKUP(C13,'[1]Allocation '!C$1:V$65536,20,0)</f>
        <v>65</v>
      </c>
      <c r="BG13" s="24">
        <f>VLOOKUP(C13,[1]Actuals!B$1:U$65536,20,0)</f>
        <v>41</v>
      </c>
      <c r="BH13" s="24">
        <f>(BG13-BF13)/BF13*100</f>
        <v>-36.923076923076927</v>
      </c>
      <c r="BI13" s="24">
        <f>VLOOKUP(C13,'[1]Allocation '!C$1:W$65536,21,0)</f>
        <v>69.5</v>
      </c>
      <c r="BJ13" s="24">
        <f>VLOOKUP(C13,[1]Actuals!B$1:V$65536,21,0)</f>
        <v>46</v>
      </c>
      <c r="BK13" s="24">
        <f>(BJ13-BI13)/BI13*100</f>
        <v>-33.812949640287769</v>
      </c>
      <c r="BL13" s="24">
        <f>VLOOKUP(C13,'[1]Allocation '!C$1:X$65536,22,0)</f>
        <v>65</v>
      </c>
      <c r="BM13" s="24">
        <f>VLOOKUP(C13,[1]Actuals!B$1:W$65536,22,0)</f>
        <v>44</v>
      </c>
      <c r="BN13" s="24">
        <f>(BM13-BL13)/BL13*100</f>
        <v>-32.307692307692307</v>
      </c>
      <c r="BO13" s="24">
        <f>VLOOKUP(C13,'[1]Allocation '!C$1:Y$65536,23,0)</f>
        <v>62.5</v>
      </c>
      <c r="BP13" s="24">
        <f>VLOOKUP(C13,[1]Actuals!B$1:X$65536,23,0)</f>
        <v>43</v>
      </c>
      <c r="BQ13" s="24">
        <f>(BP13-BO13)/BO13*100</f>
        <v>-31.2</v>
      </c>
      <c r="BR13" s="24">
        <f>VLOOKUP(C13,'[1]Allocation '!C$1:Z$65536,24,0)</f>
        <v>54</v>
      </c>
      <c r="BS13" s="24">
        <f>VLOOKUP(C13,[1]Actuals!B$1:Y$65536,24,0)</f>
        <v>38</v>
      </c>
      <c r="BT13" s="24">
        <f>(BS13-BR13)/BR13*100</f>
        <v>-29.629629629629626</v>
      </c>
      <c r="BU13" s="24">
        <f>VLOOKUP(C13,'[1]Allocation '!C$1:AA$65536,25,0)</f>
        <v>43</v>
      </c>
      <c r="BV13" s="24">
        <f>VLOOKUP(C13,[1]Actuals!B$1:Z$65536,25,0)</f>
        <v>31</v>
      </c>
      <c r="BW13" s="24">
        <f>(BV13-BU13)/BU13*100</f>
        <v>-27.906976744186046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f>VLOOKUP(C14,'[1]Allocation '!C$1:D$65536,2,0)</f>
        <v>125.5</v>
      </c>
      <c r="E14" s="24">
        <f>VLOOKUP(C14,[1]Actuals!B$1:C$65536,2,0)</f>
        <v>115</v>
      </c>
      <c r="F14" s="24">
        <f t="shared" si="0"/>
        <v>-8.3665338645418323</v>
      </c>
      <c r="G14" s="24">
        <f>VLOOKUP(C14,'[1]Allocation '!C$1:E$65536,3,0)</f>
        <v>122</v>
      </c>
      <c r="H14" s="24">
        <f>VLOOKUP(C14,[1]Actuals!B$1:D$65536,3,0)</f>
        <v>108</v>
      </c>
      <c r="I14" s="24">
        <f t="shared" si="1"/>
        <v>-11.475409836065573</v>
      </c>
      <c r="J14" s="24">
        <f>VLOOKUP(C14,'[1]Allocation '!C$1:F$65536,4,0)</f>
        <v>118</v>
      </c>
      <c r="K14" s="24">
        <f>VLOOKUP(C14,[1]Actuals!B$1:E$65536,4,0)</f>
        <v>107</v>
      </c>
      <c r="L14" s="24">
        <f t="shared" si="2"/>
        <v>-9.3220338983050848</v>
      </c>
      <c r="M14" s="24">
        <f>VLOOKUP(C14,'[1]Allocation '!C$1:G$65536,5,0)</f>
        <v>115.5</v>
      </c>
      <c r="N14" s="24">
        <f>VLOOKUP(C14,[1]Actuals!B$1:F$65536,5,0)</f>
        <v>106</v>
      </c>
      <c r="O14" s="24">
        <f t="shared" si="3"/>
        <v>-8.2251082251082259</v>
      </c>
      <c r="P14" s="24">
        <f>VLOOKUP(C14,'[1]Allocation '!C$1:H$65536,6,0)</f>
        <v>116.5</v>
      </c>
      <c r="Q14" s="24">
        <f>VLOOKUP(C14,[1]Actuals!B$1:G$65536,6,0)</f>
        <v>105</v>
      </c>
      <c r="R14" s="24">
        <f t="shared" si="4"/>
        <v>-9.8712446351931327</v>
      </c>
      <c r="S14" s="24">
        <f>VLOOKUP(C14,'[1]Allocation '!C$1:I$65536,7,0)</f>
        <v>124.5</v>
      </c>
      <c r="T14" s="24">
        <f>VLOOKUP(C14,[1]Actuals!B$1:H$65536,7,0)</f>
        <v>113</v>
      </c>
      <c r="U14" s="24">
        <f t="shared" si="5"/>
        <v>-9.236947791164658</v>
      </c>
      <c r="V14" s="25">
        <f>VLOOKUP(C14,'[1]Allocation '!C$1:J$65536,8,0)</f>
        <v>144.5</v>
      </c>
      <c r="W14" s="24">
        <f>VLOOKUP(C14,[1]Actuals!B$1:I$65536,8,0)</f>
        <v>129</v>
      </c>
      <c r="X14" s="24">
        <f t="shared" si="6"/>
        <v>-10.726643598615917</v>
      </c>
      <c r="Y14" s="24">
        <f>VLOOKUP(C14,'[1]Allocation '!C$1:K$65536,9,0)</f>
        <v>189</v>
      </c>
      <c r="Z14" s="24">
        <f>VLOOKUP(C14,[1]Actuals!B$1:J$65536,9,0)</f>
        <v>154</v>
      </c>
      <c r="AA14" s="24">
        <f t="shared" si="7"/>
        <v>-18.518518518518519</v>
      </c>
      <c r="AB14" s="24">
        <f>VLOOKUP(C14,'[1]Allocation '!C$1:L$65536,10,0)</f>
        <v>203.5</v>
      </c>
      <c r="AC14" s="24">
        <f>VLOOKUP(C14,[1]Actuals!B$1:K$65536,10,0)</f>
        <v>176</v>
      </c>
      <c r="AD14" s="24">
        <f t="shared" si="8"/>
        <v>-13.513513513513514</v>
      </c>
      <c r="AE14" s="24">
        <f>VLOOKUP(C14,'[1]Allocation '!C$1:M$65536,11,0)</f>
        <v>205</v>
      </c>
      <c r="AF14" s="24">
        <f>VLOOKUP(C14,[1]Actuals!B$1:L$65536,11,0)</f>
        <v>184</v>
      </c>
      <c r="AG14" s="24">
        <f t="shared" si="9"/>
        <v>-10.24390243902439</v>
      </c>
      <c r="AH14" s="24">
        <f>VLOOKUP(C14,'[1]Allocation '!C$1:N$65536,12,0)</f>
        <v>200</v>
      </c>
      <c r="AI14" s="28">
        <f>VLOOKUP(C14,[1]Actuals!B$1:M$65536,12,0)</f>
        <v>184</v>
      </c>
      <c r="AJ14" s="24">
        <f t="shared" si="10"/>
        <v>-8</v>
      </c>
      <c r="AK14" s="24">
        <f>VLOOKUP(C14,'[1]Allocation '!C$1:O$65536,13,0)</f>
        <v>193</v>
      </c>
      <c r="AL14" s="24">
        <f>VLOOKUP(C14,[1]Actuals!B$1:N$65536,13,0)</f>
        <v>170</v>
      </c>
      <c r="AM14" s="24">
        <f t="shared" si="11"/>
        <v>-11.917098445595855</v>
      </c>
      <c r="AN14" s="24">
        <f>VLOOKUP(C14,'[1]Allocation '!C$1:P$65536,14,0)</f>
        <v>191</v>
      </c>
      <c r="AO14" s="24">
        <f>VLOOKUP(C14,[1]Actuals!B$1:O$65536,14,0)</f>
        <v>161</v>
      </c>
      <c r="AP14" s="24">
        <f t="shared" si="12"/>
        <v>-15.706806282722512</v>
      </c>
      <c r="AQ14" s="24">
        <f>VLOOKUP(C14,'[1]Allocation '!C$1:Q$65536,15,0)</f>
        <v>182.5</v>
      </c>
      <c r="AR14" s="24">
        <f>VLOOKUP(C14,[1]Actuals!B$1:P$65536,15,0)</f>
        <v>153</v>
      </c>
      <c r="AS14" s="24">
        <f t="shared" si="13"/>
        <v>-16.164383561643834</v>
      </c>
      <c r="AT14" s="24">
        <f>VLOOKUP(C14,'[1]Allocation '!C$1:R$65536,16,0)</f>
        <v>171</v>
      </c>
      <c r="AU14" s="24">
        <f>VLOOKUP(C14,[1]Actuals!B$1:Q$65536,16,0)</f>
        <v>144</v>
      </c>
      <c r="AV14" s="24">
        <f t="shared" si="14"/>
        <v>-15.789473684210526</v>
      </c>
      <c r="AW14" s="24">
        <f>VLOOKUP(C14,'[1]Allocation '!C$1:S$65536,17,0)</f>
        <v>177.5</v>
      </c>
      <c r="AX14" s="24">
        <f>VLOOKUP(C14,[1]Actuals!B$1:R$65536,17,0)</f>
        <v>142</v>
      </c>
      <c r="AY14" s="24">
        <f t="shared" si="15"/>
        <v>-20</v>
      </c>
      <c r="AZ14" s="24">
        <f>VLOOKUP('[1]15.01.2024'!C14,'[1]Allocation '!C$1:T$65536,18,0)</f>
        <v>180</v>
      </c>
      <c r="BA14" s="24">
        <f>VLOOKUP(C14,[1]Actuals!B$1:S$65536,18,0)</f>
        <v>141</v>
      </c>
      <c r="BB14" s="24">
        <f t="shared" si="16"/>
        <v>-21.666666666666668</v>
      </c>
      <c r="BC14" s="24">
        <f>VLOOKUP(C14,'[1]Allocation '!C$1:U$65536,19,0)</f>
        <v>181</v>
      </c>
      <c r="BD14" s="24">
        <f>VLOOKUP(C14,[1]Actuals!B$1:T$65536,19,0)</f>
        <v>147</v>
      </c>
      <c r="BE14" s="24">
        <f t="shared" si="17"/>
        <v>-18.784530386740332</v>
      </c>
      <c r="BF14" s="24">
        <f>VLOOKUP(C14,'[1]Allocation '!C$1:V$65536,20,0)</f>
        <v>190</v>
      </c>
      <c r="BG14" s="24">
        <f>VLOOKUP(C14,[1]Actuals!B$1:U$65536,20,0)</f>
        <v>157</v>
      </c>
      <c r="BH14" s="24">
        <f t="shared" si="18"/>
        <v>-17.368421052631579</v>
      </c>
      <c r="BI14" s="24">
        <f>VLOOKUP(C14,'[1]Allocation '!C$1:W$65536,21,0)</f>
        <v>190.5</v>
      </c>
      <c r="BJ14" s="24">
        <f>VLOOKUP(C14,[1]Actuals!B$1:V$65536,21,0)</f>
        <v>164</v>
      </c>
      <c r="BK14" s="24">
        <f t="shared" si="19"/>
        <v>-13.910761154855644</v>
      </c>
      <c r="BL14" s="24">
        <f>VLOOKUP(C14,'[1]Allocation '!C$1:X$65536,22,0)</f>
        <v>176</v>
      </c>
      <c r="BM14" s="24">
        <f>VLOOKUP(C14,[1]Actuals!B$1:W$65536,22,0)</f>
        <v>160</v>
      </c>
      <c r="BN14" s="24">
        <f t="shared" si="20"/>
        <v>-9.0909090909090917</v>
      </c>
      <c r="BO14" s="24">
        <f>VLOOKUP(C14,'[1]Allocation '!C$1:Y$65536,23,0)</f>
        <v>171.5</v>
      </c>
      <c r="BP14" s="24">
        <f>VLOOKUP(C14,[1]Actuals!B$1:X$65536,23,0)</f>
        <v>154</v>
      </c>
      <c r="BQ14" s="24">
        <f t="shared" si="21"/>
        <v>-10.204081632653061</v>
      </c>
      <c r="BR14" s="24">
        <f>VLOOKUP(C14,'[1]Allocation '!C$1:Z$65536,24,0)</f>
        <v>154</v>
      </c>
      <c r="BS14" s="24">
        <f>VLOOKUP(C14,[1]Actuals!B$1:Y$65536,24,0)</f>
        <v>141</v>
      </c>
      <c r="BT14" s="24">
        <f t="shared" si="22"/>
        <v>-8.4415584415584419</v>
      </c>
      <c r="BU14" s="24">
        <f>VLOOKUP(C14,'[1]Allocation '!C$1:AA$65536,25,0)</f>
        <v>137.5</v>
      </c>
      <c r="BV14" s="24">
        <f>VLOOKUP(C14,[1]Actuals!B$1:Z$65536,25,0)</f>
        <v>127</v>
      </c>
      <c r="BW14" s="24">
        <f t="shared" si="23"/>
        <v>-7.6363636363636367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f>VLOOKUP(C15,'[1]Allocation '!C$1:D$65536,2,0)</f>
        <v>41</v>
      </c>
      <c r="E15" s="24">
        <f>VLOOKUP(C15,[1]Actuals!B$1:C$65536,2,0)</f>
        <v>43</v>
      </c>
      <c r="F15" s="24">
        <f t="shared" si="0"/>
        <v>4.8780487804878048</v>
      </c>
      <c r="G15" s="24">
        <f>VLOOKUP(C15,'[1]Allocation '!C$1:E$65536,3,0)</f>
        <v>36.5</v>
      </c>
      <c r="H15" s="24">
        <f>VLOOKUP(C15,[1]Actuals!B$1:D$65536,3,0)</f>
        <v>37</v>
      </c>
      <c r="I15" s="24">
        <f t="shared" si="1"/>
        <v>1.3698630136986301</v>
      </c>
      <c r="J15" s="24">
        <f>VLOOKUP(C15,'[1]Allocation '!C$1:F$65536,4,0)</f>
        <v>33.5</v>
      </c>
      <c r="K15" s="24">
        <f>VLOOKUP(C15,[1]Actuals!B$1:E$65536,4,0)</f>
        <v>35</v>
      </c>
      <c r="L15" s="24">
        <f t="shared" si="2"/>
        <v>4.4776119402985071</v>
      </c>
      <c r="M15" s="24">
        <f>VLOOKUP(C15,'[1]Allocation '!C$1:G$65536,5,0)</f>
        <v>32.5</v>
      </c>
      <c r="N15" s="24">
        <f>VLOOKUP(C15,[1]Actuals!B$1:F$65536,5,0)</f>
        <v>34</v>
      </c>
      <c r="O15" s="24">
        <f t="shared" si="3"/>
        <v>4.6153846153846159</v>
      </c>
      <c r="P15" s="24">
        <f>VLOOKUP(C15,'[1]Allocation '!C$1:H$65536,6,0)</f>
        <v>33</v>
      </c>
      <c r="Q15" s="24">
        <f>VLOOKUP(C15,[1]Actuals!B$1:G$65536,6,0)</f>
        <v>35</v>
      </c>
      <c r="R15" s="24">
        <f t="shared" si="4"/>
        <v>6.0606060606060606</v>
      </c>
      <c r="S15" s="24">
        <f>VLOOKUP(C15,'[1]Allocation '!C$1:I$65536,7,0)</f>
        <v>38.5</v>
      </c>
      <c r="T15" s="24">
        <f>VLOOKUP(C15,[1]Actuals!B$1:H$65536,7,0)</f>
        <v>41</v>
      </c>
      <c r="U15" s="24">
        <f t="shared" si="5"/>
        <v>6.4935064935064926</v>
      </c>
      <c r="V15" s="25">
        <f>VLOOKUP(C15,'[1]Allocation '!C$1:J$65536,8,0)</f>
        <v>50.5</v>
      </c>
      <c r="W15" s="24">
        <f>VLOOKUP(C15,[1]Actuals!B$1:I$65536,8,0)</f>
        <v>52</v>
      </c>
      <c r="X15" s="24">
        <f t="shared" si="6"/>
        <v>2.9702970297029703</v>
      </c>
      <c r="Y15" s="24">
        <f>VLOOKUP(C15,'[1]Allocation '!C$1:K$65536,9,0)</f>
        <v>71.5</v>
      </c>
      <c r="Z15" s="24">
        <f>VLOOKUP(C15,[1]Actuals!B$1:J$65536,9,0)</f>
        <v>68</v>
      </c>
      <c r="AA15" s="24">
        <f t="shared" si="7"/>
        <v>-4.895104895104895</v>
      </c>
      <c r="AB15" s="24">
        <f>VLOOKUP(C15,'[1]Allocation '!C$1:L$65536,10,0)</f>
        <v>92.5</v>
      </c>
      <c r="AC15" s="24">
        <f>VLOOKUP(C15,[1]Actuals!B$1:K$65536,10,0)</f>
        <v>86</v>
      </c>
      <c r="AD15" s="24">
        <f t="shared" si="8"/>
        <v>-7.0270270270270272</v>
      </c>
      <c r="AE15" s="24">
        <f>VLOOKUP(C15,'[1]Allocation '!C$1:M$65536,11,0)</f>
        <v>92</v>
      </c>
      <c r="AF15" s="24">
        <f>VLOOKUP(C15,[1]Actuals!B$1:L$65536,11,0)</f>
        <v>94</v>
      </c>
      <c r="AG15" s="24">
        <f t="shared" si="9"/>
        <v>2.1739130434782608</v>
      </c>
      <c r="AH15" s="24">
        <f>VLOOKUP(C15,'[1]Allocation '!C$1:N$65536,12,0)</f>
        <v>93.5</v>
      </c>
      <c r="AI15" s="24">
        <f>VLOOKUP(C15,[1]Actuals!B$1:M$65536,12,0)</f>
        <v>94</v>
      </c>
      <c r="AJ15" s="24">
        <f t="shared" si="10"/>
        <v>0.53475935828876997</v>
      </c>
      <c r="AK15" s="24">
        <f>VLOOKUP(C15,'[1]Allocation '!C$1:O$65536,13,0)</f>
        <v>85</v>
      </c>
      <c r="AL15" s="24">
        <f>VLOOKUP(C15,[1]Actuals!B$1:N$65536,13,0)</f>
        <v>85</v>
      </c>
      <c r="AM15" s="24">
        <f t="shared" si="11"/>
        <v>0</v>
      </c>
      <c r="AN15" s="24">
        <f>VLOOKUP(C15,'[1]Allocation '!C$1:P$65536,14,0)</f>
        <v>81.5</v>
      </c>
      <c r="AO15" s="24">
        <f>VLOOKUP(C15,[1]Actuals!B$1:O$65536,14,0)</f>
        <v>77</v>
      </c>
      <c r="AP15" s="24">
        <f t="shared" si="12"/>
        <v>-5.5214723926380369</v>
      </c>
      <c r="AQ15" s="24">
        <f>VLOOKUP(C15,'[1]Allocation '!C$1:Q$65536,15,0)</f>
        <v>77.5</v>
      </c>
      <c r="AR15" s="24">
        <f>VLOOKUP(C15,[1]Actuals!B$1:P$65536,15,0)</f>
        <v>70</v>
      </c>
      <c r="AS15" s="24">
        <f t="shared" si="13"/>
        <v>-9.67741935483871</v>
      </c>
      <c r="AT15" s="24">
        <f>VLOOKUP(C15,'[1]Allocation '!C$1:R$65536,16,0)</f>
        <v>71</v>
      </c>
      <c r="AU15" s="24">
        <f>VLOOKUP(C15,[1]Actuals!B$1:Q$65536,16,0)</f>
        <v>64</v>
      </c>
      <c r="AV15" s="24">
        <f t="shared" si="14"/>
        <v>-9.8591549295774641</v>
      </c>
      <c r="AW15" s="24">
        <f>VLOOKUP(C15,'[1]Allocation '!C$1:S$65536,17,0)</f>
        <v>69.5</v>
      </c>
      <c r="AX15" s="24">
        <f>VLOOKUP(C15,[1]Actuals!B$1:R$65536,17,0)</f>
        <v>60</v>
      </c>
      <c r="AY15" s="24">
        <f t="shared" si="15"/>
        <v>-13.669064748201439</v>
      </c>
      <c r="AZ15" s="24">
        <f>VLOOKUP('[1]15.01.2024'!C15,'[1]Allocation '!C$1:T$65536,18,0)</f>
        <v>71.5</v>
      </c>
      <c r="BA15" s="24">
        <f>VLOOKUP(C15,[1]Actuals!B$1:S$65536,18,0)</f>
        <v>59</v>
      </c>
      <c r="BB15" s="24">
        <f t="shared" si="16"/>
        <v>-17.482517482517483</v>
      </c>
      <c r="BC15" s="24">
        <f>VLOOKUP(C15,'[1]Allocation '!C$1:U$65536,19,0)</f>
        <v>71.5</v>
      </c>
      <c r="BD15" s="24">
        <f>VLOOKUP(C15,[1]Actuals!B$1:T$65536,19,0)</f>
        <v>61</v>
      </c>
      <c r="BE15" s="24">
        <f t="shared" si="17"/>
        <v>-14.685314685314685</v>
      </c>
      <c r="BF15" s="24">
        <f>VLOOKUP(C15,'[1]Allocation '!C$1:V$65536,20,0)</f>
        <v>78</v>
      </c>
      <c r="BG15" s="24">
        <f>VLOOKUP(C15,[1]Actuals!B$1:U$65536,20,0)</f>
        <v>66</v>
      </c>
      <c r="BH15" s="24">
        <f t="shared" si="18"/>
        <v>-15.384615384615385</v>
      </c>
      <c r="BI15" s="24">
        <f>VLOOKUP(C15,'[1]Allocation '!C$1:W$65536,21,0)</f>
        <v>79</v>
      </c>
      <c r="BJ15" s="24">
        <f>VLOOKUP(C15,[1]Actuals!B$1:V$65536,21,0)</f>
        <v>71</v>
      </c>
      <c r="BK15" s="24">
        <f t="shared" si="19"/>
        <v>-10.126582278481013</v>
      </c>
      <c r="BL15" s="24">
        <f>VLOOKUP(C15,'[1]Allocation '!C$1:X$65536,22,0)</f>
        <v>73.5</v>
      </c>
      <c r="BM15" s="24">
        <f>VLOOKUP(C15,[1]Actuals!B$1:W$65536,22,0)</f>
        <v>68</v>
      </c>
      <c r="BN15" s="24">
        <f t="shared" si="20"/>
        <v>-7.4829931972789119</v>
      </c>
      <c r="BO15" s="24">
        <f>VLOOKUP(C15,'[1]Allocation '!C$1:Y$65536,23,0)</f>
        <v>68</v>
      </c>
      <c r="BP15" s="24">
        <f>VLOOKUP(C15,[1]Actuals!B$1:X$65536,23,0)</f>
        <v>65</v>
      </c>
      <c r="BQ15" s="24">
        <f t="shared" si="21"/>
        <v>-4.4117647058823533</v>
      </c>
      <c r="BR15" s="24">
        <f>VLOOKUP(C15,'[1]Allocation '!C$1:Z$65536,24,0)</f>
        <v>58</v>
      </c>
      <c r="BS15" s="24">
        <f>VLOOKUP(C15,[1]Actuals!B$1:Y$65536,24,0)</f>
        <v>58</v>
      </c>
      <c r="BT15" s="24">
        <f t="shared" si="22"/>
        <v>0</v>
      </c>
      <c r="BU15" s="24">
        <f>VLOOKUP(C15,'[1]Allocation '!C$1:AA$65536,25,0)</f>
        <v>52.5</v>
      </c>
      <c r="BV15" s="24">
        <f>VLOOKUP(C15,[1]Actuals!B$1:Z$65536,25,0)</f>
        <v>49</v>
      </c>
      <c r="BW15" s="24">
        <f t="shared" si="23"/>
        <v>-6.666666666666667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f>VLOOKUP(C16,'[1]Allocation '!C$1:D$65536,2,0)</f>
        <v>64</v>
      </c>
      <c r="E16" s="24">
        <f>VLOOKUP(C16,[1]Actuals!B$1:C$65536,2,0)</f>
        <v>64</v>
      </c>
      <c r="F16" s="24">
        <f t="shared" si="0"/>
        <v>0</v>
      </c>
      <c r="G16" s="24">
        <f>VLOOKUP(C16,'[1]Allocation '!C$1:E$65536,3,0)</f>
        <v>62</v>
      </c>
      <c r="H16" s="24">
        <f>VLOOKUP(C16,[1]Actuals!B$1:D$65536,3,0)</f>
        <v>59</v>
      </c>
      <c r="I16" s="24">
        <f t="shared" si="1"/>
        <v>-4.838709677419355</v>
      </c>
      <c r="J16" s="24">
        <f>VLOOKUP(C16,'[1]Allocation '!C$1:F$65536,4,0)</f>
        <v>59.5</v>
      </c>
      <c r="K16" s="24">
        <f>VLOOKUP(C16,[1]Actuals!B$1:E$65536,4,0)</f>
        <v>56</v>
      </c>
      <c r="L16" s="24">
        <f t="shared" si="2"/>
        <v>-5.8823529411764701</v>
      </c>
      <c r="M16" s="24">
        <f>VLOOKUP(C16,'[1]Allocation '!C$1:G$65536,5,0)</f>
        <v>57.5</v>
      </c>
      <c r="N16" s="24">
        <f>VLOOKUP(C16,[1]Actuals!B$1:F$65536,5,0)</f>
        <v>56</v>
      </c>
      <c r="O16" s="24">
        <f t="shared" si="3"/>
        <v>-2.6086956521739131</v>
      </c>
      <c r="P16" s="24">
        <f>VLOOKUP(C16,'[1]Allocation '!C$1:H$65536,6,0)</f>
        <v>58</v>
      </c>
      <c r="Q16" s="24">
        <f>VLOOKUP(C16,[1]Actuals!B$1:G$65536,6,0)</f>
        <v>56</v>
      </c>
      <c r="R16" s="24">
        <f t="shared" si="4"/>
        <v>-3.4482758620689653</v>
      </c>
      <c r="S16" s="24">
        <f>VLOOKUP(C16,'[1]Allocation '!C$1:I$65536,7,0)</f>
        <v>64</v>
      </c>
      <c r="T16" s="24">
        <f>VLOOKUP(C16,[1]Actuals!B$1:H$65536,7,0)</f>
        <v>63</v>
      </c>
      <c r="U16" s="24">
        <f t="shared" si="5"/>
        <v>-1.5625</v>
      </c>
      <c r="V16" s="25">
        <f>VLOOKUP(C16,'[1]Allocation '!C$1:J$65536,8,0)</f>
        <v>85</v>
      </c>
      <c r="W16" s="24">
        <f>VLOOKUP(C16,[1]Actuals!B$1:I$65536,8,0)</f>
        <v>79</v>
      </c>
      <c r="X16" s="24">
        <f t="shared" si="6"/>
        <v>-7.0588235294117645</v>
      </c>
      <c r="Y16" s="24">
        <f>VLOOKUP(C16,'[1]Allocation '!C$1:K$65536,9,0)</f>
        <v>110</v>
      </c>
      <c r="Z16" s="24">
        <f>VLOOKUP(C16,[1]Actuals!B$1:J$65536,9,0)</f>
        <v>94</v>
      </c>
      <c r="AA16" s="24">
        <f t="shared" si="7"/>
        <v>-14.545454545454545</v>
      </c>
      <c r="AB16" s="24">
        <f>VLOOKUP(C16,'[1]Allocation '!C$1:L$65536,10,0)</f>
        <v>129.5</v>
      </c>
      <c r="AC16" s="24">
        <f>VLOOKUP(C16,[1]Actuals!B$1:K$65536,10,0)</f>
        <v>114</v>
      </c>
      <c r="AD16" s="24">
        <f t="shared" si="8"/>
        <v>-11.969111969111969</v>
      </c>
      <c r="AE16" s="24">
        <f>VLOOKUP(C16,'[1]Allocation '!C$1:M$65536,11,0)</f>
        <v>131</v>
      </c>
      <c r="AF16" s="24">
        <f>VLOOKUP(C16,[1]Actuals!B$1:L$65536,11,0)</f>
        <v>118</v>
      </c>
      <c r="AG16" s="24">
        <f t="shared" si="9"/>
        <v>-9.9236641221374047</v>
      </c>
      <c r="AH16" s="24">
        <f>VLOOKUP(C16,'[1]Allocation '!C$1:N$65536,12,0)</f>
        <v>127.5</v>
      </c>
      <c r="AI16" s="24">
        <f>VLOOKUP(C16,[1]Actuals!B$1:M$65536,12,0)</f>
        <v>126</v>
      </c>
      <c r="AJ16" s="24">
        <f t="shared" si="10"/>
        <v>-1.1764705882352942</v>
      </c>
      <c r="AK16" s="24">
        <f>VLOOKUP(C16,'[1]Allocation '!C$1:O$65536,13,0)</f>
        <v>120</v>
      </c>
      <c r="AL16" s="24">
        <f>VLOOKUP(C16,[1]Actuals!B$1:N$65536,13,0)</f>
        <v>120</v>
      </c>
      <c r="AM16" s="24">
        <f t="shared" si="11"/>
        <v>0</v>
      </c>
      <c r="AN16" s="24">
        <f>VLOOKUP(C16,'[1]Allocation '!C$1:P$65536,14,0)</f>
        <v>116.5</v>
      </c>
      <c r="AO16" s="24">
        <f>VLOOKUP(C16,[1]Actuals!B$1:O$65536,14,0)</f>
        <v>104</v>
      </c>
      <c r="AP16" s="24">
        <f t="shared" si="12"/>
        <v>-10.72961373390558</v>
      </c>
      <c r="AQ16" s="24">
        <f>VLOOKUP(C16,'[1]Allocation '!C$1:Q$65536,15,0)</f>
        <v>113</v>
      </c>
      <c r="AR16" s="24">
        <f>VLOOKUP(C16,[1]Actuals!B$1:P$65536,15,0)</f>
        <v>104</v>
      </c>
      <c r="AS16" s="24">
        <f t="shared" si="13"/>
        <v>-7.9646017699115044</v>
      </c>
      <c r="AT16" s="24">
        <f>VLOOKUP(C16,'[1]Allocation '!C$1:R$65536,16,0)</f>
        <v>107</v>
      </c>
      <c r="AU16" s="24">
        <f>VLOOKUP(C16,[1]Actuals!B$1:Q$65536,16,0)</f>
        <v>96</v>
      </c>
      <c r="AV16" s="24">
        <f t="shared" si="14"/>
        <v>-10.2803738317757</v>
      </c>
      <c r="AW16" s="24">
        <f>VLOOKUP(C16,'[1]Allocation '!C$1:S$65536,17,0)</f>
        <v>106</v>
      </c>
      <c r="AX16" s="24">
        <f>VLOOKUP(C16,[1]Actuals!B$1:R$65536,17,0)</f>
        <v>90</v>
      </c>
      <c r="AY16" s="24">
        <f t="shared" si="15"/>
        <v>-15.09433962264151</v>
      </c>
      <c r="AZ16" s="24">
        <f>VLOOKUP('[1]15.01.2024'!C16,'[1]Allocation '!C$1:T$65536,18,0)</f>
        <v>102.5</v>
      </c>
      <c r="BA16" s="24">
        <f>VLOOKUP(C16,[1]Actuals!B$1:S$65536,18,0)</f>
        <v>88</v>
      </c>
      <c r="BB16" s="24">
        <f t="shared" si="16"/>
        <v>-14.146341463414632</v>
      </c>
      <c r="BC16" s="24">
        <f>VLOOKUP(C16,'[1]Allocation '!C$1:U$65536,19,0)</f>
        <v>105</v>
      </c>
      <c r="BD16" s="24">
        <f>VLOOKUP(C16,[1]Actuals!B$1:T$65536,19,0)</f>
        <v>90</v>
      </c>
      <c r="BE16" s="24">
        <f t="shared" si="17"/>
        <v>-14.285714285714285</v>
      </c>
      <c r="BF16" s="24">
        <f>VLOOKUP(C16,'[1]Allocation '!C$1:V$65536,20,0)</f>
        <v>105</v>
      </c>
      <c r="BG16" s="24">
        <f>VLOOKUP(C16,[1]Actuals!B$1:U$65536,20,0)</f>
        <v>102</v>
      </c>
      <c r="BH16" s="24">
        <f t="shared" si="18"/>
        <v>-2.8571428571428572</v>
      </c>
      <c r="BI16" s="24">
        <f>VLOOKUP(C16,'[1]Allocation '!C$1:W$65536,21,0)</f>
        <v>109.5</v>
      </c>
      <c r="BJ16" s="24">
        <f>VLOOKUP(C16,[1]Actuals!B$1:V$65536,21,0)</f>
        <v>102</v>
      </c>
      <c r="BK16" s="24">
        <f t="shared" si="19"/>
        <v>-6.8493150684931505</v>
      </c>
      <c r="BL16" s="24">
        <f>VLOOKUP(C16,'[1]Allocation '!C$1:X$65536,22,0)</f>
        <v>95</v>
      </c>
      <c r="BM16" s="24">
        <f>VLOOKUP(C16,[1]Actuals!B$1:W$65536,22,0)</f>
        <v>104</v>
      </c>
      <c r="BN16" s="24">
        <f t="shared" si="20"/>
        <v>9.4736842105263168</v>
      </c>
      <c r="BO16" s="24">
        <f>VLOOKUP(C16,'[1]Allocation '!C$1:Y$65536,23,0)</f>
        <v>105</v>
      </c>
      <c r="BP16" s="24">
        <f>VLOOKUP(C16,[1]Actuals!B$1:X$65536,23,0)</f>
        <v>98</v>
      </c>
      <c r="BQ16" s="24">
        <f t="shared" si="21"/>
        <v>-6.666666666666667</v>
      </c>
      <c r="BR16" s="24">
        <f>VLOOKUP(C16,'[1]Allocation '!C$1:Z$65536,24,0)</f>
        <v>92</v>
      </c>
      <c r="BS16" s="24">
        <f>VLOOKUP(C16,[1]Actuals!B$1:Y$65536,24,0)</f>
        <v>88</v>
      </c>
      <c r="BT16" s="24">
        <f t="shared" si="22"/>
        <v>-4.3478260869565215</v>
      </c>
      <c r="BU16" s="24">
        <f>VLOOKUP(C16,'[1]Allocation '!C$1:AA$65536,25,0)</f>
        <v>90</v>
      </c>
      <c r="BV16" s="24">
        <f>VLOOKUP(C16,[1]Actuals!B$1:Z$65536,25,0)</f>
        <v>80</v>
      </c>
      <c r="BW16" s="24">
        <f t="shared" si="23"/>
        <v>-11.111111111111111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f>VLOOKUP(C17,'[1]Allocation '!C$1:D$65536,2,0)</f>
        <v>120.5</v>
      </c>
      <c r="E17" s="24">
        <f>VLOOKUP(C17,[1]Actuals!B$1:C$65536,2,0)</f>
        <v>82</v>
      </c>
      <c r="F17" s="24">
        <f t="shared" si="0"/>
        <v>-31.950207468879665</v>
      </c>
      <c r="G17" s="24">
        <f>VLOOKUP(C17,'[1]Allocation '!C$1:E$65536,3,0)</f>
        <v>119.5</v>
      </c>
      <c r="H17" s="24">
        <f>VLOOKUP(C17,[1]Actuals!B$1:D$65536,3,0)</f>
        <v>82</v>
      </c>
      <c r="I17" s="24">
        <f t="shared" si="1"/>
        <v>-31.380753138075313</v>
      </c>
      <c r="J17" s="24">
        <f>VLOOKUP(C17,'[1]Allocation '!C$1:F$65536,4,0)</f>
        <v>117.5</v>
      </c>
      <c r="K17" s="24">
        <f>VLOOKUP(C17,[1]Actuals!B$1:E$65536,4,0)</f>
        <v>78</v>
      </c>
      <c r="L17" s="24">
        <f t="shared" si="2"/>
        <v>-33.617021276595743</v>
      </c>
      <c r="M17" s="24">
        <f>VLOOKUP(C17,'[1]Allocation '!C$1:G$65536,5,0)</f>
        <v>119</v>
      </c>
      <c r="N17" s="24">
        <f>VLOOKUP(C17,[1]Actuals!B$1:F$65536,5,0)</f>
        <v>78</v>
      </c>
      <c r="O17" s="24">
        <f t="shared" si="3"/>
        <v>-34.45378151260504</v>
      </c>
      <c r="P17" s="24">
        <f>VLOOKUP(C17,'[1]Allocation '!C$1:H$65536,6,0)</f>
        <v>118</v>
      </c>
      <c r="Q17" s="24">
        <f>VLOOKUP(C17,[1]Actuals!B$1:G$65536,6,0)</f>
        <v>80</v>
      </c>
      <c r="R17" s="24">
        <f t="shared" si="4"/>
        <v>-32.20338983050847</v>
      </c>
      <c r="S17" s="24">
        <f>VLOOKUP(C17,'[1]Allocation '!C$1:I$65536,7,0)</f>
        <v>124</v>
      </c>
      <c r="T17" s="24">
        <f>VLOOKUP(C17,[1]Actuals!B$1:H$65536,7,0)</f>
        <v>92</v>
      </c>
      <c r="U17" s="24">
        <f t="shared" si="5"/>
        <v>-25.806451612903224</v>
      </c>
      <c r="V17" s="25">
        <f>VLOOKUP(C17,'[1]Allocation '!C$1:J$65536,8,0)</f>
        <v>136</v>
      </c>
      <c r="W17" s="24">
        <f>VLOOKUP(C17,[1]Actuals!B$1:I$65536,8,0)</f>
        <v>111</v>
      </c>
      <c r="X17" s="24">
        <f t="shared" si="6"/>
        <v>-18.382352941176471</v>
      </c>
      <c r="Y17" s="24">
        <f>VLOOKUP(C17,'[1]Allocation '!C$1:K$65536,9,0)</f>
        <v>164</v>
      </c>
      <c r="Z17" s="24">
        <f>VLOOKUP(C17,[1]Actuals!B$1:J$65536,9,0)</f>
        <v>133</v>
      </c>
      <c r="AA17" s="24">
        <f t="shared" si="7"/>
        <v>-18.902439024390244</v>
      </c>
      <c r="AB17" s="24">
        <f>VLOOKUP(C17,'[1]Allocation '!C$1:L$65536,10,0)</f>
        <v>189</v>
      </c>
      <c r="AC17" s="24">
        <f>VLOOKUP(C17,[1]Actuals!B$1:K$65536,10,0)</f>
        <v>166</v>
      </c>
      <c r="AD17" s="24">
        <f t="shared" si="8"/>
        <v>-12.169312169312169</v>
      </c>
      <c r="AE17" s="24">
        <f>VLOOKUP(C17,'[1]Allocation '!C$1:M$65536,11,0)</f>
        <v>190.5</v>
      </c>
      <c r="AF17" s="24">
        <f>VLOOKUP(C17,[1]Actuals!B$1:L$65536,11,0)</f>
        <v>170</v>
      </c>
      <c r="AG17" s="24">
        <f t="shared" si="9"/>
        <v>-10.761154855643044</v>
      </c>
      <c r="AH17" s="24">
        <f>VLOOKUP(C17,'[1]Allocation '!C$1:N$65536,12,0)</f>
        <v>192.5</v>
      </c>
      <c r="AI17" s="24">
        <f>VLOOKUP(C17,[1]Actuals!B$1:M$65536,12,0)</f>
        <v>171</v>
      </c>
      <c r="AJ17" s="24">
        <f t="shared" si="10"/>
        <v>-11.168831168831169</v>
      </c>
      <c r="AK17" s="24">
        <f>VLOOKUP(C17,'[1]Allocation '!C$1:O$65536,13,0)</f>
        <v>186</v>
      </c>
      <c r="AL17" s="24">
        <f>VLOOKUP(C17,[1]Actuals!B$1:N$65536,13,0)</f>
        <v>164</v>
      </c>
      <c r="AM17" s="24">
        <f t="shared" si="11"/>
        <v>-11.827956989247312</v>
      </c>
      <c r="AN17" s="24">
        <f>VLOOKUP(C17,'[1]Allocation '!C$1:P$65536,14,0)</f>
        <v>195</v>
      </c>
      <c r="AO17" s="24">
        <f>VLOOKUP(C17,[1]Actuals!B$1:O$65536,14,0)</f>
        <v>157</v>
      </c>
      <c r="AP17" s="24">
        <f t="shared" si="12"/>
        <v>-19.487179487179489</v>
      </c>
      <c r="AQ17" s="24">
        <f>VLOOKUP(C17,'[1]Allocation '!C$1:Q$65536,15,0)</f>
        <v>183</v>
      </c>
      <c r="AR17" s="24">
        <f>VLOOKUP(C17,[1]Actuals!B$1:P$65536,15,0)</f>
        <v>144</v>
      </c>
      <c r="AS17" s="24">
        <f t="shared" si="13"/>
        <v>-21.311475409836063</v>
      </c>
      <c r="AT17" s="24">
        <f>VLOOKUP(C17,'[1]Allocation '!C$1:R$65536,16,0)</f>
        <v>178</v>
      </c>
      <c r="AU17" s="24">
        <f>VLOOKUP(C17,[1]Actuals!B$1:Q$65536,16,0)</f>
        <v>143</v>
      </c>
      <c r="AV17" s="24">
        <f t="shared" si="14"/>
        <v>-19.662921348314608</v>
      </c>
      <c r="AW17" s="24">
        <f>VLOOKUP(C17,'[1]Allocation '!C$1:S$65536,17,0)</f>
        <v>181.5</v>
      </c>
      <c r="AX17" s="24">
        <f>VLOOKUP(C17,[1]Actuals!B$1:R$65536,17,0)</f>
        <v>144</v>
      </c>
      <c r="AY17" s="24">
        <f t="shared" si="15"/>
        <v>-20.66115702479339</v>
      </c>
      <c r="AZ17" s="24">
        <f>VLOOKUP('[1]15.01.2024'!C17,'[1]Allocation '!C$1:T$65536,18,0)</f>
        <v>191</v>
      </c>
      <c r="BA17" s="24">
        <f>VLOOKUP(C17,[1]Actuals!B$1:S$65536,18,0)</f>
        <v>151</v>
      </c>
      <c r="BB17" s="24">
        <f t="shared" si="16"/>
        <v>-20.94240837696335</v>
      </c>
      <c r="BC17" s="24">
        <f>VLOOKUP(C17,'[1]Allocation '!C$1:U$65536,19,0)</f>
        <v>192</v>
      </c>
      <c r="BD17" s="24">
        <f>VLOOKUP(C17,[1]Actuals!B$1:T$65536,19,0)</f>
        <v>144</v>
      </c>
      <c r="BE17" s="24">
        <f t="shared" si="17"/>
        <v>-25</v>
      </c>
      <c r="BF17" s="24">
        <f>VLOOKUP(C17,'[1]Allocation '!C$1:V$65536,20,0)</f>
        <v>188.5</v>
      </c>
      <c r="BG17" s="24">
        <f>VLOOKUP(C17,[1]Actuals!B$1:U$65536,20,0)</f>
        <v>150</v>
      </c>
      <c r="BH17" s="24">
        <f t="shared" si="18"/>
        <v>-20.424403183023873</v>
      </c>
      <c r="BI17" s="24">
        <f>VLOOKUP(C17,'[1]Allocation '!C$1:W$65536,21,0)</f>
        <v>190.5</v>
      </c>
      <c r="BJ17" s="24">
        <f>VLOOKUP(C17,[1]Actuals!B$1:V$65536,21,0)</f>
        <v>152</v>
      </c>
      <c r="BK17" s="24">
        <f t="shared" si="19"/>
        <v>-20.209973753280842</v>
      </c>
      <c r="BL17" s="24">
        <f>VLOOKUP(C17,'[1]Allocation '!C$1:X$65536,22,0)</f>
        <v>178</v>
      </c>
      <c r="BM17" s="24">
        <f>VLOOKUP(C17,[1]Actuals!B$1:W$65536,22,0)</f>
        <v>155</v>
      </c>
      <c r="BN17" s="24">
        <f t="shared" si="20"/>
        <v>-12.921348314606742</v>
      </c>
      <c r="BO17" s="24">
        <f>VLOOKUP(C17,'[1]Allocation '!C$1:Y$65536,23,0)</f>
        <v>173.5</v>
      </c>
      <c r="BP17" s="24">
        <f>VLOOKUP(C17,[1]Actuals!B$1:X$65536,23,0)</f>
        <v>73</v>
      </c>
      <c r="BQ17" s="24">
        <f t="shared" si="21"/>
        <v>-57.925072046109506</v>
      </c>
      <c r="BR17" s="24">
        <f>VLOOKUP(C17,'[1]Allocation '!C$1:Z$65536,24,0)</f>
        <v>151</v>
      </c>
      <c r="BS17" s="24">
        <f>VLOOKUP(C17,[1]Actuals!B$1:Y$65536,24,0)</f>
        <v>62</v>
      </c>
      <c r="BT17" s="24">
        <f t="shared" si="22"/>
        <v>-58.940397350993379</v>
      </c>
      <c r="BU17" s="24">
        <f>VLOOKUP(C17,'[1]Allocation '!C$1:AA$65536,25,0)</f>
        <v>108</v>
      </c>
      <c r="BV17" s="24">
        <f>VLOOKUP(C17,[1]Actuals!B$1:Z$65536,25,0)</f>
        <v>54</v>
      </c>
      <c r="BW17" s="24">
        <f t="shared" si="23"/>
        <v>-50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f>VLOOKUP(C18,'[1]Allocation '!C$1:D$65536,2,0)</f>
        <v>30</v>
      </c>
      <c r="E18" s="24">
        <f>VLOOKUP(C18,[1]Actuals!B$1:C$65536,2,0)</f>
        <v>35</v>
      </c>
      <c r="F18" s="24">
        <f t="shared" si="0"/>
        <v>16.666666666666664</v>
      </c>
      <c r="G18" s="24">
        <f>VLOOKUP(C18,'[1]Allocation '!C$1:E$65536,3,0)</f>
        <v>27</v>
      </c>
      <c r="H18" s="24">
        <f>VLOOKUP(C18,[1]Actuals!B$1:D$65536,3,0)</f>
        <v>32</v>
      </c>
      <c r="I18" s="24">
        <f t="shared" si="1"/>
        <v>18.518518518518519</v>
      </c>
      <c r="J18" s="24">
        <f>VLOOKUP(C18,'[1]Allocation '!C$1:F$65536,4,0)</f>
        <v>24.5</v>
      </c>
      <c r="K18" s="24">
        <f>VLOOKUP(C18,[1]Actuals!B$1:E$65536,4,0)</f>
        <v>31</v>
      </c>
      <c r="L18" s="24">
        <f t="shared" si="2"/>
        <v>26.530612244897959</v>
      </c>
      <c r="M18" s="24">
        <f>VLOOKUP(C18,'[1]Allocation '!C$1:G$65536,5,0)</f>
        <v>23.5</v>
      </c>
      <c r="N18" s="24">
        <f>VLOOKUP(C18,[1]Actuals!B$1:F$65536,5,0)</f>
        <v>30</v>
      </c>
      <c r="O18" s="24">
        <f t="shared" si="3"/>
        <v>27.659574468085108</v>
      </c>
      <c r="P18" s="24">
        <f>VLOOKUP(C18,'[1]Allocation '!C$1:H$65536,6,0)</f>
        <v>25</v>
      </c>
      <c r="Q18" s="24">
        <f>VLOOKUP(C18,[1]Actuals!B$1:G$65536,6,0)</f>
        <v>31</v>
      </c>
      <c r="R18" s="24">
        <f t="shared" si="4"/>
        <v>24</v>
      </c>
      <c r="S18" s="24">
        <f>VLOOKUP(C18,'[1]Allocation '!C$1:I$65536,7,0)</f>
        <v>32</v>
      </c>
      <c r="T18" s="24">
        <f>VLOOKUP(C18,[1]Actuals!B$1:H$65536,7,0)</f>
        <v>38</v>
      </c>
      <c r="U18" s="24">
        <f t="shared" si="5"/>
        <v>18.75</v>
      </c>
      <c r="V18" s="25">
        <f>VLOOKUP(C18,'[1]Allocation '!C$1:J$65536,8,0)</f>
        <v>47</v>
      </c>
      <c r="W18" s="24">
        <f>VLOOKUP(C18,[1]Actuals!B$1:I$65536,8,0)</f>
        <v>49</v>
      </c>
      <c r="X18" s="24">
        <f t="shared" si="6"/>
        <v>4.2553191489361701</v>
      </c>
      <c r="Y18" s="24">
        <f>VLOOKUP(C18,'[1]Allocation '!C$1:K$65536,9,0)</f>
        <v>73.5</v>
      </c>
      <c r="Z18" s="24">
        <f>VLOOKUP(C18,[1]Actuals!B$1:J$65536,9,0)</f>
        <v>63</v>
      </c>
      <c r="AA18" s="24">
        <f t="shared" si="7"/>
        <v>-14.285714285714285</v>
      </c>
      <c r="AB18" s="24">
        <f>VLOOKUP(C18,'[1]Allocation '!C$1:L$65536,10,0)</f>
        <v>84</v>
      </c>
      <c r="AC18" s="24">
        <f>VLOOKUP(C18,[1]Actuals!B$1:K$65536,10,0)</f>
        <v>77</v>
      </c>
      <c r="AD18" s="24">
        <f t="shared" si="8"/>
        <v>-8.3333333333333321</v>
      </c>
      <c r="AE18" s="24">
        <f>VLOOKUP(C18,'[1]Allocation '!C$1:M$65536,11,0)</f>
        <v>72.5</v>
      </c>
      <c r="AF18" s="24">
        <f>VLOOKUP(C18,[1]Actuals!B$1:L$65536,11,0)</f>
        <v>80</v>
      </c>
      <c r="AG18" s="24">
        <f t="shared" si="9"/>
        <v>10.344827586206897</v>
      </c>
      <c r="AH18" s="24">
        <f>VLOOKUP(C18,'[1]Allocation '!C$1:N$65536,12,0)</f>
        <v>66.5</v>
      </c>
      <c r="AI18" s="24">
        <f>VLOOKUP(C18,[1]Actuals!B$1:M$65536,12,0)</f>
        <v>78</v>
      </c>
      <c r="AJ18" s="24">
        <f t="shared" si="10"/>
        <v>17.293233082706767</v>
      </c>
      <c r="AK18" s="24">
        <f>VLOOKUP(C18,'[1]Allocation '!C$1:O$65536,13,0)</f>
        <v>61.5</v>
      </c>
      <c r="AL18" s="24">
        <f>VLOOKUP(C18,[1]Actuals!B$1:N$65536,13,0)</f>
        <v>69</v>
      </c>
      <c r="AM18" s="24">
        <f t="shared" si="11"/>
        <v>12.195121951219512</v>
      </c>
      <c r="AN18" s="24">
        <f>VLOOKUP(C18,'[1]Allocation '!C$1:P$65536,14,0)</f>
        <v>57</v>
      </c>
      <c r="AO18" s="24">
        <f>VLOOKUP(C18,[1]Actuals!B$1:O$65536,14,0)</f>
        <v>59</v>
      </c>
      <c r="AP18" s="24">
        <f t="shared" si="12"/>
        <v>3.5087719298245612</v>
      </c>
      <c r="AQ18" s="24">
        <f>VLOOKUP(C18,'[1]Allocation '!C$1:Q$65536,15,0)</f>
        <v>53.5</v>
      </c>
      <c r="AR18" s="24">
        <f>VLOOKUP(C18,[1]Actuals!B$1:P$65536,15,0)</f>
        <v>55</v>
      </c>
      <c r="AS18" s="24">
        <f t="shared" si="13"/>
        <v>2.8037383177570092</v>
      </c>
      <c r="AT18" s="24">
        <f>VLOOKUP(C18,'[1]Allocation '!C$1:R$65536,16,0)</f>
        <v>48.5</v>
      </c>
      <c r="AU18" s="24">
        <f>VLOOKUP(C18,[1]Actuals!B$1:Q$65536,16,0)</f>
        <v>52</v>
      </c>
      <c r="AV18" s="24">
        <f t="shared" si="14"/>
        <v>7.216494845360824</v>
      </c>
      <c r="AW18" s="24">
        <f>VLOOKUP(C18,'[1]Allocation '!C$1:S$65536,17,0)</f>
        <v>50</v>
      </c>
      <c r="AX18" s="24">
        <f>VLOOKUP(C18,[1]Actuals!B$1:R$65536,17,0)</f>
        <v>46</v>
      </c>
      <c r="AY18" s="24">
        <f t="shared" si="15"/>
        <v>-8</v>
      </c>
      <c r="AZ18" s="24">
        <f>VLOOKUP('[1]15.01.2024'!C18,'[1]Allocation '!C$1:T$65536,18,0)</f>
        <v>52</v>
      </c>
      <c r="BA18" s="24">
        <f>VLOOKUP(C18,[1]Actuals!B$1:S$65536,18,0)</f>
        <v>54</v>
      </c>
      <c r="BB18" s="24">
        <f t="shared" si="16"/>
        <v>3.8461538461538463</v>
      </c>
      <c r="BC18" s="24">
        <f>VLOOKUP(C18,'[1]Allocation '!C$1:U$65536,19,0)</f>
        <v>55</v>
      </c>
      <c r="BD18" s="24">
        <f>VLOOKUP(C18,[1]Actuals!B$1:T$65536,19,0)</f>
        <v>46</v>
      </c>
      <c r="BE18" s="24">
        <f t="shared" si="17"/>
        <v>-16.363636363636363</v>
      </c>
      <c r="BF18" s="24">
        <f>VLOOKUP(C18,'[1]Allocation '!C$1:V$65536,20,0)</f>
        <v>63</v>
      </c>
      <c r="BG18" s="24">
        <f>VLOOKUP(C18,[1]Actuals!B$1:U$65536,20,0)</f>
        <v>52</v>
      </c>
      <c r="BH18" s="24">
        <f t="shared" si="18"/>
        <v>-17.460317460317459</v>
      </c>
      <c r="BI18" s="24">
        <f>VLOOKUP(C18,'[1]Allocation '!C$1:W$65536,21,0)</f>
        <v>62</v>
      </c>
      <c r="BJ18" s="24">
        <f>VLOOKUP(C18,[1]Actuals!B$1:V$65536,21,0)</f>
        <v>55</v>
      </c>
      <c r="BK18" s="24">
        <f t="shared" si="19"/>
        <v>-11.29032258064516</v>
      </c>
      <c r="BL18" s="24">
        <f>VLOOKUP(C18,'[1]Allocation '!C$1:X$65536,22,0)</f>
        <v>58</v>
      </c>
      <c r="BM18" s="24">
        <f>VLOOKUP(C18,[1]Actuals!B$1:W$65536,22,0)</f>
        <v>56</v>
      </c>
      <c r="BN18" s="24">
        <f t="shared" si="20"/>
        <v>-3.4482758620689653</v>
      </c>
      <c r="BO18" s="24">
        <f>VLOOKUP(C18,'[1]Allocation '!C$1:Y$65536,23,0)</f>
        <v>57.5</v>
      </c>
      <c r="BP18" s="24">
        <f>VLOOKUP(C18,[1]Actuals!B$1:X$65536,23,0)</f>
        <v>51</v>
      </c>
      <c r="BQ18" s="24">
        <f t="shared" si="21"/>
        <v>-11.304347826086957</v>
      </c>
      <c r="BR18" s="24">
        <f>VLOOKUP(C18,'[1]Allocation '!C$1:Z$65536,24,0)</f>
        <v>50</v>
      </c>
      <c r="BS18" s="24">
        <f>VLOOKUP(C18,[1]Actuals!B$1:Y$65536,24,0)</f>
        <v>52</v>
      </c>
      <c r="BT18" s="24">
        <f t="shared" si="22"/>
        <v>4</v>
      </c>
      <c r="BU18" s="24">
        <f>VLOOKUP(C18,'[1]Allocation '!C$1:AA$65536,25,0)</f>
        <v>40</v>
      </c>
      <c r="BV18" s="24">
        <f>VLOOKUP(C18,[1]Actuals!B$1:Z$65536,25,0)</f>
        <v>41</v>
      </c>
      <c r="BW18" s="24">
        <f t="shared" si="23"/>
        <v>2.5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f>VLOOKUP(C19,'[1]Allocation '!C$1:D$65536,2,0)</f>
        <v>90.5</v>
      </c>
      <c r="E19" s="24">
        <f>VLOOKUP(C19,[1]Actuals!B$1:C$65536,2,0)</f>
        <v>86</v>
      </c>
      <c r="F19" s="24">
        <f t="shared" si="0"/>
        <v>-4.972375690607735</v>
      </c>
      <c r="G19" s="24">
        <f>VLOOKUP(C19,'[1]Allocation '!C$1:E$65536,3,0)</f>
        <v>80</v>
      </c>
      <c r="H19" s="24">
        <f>VLOOKUP(C19,[1]Actuals!B$1:D$65536,3,0)</f>
        <v>77</v>
      </c>
      <c r="I19" s="24">
        <f t="shared" si="1"/>
        <v>-3.75</v>
      </c>
      <c r="J19" s="24">
        <f>VLOOKUP(C19,'[1]Allocation '!C$1:F$65536,4,0)</f>
        <v>75</v>
      </c>
      <c r="K19" s="24">
        <f>VLOOKUP(C19,[1]Actuals!B$1:E$65536,4,0)</f>
        <v>74</v>
      </c>
      <c r="L19" s="24">
        <f t="shared" si="2"/>
        <v>-1.3333333333333335</v>
      </c>
      <c r="M19" s="24">
        <f>VLOOKUP(C19,'[1]Allocation '!C$1:G$65536,5,0)</f>
        <v>77.5</v>
      </c>
      <c r="N19" s="24">
        <f>VLOOKUP(C19,[1]Actuals!B$1:F$65536,5,0)</f>
        <v>77</v>
      </c>
      <c r="O19" s="24">
        <f t="shared" si="3"/>
        <v>-0.64516129032258063</v>
      </c>
      <c r="P19" s="24">
        <f>VLOOKUP(C19,'[1]Allocation '!C$1:H$65536,6,0)</f>
        <v>79</v>
      </c>
      <c r="Q19" s="24">
        <f>VLOOKUP(C19,[1]Actuals!B$1:G$65536,6,0)</f>
        <v>79</v>
      </c>
      <c r="R19" s="24">
        <f t="shared" si="4"/>
        <v>0</v>
      </c>
      <c r="S19" s="24">
        <f>VLOOKUP(C19,'[1]Allocation '!C$1:I$65536,7,0)</f>
        <v>86</v>
      </c>
      <c r="T19" s="24">
        <f>VLOOKUP(C19,[1]Actuals!B$1:H$65536,7,0)</f>
        <v>88</v>
      </c>
      <c r="U19" s="24">
        <f t="shared" si="5"/>
        <v>2.3255813953488373</v>
      </c>
      <c r="V19" s="25">
        <f>VLOOKUP(C19,'[1]Allocation '!C$1:J$65536,8,0)</f>
        <v>112.5</v>
      </c>
      <c r="W19" s="24">
        <f>VLOOKUP(C19,[1]Actuals!B$1:I$65536,8,0)</f>
        <v>107</v>
      </c>
      <c r="X19" s="24">
        <f t="shared" si="6"/>
        <v>-4.8888888888888893</v>
      </c>
      <c r="Y19" s="24">
        <f>VLOOKUP(C19,'[1]Allocation '!C$1:K$65536,9,0)</f>
        <v>158.5</v>
      </c>
      <c r="Z19" s="24">
        <f>VLOOKUP(C19,[1]Actuals!B$1:J$65536,9,0)</f>
        <v>130</v>
      </c>
      <c r="AA19" s="24">
        <f t="shared" si="7"/>
        <v>-17.981072555205046</v>
      </c>
      <c r="AB19" s="24">
        <f>VLOOKUP(C19,'[1]Allocation '!C$1:L$65536,10,0)</f>
        <v>162.5</v>
      </c>
      <c r="AC19" s="24">
        <f>VLOOKUP(C19,[1]Actuals!B$1:K$65536,10,0)</f>
        <v>158</v>
      </c>
      <c r="AD19" s="24">
        <f t="shared" si="8"/>
        <v>-2.7692307692307692</v>
      </c>
      <c r="AE19" s="24">
        <f>VLOOKUP(C19,'[1]Allocation '!C$1:M$65536,11,0)</f>
        <v>149.5</v>
      </c>
      <c r="AF19" s="24">
        <f>VLOOKUP(C19,[1]Actuals!B$1:L$65536,11,0)</f>
        <v>163</v>
      </c>
      <c r="AG19" s="24">
        <f t="shared" si="9"/>
        <v>9.0301003344481607</v>
      </c>
      <c r="AH19" s="24">
        <f>VLOOKUP(C19,'[1]Allocation '!C$1:N$65536,12,0)</f>
        <v>154.5</v>
      </c>
      <c r="AI19" s="24">
        <f>VLOOKUP(C19,[1]Actuals!B$1:M$65536,12,0)</f>
        <v>168</v>
      </c>
      <c r="AJ19" s="24">
        <f t="shared" si="10"/>
        <v>8.7378640776699026</v>
      </c>
      <c r="AK19" s="24">
        <f>VLOOKUP(C19,'[1]Allocation '!C$1:O$65536,13,0)</f>
        <v>140.5</v>
      </c>
      <c r="AL19" s="24">
        <f>VLOOKUP(C19,[1]Actuals!B$1:N$65536,13,0)</f>
        <v>154</v>
      </c>
      <c r="AM19" s="24">
        <f t="shared" si="11"/>
        <v>9.6085409252669027</v>
      </c>
      <c r="AN19" s="24">
        <f>VLOOKUP(C19,'[1]Allocation '!C$1:P$65536,14,0)</f>
        <v>132</v>
      </c>
      <c r="AO19" s="24">
        <f>VLOOKUP(C19,[1]Actuals!B$1:O$65536,14,0)</f>
        <v>142</v>
      </c>
      <c r="AP19" s="24">
        <f t="shared" si="12"/>
        <v>7.5757575757575761</v>
      </c>
      <c r="AQ19" s="24">
        <f>VLOOKUP(C19,'[1]Allocation '!C$1:Q$65536,15,0)</f>
        <v>124</v>
      </c>
      <c r="AR19" s="24">
        <f>VLOOKUP(C19,[1]Actuals!B$1:P$65536,15,0)</f>
        <v>124</v>
      </c>
      <c r="AS19" s="24">
        <f t="shared" si="13"/>
        <v>0</v>
      </c>
      <c r="AT19" s="24">
        <f>VLOOKUP(C19,'[1]Allocation '!C$1:R$65536,16,0)</f>
        <v>121</v>
      </c>
      <c r="AU19" s="24">
        <f>VLOOKUP(C19,[1]Actuals!B$1:Q$65536,16,0)</f>
        <v>117</v>
      </c>
      <c r="AV19" s="24">
        <f t="shared" si="14"/>
        <v>-3.3057851239669422</v>
      </c>
      <c r="AW19" s="24">
        <f>VLOOKUP(C19,'[1]Allocation '!C$1:S$65536,17,0)</f>
        <v>127</v>
      </c>
      <c r="AX19" s="24">
        <f>VLOOKUP(C19,[1]Actuals!B$1:R$65536,17,0)</f>
        <v>112</v>
      </c>
      <c r="AY19" s="24">
        <f t="shared" si="15"/>
        <v>-11.811023622047244</v>
      </c>
      <c r="AZ19" s="24">
        <f>VLOOKUP('[1]15.01.2024'!C19,'[1]Allocation '!C$1:T$65536,18,0)</f>
        <v>128</v>
      </c>
      <c r="BA19" s="24">
        <f>VLOOKUP(C19,[1]Actuals!B$1:S$65536,18,0)</f>
        <v>106</v>
      </c>
      <c r="BB19" s="24">
        <f t="shared" si="16"/>
        <v>-17.1875</v>
      </c>
      <c r="BC19" s="24">
        <f>VLOOKUP(C19,'[1]Allocation '!C$1:U$65536,19,0)</f>
        <v>128.5</v>
      </c>
      <c r="BD19" s="24">
        <f>VLOOKUP(C19,[1]Actuals!B$1:T$65536,19,0)</f>
        <v>110</v>
      </c>
      <c r="BE19" s="24">
        <f t="shared" si="17"/>
        <v>-14.396887159533073</v>
      </c>
      <c r="BF19" s="24">
        <f>VLOOKUP(C19,'[1]Allocation '!C$1:V$65536,20,0)</f>
        <v>132.5</v>
      </c>
      <c r="BG19" s="24">
        <f>VLOOKUP(C19,[1]Actuals!B$1:U$65536,20,0)</f>
        <v>118</v>
      </c>
      <c r="BH19" s="24">
        <f t="shared" si="18"/>
        <v>-10.943396226415095</v>
      </c>
      <c r="BI19" s="24">
        <f>VLOOKUP(C19,'[1]Allocation '!C$1:W$65536,21,0)</f>
        <v>138</v>
      </c>
      <c r="BJ19" s="24">
        <f>VLOOKUP(C19,[1]Actuals!B$1:V$65536,21,0)</f>
        <v>126</v>
      </c>
      <c r="BK19" s="24">
        <f t="shared" si="19"/>
        <v>-8.695652173913043</v>
      </c>
      <c r="BL19" s="24">
        <f>VLOOKUP(C19,'[1]Allocation '!C$1:X$65536,22,0)</f>
        <v>129</v>
      </c>
      <c r="BM19" s="24">
        <f>VLOOKUP(C19,[1]Actuals!B$1:W$65536,22,0)</f>
        <v>121</v>
      </c>
      <c r="BN19" s="24">
        <f t="shared" si="20"/>
        <v>-6.2015503875968996</v>
      </c>
      <c r="BO19" s="24">
        <f>VLOOKUP(C19,'[1]Allocation '!C$1:Y$65536,23,0)</f>
        <v>123</v>
      </c>
      <c r="BP19" s="24">
        <f>VLOOKUP(C19,[1]Actuals!B$1:X$65536,23,0)</f>
        <v>116</v>
      </c>
      <c r="BQ19" s="24">
        <f t="shared" si="21"/>
        <v>-5.6910569105691051</v>
      </c>
      <c r="BR19" s="24">
        <f>VLOOKUP(C19,'[1]Allocation '!C$1:Z$65536,24,0)</f>
        <v>109</v>
      </c>
      <c r="BS19" s="24">
        <f>VLOOKUP(C19,[1]Actuals!B$1:Y$65536,24,0)</f>
        <v>104</v>
      </c>
      <c r="BT19" s="24">
        <f t="shared" si="22"/>
        <v>-4.5871559633027523</v>
      </c>
      <c r="BU19" s="24">
        <f>VLOOKUP(C19,'[1]Allocation '!C$1:AA$65536,25,0)</f>
        <v>94.5</v>
      </c>
      <c r="BV19" s="24">
        <f>VLOOKUP(C19,[1]Actuals!B$1:Z$65536,25,0)</f>
        <v>91</v>
      </c>
      <c r="BW19" s="24">
        <f t="shared" si="23"/>
        <v>-3.7037037037037033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f>VLOOKUP(C20,'[1]Allocation '!C$1:D$65536,2,0)</f>
        <v>27.5</v>
      </c>
      <c r="E20" s="24">
        <f>VLOOKUP(C20,[1]Actuals!B$1:C$65536,2,0)</f>
        <v>28</v>
      </c>
      <c r="F20" s="24">
        <f>(E20-D20)/D20*100</f>
        <v>1.8181818181818181</v>
      </c>
      <c r="G20" s="24">
        <f>VLOOKUP(C20,'[1]Allocation '!C$1:E$65536,3,0)</f>
        <v>25.5</v>
      </c>
      <c r="H20" s="24">
        <f>VLOOKUP(C20,[1]Actuals!B$1:D$65536,3,0)</f>
        <v>26</v>
      </c>
      <c r="I20" s="24">
        <f>(H20-G20)/G20*100</f>
        <v>1.9607843137254901</v>
      </c>
      <c r="J20" s="24">
        <f>VLOOKUP(C20,'[1]Allocation '!C$1:F$65536,4,0)</f>
        <v>24.5</v>
      </c>
      <c r="K20" s="24">
        <f>VLOOKUP(C20,[1]Actuals!B$1:E$65536,4,0)</f>
        <v>26</v>
      </c>
      <c r="L20" s="24">
        <f>(K20-J20)/J20*100</f>
        <v>6.1224489795918364</v>
      </c>
      <c r="M20" s="24">
        <f>VLOOKUP(C20,'[1]Allocation '!C$1:G$65536,5,0)</f>
        <v>24.5</v>
      </c>
      <c r="N20" s="24">
        <f>VLOOKUP(C20,[1]Actuals!B$1:F$65536,5,0)</f>
        <v>25</v>
      </c>
      <c r="O20" s="24">
        <f>(N20-M20)/M20*100</f>
        <v>2.0408163265306123</v>
      </c>
      <c r="P20" s="24">
        <f>VLOOKUP(C20,'[1]Allocation '!C$1:H$65536,6,0)</f>
        <v>24</v>
      </c>
      <c r="Q20" s="24">
        <f>VLOOKUP(C20,[1]Actuals!B$1:G$65536,6,0)</f>
        <v>25</v>
      </c>
      <c r="R20" s="24">
        <f>(Q20-P20)/P20*100</f>
        <v>4.1666666666666661</v>
      </c>
      <c r="S20" s="24">
        <f>VLOOKUP(C20,'[1]Allocation '!C$1:I$65536,7,0)</f>
        <v>24</v>
      </c>
      <c r="T20" s="24">
        <f>VLOOKUP(C20,[1]Actuals!B$1:H$65536,7,0)</f>
        <v>26</v>
      </c>
      <c r="U20" s="24">
        <f>(T20-S20)/S20*100</f>
        <v>8.3333333333333321</v>
      </c>
      <c r="V20" s="25">
        <f>VLOOKUP(C20,'[1]Allocation '!C$1:J$65536,8,0)</f>
        <v>26.5</v>
      </c>
      <c r="W20" s="24">
        <f>VLOOKUP(C20,[1]Actuals!B$1:I$65536,8,0)</f>
        <v>29</v>
      </c>
      <c r="X20" s="24">
        <f>(W20-V20)/V20*100</f>
        <v>9.433962264150944</v>
      </c>
      <c r="Y20" s="24">
        <f>VLOOKUP(C20,'[1]Allocation '!C$1:K$65536,9,0)</f>
        <v>32.5</v>
      </c>
      <c r="Z20" s="24">
        <f>VLOOKUP(C20,[1]Actuals!B$1:J$65536,9,0)</f>
        <v>32</v>
      </c>
      <c r="AA20" s="24">
        <f>(Z20-Y20)/Y20*100</f>
        <v>-1.5384615384615385</v>
      </c>
      <c r="AB20" s="24">
        <f>VLOOKUP(C20,'[1]Allocation '!C$1:L$65536,10,0)</f>
        <v>35.5</v>
      </c>
      <c r="AC20" s="24">
        <f>VLOOKUP(C20,[1]Actuals!B$1:K$65536,10,0)</f>
        <v>35</v>
      </c>
      <c r="AD20" s="24">
        <f>(AC20-AB20)/AB20*100</f>
        <v>-1.4084507042253522</v>
      </c>
      <c r="AE20" s="24">
        <f>VLOOKUP(C20,'[1]Allocation '!C$1:M$65536,11,0)</f>
        <v>37</v>
      </c>
      <c r="AF20" s="24">
        <f>VLOOKUP(C20,[1]Actuals!B$1:L$65536,11,0)</f>
        <v>37</v>
      </c>
      <c r="AG20" s="24">
        <f>(AF20-AE20)/AE20*100</f>
        <v>0</v>
      </c>
      <c r="AH20" s="24">
        <f>VLOOKUP(C20,'[1]Allocation '!C$1:N$65536,12,0)</f>
        <v>38</v>
      </c>
      <c r="AI20" s="24">
        <f>VLOOKUP(C20,[1]Actuals!B$1:M$65536,12,0)</f>
        <v>38</v>
      </c>
      <c r="AJ20" s="24">
        <f>(AI20-AH20)/AH20*100</f>
        <v>0</v>
      </c>
      <c r="AK20" s="24">
        <f>VLOOKUP(C20,'[1]Allocation '!C$1:O$65536,13,0)</f>
        <v>39</v>
      </c>
      <c r="AL20" s="24">
        <f>VLOOKUP(C20,[1]Actuals!B$1:N$65536,13,0)</f>
        <v>38</v>
      </c>
      <c r="AM20" s="24">
        <f>(AL20-AK20)/AK20*100</f>
        <v>-2.5641025641025639</v>
      </c>
      <c r="AN20" s="24">
        <f>VLOOKUP(C20,'[1]Allocation '!C$1:P$65536,14,0)</f>
        <v>39</v>
      </c>
      <c r="AO20" s="24">
        <f>VLOOKUP(C20,[1]Actuals!B$1:O$65536,14,0)</f>
        <v>38</v>
      </c>
      <c r="AP20" s="24">
        <f>(AO20-AN20)/AN20*100</f>
        <v>-2.5641025641025639</v>
      </c>
      <c r="AQ20" s="24">
        <f>VLOOKUP(C20,'[1]Allocation '!C$1:Q$65536,15,0)</f>
        <v>39.5</v>
      </c>
      <c r="AR20" s="24">
        <f>VLOOKUP(C20,[1]Actuals!B$1:P$65536,15,0)</f>
        <v>38</v>
      </c>
      <c r="AS20" s="24">
        <f>(AR20-AQ20)/AQ20*100</f>
        <v>-3.79746835443038</v>
      </c>
      <c r="AT20" s="24">
        <f>VLOOKUP(C20,'[1]Allocation '!C$1:R$65536,16,0)</f>
        <v>38.5</v>
      </c>
      <c r="AU20" s="24">
        <f>VLOOKUP(C20,[1]Actuals!B$1:Q$65536,16,0)</f>
        <v>37</v>
      </c>
      <c r="AV20" s="24">
        <f>(AU20-AT20)/AT20*100</f>
        <v>-3.8961038961038961</v>
      </c>
      <c r="AW20" s="24">
        <f>VLOOKUP(C20,'[1]Allocation '!C$1:S$65536,17,0)</f>
        <v>39</v>
      </c>
      <c r="AX20" s="24">
        <f>VLOOKUP(C20,[1]Actuals!B$1:R$65536,17,0)</f>
        <v>37</v>
      </c>
      <c r="AY20" s="24">
        <f>(AX20-AW20)/AW20*100</f>
        <v>-5.1282051282051277</v>
      </c>
      <c r="AZ20" s="24">
        <f>VLOOKUP('[1]15.01.2024'!C20,'[1]Allocation '!C$1:T$65536,18,0)</f>
        <v>38</v>
      </c>
      <c r="BA20" s="24">
        <f>VLOOKUP(C20,[1]Actuals!B$1:S$65536,18,0)</f>
        <v>38</v>
      </c>
      <c r="BB20" s="24">
        <f>(BA20-AZ20)/AZ20*100</f>
        <v>0</v>
      </c>
      <c r="BC20" s="24">
        <f>VLOOKUP(C20,'[1]Allocation '!C$1:U$65536,19,0)</f>
        <v>36</v>
      </c>
      <c r="BD20" s="24">
        <f>VLOOKUP(C20,[1]Actuals!B$1:T$65536,19,0)</f>
        <v>38</v>
      </c>
      <c r="BE20" s="24">
        <f>(BD20-BC20)/BC20*100</f>
        <v>5.5555555555555554</v>
      </c>
      <c r="BF20" s="24">
        <f>VLOOKUP(C20,'[1]Allocation '!C$1:V$65536,20,0)</f>
        <v>38.5</v>
      </c>
      <c r="BG20" s="24">
        <f>VLOOKUP(C20,[1]Actuals!B$1:U$65536,20,0)</f>
        <v>38</v>
      </c>
      <c r="BH20" s="24">
        <f>(BG20-BF20)/BF20*100</f>
        <v>-1.2987012987012987</v>
      </c>
      <c r="BI20" s="24">
        <f>VLOOKUP(C20,'[1]Allocation '!C$1:W$65536,21,0)</f>
        <v>38</v>
      </c>
      <c r="BJ20" s="24">
        <f>VLOOKUP(C20,[1]Actuals!B$1:V$65536,21,0)</f>
        <v>38</v>
      </c>
      <c r="BK20" s="24">
        <f>(BJ20-BI20)/BI20*100</f>
        <v>0</v>
      </c>
      <c r="BL20" s="24">
        <f>VLOOKUP(C20,'[1]Allocation '!C$1:X$65536,22,0)</f>
        <v>36</v>
      </c>
      <c r="BM20" s="24">
        <f>VLOOKUP(C20,[1]Actuals!B$1:W$65536,22,0)</f>
        <v>36</v>
      </c>
      <c r="BN20" s="24">
        <f>(BM20-BL20)/BL20*100</f>
        <v>0</v>
      </c>
      <c r="BO20" s="24">
        <f>VLOOKUP(C20,'[1]Allocation '!C$1:Y$65536,23,0)</f>
        <v>34.5</v>
      </c>
      <c r="BP20" s="24">
        <f>VLOOKUP(C20,[1]Actuals!B$1:X$65536,23,0)</f>
        <v>34</v>
      </c>
      <c r="BQ20" s="24">
        <f>(BP20-BO20)/BO20*100</f>
        <v>-1.4492753623188406</v>
      </c>
      <c r="BR20" s="24">
        <f>VLOOKUP(C20,'[1]Allocation '!C$1:Z$65536,24,0)</f>
        <v>32</v>
      </c>
      <c r="BS20" s="24">
        <f>VLOOKUP(C20,[1]Actuals!B$1:Y$65536,24,0)</f>
        <v>33</v>
      </c>
      <c r="BT20" s="24">
        <f>(BS20-BR20)/BR20*100</f>
        <v>3.125</v>
      </c>
      <c r="BU20" s="24">
        <f>VLOOKUP(C20,'[1]Allocation '!C$1:AA$65536,25,0)</f>
        <v>29.5</v>
      </c>
      <c r="BV20" s="24">
        <f>VLOOKUP(C20,[1]Actuals!B$1:Z$65536,25,0)</f>
        <v>30</v>
      </c>
      <c r="BW20" s="24">
        <f>(BV20-BU20)/BU20*100</f>
        <v>1.6949152542372881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f>VLOOKUP(C21,'[1]Allocation '!C$1:D$65536,2,0)</f>
        <v>114</v>
      </c>
      <c r="E21" s="24">
        <f>VLOOKUP(C21,[1]Actuals!B$1:C$65536,2,0)</f>
        <v>89</v>
      </c>
      <c r="F21" s="24">
        <f t="shared" si="0"/>
        <v>-21.929824561403507</v>
      </c>
      <c r="G21" s="24">
        <f>VLOOKUP(C21,'[1]Allocation '!C$1:E$65536,3,0)</f>
        <v>112.5</v>
      </c>
      <c r="H21" s="24">
        <f>VLOOKUP(C21,[1]Actuals!B$1:D$65536,3,0)</f>
        <v>88</v>
      </c>
      <c r="I21" s="24">
        <f t="shared" si="1"/>
        <v>-21.777777777777775</v>
      </c>
      <c r="J21" s="24">
        <f>VLOOKUP(C21,'[1]Allocation '!C$1:F$65536,4,0)</f>
        <v>108</v>
      </c>
      <c r="K21" s="24">
        <f>VLOOKUP(C21,[1]Actuals!B$1:E$65536,4,0)</f>
        <v>85</v>
      </c>
      <c r="L21" s="24">
        <f t="shared" si="2"/>
        <v>-21.296296296296298</v>
      </c>
      <c r="M21" s="24">
        <f>VLOOKUP(C21,'[1]Allocation '!C$1:G$65536,5,0)</f>
        <v>106</v>
      </c>
      <c r="N21" s="24">
        <f>VLOOKUP(C21,[1]Actuals!B$1:F$65536,5,0)</f>
        <v>84</v>
      </c>
      <c r="O21" s="24">
        <f t="shared" si="3"/>
        <v>-20.754716981132077</v>
      </c>
      <c r="P21" s="24">
        <f>VLOOKUP(C21,'[1]Allocation '!C$1:H$65536,6,0)</f>
        <v>101.5</v>
      </c>
      <c r="Q21" s="24">
        <f>VLOOKUP(C21,[1]Actuals!B$1:G$65536,6,0)</f>
        <v>82</v>
      </c>
      <c r="R21" s="24">
        <f t="shared" si="4"/>
        <v>-19.21182266009852</v>
      </c>
      <c r="S21" s="24">
        <f>VLOOKUP(C21,'[1]Allocation '!C$1:I$65536,7,0)</f>
        <v>106.5</v>
      </c>
      <c r="T21" s="24">
        <f>VLOOKUP(C21,[1]Actuals!B$1:H$65536,7,0)</f>
        <v>85</v>
      </c>
      <c r="U21" s="24">
        <f t="shared" si="5"/>
        <v>-20.187793427230048</v>
      </c>
      <c r="V21" s="25">
        <f>VLOOKUP(C21,'[1]Allocation '!C$1:J$65536,8,0)</f>
        <v>111.5</v>
      </c>
      <c r="W21" s="24">
        <f>VLOOKUP(C21,[1]Actuals!B$1:I$65536,8,0)</f>
        <v>91</v>
      </c>
      <c r="X21" s="24">
        <f t="shared" si="6"/>
        <v>-18.385650224215247</v>
      </c>
      <c r="Y21" s="24">
        <f>VLOOKUP(C21,'[1]Allocation '!C$1:K$65536,9,0)</f>
        <v>140.5</v>
      </c>
      <c r="Z21" s="24">
        <f>VLOOKUP(C21,[1]Actuals!B$1:J$65536,9,0)</f>
        <v>103</v>
      </c>
      <c r="AA21" s="24">
        <f t="shared" si="7"/>
        <v>-26.690391459074732</v>
      </c>
      <c r="AB21" s="24">
        <f>VLOOKUP(C21,'[1]Allocation '!C$1:L$65536,10,0)</f>
        <v>149.5</v>
      </c>
      <c r="AC21" s="24">
        <f>VLOOKUP(C21,[1]Actuals!B$1:K$65536,10,0)</f>
        <v>114</v>
      </c>
      <c r="AD21" s="24">
        <f t="shared" si="8"/>
        <v>-23.745819397993312</v>
      </c>
      <c r="AE21" s="24">
        <f>VLOOKUP(C21,'[1]Allocation '!C$1:M$65536,11,0)</f>
        <v>164.5</v>
      </c>
      <c r="AF21" s="24">
        <f>VLOOKUP(C21,[1]Actuals!B$1:L$65536,11,0)</f>
        <v>123</v>
      </c>
      <c r="AG21" s="24">
        <f t="shared" si="9"/>
        <v>-25.227963525835868</v>
      </c>
      <c r="AH21" s="24">
        <f>VLOOKUP(C21,'[1]Allocation '!C$1:N$65536,12,0)</f>
        <v>165</v>
      </c>
      <c r="AI21" s="24">
        <f>VLOOKUP(C21,[1]Actuals!B$1:M$65536,12,0)</f>
        <v>124</v>
      </c>
      <c r="AJ21" s="24">
        <f t="shared" si="10"/>
        <v>-24.848484848484848</v>
      </c>
      <c r="AK21" s="24">
        <f>VLOOKUP(C21,'[1]Allocation '!C$1:O$65536,13,0)</f>
        <v>168</v>
      </c>
      <c r="AL21" s="24">
        <f>VLOOKUP(C21,[1]Actuals!B$1:N$65536,13,0)</f>
        <v>121</v>
      </c>
      <c r="AM21" s="24">
        <f t="shared" si="11"/>
        <v>-27.976190476190478</v>
      </c>
      <c r="AN21" s="24">
        <f>VLOOKUP(C21,'[1]Allocation '!C$1:P$65536,14,0)</f>
        <v>162.5</v>
      </c>
      <c r="AO21" s="24">
        <f>VLOOKUP(C21,[1]Actuals!B$1:O$65536,14,0)</f>
        <v>118</v>
      </c>
      <c r="AP21" s="24">
        <f t="shared" si="12"/>
        <v>-27.384615384615387</v>
      </c>
      <c r="AQ21" s="24">
        <f>VLOOKUP(C21,'[1]Allocation '!C$1:Q$65536,15,0)</f>
        <v>156</v>
      </c>
      <c r="AR21" s="24">
        <f>VLOOKUP(C21,[1]Actuals!B$1:P$65536,15,0)</f>
        <v>114</v>
      </c>
      <c r="AS21" s="24">
        <f t="shared" si="13"/>
        <v>-26.923076923076923</v>
      </c>
      <c r="AT21" s="24">
        <f>VLOOKUP(C21,'[1]Allocation '!C$1:R$65536,16,0)</f>
        <v>149.5</v>
      </c>
      <c r="AU21" s="24">
        <f>VLOOKUP(C21,[1]Actuals!B$1:Q$65536,16,0)</f>
        <v>110</v>
      </c>
      <c r="AV21" s="24">
        <f t="shared" si="14"/>
        <v>-26.421404682274247</v>
      </c>
      <c r="AW21" s="24">
        <f>VLOOKUP(C21,'[1]Allocation '!C$1:S$65536,17,0)</f>
        <v>163.5</v>
      </c>
      <c r="AX21" s="24">
        <f>VLOOKUP(C21,[1]Actuals!B$1:R$65536,17,0)</f>
        <v>103</v>
      </c>
      <c r="AY21" s="24">
        <f t="shared" si="15"/>
        <v>-37.003058103975533</v>
      </c>
      <c r="AZ21" s="24">
        <f>VLOOKUP('[1]15.01.2024'!C21,'[1]Allocation '!C$1:T$65536,18,0)</f>
        <v>154</v>
      </c>
      <c r="BA21" s="24">
        <f>VLOOKUP(C21,[1]Actuals!B$1:S$65536,18,0)</f>
        <v>97</v>
      </c>
      <c r="BB21" s="24">
        <f t="shared" si="16"/>
        <v>-37.012987012987011</v>
      </c>
      <c r="BC21" s="24">
        <f>VLOOKUP(C21,'[1]Allocation '!C$1:U$65536,19,0)</f>
        <v>157.5</v>
      </c>
      <c r="BD21" s="24">
        <f>VLOOKUP(C21,[1]Actuals!B$1:T$65536,19,0)</f>
        <v>100</v>
      </c>
      <c r="BE21" s="24">
        <f t="shared" si="17"/>
        <v>-36.507936507936506</v>
      </c>
      <c r="BF21" s="24">
        <f>VLOOKUP(C21,'[1]Allocation '!C$1:V$65536,20,0)</f>
        <v>149.5</v>
      </c>
      <c r="BG21" s="24">
        <f>VLOOKUP(C21,[1]Actuals!B$1:U$65536,20,0)</f>
        <v>103</v>
      </c>
      <c r="BH21" s="24">
        <f t="shared" si="18"/>
        <v>-31.103678929765888</v>
      </c>
      <c r="BI21" s="24">
        <f>VLOOKUP(C21,'[1]Allocation '!C$1:W$65536,21,0)</f>
        <v>148.5</v>
      </c>
      <c r="BJ21" s="24">
        <f>VLOOKUP(C21,[1]Actuals!B$1:V$65536,21,0)</f>
        <v>105</v>
      </c>
      <c r="BK21" s="24">
        <f t="shared" si="19"/>
        <v>-29.292929292929294</v>
      </c>
      <c r="BL21" s="24">
        <f>VLOOKUP(C21,'[1]Allocation '!C$1:X$65536,22,0)</f>
        <v>142</v>
      </c>
      <c r="BM21" s="24">
        <f>VLOOKUP(C21,[1]Actuals!B$1:W$65536,22,0)</f>
        <v>104</v>
      </c>
      <c r="BN21" s="24">
        <f t="shared" si="20"/>
        <v>-26.760563380281688</v>
      </c>
      <c r="BO21" s="24">
        <f>VLOOKUP(C21,'[1]Allocation '!C$1:Y$65536,23,0)</f>
        <v>135.5</v>
      </c>
      <c r="BP21" s="24">
        <f>VLOOKUP(C21,[1]Actuals!B$1:X$65536,23,0)</f>
        <v>101</v>
      </c>
      <c r="BQ21" s="24">
        <f t="shared" si="21"/>
        <v>-25.461254612546124</v>
      </c>
      <c r="BR21" s="24">
        <f>VLOOKUP(C21,'[1]Allocation '!C$1:Z$65536,24,0)</f>
        <v>119</v>
      </c>
      <c r="BS21" s="24">
        <f>VLOOKUP(C21,[1]Actuals!B$1:Y$65536,24,0)</f>
        <v>93</v>
      </c>
      <c r="BT21" s="24">
        <f t="shared" si="22"/>
        <v>-21.84873949579832</v>
      </c>
      <c r="BU21" s="24">
        <f>VLOOKUP(C21,'[1]Allocation '!C$1:AA$65536,25,0)</f>
        <v>118.5</v>
      </c>
      <c r="BV21" s="24">
        <f>VLOOKUP(C21,[1]Actuals!B$1:Z$65536,25,0)</f>
        <v>92</v>
      </c>
      <c r="BW21" s="24">
        <f t="shared" si="23"/>
        <v>-22.362869198312236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f>VLOOKUP(C22,'[1]Allocation '!C$1:D$65536,2,0)</f>
        <v>96.5</v>
      </c>
      <c r="E22" s="24">
        <f>VLOOKUP(C22,[1]Actuals!B$1:C$65536,2,0)</f>
        <v>68</v>
      </c>
      <c r="F22" s="24">
        <f>(E22-D22)/D22*100</f>
        <v>-29.533678756476682</v>
      </c>
      <c r="G22" s="24">
        <f>VLOOKUP(C22,'[1]Allocation '!C$1:E$65536,3,0)</f>
        <v>95.5</v>
      </c>
      <c r="H22" s="24">
        <f>VLOOKUP(C22,[1]Actuals!B$1:D$65536,3,0)</f>
        <v>63</v>
      </c>
      <c r="I22" s="24">
        <f>(H22-G22)/G22*100</f>
        <v>-34.031413612565444</v>
      </c>
      <c r="J22" s="24">
        <f>VLOOKUP(C22,'[1]Allocation '!C$1:F$65536,4,0)</f>
        <v>93.5</v>
      </c>
      <c r="K22" s="24">
        <f>VLOOKUP(C22,[1]Actuals!B$1:E$65536,4,0)</f>
        <v>63</v>
      </c>
      <c r="L22" s="24">
        <f>(K22-J22)/J22*100</f>
        <v>-32.620320855614978</v>
      </c>
      <c r="M22" s="24">
        <f>VLOOKUP(C22,'[1]Allocation '!C$1:G$65536,5,0)</f>
        <v>89</v>
      </c>
      <c r="N22" s="24">
        <f>VLOOKUP(C22,[1]Actuals!B$1:F$65536,5,0)</f>
        <v>61</v>
      </c>
      <c r="O22" s="24">
        <f>(N22-M22)/M22*100</f>
        <v>-31.460674157303369</v>
      </c>
      <c r="P22" s="24">
        <f>VLOOKUP(C22,'[1]Allocation '!C$1:H$65536,6,0)</f>
        <v>87.5</v>
      </c>
      <c r="Q22" s="24">
        <f>VLOOKUP(C22,[1]Actuals!B$1:G$65536,6,0)</f>
        <v>61</v>
      </c>
      <c r="R22" s="24">
        <f>(Q22-P22)/P22*100</f>
        <v>-30.285714285714288</v>
      </c>
      <c r="S22" s="24">
        <f>VLOOKUP(C22,'[1]Allocation '!C$1:I$65536,7,0)</f>
        <v>89.5</v>
      </c>
      <c r="T22" s="24">
        <f>VLOOKUP(C22,[1]Actuals!B$1:H$65536,7,0)</f>
        <v>63</v>
      </c>
      <c r="U22" s="24">
        <f>(T22-S22)/S22*100</f>
        <v>-29.608938547486037</v>
      </c>
      <c r="V22" s="25">
        <f>VLOOKUP(C22,'[1]Allocation '!C$1:J$65536,8,0)</f>
        <v>114</v>
      </c>
      <c r="W22" s="24">
        <f>VLOOKUP(C22,[1]Actuals!B$1:I$65536,8,0)</f>
        <v>73</v>
      </c>
      <c r="X22" s="24">
        <f>(W22-V22)/V22*100</f>
        <v>-35.964912280701753</v>
      </c>
      <c r="Y22" s="24">
        <f>VLOOKUP(C22,'[1]Allocation '!C$1:K$65536,9,0)</f>
        <v>155.5</v>
      </c>
      <c r="Z22" s="24">
        <f>VLOOKUP(C22,[1]Actuals!B$1:J$65536,9,0)</f>
        <v>84</v>
      </c>
      <c r="AA22" s="24">
        <f>(Z22-Y22)/Y22*100</f>
        <v>-45.980707395498392</v>
      </c>
      <c r="AB22" s="24">
        <f>VLOOKUP(C22,'[1]Allocation '!C$1:L$65536,10,0)</f>
        <v>165.5</v>
      </c>
      <c r="AC22" s="24">
        <f>VLOOKUP(C22,[1]Actuals!B$1:K$65536,10,0)</f>
        <v>101</v>
      </c>
      <c r="AD22" s="24">
        <f>(AC22-AB22)/AB22*100</f>
        <v>-38.972809667673715</v>
      </c>
      <c r="AE22" s="24">
        <f>VLOOKUP(C22,'[1]Allocation '!C$1:M$65536,11,0)</f>
        <v>157</v>
      </c>
      <c r="AF22" s="24">
        <f>VLOOKUP(C22,[1]Actuals!B$1:L$65536,11,0)</f>
        <v>111</v>
      </c>
      <c r="AG22" s="24">
        <f>(AF22-AE22)/AE22*100</f>
        <v>-29.29936305732484</v>
      </c>
      <c r="AH22" s="24">
        <f>VLOOKUP(C22,'[1]Allocation '!C$1:N$65536,12,0)</f>
        <v>153.5</v>
      </c>
      <c r="AI22" s="24">
        <f>VLOOKUP(C22,[1]Actuals!B$1:M$65536,12,0)</f>
        <v>116</v>
      </c>
      <c r="AJ22" s="24">
        <f>(AI22-AH22)/AH22*100</f>
        <v>-24.429967426710096</v>
      </c>
      <c r="AK22" s="24">
        <f>VLOOKUP(C22,'[1]Allocation '!C$1:O$65536,13,0)</f>
        <v>154</v>
      </c>
      <c r="AL22" s="24">
        <f>VLOOKUP(C22,[1]Actuals!B$1:N$65536,13,0)</f>
        <v>107</v>
      </c>
      <c r="AM22" s="24">
        <f>(AL22-AK22)/AK22*100</f>
        <v>-30.519480519480517</v>
      </c>
      <c r="AN22" s="24">
        <f>VLOOKUP(C22,'[1]Allocation '!C$1:P$65536,14,0)</f>
        <v>152.5</v>
      </c>
      <c r="AO22" s="24">
        <f>VLOOKUP(C22,[1]Actuals!B$1:O$65536,14,0)</f>
        <v>100</v>
      </c>
      <c r="AP22" s="24">
        <f>(AO22-AN22)/AN22*100</f>
        <v>-34.42622950819672</v>
      </c>
      <c r="AQ22" s="24">
        <f>VLOOKUP(C22,'[1]Allocation '!C$1:Q$65536,15,0)</f>
        <v>145</v>
      </c>
      <c r="AR22" s="24">
        <f>VLOOKUP(C22,[1]Actuals!B$1:P$65536,15,0)</f>
        <v>89</v>
      </c>
      <c r="AS22" s="24">
        <f>(AR22-AQ22)/AQ22*100</f>
        <v>-38.620689655172413</v>
      </c>
      <c r="AT22" s="24">
        <f>VLOOKUP(C22,'[1]Allocation '!C$1:R$65536,16,0)</f>
        <v>127</v>
      </c>
      <c r="AU22" s="24">
        <f>VLOOKUP(C22,[1]Actuals!B$1:Q$65536,16,0)</f>
        <v>83</v>
      </c>
      <c r="AV22" s="24">
        <f>(AU22-AT22)/AT22*100</f>
        <v>-34.645669291338585</v>
      </c>
      <c r="AW22" s="24">
        <f>VLOOKUP(C22,'[1]Allocation '!C$1:S$65536,17,0)</f>
        <v>139</v>
      </c>
      <c r="AX22" s="24">
        <f>VLOOKUP(C22,[1]Actuals!B$1:R$65536,17,0)</f>
        <v>81</v>
      </c>
      <c r="AY22" s="24">
        <f>(AX22-AW22)/AW22*100</f>
        <v>-41.726618705035975</v>
      </c>
      <c r="AZ22" s="24">
        <f>VLOOKUP('[1]15.01.2024'!C22,'[1]Allocation '!C$1:T$65536,18,0)</f>
        <v>135.5</v>
      </c>
      <c r="BA22" s="24">
        <f>VLOOKUP(C22,[1]Actuals!B$1:S$65536,18,0)</f>
        <v>83</v>
      </c>
      <c r="BB22" s="24">
        <f>(BA22-AZ22)/AZ22*100</f>
        <v>-38.745387453874542</v>
      </c>
      <c r="BC22" s="24">
        <f>VLOOKUP(C22,'[1]Allocation '!C$1:U$65536,19,0)</f>
        <v>136</v>
      </c>
      <c r="BD22" s="24">
        <f>VLOOKUP(C22,[1]Actuals!B$1:T$65536,19,0)</f>
        <v>85</v>
      </c>
      <c r="BE22" s="24">
        <f>(BD22-BC22)/BC22*100</f>
        <v>-37.5</v>
      </c>
      <c r="BF22" s="24">
        <f>VLOOKUP(C22,'[1]Allocation '!C$1:V$65536,20,0)</f>
        <v>140</v>
      </c>
      <c r="BG22" s="24">
        <f>VLOOKUP(C22,[1]Actuals!B$1:U$65536,20,0)</f>
        <v>85</v>
      </c>
      <c r="BH22" s="24">
        <f>(BG22-BF22)/BF22*100</f>
        <v>-39.285714285714285</v>
      </c>
      <c r="BI22" s="24">
        <f>VLOOKUP(C22,'[1]Allocation '!C$1:W$65536,21,0)</f>
        <v>139</v>
      </c>
      <c r="BJ22" s="24">
        <f>VLOOKUP(C22,[1]Actuals!B$1:V$65536,21,0)</f>
        <v>93</v>
      </c>
      <c r="BK22" s="24">
        <f>(BJ22-BI22)/BI22*100</f>
        <v>-33.093525179856115</v>
      </c>
      <c r="BL22" s="24">
        <f>VLOOKUP(C22,'[1]Allocation '!C$1:X$65536,22,0)</f>
        <v>140.5</v>
      </c>
      <c r="BM22" s="24">
        <f>VLOOKUP(C22,[1]Actuals!B$1:W$65536,22,0)</f>
        <v>89</v>
      </c>
      <c r="BN22" s="24">
        <f>(BM22-BL22)/BL22*100</f>
        <v>-36.654804270462634</v>
      </c>
      <c r="BO22" s="24">
        <f>VLOOKUP(C22,'[1]Allocation '!C$1:Y$65536,23,0)</f>
        <v>133.5</v>
      </c>
      <c r="BP22" s="24">
        <f>VLOOKUP(C22,[1]Actuals!B$1:X$65536,23,0)</f>
        <v>85</v>
      </c>
      <c r="BQ22" s="24">
        <f>(BP22-BO22)/BO22*100</f>
        <v>-36.329588014981276</v>
      </c>
      <c r="BR22" s="24">
        <f>VLOOKUP(C22,'[1]Allocation '!C$1:Z$65536,24,0)</f>
        <v>124.5</v>
      </c>
      <c r="BS22" s="24">
        <f>VLOOKUP(C22,[1]Actuals!B$1:Y$65536,24,0)</f>
        <v>74</v>
      </c>
      <c r="BT22" s="24">
        <f>(BS22-BR22)/BR22*100</f>
        <v>-40.562248995983936</v>
      </c>
      <c r="BU22" s="24">
        <f>VLOOKUP(C22,'[1]Allocation '!C$1:AA$65536,25,0)</f>
        <v>122.5</v>
      </c>
      <c r="BV22" s="24">
        <f>VLOOKUP(C22,[1]Actuals!B$1:Z$65536,25,0)</f>
        <v>67</v>
      </c>
      <c r="BW22" s="24">
        <f>(BV22-BU22)/BU22*100</f>
        <v>-45.306122448979593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f>VLOOKUP(C23,'[1]Allocation '!C$1:D$65536,2,0)</f>
        <v>102</v>
      </c>
      <c r="E23" s="24">
        <f>VLOOKUP(C23,[1]Actuals!B$1:C$65536,2,0)</f>
        <v>96</v>
      </c>
      <c r="F23" s="24">
        <f>(E23-D23)/D23*100</f>
        <v>-5.8823529411764701</v>
      </c>
      <c r="G23" s="24">
        <f>VLOOKUP(C23,'[1]Allocation '!C$1:E$65536,3,0)</f>
        <v>92.5</v>
      </c>
      <c r="H23" s="24">
        <f>VLOOKUP(C23,[1]Actuals!B$1:D$65536,3,0)</f>
        <v>85</v>
      </c>
      <c r="I23" s="24">
        <f>(H23-G23)/G23*100</f>
        <v>-8.1081081081081088</v>
      </c>
      <c r="J23" s="24">
        <f>VLOOKUP(C23,'[1]Allocation '!C$1:F$65536,4,0)</f>
        <v>89</v>
      </c>
      <c r="K23" s="24">
        <f>VLOOKUP(C23,[1]Actuals!B$1:E$65536,4,0)</f>
        <v>82</v>
      </c>
      <c r="L23" s="24">
        <f>(K23-J23)/J23*100</f>
        <v>-7.8651685393258424</v>
      </c>
      <c r="M23" s="24">
        <f>VLOOKUP(C23,'[1]Allocation '!C$1:G$65536,5,0)</f>
        <v>85.5</v>
      </c>
      <c r="N23" s="24">
        <f>VLOOKUP(C23,[1]Actuals!B$1:F$65536,5,0)</f>
        <v>81</v>
      </c>
      <c r="O23" s="24">
        <f>(N23-M23)/M23*100</f>
        <v>-5.2631578947368416</v>
      </c>
      <c r="P23" s="24">
        <f>VLOOKUP(C23,'[1]Allocation '!C$1:H$65536,6,0)</f>
        <v>89</v>
      </c>
      <c r="Q23" s="24">
        <f>VLOOKUP(C23,[1]Actuals!B$1:G$65536,6,0)</f>
        <v>84</v>
      </c>
      <c r="R23" s="24">
        <f>(Q23-P23)/P23*100</f>
        <v>-5.6179775280898872</v>
      </c>
      <c r="S23" s="24">
        <f>VLOOKUP(C23,'[1]Allocation '!C$1:I$65536,7,0)</f>
        <v>108.5</v>
      </c>
      <c r="T23" s="24">
        <f>VLOOKUP(C23,[1]Actuals!B$1:H$65536,7,0)</f>
        <v>102</v>
      </c>
      <c r="U23" s="24">
        <f>(T23-S23)/S23*100</f>
        <v>-5.9907834101382482</v>
      </c>
      <c r="V23" s="25">
        <f>VLOOKUP(C23,'[1]Allocation '!C$1:J$65536,8,0)</f>
        <v>142.5</v>
      </c>
      <c r="W23" s="24">
        <f>VLOOKUP(C23,[1]Actuals!B$1:I$65536,8,0)</f>
        <v>132</v>
      </c>
      <c r="X23" s="24">
        <f>(W23-V23)/V23*100</f>
        <v>-7.3684210526315779</v>
      </c>
      <c r="Y23" s="24">
        <f>VLOOKUP(C23,'[1]Allocation '!C$1:K$65536,9,0)</f>
        <v>203.5</v>
      </c>
      <c r="Z23" s="24">
        <f>VLOOKUP(C23,[1]Actuals!B$1:J$65536,9,0)</f>
        <v>167</v>
      </c>
      <c r="AA23" s="24">
        <f>(Z23-Y23)/Y23*100</f>
        <v>-17.936117936117938</v>
      </c>
      <c r="AB23" s="24">
        <f>VLOOKUP(C23,'[1]Allocation '!C$1:L$65536,10,0)</f>
        <v>239.5</v>
      </c>
      <c r="AC23" s="24">
        <f>VLOOKUP(C23,[1]Actuals!B$1:K$65536,10,0)</f>
        <v>207</v>
      </c>
      <c r="AD23" s="24">
        <f>(AC23-AB23)/AB23*100</f>
        <v>-13.569937369519833</v>
      </c>
      <c r="AE23" s="24">
        <f>VLOOKUP(C23,'[1]Allocation '!C$1:M$65536,11,0)</f>
        <v>216</v>
      </c>
      <c r="AF23" s="24">
        <f>VLOOKUP(C23,[1]Actuals!B$1:L$65536,11,0)</f>
        <v>214</v>
      </c>
      <c r="AG23" s="24">
        <f>(AF23-AE23)/AE23*100</f>
        <v>-0.92592592592592582</v>
      </c>
      <c r="AH23" s="24">
        <f>VLOOKUP(C23,'[1]Allocation '!C$1:N$65536,12,0)</f>
        <v>209.5</v>
      </c>
      <c r="AI23" s="24">
        <f>VLOOKUP(C23,[1]Actuals!B$1:M$65536,12,0)</f>
        <v>218</v>
      </c>
      <c r="AJ23" s="24">
        <f>(AI23-AH23)/AH23*100</f>
        <v>4.0572792362768499</v>
      </c>
      <c r="AK23" s="24">
        <f>VLOOKUP(C23,'[1]Allocation '!C$1:O$65536,13,0)</f>
        <v>184.5</v>
      </c>
      <c r="AL23" s="24">
        <f>VLOOKUP(C23,[1]Actuals!B$1:N$65536,13,0)</f>
        <v>186</v>
      </c>
      <c r="AM23" s="24">
        <f>(AL23-AK23)/AK23*100</f>
        <v>0.81300813008130091</v>
      </c>
      <c r="AN23" s="24">
        <f>VLOOKUP(C23,'[1]Allocation '!C$1:P$65536,14,0)</f>
        <v>171</v>
      </c>
      <c r="AO23" s="24">
        <f>VLOOKUP(C23,[1]Actuals!B$1:O$65536,14,0)</f>
        <v>161</v>
      </c>
      <c r="AP23" s="24">
        <f>(AO23-AN23)/AN23*100</f>
        <v>-5.8479532163742682</v>
      </c>
      <c r="AQ23" s="24">
        <f>VLOOKUP(C23,'[1]Allocation '!C$1:Q$65536,15,0)</f>
        <v>163</v>
      </c>
      <c r="AR23" s="24">
        <f>VLOOKUP(C23,[1]Actuals!B$1:P$65536,15,0)</f>
        <v>146</v>
      </c>
      <c r="AS23" s="24">
        <f>(AR23-AQ23)/AQ23*100</f>
        <v>-10.429447852760736</v>
      </c>
      <c r="AT23" s="24">
        <f>VLOOKUP(C23,'[1]Allocation '!C$1:R$65536,16,0)</f>
        <v>148</v>
      </c>
      <c r="AU23" s="24">
        <f>VLOOKUP(C23,[1]Actuals!B$1:Q$65536,16,0)</f>
        <v>128</v>
      </c>
      <c r="AV23" s="24">
        <f>(AU23-AT23)/AT23*100</f>
        <v>-13.513513513513514</v>
      </c>
      <c r="AW23" s="24">
        <f>VLOOKUP(C23,'[1]Allocation '!C$1:S$65536,17,0)</f>
        <v>151</v>
      </c>
      <c r="AX23" s="24">
        <f>VLOOKUP(C23,[1]Actuals!B$1:R$65536,17,0)</f>
        <v>122</v>
      </c>
      <c r="AY23" s="24">
        <f>(AX23-AW23)/AW23*100</f>
        <v>-19.205298013245034</v>
      </c>
      <c r="AZ23" s="24">
        <f>VLOOKUP('[1]15.01.2024'!C23,'[1]Allocation '!C$1:T$65536,18,0)</f>
        <v>154</v>
      </c>
      <c r="BA23" s="24">
        <f>VLOOKUP(C23,[1]Actuals!B$1:S$65536,18,0)</f>
        <v>119</v>
      </c>
      <c r="BB23" s="24">
        <f>(BA23-AZ23)/AZ23*100</f>
        <v>-22.727272727272727</v>
      </c>
      <c r="BC23" s="24">
        <f>VLOOKUP(C23,'[1]Allocation '!C$1:U$65536,19,0)</f>
        <v>166</v>
      </c>
      <c r="BD23" s="24">
        <f>VLOOKUP(C23,[1]Actuals!B$1:T$65536,19,0)</f>
        <v>130</v>
      </c>
      <c r="BE23" s="24">
        <f>(BD23-BC23)/BC23*100</f>
        <v>-21.686746987951807</v>
      </c>
      <c r="BF23" s="24">
        <f>VLOOKUP(C23,'[1]Allocation '!C$1:V$65536,20,0)</f>
        <v>183</v>
      </c>
      <c r="BG23" s="24">
        <f>VLOOKUP(C23,[1]Actuals!B$1:U$65536,20,0)</f>
        <v>143</v>
      </c>
      <c r="BH23" s="24">
        <f>(BG23-BF23)/BF23*100</f>
        <v>-21.857923497267759</v>
      </c>
      <c r="BI23" s="24">
        <f>VLOOKUP(C23,'[1]Allocation '!C$1:W$65536,21,0)</f>
        <v>194.5</v>
      </c>
      <c r="BJ23" s="24">
        <f>VLOOKUP(C23,[1]Actuals!B$1:V$65536,21,0)</f>
        <v>161</v>
      </c>
      <c r="BK23" s="24">
        <f>(BJ23-BI23)/BI23*100</f>
        <v>-17.223650385604113</v>
      </c>
      <c r="BL23" s="24">
        <f>VLOOKUP(C23,'[1]Allocation '!C$1:X$65536,22,0)</f>
        <v>183</v>
      </c>
      <c r="BM23" s="24">
        <f>VLOOKUP(C23,[1]Actuals!B$1:W$65536,22,0)</f>
        <v>157</v>
      </c>
      <c r="BN23" s="24">
        <f>(BM23-BL23)/BL23*100</f>
        <v>-14.207650273224044</v>
      </c>
      <c r="BO23" s="24">
        <f>VLOOKUP(C23,'[1]Allocation '!C$1:Y$65536,23,0)</f>
        <v>178</v>
      </c>
      <c r="BP23" s="24">
        <f>VLOOKUP(C23,[1]Actuals!B$1:X$65536,23,0)</f>
        <v>148</v>
      </c>
      <c r="BQ23" s="24">
        <f>(BP23-BO23)/BO23*100</f>
        <v>-16.853932584269664</v>
      </c>
      <c r="BR23" s="24">
        <f>VLOOKUP(C23,'[1]Allocation '!C$1:Z$65536,24,0)</f>
        <v>149.5</v>
      </c>
      <c r="BS23" s="24">
        <f>VLOOKUP(C23,[1]Actuals!B$1:Y$65536,24,0)</f>
        <v>139</v>
      </c>
      <c r="BT23" s="24">
        <f>(BS23-BR23)/BR23*100</f>
        <v>-7.023411371237458</v>
      </c>
      <c r="BU23" s="24">
        <f>VLOOKUP(C23,'[1]Allocation '!C$1:AA$65536,25,0)</f>
        <v>117</v>
      </c>
      <c r="BV23" s="24">
        <f>VLOOKUP(C23,[1]Actuals!B$1:Z$65536,25,0)</f>
        <v>116</v>
      </c>
      <c r="BW23" s="24">
        <f>(BV23-BU23)/BU23*100</f>
        <v>-0.85470085470085477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f>VLOOKUP(C24,'[1]Allocation '!C$1:D$65536,2,0)</f>
        <v>29</v>
      </c>
      <c r="E24" s="24">
        <f>VLOOKUP(C24,[1]Actuals!B$1:C$65536,2,0)</f>
        <v>21</v>
      </c>
      <c r="F24" s="24">
        <f>(E24-D24)/D24*100</f>
        <v>-27.586206896551722</v>
      </c>
      <c r="G24" s="24">
        <f>VLOOKUP(C24,'[1]Allocation '!C$1:E$65536,3,0)</f>
        <v>27</v>
      </c>
      <c r="H24" s="24">
        <f>VLOOKUP(C24,[1]Actuals!B$1:D$65536,3,0)</f>
        <v>19</v>
      </c>
      <c r="I24" s="24">
        <f>(H24-G24)/G24*100</f>
        <v>-29.629629629629626</v>
      </c>
      <c r="J24" s="24">
        <f>VLOOKUP(C24,'[1]Allocation '!C$1:F$65536,4,0)</f>
        <v>26</v>
      </c>
      <c r="K24" s="24">
        <f>VLOOKUP(C24,[1]Actuals!B$1:E$65536,4,0)</f>
        <v>18</v>
      </c>
      <c r="L24" s="24">
        <f>(K24-J24)/J24*100</f>
        <v>-30.76923076923077</v>
      </c>
      <c r="M24" s="24">
        <f>VLOOKUP(C24,'[1]Allocation '!C$1:G$65536,5,0)</f>
        <v>25.5</v>
      </c>
      <c r="N24" s="24">
        <f>VLOOKUP(C24,[1]Actuals!B$1:F$65536,5,0)</f>
        <v>17</v>
      </c>
      <c r="O24" s="24">
        <f>(N24-M24)/M24*100</f>
        <v>-33.333333333333329</v>
      </c>
      <c r="P24" s="24">
        <f>VLOOKUP(C24,'[1]Allocation '!C$1:H$65536,6,0)</f>
        <v>24.5</v>
      </c>
      <c r="Q24" s="24">
        <f>VLOOKUP(C24,[1]Actuals!B$1:G$65536,6,0)</f>
        <v>17</v>
      </c>
      <c r="R24" s="24">
        <f>(Q24-P24)/P24*100</f>
        <v>-30.612244897959183</v>
      </c>
      <c r="S24" s="24">
        <f>VLOOKUP(C24,'[1]Allocation '!C$1:I$65536,7,0)</f>
        <v>26</v>
      </c>
      <c r="T24" s="24">
        <f>VLOOKUP(C24,[1]Actuals!B$1:H$65536,7,0)</f>
        <v>18</v>
      </c>
      <c r="U24" s="24">
        <f>(T24-S24)/S24*100</f>
        <v>-30.76923076923077</v>
      </c>
      <c r="V24" s="25">
        <f>VLOOKUP(C24,'[1]Allocation '!C$1:J$65536,8,0)</f>
        <v>29</v>
      </c>
      <c r="W24" s="24">
        <f>VLOOKUP(C24,[1]Actuals!B$1:I$65536,8,0)</f>
        <v>20</v>
      </c>
      <c r="X24" s="24">
        <f>(W24-V24)/V24*100</f>
        <v>-31.03448275862069</v>
      </c>
      <c r="Y24" s="24">
        <f>VLOOKUP(C24,'[1]Allocation '!C$1:K$65536,9,0)</f>
        <v>31.5</v>
      </c>
      <c r="Z24" s="24">
        <f>VLOOKUP(C24,[1]Actuals!B$1:J$65536,9,0)</f>
        <v>23</v>
      </c>
      <c r="AA24" s="24">
        <f>(Z24-Y24)/Y24*100</f>
        <v>-26.984126984126984</v>
      </c>
      <c r="AB24" s="24">
        <f>VLOOKUP(C24,'[1]Allocation '!C$1:L$65536,10,0)</f>
        <v>41</v>
      </c>
      <c r="AC24" s="24">
        <f>VLOOKUP(C24,[1]Actuals!B$1:K$65536,10,0)</f>
        <v>28</v>
      </c>
      <c r="AD24" s="24">
        <f>(AC24-AB24)/AB24*100</f>
        <v>-31.707317073170731</v>
      </c>
      <c r="AE24" s="24">
        <f>VLOOKUP(C24,'[1]Allocation '!C$1:M$65536,11,0)</f>
        <v>41</v>
      </c>
      <c r="AF24" s="24">
        <f>VLOOKUP(C24,[1]Actuals!B$1:L$65536,11,0)</f>
        <v>31</v>
      </c>
      <c r="AG24" s="24">
        <f>(AF24-AE24)/AE24*100</f>
        <v>-24.390243902439025</v>
      </c>
      <c r="AH24" s="24">
        <f>VLOOKUP(C24,'[1]Allocation '!C$1:N$65536,12,0)</f>
        <v>41.5</v>
      </c>
      <c r="AI24" s="24">
        <f>VLOOKUP(C24,[1]Actuals!B$1:M$65536,12,0)</f>
        <v>32</v>
      </c>
      <c r="AJ24" s="24">
        <f>(AI24-AH24)/AH24*100</f>
        <v>-22.891566265060241</v>
      </c>
      <c r="AK24" s="24">
        <f>VLOOKUP(C24,'[1]Allocation '!C$1:O$65536,13,0)</f>
        <v>40</v>
      </c>
      <c r="AL24" s="24">
        <f>VLOOKUP(C24,[1]Actuals!B$1:N$65536,13,0)</f>
        <v>31</v>
      </c>
      <c r="AM24" s="24">
        <f>(AL24-AK24)/AK24*100</f>
        <v>-22.5</v>
      </c>
      <c r="AN24" s="24">
        <f>VLOOKUP(C24,'[1]Allocation '!C$1:P$65536,14,0)</f>
        <v>39</v>
      </c>
      <c r="AO24" s="24">
        <f>VLOOKUP(C24,[1]Actuals!B$1:O$65536,14,0)</f>
        <v>30</v>
      </c>
      <c r="AP24" s="24">
        <f>(AO24-AN24)/AN24*100</f>
        <v>-23.076923076923077</v>
      </c>
      <c r="AQ24" s="24">
        <f>VLOOKUP(C24,'[1]Allocation '!C$1:Q$65536,15,0)</f>
        <v>39.5</v>
      </c>
      <c r="AR24" s="24">
        <f>VLOOKUP(C24,[1]Actuals!B$1:P$65536,15,0)</f>
        <v>30</v>
      </c>
      <c r="AS24" s="24">
        <f>(AR24-AQ24)/AQ24*100</f>
        <v>-24.050632911392405</v>
      </c>
      <c r="AT24" s="24">
        <f>VLOOKUP(C24,'[1]Allocation '!C$1:R$65536,16,0)</f>
        <v>39</v>
      </c>
      <c r="AU24" s="24">
        <f>VLOOKUP(C24,[1]Actuals!B$1:Q$65536,16,0)</f>
        <v>28</v>
      </c>
      <c r="AV24" s="24">
        <f>(AU24-AT24)/AT24*100</f>
        <v>-28.205128205128204</v>
      </c>
      <c r="AW24" s="24">
        <f>VLOOKUP(C24,'[1]Allocation '!C$1:S$65536,17,0)</f>
        <v>39</v>
      </c>
      <c r="AX24" s="24">
        <f>VLOOKUP(C24,[1]Actuals!B$1:R$65536,17,0)</f>
        <v>28</v>
      </c>
      <c r="AY24" s="24">
        <f>(AX24-AW24)/AW24*100</f>
        <v>-28.205128205128204</v>
      </c>
      <c r="AZ24" s="24">
        <f>VLOOKUP('[1]15.01.2024'!C24,'[1]Allocation '!C$1:T$65536,18,0)</f>
        <v>40</v>
      </c>
      <c r="BA24" s="24">
        <f>VLOOKUP(C24,[1]Actuals!B$1:S$65536,18,0)</f>
        <v>27</v>
      </c>
      <c r="BB24" s="24">
        <f>(BA24-AZ24)/AZ24*100</f>
        <v>-32.5</v>
      </c>
      <c r="BC24" s="24">
        <f>VLOOKUP(C24,'[1]Allocation '!C$1:U$65536,19,0)</f>
        <v>40</v>
      </c>
      <c r="BD24" s="24">
        <f>VLOOKUP(C24,[1]Actuals!B$1:T$65536,19,0)</f>
        <v>27</v>
      </c>
      <c r="BE24" s="24">
        <f>(BD24-BC24)/BC24*100</f>
        <v>-32.5</v>
      </c>
      <c r="BF24" s="24">
        <f>VLOOKUP(C24,'[1]Allocation '!C$1:V$65536,20,0)</f>
        <v>42</v>
      </c>
      <c r="BG24" s="24">
        <f>VLOOKUP(C24,[1]Actuals!B$1:U$65536,20,0)</f>
        <v>29</v>
      </c>
      <c r="BH24" s="24">
        <f>(BG24-BF24)/BF24*100</f>
        <v>-30.952380952380953</v>
      </c>
      <c r="BI24" s="24">
        <f>VLOOKUP(C24,'[1]Allocation '!C$1:W$65536,21,0)</f>
        <v>44.5</v>
      </c>
      <c r="BJ24" s="24">
        <f>VLOOKUP(C24,[1]Actuals!B$1:V$65536,21,0)</f>
        <v>31</v>
      </c>
      <c r="BK24" s="24">
        <f>(BJ24-BI24)/BI24*100</f>
        <v>-30.337078651685395</v>
      </c>
      <c r="BL24" s="24">
        <f>VLOOKUP(C24,'[1]Allocation '!C$1:X$65536,22,0)</f>
        <v>42</v>
      </c>
      <c r="BM24" s="24">
        <f>VLOOKUP(C24,[1]Actuals!B$1:W$65536,22,0)</f>
        <v>30</v>
      </c>
      <c r="BN24" s="24">
        <f>(BM24-BL24)/BL24*100</f>
        <v>-28.571428571428569</v>
      </c>
      <c r="BO24" s="24">
        <f>VLOOKUP(C24,'[1]Allocation '!C$1:Y$65536,23,0)</f>
        <v>37</v>
      </c>
      <c r="BP24" s="24">
        <f>VLOOKUP(C24,[1]Actuals!B$1:X$65536,23,0)</f>
        <v>28</v>
      </c>
      <c r="BQ24" s="24">
        <f>(BP24-BO24)/BO24*100</f>
        <v>-24.324324324324326</v>
      </c>
      <c r="BR24" s="24">
        <f>VLOOKUP(C24,'[1]Allocation '!C$1:Z$65536,24,0)</f>
        <v>30</v>
      </c>
      <c r="BS24" s="24">
        <f>VLOOKUP(C24,[1]Actuals!B$1:Y$65536,24,0)</f>
        <v>25</v>
      </c>
      <c r="BT24" s="24">
        <f>(BS24-BR24)/BR24*100</f>
        <v>-16.666666666666664</v>
      </c>
      <c r="BU24" s="24">
        <f>VLOOKUP(C24,'[1]Allocation '!C$1:AA$65536,25,0)</f>
        <v>28.5</v>
      </c>
      <c r="BV24" s="24">
        <f>VLOOKUP(C24,[1]Actuals!B$1:Z$65536,25,0)</f>
        <v>23</v>
      </c>
      <c r="BW24" s="24">
        <f>(BV24-BU24)/BU24*100</f>
        <v>-19.298245614035086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f>VLOOKUP(C25,'[1]Allocation '!C$1:D$65536,2,0)</f>
        <v>48</v>
      </c>
      <c r="E25" s="24">
        <f>VLOOKUP(C25,[1]Actuals!B$1:C$65536,2,0)</f>
        <v>47</v>
      </c>
      <c r="F25" s="24">
        <f>(E25-D25)/D25*100</f>
        <v>-2.083333333333333</v>
      </c>
      <c r="G25" s="24">
        <f>VLOOKUP(C25,'[1]Allocation '!C$1:E$65536,3,0)</f>
        <v>43.5</v>
      </c>
      <c r="H25" s="24">
        <f>VLOOKUP(C25,[1]Actuals!B$1:D$65536,3,0)</f>
        <v>43</v>
      </c>
      <c r="I25" s="24">
        <f>(H25-G25)/G25*100</f>
        <v>-1.1494252873563218</v>
      </c>
      <c r="J25" s="24">
        <f>VLOOKUP(C25,'[1]Allocation '!C$1:F$65536,4,0)</f>
        <v>42</v>
      </c>
      <c r="K25" s="24">
        <f>VLOOKUP(C25,[1]Actuals!B$1:E$65536,4,0)</f>
        <v>42</v>
      </c>
      <c r="L25" s="24">
        <f>(K25-J25)/J25*100</f>
        <v>0</v>
      </c>
      <c r="M25" s="24">
        <f>VLOOKUP(C25,'[1]Allocation '!C$1:G$65536,5,0)</f>
        <v>41.5</v>
      </c>
      <c r="N25" s="24">
        <f>VLOOKUP(C25,[1]Actuals!B$1:F$65536,5,0)</f>
        <v>41</v>
      </c>
      <c r="O25" s="24">
        <f>(N25-M25)/M25*100</f>
        <v>-1.2048192771084338</v>
      </c>
      <c r="P25" s="24">
        <f>VLOOKUP(C25,'[1]Allocation '!C$1:H$65536,6,0)</f>
        <v>41</v>
      </c>
      <c r="Q25" s="24">
        <f>VLOOKUP(C25,[1]Actuals!B$1:G$65536,6,0)</f>
        <v>41</v>
      </c>
      <c r="R25" s="24">
        <f>(Q25-P25)/P25*100</f>
        <v>0</v>
      </c>
      <c r="S25" s="24">
        <f>VLOOKUP(C25,'[1]Allocation '!C$1:I$65536,7,0)</f>
        <v>41.5</v>
      </c>
      <c r="T25" s="24">
        <f>VLOOKUP(C25,[1]Actuals!B$1:H$65536,7,0)</f>
        <v>43</v>
      </c>
      <c r="U25" s="24">
        <f>(T25-S25)/S25*100</f>
        <v>3.6144578313253009</v>
      </c>
      <c r="V25" s="25">
        <f>VLOOKUP(C25,'[1]Allocation '!C$1:J$65536,8,0)</f>
        <v>48</v>
      </c>
      <c r="W25" s="24">
        <f>VLOOKUP(C25,[1]Actuals!B$1:I$65536,8,0)</f>
        <v>47</v>
      </c>
      <c r="X25" s="24">
        <f>(W25-V25)/V25*100</f>
        <v>-2.083333333333333</v>
      </c>
      <c r="Y25" s="24">
        <f>VLOOKUP(C25,'[1]Allocation '!C$1:K$65536,9,0)</f>
        <v>58.5</v>
      </c>
      <c r="Z25" s="24">
        <f>VLOOKUP(C25,[1]Actuals!B$1:J$65536,9,0)</f>
        <v>55</v>
      </c>
      <c r="AA25" s="24">
        <f>(Z25-Y25)/Y25*100</f>
        <v>-5.982905982905983</v>
      </c>
      <c r="AB25" s="24">
        <f>VLOOKUP(C25,'[1]Allocation '!C$1:L$65536,10,0)</f>
        <v>68</v>
      </c>
      <c r="AC25" s="24">
        <f>VLOOKUP(C25,[1]Actuals!B$1:K$65536,10,0)</f>
        <v>65</v>
      </c>
      <c r="AD25" s="24">
        <f>(AC25-AB25)/AB25*100</f>
        <v>-4.4117647058823533</v>
      </c>
      <c r="AE25" s="24">
        <f>VLOOKUP(C25,'[1]Allocation '!C$1:M$65536,11,0)</f>
        <v>71</v>
      </c>
      <c r="AF25" s="24">
        <f>VLOOKUP(C25,[1]Actuals!B$1:L$65536,11,0)</f>
        <v>73</v>
      </c>
      <c r="AG25" s="24">
        <f>(AF25-AE25)/AE25*100</f>
        <v>2.8169014084507045</v>
      </c>
      <c r="AH25" s="24">
        <f>VLOOKUP(C25,'[1]Allocation '!C$1:N$65536,12,0)</f>
        <v>73</v>
      </c>
      <c r="AI25" s="24">
        <f>VLOOKUP(C25,[1]Actuals!B$1:M$65536,12,0)</f>
        <v>75</v>
      </c>
      <c r="AJ25" s="24">
        <f>(AI25-AH25)/AH25*100</f>
        <v>2.7397260273972601</v>
      </c>
      <c r="AK25" s="24">
        <f>VLOOKUP(C25,'[1]Allocation '!C$1:O$65536,13,0)</f>
        <v>73.5</v>
      </c>
      <c r="AL25" s="24">
        <f>VLOOKUP(C25,[1]Actuals!B$1:N$65536,13,0)</f>
        <v>75</v>
      </c>
      <c r="AM25" s="24">
        <f>(AL25-AK25)/AK25*100</f>
        <v>2.0408163265306123</v>
      </c>
      <c r="AN25" s="24">
        <f>VLOOKUP(C25,'[1]Allocation '!C$1:P$65536,14,0)</f>
        <v>71</v>
      </c>
      <c r="AO25" s="24">
        <f>VLOOKUP(C25,[1]Actuals!B$1:O$65536,14,0)</f>
        <v>73</v>
      </c>
      <c r="AP25" s="24">
        <f>(AO25-AN25)/AN25*100</f>
        <v>2.8169014084507045</v>
      </c>
      <c r="AQ25" s="24">
        <f>VLOOKUP(C25,'[1]Allocation '!C$1:Q$65536,15,0)</f>
        <v>70</v>
      </c>
      <c r="AR25" s="24">
        <f>VLOOKUP(C25,[1]Actuals!B$1:P$65536,15,0)</f>
        <v>72</v>
      </c>
      <c r="AS25" s="24">
        <f>(AR25-AQ25)/AQ25*100</f>
        <v>2.8571428571428572</v>
      </c>
      <c r="AT25" s="24">
        <f>VLOOKUP(C25,'[1]Allocation '!C$1:R$65536,16,0)</f>
        <v>68</v>
      </c>
      <c r="AU25" s="24">
        <f>VLOOKUP(C25,[1]Actuals!B$1:Q$65536,16,0)</f>
        <v>70</v>
      </c>
      <c r="AV25" s="24">
        <f>(AU25-AT25)/AT25*100</f>
        <v>2.9411764705882351</v>
      </c>
      <c r="AW25" s="24">
        <f>VLOOKUP(C25,'[1]Allocation '!C$1:S$65536,17,0)</f>
        <v>68.5</v>
      </c>
      <c r="AX25" s="24">
        <f>VLOOKUP(C25,[1]Actuals!B$1:R$65536,17,0)</f>
        <v>68</v>
      </c>
      <c r="AY25" s="24">
        <f>(AX25-AW25)/AW25*100</f>
        <v>-0.72992700729927007</v>
      </c>
      <c r="AZ25" s="24">
        <f>VLOOKUP('[1]15.01.2024'!C25,'[1]Allocation '!C$1:T$65536,18,0)</f>
        <v>67</v>
      </c>
      <c r="BA25" s="24">
        <f>VLOOKUP(C25,[1]Actuals!B$1:S$65536,18,0)</f>
        <v>68</v>
      </c>
      <c r="BB25" s="24">
        <f>(BA25-AZ25)/AZ25*100</f>
        <v>1.4925373134328357</v>
      </c>
      <c r="BC25" s="24">
        <f>VLOOKUP(C25,'[1]Allocation '!C$1:U$65536,19,0)</f>
        <v>68</v>
      </c>
      <c r="BD25" s="24">
        <f>VLOOKUP(C25,[1]Actuals!B$1:T$65536,19,0)</f>
        <v>66</v>
      </c>
      <c r="BE25" s="24">
        <f>(BD25-BC25)/BC25*100</f>
        <v>-2.9411764705882351</v>
      </c>
      <c r="BF25" s="24">
        <f>VLOOKUP(C25,'[1]Allocation '!C$1:V$65536,20,0)</f>
        <v>68.5</v>
      </c>
      <c r="BG25" s="24">
        <f>VLOOKUP(C25,[1]Actuals!B$1:U$65536,20,0)</f>
        <v>67</v>
      </c>
      <c r="BH25" s="24">
        <f>(BG25-BF25)/BF25*100</f>
        <v>-2.1897810218978102</v>
      </c>
      <c r="BI25" s="24">
        <f>VLOOKUP(C25,'[1]Allocation '!C$1:W$65536,21,0)</f>
        <v>71</v>
      </c>
      <c r="BJ25" s="24">
        <f>VLOOKUP(C25,[1]Actuals!B$1:V$65536,21,0)</f>
        <v>71</v>
      </c>
      <c r="BK25" s="24">
        <f>(BJ25-BI25)/BI25*100</f>
        <v>0</v>
      </c>
      <c r="BL25" s="24">
        <f>VLOOKUP(C25,'[1]Allocation '!C$1:X$65536,22,0)</f>
        <v>67.5</v>
      </c>
      <c r="BM25" s="24">
        <f>VLOOKUP(C25,[1]Actuals!B$1:W$65536,22,0)</f>
        <v>70</v>
      </c>
      <c r="BN25" s="24">
        <f>(BM25-BL25)/BL25*100</f>
        <v>3.7037037037037033</v>
      </c>
      <c r="BO25" s="24">
        <f>VLOOKUP(C25,'[1]Allocation '!C$1:Y$65536,23,0)</f>
        <v>64.5</v>
      </c>
      <c r="BP25" s="24">
        <f>VLOOKUP(C25,[1]Actuals!B$1:X$65536,23,0)</f>
        <v>67</v>
      </c>
      <c r="BQ25" s="24">
        <f>(BP25-BO25)/BO25*100</f>
        <v>3.8759689922480618</v>
      </c>
      <c r="BR25" s="24">
        <f>VLOOKUP(C25,'[1]Allocation '!C$1:Z$65536,24,0)</f>
        <v>59</v>
      </c>
      <c r="BS25" s="24">
        <f>VLOOKUP(C25,[1]Actuals!B$1:Y$65536,24,0)</f>
        <v>63</v>
      </c>
      <c r="BT25" s="24">
        <f>(BS25-BR25)/BR25*100</f>
        <v>6.7796610169491522</v>
      </c>
      <c r="BU25" s="24">
        <f>VLOOKUP(C25,'[1]Allocation '!C$1:AA$65536,25,0)</f>
        <v>51.5</v>
      </c>
      <c r="BV25" s="24">
        <f>VLOOKUP(C25,[1]Actuals!B$1:Z$65536,25,0)</f>
        <v>55</v>
      </c>
      <c r="BW25" s="24">
        <f>(BV25-BU25)/BU25*100</f>
        <v>6.7961165048543686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f>VLOOKUP(C26,'[1]Allocation '!C$1:D$65536,2,0)</f>
        <v>74</v>
      </c>
      <c r="E26" s="24">
        <f>VLOOKUP(C26,[1]Actuals!B$1:C$65536,2,0)</f>
        <v>74</v>
      </c>
      <c r="F26" s="24">
        <f t="shared" ref="F26:F32" si="24">(E26-D26)/D26*100</f>
        <v>0</v>
      </c>
      <c r="G26" s="24">
        <f>VLOOKUP(C26,'[1]Allocation '!C$1:E$65536,3,0)</f>
        <v>65</v>
      </c>
      <c r="H26" s="24">
        <f>VLOOKUP(C26,[1]Actuals!B$1:D$65536,3,0)</f>
        <v>67</v>
      </c>
      <c r="I26" s="24">
        <f t="shared" ref="I26:I32" si="25">(H26-G26)/G26*100</f>
        <v>3.0769230769230771</v>
      </c>
      <c r="J26" s="24">
        <f>VLOOKUP(C26,'[1]Allocation '!C$1:F$65536,4,0)</f>
        <v>61.5</v>
      </c>
      <c r="K26" s="24">
        <f>VLOOKUP(C26,[1]Actuals!B$1:E$65536,4,0)</f>
        <v>63</v>
      </c>
      <c r="L26" s="24">
        <f t="shared" ref="L26:L32" si="26">(K26-J26)/J26*100</f>
        <v>2.4390243902439024</v>
      </c>
      <c r="M26" s="24">
        <f>VLOOKUP(C26,'[1]Allocation '!C$1:G$65536,5,0)</f>
        <v>59.5</v>
      </c>
      <c r="N26" s="24">
        <f>VLOOKUP(C26,[1]Actuals!B$1:F$65536,5,0)</f>
        <v>60</v>
      </c>
      <c r="O26" s="24">
        <f t="shared" ref="O26:O32" si="27">(N26-M26)/M26*100</f>
        <v>0.84033613445378152</v>
      </c>
      <c r="P26" s="24">
        <f>VLOOKUP(C26,'[1]Allocation '!C$1:H$65536,6,0)</f>
        <v>60.5</v>
      </c>
      <c r="Q26" s="24">
        <f>VLOOKUP(C26,[1]Actuals!B$1:G$65536,6,0)</f>
        <v>60</v>
      </c>
      <c r="R26" s="24">
        <f t="shared" ref="R26:R32" si="28">(Q26-P26)/P26*100</f>
        <v>-0.82644628099173556</v>
      </c>
      <c r="S26" s="24">
        <f>VLOOKUP(C26,'[1]Allocation '!C$1:I$65536,7,0)</f>
        <v>69</v>
      </c>
      <c r="T26" s="24">
        <f>VLOOKUP(C26,[1]Actuals!B$1:H$65536,7,0)</f>
        <v>69</v>
      </c>
      <c r="U26" s="24">
        <f t="shared" ref="U26:U32" si="29">(T26-S26)/S26*100</f>
        <v>0</v>
      </c>
      <c r="V26" s="25">
        <f>VLOOKUP(C26,'[1]Allocation '!C$1:J$65536,8,0)</f>
        <v>89</v>
      </c>
      <c r="W26" s="24">
        <f>VLOOKUP(C26,[1]Actuals!B$1:I$65536,8,0)</f>
        <v>85</v>
      </c>
      <c r="X26" s="24">
        <f t="shared" ref="X26:X32" si="30">(W26-V26)/V26*100</f>
        <v>-4.4943820224719104</v>
      </c>
      <c r="Y26" s="24">
        <f>VLOOKUP(C26,'[1]Allocation '!C$1:K$65536,9,0)</f>
        <v>123.5</v>
      </c>
      <c r="Z26" s="24">
        <f>VLOOKUP(C26,[1]Actuals!B$1:J$65536,9,0)</f>
        <v>104</v>
      </c>
      <c r="AA26" s="24">
        <f t="shared" ref="AA26:AA32" si="31">(Z26-Y26)/Y26*100</f>
        <v>-15.789473684210526</v>
      </c>
      <c r="AB26" s="24">
        <f>VLOOKUP(C26,'[1]Allocation '!C$1:L$65536,10,0)</f>
        <v>143</v>
      </c>
      <c r="AC26" s="24">
        <f>VLOOKUP(C26,[1]Actuals!B$1:K$65536,10,0)</f>
        <v>128</v>
      </c>
      <c r="AD26" s="24">
        <f t="shared" ref="AD26:AD32" si="32">(AC26-AB26)/AB26*100</f>
        <v>-10.48951048951049</v>
      </c>
      <c r="AE26" s="24">
        <f>VLOOKUP(C26,'[1]Allocation '!C$1:M$65536,11,0)</f>
        <v>135.5</v>
      </c>
      <c r="AF26" s="24">
        <f>VLOOKUP(C26,[1]Actuals!B$1:L$65536,11,0)</f>
        <v>141</v>
      </c>
      <c r="AG26" s="24">
        <f t="shared" ref="AG26:AG32" si="33">(AF26-AE26)/AE26*100</f>
        <v>4.0590405904059041</v>
      </c>
      <c r="AH26" s="24">
        <f>VLOOKUP(C26,'[1]Allocation '!C$1:N$65536,12,0)</f>
        <v>132</v>
      </c>
      <c r="AI26" s="24">
        <f>VLOOKUP(C26,[1]Actuals!B$1:M$65536,12,0)</f>
        <v>139</v>
      </c>
      <c r="AJ26" s="24">
        <f t="shared" ref="AJ26:AJ32" si="34">(AI26-AH26)/AH26*100</f>
        <v>5.3030303030303028</v>
      </c>
      <c r="AK26" s="24">
        <f>VLOOKUP(C26,'[1]Allocation '!C$1:O$65536,13,0)</f>
        <v>128.5</v>
      </c>
      <c r="AL26" s="24">
        <f>VLOOKUP(C26,[1]Actuals!B$1:N$65536,13,0)</f>
        <v>134</v>
      </c>
      <c r="AM26" s="24">
        <f t="shared" ref="AM26:AM32" si="35">(AL26-AK26)/AK26*100</f>
        <v>4.2801556420233462</v>
      </c>
      <c r="AN26" s="24">
        <f>VLOOKUP(C26,'[1]Allocation '!C$1:P$65536,14,0)</f>
        <v>118.5</v>
      </c>
      <c r="AO26" s="24">
        <f>VLOOKUP(C26,[1]Actuals!B$1:O$65536,14,0)</f>
        <v>120</v>
      </c>
      <c r="AP26" s="24">
        <f t="shared" ref="AP26:AP32" si="36">(AO26-AN26)/AN26*100</f>
        <v>1.2658227848101267</v>
      </c>
      <c r="AQ26" s="24">
        <f>VLOOKUP(C26,'[1]Allocation '!C$1:Q$65536,15,0)</f>
        <v>117.5</v>
      </c>
      <c r="AR26" s="24">
        <f>VLOOKUP(C26,[1]Actuals!B$1:P$65536,15,0)</f>
        <v>110</v>
      </c>
      <c r="AS26" s="24">
        <f t="shared" ref="AS26:AS32" si="37">(AR26-AQ26)/AQ26*100</f>
        <v>-6.3829787234042552</v>
      </c>
      <c r="AT26" s="24">
        <f>VLOOKUP(C26,'[1]Allocation '!C$1:R$65536,16,0)</f>
        <v>111.5</v>
      </c>
      <c r="AU26" s="24">
        <f>VLOOKUP(C26,[1]Actuals!B$1:Q$65536,16,0)</f>
        <v>103</v>
      </c>
      <c r="AV26" s="24">
        <f t="shared" ref="AV26:AV32" si="38">(AU26-AT26)/AT26*100</f>
        <v>-7.623318385650224</v>
      </c>
      <c r="AW26" s="24">
        <f>VLOOKUP(C26,'[1]Allocation '!C$1:S$65536,17,0)</f>
        <v>107</v>
      </c>
      <c r="AX26" s="24">
        <f>VLOOKUP(C26,[1]Actuals!B$1:R$65536,17,0)</f>
        <v>104</v>
      </c>
      <c r="AY26" s="24">
        <f t="shared" ref="AY26:AY32" si="39">(AX26-AW26)/AW26*100</f>
        <v>-2.8037383177570092</v>
      </c>
      <c r="AZ26" s="24">
        <f>VLOOKUP('[1]15.01.2024'!C26,'[1]Allocation '!C$1:T$65536,18,0)</f>
        <v>104.5</v>
      </c>
      <c r="BA26" s="24">
        <f>VLOOKUP(C26,[1]Actuals!B$1:S$65536,18,0)</f>
        <v>98</v>
      </c>
      <c r="BB26" s="24">
        <f t="shared" ref="BB26:BB32" si="40">(BA26-AZ26)/AZ26*100</f>
        <v>-6.2200956937799043</v>
      </c>
      <c r="BC26" s="24">
        <f>VLOOKUP(C26,'[1]Allocation '!C$1:U$65536,19,0)</f>
        <v>111.5</v>
      </c>
      <c r="BD26" s="24">
        <f>VLOOKUP(C26,[1]Actuals!B$1:T$65536,19,0)</f>
        <v>101</v>
      </c>
      <c r="BE26" s="24">
        <f t="shared" ref="BE26:BE32" si="41">(BD26-BC26)/BC26*100</f>
        <v>-9.4170403587443943</v>
      </c>
      <c r="BF26" s="24">
        <f>VLOOKUP(C26,'[1]Allocation '!C$1:V$65536,20,0)</f>
        <v>124</v>
      </c>
      <c r="BG26" s="24">
        <f>VLOOKUP(C26,[1]Actuals!B$1:U$65536,20,0)</f>
        <v>110</v>
      </c>
      <c r="BH26" s="24">
        <f t="shared" ref="BH26:BH32" si="42">(BG26-BF26)/BF26*100</f>
        <v>-11.29032258064516</v>
      </c>
      <c r="BI26" s="24">
        <f>VLOOKUP(C26,'[1]Allocation '!C$1:W$65536,21,0)</f>
        <v>127.5</v>
      </c>
      <c r="BJ26" s="24">
        <f>VLOOKUP(C26,[1]Actuals!B$1:V$65536,21,0)</f>
        <v>126</v>
      </c>
      <c r="BK26" s="24">
        <f t="shared" ref="BK26:BK32" si="43">(BJ26-BI26)/BI26*100</f>
        <v>-1.1764705882352942</v>
      </c>
      <c r="BL26" s="24">
        <f>VLOOKUP(C26,'[1]Allocation '!C$1:X$65536,22,0)</f>
        <v>122.5</v>
      </c>
      <c r="BM26" s="24">
        <f>VLOOKUP(C26,[1]Actuals!B$1:W$65536,22,0)</f>
        <v>116</v>
      </c>
      <c r="BN26" s="24">
        <f t="shared" ref="BN26:BN32" si="44">(BM26-BL26)/BL26*100</f>
        <v>-5.3061224489795915</v>
      </c>
      <c r="BO26" s="24">
        <f>VLOOKUP(C26,'[1]Allocation '!C$1:Y$65536,23,0)</f>
        <v>120</v>
      </c>
      <c r="BP26" s="24">
        <f>VLOOKUP(C26,[1]Actuals!B$1:X$65536,23,0)</f>
        <v>114</v>
      </c>
      <c r="BQ26" s="24">
        <f t="shared" ref="BQ26:BQ32" si="45">(BP26-BO26)/BO26*100</f>
        <v>-5</v>
      </c>
      <c r="BR26" s="24">
        <f>VLOOKUP(C26,'[1]Allocation '!C$1:Z$65536,24,0)</f>
        <v>104.5</v>
      </c>
      <c r="BS26" s="24">
        <f>VLOOKUP(C26,[1]Actuals!B$1:Y$65536,24,0)</f>
        <v>104</v>
      </c>
      <c r="BT26" s="24">
        <f t="shared" ref="BT26:BT32" si="46">(BS26-BR26)/BR26*100</f>
        <v>-0.4784688995215311</v>
      </c>
      <c r="BU26" s="24">
        <f>VLOOKUP(C26,'[1]Allocation '!C$1:AA$65536,25,0)</f>
        <v>83.5</v>
      </c>
      <c r="BV26" s="24">
        <f>VLOOKUP(C26,[1]Actuals!B$1:Z$65536,25,0)</f>
        <v>86</v>
      </c>
      <c r="BW26" s="24">
        <f t="shared" ref="BW26:BW32" si="47">(BV26-BU26)/BU26*100</f>
        <v>2.9940119760479043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f>VLOOKUP(C27,'[1]Allocation '!C$1:D$65536,2,0)</f>
        <v>70</v>
      </c>
      <c r="E27" s="24">
        <f>VLOOKUP(C27,[1]Actuals!B$1:C$65536,2,0)</f>
        <v>61</v>
      </c>
      <c r="F27" s="24">
        <f t="shared" si="24"/>
        <v>-12.857142857142856</v>
      </c>
      <c r="G27" s="24">
        <f>VLOOKUP(C27,'[1]Allocation '!C$1:E$65536,3,0)</f>
        <v>66.5</v>
      </c>
      <c r="H27" s="24">
        <f>VLOOKUP(C27,[1]Actuals!B$1:D$65536,3,0)</f>
        <v>55</v>
      </c>
      <c r="I27" s="24">
        <f t="shared" si="25"/>
        <v>-17.293233082706767</v>
      </c>
      <c r="J27" s="24">
        <f>VLOOKUP(C27,'[1]Allocation '!C$1:F$65536,4,0)</f>
        <v>65</v>
      </c>
      <c r="K27" s="24">
        <f>VLOOKUP(C27,[1]Actuals!B$1:E$65536,4,0)</f>
        <v>54</v>
      </c>
      <c r="L27" s="24">
        <f t="shared" si="26"/>
        <v>-16.923076923076923</v>
      </c>
      <c r="M27" s="24">
        <f>VLOOKUP(C27,'[1]Allocation '!C$1:G$65536,5,0)</f>
        <v>63</v>
      </c>
      <c r="N27" s="24">
        <f>VLOOKUP(C27,[1]Actuals!B$1:F$65536,5,0)</f>
        <v>53</v>
      </c>
      <c r="O27" s="24">
        <f t="shared" si="27"/>
        <v>-15.873015873015872</v>
      </c>
      <c r="P27" s="24">
        <f>VLOOKUP(C27,'[1]Allocation '!C$1:H$65536,6,0)</f>
        <v>62.5</v>
      </c>
      <c r="Q27" s="24">
        <f>VLOOKUP(C27,[1]Actuals!B$1:G$65536,6,0)</f>
        <v>55</v>
      </c>
      <c r="R27" s="24">
        <f t="shared" si="28"/>
        <v>-12</v>
      </c>
      <c r="S27" s="24">
        <f>VLOOKUP(C27,'[1]Allocation '!C$1:I$65536,7,0)</f>
        <v>68</v>
      </c>
      <c r="T27" s="24">
        <f>VLOOKUP(C27,[1]Actuals!B$1:H$65536,7,0)</f>
        <v>63</v>
      </c>
      <c r="U27" s="24">
        <f t="shared" si="29"/>
        <v>-7.3529411764705888</v>
      </c>
      <c r="V27" s="25">
        <f>VLOOKUP(C27,'[1]Allocation '!C$1:J$65536,8,0)</f>
        <v>81.5</v>
      </c>
      <c r="W27" s="24">
        <f>VLOOKUP(C27,[1]Actuals!B$1:I$65536,8,0)</f>
        <v>76</v>
      </c>
      <c r="X27" s="24">
        <f t="shared" si="30"/>
        <v>-6.7484662576687118</v>
      </c>
      <c r="Y27" s="24">
        <f>VLOOKUP(C27,'[1]Allocation '!C$1:K$65536,9,0)</f>
        <v>115.5</v>
      </c>
      <c r="Z27" s="24">
        <f>VLOOKUP(C27,[1]Actuals!B$1:J$65536,9,0)</f>
        <v>95</v>
      </c>
      <c r="AA27" s="24">
        <f t="shared" si="31"/>
        <v>-17.748917748917751</v>
      </c>
      <c r="AB27" s="24">
        <f>VLOOKUP(C27,'[1]Allocation '!C$1:L$65536,10,0)</f>
        <v>132</v>
      </c>
      <c r="AC27" s="24">
        <f>VLOOKUP(C27,[1]Actuals!B$1:K$65536,10,0)</f>
        <v>114</v>
      </c>
      <c r="AD27" s="24">
        <f t="shared" si="32"/>
        <v>-13.636363636363635</v>
      </c>
      <c r="AE27" s="24">
        <f>VLOOKUP(C27,'[1]Allocation '!C$1:M$65536,11,0)</f>
        <v>126</v>
      </c>
      <c r="AF27" s="24">
        <f>VLOOKUP(C27,[1]Actuals!B$1:L$65536,11,0)</f>
        <v>126</v>
      </c>
      <c r="AG27" s="24">
        <f t="shared" si="33"/>
        <v>0</v>
      </c>
      <c r="AH27" s="24">
        <f>VLOOKUP(C27,'[1]Allocation '!C$1:N$65536,12,0)</f>
        <v>135</v>
      </c>
      <c r="AI27" s="24">
        <f>VLOOKUP(C27,[1]Actuals!B$1:M$65536,12,0)</f>
        <v>123</v>
      </c>
      <c r="AJ27" s="24">
        <f t="shared" si="34"/>
        <v>-8.8888888888888893</v>
      </c>
      <c r="AK27" s="24">
        <f>VLOOKUP(C27,'[1]Allocation '!C$1:O$65536,13,0)</f>
        <v>133.5</v>
      </c>
      <c r="AL27" s="24">
        <f>VLOOKUP(C27,[1]Actuals!B$1:N$65536,13,0)</f>
        <v>109</v>
      </c>
      <c r="AM27" s="24">
        <f t="shared" si="35"/>
        <v>-18.352059925093634</v>
      </c>
      <c r="AN27" s="24">
        <f>VLOOKUP(C27,'[1]Allocation '!C$1:P$65536,14,0)</f>
        <v>130</v>
      </c>
      <c r="AO27" s="24">
        <f>VLOOKUP(C27,[1]Actuals!B$1:O$65536,14,0)</f>
        <v>99</v>
      </c>
      <c r="AP27" s="24">
        <f t="shared" si="36"/>
        <v>-23.846153846153847</v>
      </c>
      <c r="AQ27" s="24">
        <f>VLOOKUP(C27,'[1]Allocation '!C$1:Q$65536,15,0)</f>
        <v>119.5</v>
      </c>
      <c r="AR27" s="24">
        <f>VLOOKUP(C27,[1]Actuals!B$1:P$65536,15,0)</f>
        <v>88</v>
      </c>
      <c r="AS27" s="24">
        <f t="shared" si="37"/>
        <v>-26.359832635983267</v>
      </c>
      <c r="AT27" s="24">
        <f>VLOOKUP(C27,'[1]Allocation '!C$1:R$65536,16,0)</f>
        <v>113.5</v>
      </c>
      <c r="AU27" s="24">
        <f>VLOOKUP(C27,[1]Actuals!B$1:Q$65536,16,0)</f>
        <v>78</v>
      </c>
      <c r="AV27" s="24">
        <f t="shared" si="38"/>
        <v>-31.277533039647576</v>
      </c>
      <c r="AW27" s="24">
        <f>VLOOKUP(C27,'[1]Allocation '!C$1:S$65536,17,0)</f>
        <v>122.5</v>
      </c>
      <c r="AX27" s="24">
        <f>VLOOKUP(C27,[1]Actuals!B$1:R$65536,17,0)</f>
        <v>76</v>
      </c>
      <c r="AY27" s="24">
        <f t="shared" si="39"/>
        <v>-37.95918367346939</v>
      </c>
      <c r="AZ27" s="24">
        <f>VLOOKUP('[1]15.01.2024'!C27,'[1]Allocation '!C$1:T$65536,18,0)</f>
        <v>125.5</v>
      </c>
      <c r="BA27" s="24">
        <f>VLOOKUP(C27,[1]Actuals!B$1:S$65536,18,0)</f>
        <v>76</v>
      </c>
      <c r="BB27" s="24">
        <f t="shared" si="40"/>
        <v>-39.442231075697208</v>
      </c>
      <c r="BC27" s="24">
        <f>VLOOKUP(C27,'[1]Allocation '!C$1:U$65536,19,0)</f>
        <v>124.5</v>
      </c>
      <c r="BD27" s="24">
        <f>VLOOKUP(C27,[1]Actuals!B$1:T$65536,19,0)</f>
        <v>78</v>
      </c>
      <c r="BE27" s="24">
        <f t="shared" si="41"/>
        <v>-37.349397590361441</v>
      </c>
      <c r="BF27" s="24">
        <f>VLOOKUP(C27,'[1]Allocation '!C$1:V$65536,20,0)</f>
        <v>124</v>
      </c>
      <c r="BG27" s="24">
        <f>VLOOKUP(C27,[1]Actuals!B$1:U$65536,20,0)</f>
        <v>82</v>
      </c>
      <c r="BH27" s="24">
        <f t="shared" si="42"/>
        <v>-33.87096774193548</v>
      </c>
      <c r="BI27" s="24">
        <f>VLOOKUP(C27,'[1]Allocation '!C$1:W$65536,21,0)</f>
        <v>123.5</v>
      </c>
      <c r="BJ27" s="24">
        <f>VLOOKUP(C27,[1]Actuals!B$1:V$65536,21,0)</f>
        <v>90</v>
      </c>
      <c r="BK27" s="24">
        <f t="shared" si="43"/>
        <v>-27.125506072874494</v>
      </c>
      <c r="BL27" s="24">
        <f>VLOOKUP(C27,'[1]Allocation '!C$1:X$65536,22,0)</f>
        <v>115</v>
      </c>
      <c r="BM27" s="24">
        <f>VLOOKUP(C27,[1]Actuals!B$1:W$65536,22,0)</f>
        <v>88</v>
      </c>
      <c r="BN27" s="24">
        <f t="shared" si="44"/>
        <v>-23.478260869565219</v>
      </c>
      <c r="BO27" s="24">
        <f>VLOOKUP(C27,'[1]Allocation '!C$1:Y$65536,23,0)</f>
        <v>106.5</v>
      </c>
      <c r="BP27" s="24">
        <f>VLOOKUP(C27,[1]Actuals!B$1:X$65536,23,0)</f>
        <v>85</v>
      </c>
      <c r="BQ27" s="24">
        <f t="shared" si="45"/>
        <v>-20.187793427230048</v>
      </c>
      <c r="BR27" s="24">
        <f>VLOOKUP(C27,'[1]Allocation '!C$1:Z$65536,24,0)</f>
        <v>90</v>
      </c>
      <c r="BS27" s="24">
        <f>VLOOKUP(C27,[1]Actuals!B$1:Y$65536,24,0)</f>
        <v>76</v>
      </c>
      <c r="BT27" s="24">
        <f t="shared" si="46"/>
        <v>-15.555555555555555</v>
      </c>
      <c r="BU27" s="24">
        <f>VLOOKUP(C27,'[1]Allocation '!C$1:AA$65536,25,0)</f>
        <v>78.5</v>
      </c>
      <c r="BV27" s="24">
        <f>VLOOKUP(C27,[1]Actuals!B$1:Z$65536,25,0)</f>
        <v>66</v>
      </c>
      <c r="BW27" s="24">
        <f t="shared" si="47"/>
        <v>-15.923566878980891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f>VLOOKUP(C28,'[1]Allocation '!C$1:D$65536,2,0)</f>
        <v>59.5</v>
      </c>
      <c r="E28" s="24">
        <f>VLOOKUP(C28,[1]Actuals!B$1:C$65536,2,0)</f>
        <v>63</v>
      </c>
      <c r="F28" s="24">
        <f t="shared" si="24"/>
        <v>5.8823529411764701</v>
      </c>
      <c r="G28" s="24">
        <f>VLOOKUP(C28,'[1]Allocation '!C$1:E$65536,3,0)</f>
        <v>53.5</v>
      </c>
      <c r="H28" s="24">
        <f>VLOOKUP(C28,[1]Actuals!B$1:D$65536,3,0)</f>
        <v>56</v>
      </c>
      <c r="I28" s="24">
        <f t="shared" si="25"/>
        <v>4.6728971962616823</v>
      </c>
      <c r="J28" s="24">
        <f>VLOOKUP(C28,'[1]Allocation '!C$1:F$65536,4,0)</f>
        <v>50.5</v>
      </c>
      <c r="K28" s="24">
        <f>VLOOKUP(C28,[1]Actuals!B$1:E$65536,4,0)</f>
        <v>53</v>
      </c>
      <c r="L28" s="24">
        <f t="shared" si="26"/>
        <v>4.9504950495049505</v>
      </c>
      <c r="M28" s="24">
        <f>VLOOKUP(C28,'[1]Allocation '!C$1:G$65536,5,0)</f>
        <v>48.5</v>
      </c>
      <c r="N28" s="24">
        <f>VLOOKUP(C28,[1]Actuals!B$1:F$65536,5,0)</f>
        <v>50</v>
      </c>
      <c r="O28" s="24">
        <f t="shared" si="27"/>
        <v>3.0927835051546393</v>
      </c>
      <c r="P28" s="24">
        <f>VLOOKUP(C28,'[1]Allocation '!C$1:H$65536,6,0)</f>
        <v>49</v>
      </c>
      <c r="Q28" s="24">
        <f>VLOOKUP(C28,[1]Actuals!B$1:G$65536,6,0)</f>
        <v>51</v>
      </c>
      <c r="R28" s="24">
        <f t="shared" si="28"/>
        <v>4.0816326530612246</v>
      </c>
      <c r="S28" s="24">
        <f>VLOOKUP(C28,'[1]Allocation '!C$1:I$65536,7,0)</f>
        <v>53</v>
      </c>
      <c r="T28" s="24">
        <f>VLOOKUP(C28,[1]Actuals!B$1:H$65536,7,0)</f>
        <v>55</v>
      </c>
      <c r="U28" s="24">
        <f t="shared" si="29"/>
        <v>3.7735849056603774</v>
      </c>
      <c r="V28" s="25">
        <f>VLOOKUP(C28,'[1]Allocation '!C$1:J$65536,8,0)</f>
        <v>65</v>
      </c>
      <c r="W28" s="24">
        <f>VLOOKUP(C28,[1]Actuals!B$1:I$65536,8,0)</f>
        <v>64</v>
      </c>
      <c r="X28" s="24">
        <f t="shared" si="30"/>
        <v>-1.5384615384615385</v>
      </c>
      <c r="Y28" s="24">
        <f>VLOOKUP(C28,'[1]Allocation '!C$1:K$65536,9,0)</f>
        <v>85</v>
      </c>
      <c r="Z28" s="24">
        <f>VLOOKUP(C28,[1]Actuals!B$1:J$65536,9,0)</f>
        <v>76</v>
      </c>
      <c r="AA28" s="24">
        <f t="shared" si="31"/>
        <v>-10.588235294117647</v>
      </c>
      <c r="AB28" s="24">
        <f>VLOOKUP(C28,'[1]Allocation '!C$1:L$65536,10,0)</f>
        <v>106.5</v>
      </c>
      <c r="AC28" s="24">
        <f>VLOOKUP(C28,[1]Actuals!B$1:K$65536,10,0)</f>
        <v>91</v>
      </c>
      <c r="AD28" s="24">
        <f t="shared" si="32"/>
        <v>-14.553990610328638</v>
      </c>
      <c r="AE28" s="24">
        <f>VLOOKUP(C28,'[1]Allocation '!C$1:M$65536,11,0)</f>
        <v>105.5</v>
      </c>
      <c r="AF28" s="24">
        <f>VLOOKUP(C28,[1]Actuals!B$1:L$65536,11,0)</f>
        <v>96</v>
      </c>
      <c r="AG28" s="24">
        <f t="shared" si="33"/>
        <v>-9.0047393364928912</v>
      </c>
      <c r="AH28" s="24">
        <f>VLOOKUP(C28,'[1]Allocation '!C$1:N$65536,12,0)</f>
        <v>110</v>
      </c>
      <c r="AI28" s="24">
        <f>VLOOKUP(C28,[1]Actuals!B$1:M$65536,12,0)</f>
        <v>104</v>
      </c>
      <c r="AJ28" s="24">
        <f t="shared" si="34"/>
        <v>-5.4545454545454541</v>
      </c>
      <c r="AK28" s="24">
        <f>VLOOKUP(C28,'[1]Allocation '!C$1:O$65536,13,0)</f>
        <v>107.5</v>
      </c>
      <c r="AL28" s="24">
        <f>VLOOKUP(C28,[1]Actuals!B$1:N$65536,13,0)</f>
        <v>97</v>
      </c>
      <c r="AM28" s="24">
        <f t="shared" si="35"/>
        <v>-9.7674418604651159</v>
      </c>
      <c r="AN28" s="24">
        <f>VLOOKUP(C28,'[1]Allocation '!C$1:P$65536,14,0)</f>
        <v>104</v>
      </c>
      <c r="AO28" s="24">
        <f>VLOOKUP(C28,[1]Actuals!B$1:O$65536,14,0)</f>
        <v>95</v>
      </c>
      <c r="AP28" s="24">
        <f t="shared" si="36"/>
        <v>-8.6538461538461533</v>
      </c>
      <c r="AQ28" s="24">
        <f>VLOOKUP(C28,'[1]Allocation '!C$1:Q$65536,15,0)</f>
        <v>105</v>
      </c>
      <c r="AR28" s="24">
        <f>VLOOKUP(C28,[1]Actuals!B$1:P$65536,15,0)</f>
        <v>92</v>
      </c>
      <c r="AS28" s="24">
        <f t="shared" si="37"/>
        <v>-12.380952380952381</v>
      </c>
      <c r="AT28" s="24">
        <f>VLOOKUP(C28,'[1]Allocation '!C$1:R$65536,16,0)</f>
        <v>93</v>
      </c>
      <c r="AU28" s="24">
        <f>VLOOKUP(C28,[1]Actuals!B$1:Q$65536,16,0)</f>
        <v>85</v>
      </c>
      <c r="AV28" s="24">
        <f t="shared" si="38"/>
        <v>-8.6021505376344098</v>
      </c>
      <c r="AW28" s="24">
        <f>VLOOKUP(C28,'[1]Allocation '!C$1:S$65536,17,0)</f>
        <v>87</v>
      </c>
      <c r="AX28" s="24">
        <f>VLOOKUP(C28,[1]Actuals!B$1:R$65536,17,0)</f>
        <v>83</v>
      </c>
      <c r="AY28" s="24">
        <f t="shared" si="39"/>
        <v>-4.5977011494252871</v>
      </c>
      <c r="AZ28" s="24">
        <f>VLOOKUP('[1]15.01.2024'!C28,'[1]Allocation '!C$1:T$65536,18,0)</f>
        <v>89</v>
      </c>
      <c r="BA28" s="24">
        <f>VLOOKUP(C28,[1]Actuals!B$1:S$65536,18,0)</f>
        <v>81</v>
      </c>
      <c r="BB28" s="24">
        <f t="shared" si="40"/>
        <v>-8.9887640449438209</v>
      </c>
      <c r="BC28" s="24">
        <f>VLOOKUP(C28,'[1]Allocation '!C$1:U$65536,19,0)</f>
        <v>92.5</v>
      </c>
      <c r="BD28" s="24">
        <f>VLOOKUP(C28,[1]Actuals!B$1:T$65536,19,0)</f>
        <v>81</v>
      </c>
      <c r="BE28" s="24">
        <f t="shared" si="41"/>
        <v>-12.432432432432433</v>
      </c>
      <c r="BF28" s="24">
        <f>VLOOKUP(C28,'[1]Allocation '!C$1:V$65536,20,0)</f>
        <v>103.5</v>
      </c>
      <c r="BG28" s="24">
        <f>VLOOKUP(C28,[1]Actuals!B$1:U$65536,20,0)</f>
        <v>88</v>
      </c>
      <c r="BH28" s="24">
        <f t="shared" si="42"/>
        <v>-14.975845410628018</v>
      </c>
      <c r="BI28" s="24">
        <f>VLOOKUP(C28,'[1]Allocation '!C$1:W$65536,21,0)</f>
        <v>109</v>
      </c>
      <c r="BJ28" s="24">
        <f>VLOOKUP(C28,[1]Actuals!B$1:V$65536,21,0)</f>
        <v>97</v>
      </c>
      <c r="BK28" s="24">
        <f t="shared" si="43"/>
        <v>-11.009174311926607</v>
      </c>
      <c r="BL28" s="24">
        <f>VLOOKUP(C28,'[1]Allocation '!C$1:X$65536,22,0)</f>
        <v>107.5</v>
      </c>
      <c r="BM28" s="24">
        <f>VLOOKUP(C28,[1]Actuals!B$1:W$65536,22,0)</f>
        <v>93</v>
      </c>
      <c r="BN28" s="24">
        <f t="shared" si="44"/>
        <v>-13.488372093023257</v>
      </c>
      <c r="BO28" s="24">
        <f>VLOOKUP(C28,'[1]Allocation '!C$1:Y$65536,23,0)</f>
        <v>103</v>
      </c>
      <c r="BP28" s="24">
        <f>VLOOKUP(C28,[1]Actuals!B$1:X$65536,23,0)</f>
        <v>90</v>
      </c>
      <c r="BQ28" s="24">
        <f t="shared" si="45"/>
        <v>-12.621359223300971</v>
      </c>
      <c r="BR28" s="24">
        <f>VLOOKUP(C28,'[1]Allocation '!C$1:Z$65536,24,0)</f>
        <v>93</v>
      </c>
      <c r="BS28" s="24">
        <f>VLOOKUP(C28,[1]Actuals!B$1:Y$65536,24,0)</f>
        <v>83</v>
      </c>
      <c r="BT28" s="24">
        <f t="shared" si="46"/>
        <v>-10.75268817204301</v>
      </c>
      <c r="BU28" s="24">
        <f>VLOOKUP(C28,'[1]Allocation '!C$1:AA$65536,25,0)</f>
        <v>77</v>
      </c>
      <c r="BV28" s="24">
        <f>VLOOKUP(C28,[1]Actuals!B$1:Z$65536,25,0)</f>
        <v>73</v>
      </c>
      <c r="BW28" s="24">
        <f t="shared" si="47"/>
        <v>-5.1948051948051948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f>VLOOKUP(C29,'[1]Allocation '!C$1:D$65536,2,0)</f>
        <v>54.5</v>
      </c>
      <c r="E29" s="24">
        <f>VLOOKUP(C29,[1]Actuals!B$1:C$65536,2,0)</f>
        <v>43</v>
      </c>
      <c r="F29" s="24">
        <f t="shared" si="24"/>
        <v>-21.100917431192663</v>
      </c>
      <c r="G29" s="24">
        <f>VLOOKUP(C29,'[1]Allocation '!C$1:E$65536,3,0)</f>
        <v>53.5</v>
      </c>
      <c r="H29" s="24">
        <f>VLOOKUP(C29,[1]Actuals!B$1:D$65536,3,0)</f>
        <v>41</v>
      </c>
      <c r="I29" s="24">
        <f t="shared" si="25"/>
        <v>-23.364485981308412</v>
      </c>
      <c r="J29" s="24">
        <f>VLOOKUP(C29,'[1]Allocation '!C$1:F$65536,4,0)</f>
        <v>52</v>
      </c>
      <c r="K29" s="24">
        <f>VLOOKUP(C29,[1]Actuals!B$1:E$65536,4,0)</f>
        <v>42</v>
      </c>
      <c r="L29" s="24">
        <f t="shared" si="26"/>
        <v>-19.230769230769234</v>
      </c>
      <c r="M29" s="24">
        <f>VLOOKUP(C29,'[1]Allocation '!C$1:G$65536,5,0)</f>
        <v>51</v>
      </c>
      <c r="N29" s="24">
        <f>VLOOKUP(C29,[1]Actuals!B$1:F$65536,5,0)</f>
        <v>38</v>
      </c>
      <c r="O29" s="24">
        <f t="shared" si="27"/>
        <v>-25.490196078431371</v>
      </c>
      <c r="P29" s="24">
        <f>VLOOKUP(C29,'[1]Allocation '!C$1:H$65536,6,0)</f>
        <v>49.5</v>
      </c>
      <c r="Q29" s="24">
        <f>VLOOKUP(C29,[1]Actuals!B$1:G$65536,6,0)</f>
        <v>39</v>
      </c>
      <c r="R29" s="24">
        <f t="shared" si="28"/>
        <v>-21.212121212121211</v>
      </c>
      <c r="S29" s="24">
        <f>VLOOKUP(C29,'[1]Allocation '!C$1:I$65536,7,0)</f>
        <v>51</v>
      </c>
      <c r="T29" s="24">
        <f>VLOOKUP(C29,[1]Actuals!B$1:H$65536,7,0)</f>
        <v>41</v>
      </c>
      <c r="U29" s="24">
        <f t="shared" si="29"/>
        <v>-19.607843137254903</v>
      </c>
      <c r="V29" s="25">
        <f>VLOOKUP(C29,'[1]Allocation '!C$1:J$65536,8,0)</f>
        <v>56.5</v>
      </c>
      <c r="W29" s="24">
        <f>VLOOKUP(C29,[1]Actuals!B$1:I$65536,8,0)</f>
        <v>46</v>
      </c>
      <c r="X29" s="24">
        <f t="shared" si="30"/>
        <v>-18.584070796460178</v>
      </c>
      <c r="Y29" s="24">
        <f>VLOOKUP(C29,'[1]Allocation '!C$1:K$65536,9,0)</f>
        <v>68.5</v>
      </c>
      <c r="Z29" s="24">
        <f>VLOOKUP(C29,[1]Actuals!B$1:J$65536,9,0)</f>
        <v>58</v>
      </c>
      <c r="AA29" s="24">
        <f t="shared" si="31"/>
        <v>-15.328467153284672</v>
      </c>
      <c r="AB29" s="24">
        <f>VLOOKUP(C29,'[1]Allocation '!C$1:L$65536,10,0)</f>
        <v>73</v>
      </c>
      <c r="AC29" s="24">
        <f>VLOOKUP(C29,[1]Actuals!B$1:K$65536,10,0)</f>
        <v>63</v>
      </c>
      <c r="AD29" s="24">
        <f t="shared" si="32"/>
        <v>-13.698630136986301</v>
      </c>
      <c r="AE29" s="24">
        <f>VLOOKUP(C29,'[1]Allocation '!C$1:M$65536,11,0)</f>
        <v>72.5</v>
      </c>
      <c r="AF29" s="24">
        <f>VLOOKUP(C29,[1]Actuals!B$1:L$65536,11,0)</f>
        <v>68</v>
      </c>
      <c r="AG29" s="24">
        <f t="shared" si="33"/>
        <v>-6.2068965517241379</v>
      </c>
      <c r="AH29" s="24">
        <f>VLOOKUP(C29,'[1]Allocation '!C$1:N$65536,12,0)</f>
        <v>78.5</v>
      </c>
      <c r="AI29" s="24">
        <f>VLOOKUP(C29,[1]Actuals!B$1:M$65536,12,0)</f>
        <v>71</v>
      </c>
      <c r="AJ29" s="24">
        <f t="shared" si="34"/>
        <v>-9.5541401273885356</v>
      </c>
      <c r="AK29" s="24">
        <f>VLOOKUP(C29,'[1]Allocation '!C$1:O$65536,13,0)</f>
        <v>80.5</v>
      </c>
      <c r="AL29" s="24">
        <f>VLOOKUP(C29,[1]Actuals!B$1:N$65536,13,0)</f>
        <v>71</v>
      </c>
      <c r="AM29" s="24">
        <f t="shared" si="35"/>
        <v>-11.801242236024844</v>
      </c>
      <c r="AN29" s="24">
        <f>VLOOKUP(C29,'[1]Allocation '!C$1:P$65536,14,0)</f>
        <v>80.5</v>
      </c>
      <c r="AO29" s="24">
        <f>VLOOKUP(C29,[1]Actuals!B$1:O$65536,14,0)</f>
        <v>59</v>
      </c>
      <c r="AP29" s="24">
        <f t="shared" si="36"/>
        <v>-26.70807453416149</v>
      </c>
      <c r="AQ29" s="24">
        <f>VLOOKUP(C29,'[1]Allocation '!C$1:Q$65536,15,0)</f>
        <v>71.5</v>
      </c>
      <c r="AR29" s="24">
        <f>VLOOKUP(C29,[1]Actuals!B$1:P$65536,15,0)</f>
        <v>54</v>
      </c>
      <c r="AS29" s="24">
        <f t="shared" si="37"/>
        <v>-24.475524475524477</v>
      </c>
      <c r="AT29" s="24">
        <f>VLOOKUP(C29,'[1]Allocation '!C$1:R$65536,16,0)</f>
        <v>65</v>
      </c>
      <c r="AU29" s="24">
        <f>VLOOKUP(C29,[1]Actuals!B$1:Q$65536,16,0)</f>
        <v>48</v>
      </c>
      <c r="AV29" s="24">
        <f t="shared" si="38"/>
        <v>-26.153846153846157</v>
      </c>
      <c r="AW29" s="24">
        <f>VLOOKUP(C29,'[1]Allocation '!C$1:S$65536,17,0)</f>
        <v>72.5</v>
      </c>
      <c r="AX29" s="24">
        <f>VLOOKUP(C29,[1]Actuals!B$1:R$65536,17,0)</f>
        <v>50</v>
      </c>
      <c r="AY29" s="24">
        <f t="shared" si="39"/>
        <v>-31.03448275862069</v>
      </c>
      <c r="AZ29" s="24">
        <f>VLOOKUP('[1]15.01.2024'!C29,'[1]Allocation '!C$1:T$65536,18,0)</f>
        <v>77.5</v>
      </c>
      <c r="BA29" s="24">
        <f>VLOOKUP(C29,[1]Actuals!B$1:S$65536,18,0)</f>
        <v>54</v>
      </c>
      <c r="BB29" s="24">
        <f t="shared" si="40"/>
        <v>-30.322580645161288</v>
      </c>
      <c r="BC29" s="24">
        <f>VLOOKUP(C29,'[1]Allocation '!C$1:U$65536,19,0)</f>
        <v>73</v>
      </c>
      <c r="BD29" s="24">
        <f>VLOOKUP(C29,[1]Actuals!B$1:T$65536,19,0)</f>
        <v>56</v>
      </c>
      <c r="BE29" s="24">
        <f t="shared" si="41"/>
        <v>-23.287671232876711</v>
      </c>
      <c r="BF29" s="24">
        <f>VLOOKUP(C29,'[1]Allocation '!C$1:V$65536,20,0)</f>
        <v>72.5</v>
      </c>
      <c r="BG29" s="24">
        <f>VLOOKUP(C29,[1]Actuals!B$1:U$65536,20,0)</f>
        <v>52</v>
      </c>
      <c r="BH29" s="24">
        <f t="shared" si="42"/>
        <v>-28.27586206896552</v>
      </c>
      <c r="BI29" s="24">
        <f>VLOOKUP(C29,'[1]Allocation '!C$1:W$65536,21,0)</f>
        <v>65</v>
      </c>
      <c r="BJ29" s="24">
        <f>VLOOKUP(C29,[1]Actuals!B$1:V$65536,21,0)</f>
        <v>51</v>
      </c>
      <c r="BK29" s="24">
        <f t="shared" si="43"/>
        <v>-21.53846153846154</v>
      </c>
      <c r="BL29" s="24">
        <f>VLOOKUP(C29,'[1]Allocation '!C$1:X$65536,22,0)</f>
        <v>58</v>
      </c>
      <c r="BM29" s="24">
        <f>VLOOKUP(C29,[1]Actuals!B$1:W$65536,22,0)</f>
        <v>48</v>
      </c>
      <c r="BN29" s="24">
        <f t="shared" si="44"/>
        <v>-17.241379310344829</v>
      </c>
      <c r="BO29" s="24">
        <f>VLOOKUP(C29,'[1]Allocation '!C$1:Y$65536,23,0)</f>
        <v>57</v>
      </c>
      <c r="BP29" s="24">
        <f>VLOOKUP(C29,[1]Actuals!B$1:X$65536,23,0)</f>
        <v>45</v>
      </c>
      <c r="BQ29" s="24">
        <f t="shared" si="45"/>
        <v>-21.052631578947366</v>
      </c>
      <c r="BR29" s="24">
        <f>VLOOKUP(C29,'[1]Allocation '!C$1:Z$65536,24,0)</f>
        <v>56.5</v>
      </c>
      <c r="BS29" s="24">
        <f>VLOOKUP(C29,[1]Actuals!B$1:Y$65536,24,0)</f>
        <v>46</v>
      </c>
      <c r="BT29" s="24">
        <f t="shared" si="46"/>
        <v>-18.584070796460178</v>
      </c>
      <c r="BU29" s="24">
        <f>VLOOKUP(C29,'[1]Allocation '!C$1:AA$65536,25,0)</f>
        <v>58</v>
      </c>
      <c r="BV29" s="24">
        <f>VLOOKUP(C29,[1]Actuals!B$1:Z$65536,25,0)</f>
        <v>46</v>
      </c>
      <c r="BW29" s="24">
        <f t="shared" si="47"/>
        <v>-20.689655172413794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f>VLOOKUP(C30,'[1]Allocation '!C$1:D$65536,2,0)</f>
        <v>53.5</v>
      </c>
      <c r="E30" s="24">
        <f>VLOOKUP(C30,[1]Actuals!B$1:C$65536,2,0)</f>
        <v>52</v>
      </c>
      <c r="F30" s="24">
        <f t="shared" si="24"/>
        <v>-2.8037383177570092</v>
      </c>
      <c r="G30" s="24">
        <f>VLOOKUP(C30,'[1]Allocation '!C$1:E$65536,3,0)</f>
        <v>48.5</v>
      </c>
      <c r="H30" s="24">
        <f>VLOOKUP(C30,[1]Actuals!B$1:D$65536,3,0)</f>
        <v>47</v>
      </c>
      <c r="I30" s="24">
        <f t="shared" si="25"/>
        <v>-3.0927835051546393</v>
      </c>
      <c r="J30" s="24">
        <f>VLOOKUP(C30,'[1]Allocation '!C$1:F$65536,4,0)</f>
        <v>47</v>
      </c>
      <c r="K30" s="24">
        <f>VLOOKUP(C30,[1]Actuals!B$1:E$65536,4,0)</f>
        <v>46</v>
      </c>
      <c r="L30" s="24">
        <f t="shared" si="26"/>
        <v>-2.1276595744680851</v>
      </c>
      <c r="M30" s="24">
        <f>VLOOKUP(C30,'[1]Allocation '!C$1:G$65536,5,0)</f>
        <v>45.5</v>
      </c>
      <c r="N30" s="24">
        <f>VLOOKUP(C30,[1]Actuals!B$1:F$65536,5,0)</f>
        <v>45</v>
      </c>
      <c r="O30" s="24">
        <f t="shared" si="27"/>
        <v>-1.098901098901099</v>
      </c>
      <c r="P30" s="24">
        <f>VLOOKUP(C30,'[1]Allocation '!C$1:H$65536,6,0)</f>
        <v>46.5</v>
      </c>
      <c r="Q30" s="24">
        <f>VLOOKUP(C30,[1]Actuals!B$1:G$65536,6,0)</f>
        <v>46</v>
      </c>
      <c r="R30" s="24">
        <f t="shared" si="28"/>
        <v>-1.0752688172043012</v>
      </c>
      <c r="S30" s="24">
        <f>VLOOKUP(C30,'[1]Allocation '!C$1:I$65536,7,0)</f>
        <v>52.5</v>
      </c>
      <c r="T30" s="24">
        <f>VLOOKUP(C30,[1]Actuals!B$1:H$65536,7,0)</f>
        <v>51</v>
      </c>
      <c r="U30" s="24">
        <f t="shared" si="29"/>
        <v>-2.8571428571428572</v>
      </c>
      <c r="V30" s="25">
        <f>VLOOKUP(C30,'[1]Allocation '!C$1:J$65536,8,0)</f>
        <v>67</v>
      </c>
      <c r="W30" s="24">
        <f>VLOOKUP(C30,[1]Actuals!B$1:I$65536,8,0)</f>
        <v>63</v>
      </c>
      <c r="X30" s="24">
        <f t="shared" si="30"/>
        <v>-5.9701492537313428</v>
      </c>
      <c r="Y30" s="24">
        <f>VLOOKUP(C30,'[1]Allocation '!C$1:K$65536,9,0)</f>
        <v>93</v>
      </c>
      <c r="Z30" s="24">
        <f>VLOOKUP(C30,[1]Actuals!B$1:J$65536,9,0)</f>
        <v>78</v>
      </c>
      <c r="AA30" s="24">
        <f t="shared" si="31"/>
        <v>-16.129032258064516</v>
      </c>
      <c r="AB30" s="24">
        <f>VLOOKUP(C30,'[1]Allocation '!C$1:L$65536,10,0)</f>
        <v>106</v>
      </c>
      <c r="AC30" s="24">
        <f>VLOOKUP(C30,[1]Actuals!B$1:K$65536,10,0)</f>
        <v>94</v>
      </c>
      <c r="AD30" s="24">
        <f t="shared" si="32"/>
        <v>-11.320754716981133</v>
      </c>
      <c r="AE30" s="24">
        <f>VLOOKUP(C30,'[1]Allocation '!C$1:M$65536,11,0)</f>
        <v>102.5</v>
      </c>
      <c r="AF30" s="24">
        <f>VLOOKUP(C30,[1]Actuals!B$1:L$65536,11,0)</f>
        <v>103</v>
      </c>
      <c r="AG30" s="24">
        <f t="shared" si="33"/>
        <v>0.48780487804878048</v>
      </c>
      <c r="AH30" s="24">
        <f>VLOOKUP(C30,'[1]Allocation '!C$1:N$65536,12,0)</f>
        <v>98.5</v>
      </c>
      <c r="AI30" s="24">
        <f>VLOOKUP(C30,[1]Actuals!B$1:M$65536,12,0)</f>
        <v>99</v>
      </c>
      <c r="AJ30" s="24">
        <f t="shared" si="34"/>
        <v>0.50761421319796951</v>
      </c>
      <c r="AK30" s="24">
        <f>VLOOKUP(C30,'[1]Allocation '!C$1:O$65536,13,0)</f>
        <v>93</v>
      </c>
      <c r="AL30" s="24">
        <f>VLOOKUP(C30,[1]Actuals!B$1:N$65536,13,0)</f>
        <v>87</v>
      </c>
      <c r="AM30" s="24">
        <f t="shared" si="35"/>
        <v>-6.4516129032258061</v>
      </c>
      <c r="AN30" s="24">
        <f>VLOOKUP(C30,'[1]Allocation '!C$1:P$65536,14,0)</f>
        <v>87</v>
      </c>
      <c r="AO30" s="24">
        <f>VLOOKUP(C30,[1]Actuals!B$1:O$65536,14,0)</f>
        <v>81</v>
      </c>
      <c r="AP30" s="24">
        <f t="shared" si="36"/>
        <v>-6.8965517241379306</v>
      </c>
      <c r="AQ30" s="24">
        <f>VLOOKUP(C30,'[1]Allocation '!C$1:Q$65536,15,0)</f>
        <v>82</v>
      </c>
      <c r="AR30" s="24">
        <f>VLOOKUP(C30,[1]Actuals!B$1:P$65536,15,0)</f>
        <v>74</v>
      </c>
      <c r="AS30" s="24">
        <f t="shared" si="37"/>
        <v>-9.7560975609756095</v>
      </c>
      <c r="AT30" s="24">
        <f>VLOOKUP(C30,'[1]Allocation '!C$1:R$65536,16,0)</f>
        <v>78</v>
      </c>
      <c r="AU30" s="24">
        <f>VLOOKUP(C30,[1]Actuals!B$1:Q$65536,16,0)</f>
        <v>68</v>
      </c>
      <c r="AV30" s="24">
        <f t="shared" si="38"/>
        <v>-12.820512820512819</v>
      </c>
      <c r="AW30" s="24">
        <f>VLOOKUP(C30,'[1]Allocation '!C$1:S$65536,17,0)</f>
        <v>77</v>
      </c>
      <c r="AX30" s="24">
        <f>VLOOKUP(C30,[1]Actuals!B$1:R$65536,17,0)</f>
        <v>65</v>
      </c>
      <c r="AY30" s="24">
        <f t="shared" si="39"/>
        <v>-15.584415584415584</v>
      </c>
      <c r="AZ30" s="24">
        <f>VLOOKUP('[1]15.01.2024'!C30,'[1]Allocation '!C$1:T$65536,18,0)</f>
        <v>78.5</v>
      </c>
      <c r="BA30" s="24">
        <f>VLOOKUP(C30,[1]Actuals!B$1:S$65536,18,0)</f>
        <v>62</v>
      </c>
      <c r="BB30" s="24">
        <f t="shared" si="40"/>
        <v>-21.019108280254777</v>
      </c>
      <c r="BC30" s="24">
        <f>VLOOKUP(C30,'[1]Allocation '!C$1:U$65536,19,0)</f>
        <v>78</v>
      </c>
      <c r="BD30" s="24">
        <f>VLOOKUP(C30,[1]Actuals!B$1:T$65536,19,0)</f>
        <v>66</v>
      </c>
      <c r="BE30" s="24">
        <f t="shared" si="41"/>
        <v>-15.384615384615385</v>
      </c>
      <c r="BF30" s="24">
        <f>VLOOKUP(C30,'[1]Allocation '!C$1:V$65536,20,0)</f>
        <v>85.5</v>
      </c>
      <c r="BG30" s="24">
        <f>VLOOKUP(C30,[1]Actuals!B$1:U$65536,20,0)</f>
        <v>73</v>
      </c>
      <c r="BH30" s="24">
        <f t="shared" si="42"/>
        <v>-14.619883040935672</v>
      </c>
      <c r="BI30" s="24">
        <f>VLOOKUP(C30,'[1]Allocation '!C$1:W$65536,21,0)</f>
        <v>90.5</v>
      </c>
      <c r="BJ30" s="24">
        <f>VLOOKUP(C30,[1]Actuals!B$1:V$65536,21,0)</f>
        <v>81</v>
      </c>
      <c r="BK30" s="24">
        <f t="shared" si="43"/>
        <v>-10.497237569060774</v>
      </c>
      <c r="BL30" s="24">
        <f>VLOOKUP(C30,'[1]Allocation '!C$1:X$65536,22,0)</f>
        <v>88</v>
      </c>
      <c r="BM30" s="24">
        <f>VLOOKUP(C30,[1]Actuals!B$1:W$65536,22,0)</f>
        <v>78</v>
      </c>
      <c r="BN30" s="24">
        <f t="shared" si="44"/>
        <v>-11.363636363636363</v>
      </c>
      <c r="BO30" s="24">
        <f>VLOOKUP(C30,'[1]Allocation '!C$1:Y$65536,23,0)</f>
        <v>84</v>
      </c>
      <c r="BP30" s="24">
        <f>VLOOKUP(C30,[1]Actuals!B$1:X$65536,23,0)</f>
        <v>77</v>
      </c>
      <c r="BQ30" s="24">
        <f t="shared" si="45"/>
        <v>-8.3333333333333321</v>
      </c>
      <c r="BR30" s="24">
        <f>VLOOKUP(C30,'[1]Allocation '!C$1:Z$65536,24,0)</f>
        <v>73.5</v>
      </c>
      <c r="BS30" s="24">
        <f>VLOOKUP(C30,[1]Actuals!B$1:Y$65536,24,0)</f>
        <v>68</v>
      </c>
      <c r="BT30" s="24">
        <f t="shared" si="46"/>
        <v>-7.4829931972789119</v>
      </c>
      <c r="BU30" s="24">
        <f>VLOOKUP(C30,'[1]Allocation '!C$1:AA$65536,25,0)</f>
        <v>61.5</v>
      </c>
      <c r="BV30" s="24">
        <f>VLOOKUP(C30,[1]Actuals!B$1:Z$65536,25,0)</f>
        <v>59</v>
      </c>
      <c r="BW30" s="24">
        <f t="shared" si="47"/>
        <v>-4.0650406504065035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f>VLOOKUP(C31,'[1]Allocation '!C$1:D$65536,2,0)</f>
        <v>40</v>
      </c>
      <c r="E31" s="24">
        <f>VLOOKUP(C31,[1]Actuals!B$1:C$65536,2,0)</f>
        <v>42</v>
      </c>
      <c r="F31" s="24">
        <f t="shared" si="24"/>
        <v>5</v>
      </c>
      <c r="G31" s="24">
        <f>VLOOKUP(C31,'[1]Allocation '!C$1:E$65536,3,0)</f>
        <v>39</v>
      </c>
      <c r="H31" s="24">
        <f>VLOOKUP(C31,[1]Actuals!B$1:D$65536,3,0)</f>
        <v>41</v>
      </c>
      <c r="I31" s="24">
        <f t="shared" si="25"/>
        <v>5.1282051282051277</v>
      </c>
      <c r="J31" s="24">
        <f>VLOOKUP(C31,'[1]Allocation '!C$1:F$65536,4,0)</f>
        <v>37.5</v>
      </c>
      <c r="K31" s="24">
        <f>VLOOKUP(C31,[1]Actuals!B$1:E$65536,4,0)</f>
        <v>41</v>
      </c>
      <c r="L31" s="24">
        <f t="shared" si="26"/>
        <v>9.3333333333333339</v>
      </c>
      <c r="M31" s="24">
        <f>VLOOKUP(C31,'[1]Allocation '!C$1:G$65536,5,0)</f>
        <v>36.5</v>
      </c>
      <c r="N31" s="24">
        <f>VLOOKUP(C31,[1]Actuals!B$1:F$65536,5,0)</f>
        <v>40</v>
      </c>
      <c r="O31" s="24">
        <f t="shared" si="27"/>
        <v>9.5890410958904102</v>
      </c>
      <c r="P31" s="24">
        <f>VLOOKUP(C31,'[1]Allocation '!C$1:H$65536,6,0)</f>
        <v>37.5</v>
      </c>
      <c r="Q31" s="24">
        <f>VLOOKUP(C31,[1]Actuals!B$1:G$65536,6,0)</f>
        <v>41</v>
      </c>
      <c r="R31" s="24">
        <f t="shared" si="28"/>
        <v>9.3333333333333339</v>
      </c>
      <c r="S31" s="24">
        <f>VLOOKUP(C31,'[1]Allocation '!C$1:I$65536,7,0)</f>
        <v>38.5</v>
      </c>
      <c r="T31" s="24">
        <f>VLOOKUP(C31,[1]Actuals!B$1:H$65536,7,0)</f>
        <v>41</v>
      </c>
      <c r="U31" s="24">
        <f t="shared" si="29"/>
        <v>6.4935064935064926</v>
      </c>
      <c r="V31" s="25">
        <f>VLOOKUP(C31,'[1]Allocation '!C$1:J$65536,8,0)</f>
        <v>41</v>
      </c>
      <c r="W31" s="24">
        <f>VLOOKUP(C31,[1]Actuals!B$1:I$65536,8,0)</f>
        <v>43</v>
      </c>
      <c r="X31" s="24">
        <f t="shared" si="30"/>
        <v>4.8780487804878048</v>
      </c>
      <c r="Y31" s="24">
        <f>VLOOKUP(C31,'[1]Allocation '!C$1:K$65536,9,0)</f>
        <v>45</v>
      </c>
      <c r="Z31" s="24">
        <f>VLOOKUP(C31,[1]Actuals!B$1:J$65536,9,0)</f>
        <v>44</v>
      </c>
      <c r="AA31" s="24">
        <f t="shared" si="31"/>
        <v>-2.2222222222222223</v>
      </c>
      <c r="AB31" s="24">
        <f>VLOOKUP(C31,'[1]Allocation '!C$1:L$65536,10,0)</f>
        <v>50</v>
      </c>
      <c r="AC31" s="24">
        <f>VLOOKUP(C31,[1]Actuals!B$1:K$65536,10,0)</f>
        <v>49</v>
      </c>
      <c r="AD31" s="24">
        <f t="shared" si="32"/>
        <v>-2</v>
      </c>
      <c r="AE31" s="24">
        <f>VLOOKUP(C31,'[1]Allocation '!C$1:M$65536,11,0)</f>
        <v>51</v>
      </c>
      <c r="AF31" s="24">
        <f>VLOOKUP(C31,[1]Actuals!B$1:L$65536,11,0)</f>
        <v>52</v>
      </c>
      <c r="AG31" s="24">
        <f t="shared" si="33"/>
        <v>1.9607843137254901</v>
      </c>
      <c r="AH31" s="24">
        <f>VLOOKUP(C31,'[1]Allocation '!C$1:N$65536,12,0)</f>
        <v>52.5</v>
      </c>
      <c r="AI31" s="24">
        <f>VLOOKUP(C31,[1]Actuals!B$1:M$65536,12,0)</f>
        <v>52</v>
      </c>
      <c r="AJ31" s="24">
        <f t="shared" si="34"/>
        <v>-0.95238095238095244</v>
      </c>
      <c r="AK31" s="24">
        <f>VLOOKUP(C31,'[1]Allocation '!C$1:O$65536,13,0)</f>
        <v>52</v>
      </c>
      <c r="AL31" s="24">
        <f>VLOOKUP(C31,[1]Actuals!B$1:N$65536,13,0)</f>
        <v>53</v>
      </c>
      <c r="AM31" s="24">
        <f t="shared" si="35"/>
        <v>1.9230769230769231</v>
      </c>
      <c r="AN31" s="24">
        <f>VLOOKUP(C31,'[1]Allocation '!C$1:P$65536,14,0)</f>
        <v>51</v>
      </c>
      <c r="AO31" s="24">
        <f>VLOOKUP(C31,[1]Actuals!B$1:O$65536,14,0)</f>
        <v>52</v>
      </c>
      <c r="AP31" s="24">
        <f t="shared" si="36"/>
        <v>1.9607843137254901</v>
      </c>
      <c r="AQ31" s="24">
        <f>VLOOKUP(C31,'[1]Allocation '!C$1:Q$65536,15,0)</f>
        <v>53.5</v>
      </c>
      <c r="AR31" s="24">
        <f>VLOOKUP(C31,[1]Actuals!B$1:P$65536,15,0)</f>
        <v>52</v>
      </c>
      <c r="AS31" s="24">
        <f t="shared" si="37"/>
        <v>-2.8037383177570092</v>
      </c>
      <c r="AT31" s="24">
        <f>VLOOKUP(C31,'[1]Allocation '!C$1:R$65536,16,0)</f>
        <v>54.5</v>
      </c>
      <c r="AU31" s="24">
        <f>VLOOKUP(C31,[1]Actuals!B$1:Q$65536,16,0)</f>
        <v>52</v>
      </c>
      <c r="AV31" s="24">
        <f t="shared" si="38"/>
        <v>-4.5871559633027523</v>
      </c>
      <c r="AW31" s="24">
        <f>VLOOKUP(C31,'[1]Allocation '!C$1:S$65536,17,0)</f>
        <v>53</v>
      </c>
      <c r="AX31" s="24">
        <f>VLOOKUP(C31,[1]Actuals!B$1:R$65536,17,0)</f>
        <v>52</v>
      </c>
      <c r="AY31" s="24">
        <f t="shared" si="39"/>
        <v>-1.8867924528301887</v>
      </c>
      <c r="AZ31" s="24">
        <f>VLOOKUP('[1]15.01.2024'!C31,'[1]Allocation '!C$1:T$65536,18,0)</f>
        <v>52</v>
      </c>
      <c r="BA31" s="24">
        <f>VLOOKUP(C31,[1]Actuals!B$1:S$65536,18,0)</f>
        <v>52</v>
      </c>
      <c r="BB31" s="24">
        <f t="shared" si="40"/>
        <v>0</v>
      </c>
      <c r="BC31" s="24">
        <f>VLOOKUP(C31,'[1]Allocation '!C$1:U$65536,19,0)</f>
        <v>51.5</v>
      </c>
      <c r="BD31" s="24">
        <f>VLOOKUP(C31,[1]Actuals!B$1:T$65536,19,0)</f>
        <v>51</v>
      </c>
      <c r="BE31" s="24">
        <f t="shared" si="41"/>
        <v>-0.97087378640776689</v>
      </c>
      <c r="BF31" s="24">
        <f>VLOOKUP(C31,'[1]Allocation '!C$1:V$65536,20,0)</f>
        <v>49.5</v>
      </c>
      <c r="BG31" s="24">
        <f>VLOOKUP(C31,[1]Actuals!B$1:U$65536,20,0)</f>
        <v>51</v>
      </c>
      <c r="BH31" s="24">
        <f t="shared" si="42"/>
        <v>3.0303030303030303</v>
      </c>
      <c r="BI31" s="24">
        <f>VLOOKUP(C31,'[1]Allocation '!C$1:W$65536,21,0)</f>
        <v>47</v>
      </c>
      <c r="BJ31" s="24">
        <f>VLOOKUP(C31,[1]Actuals!B$1:V$65536,21,0)</f>
        <v>50</v>
      </c>
      <c r="BK31" s="24">
        <f t="shared" si="43"/>
        <v>6.3829787234042552</v>
      </c>
      <c r="BL31" s="24">
        <f>VLOOKUP(C31,'[1]Allocation '!C$1:X$65536,22,0)</f>
        <v>45.5</v>
      </c>
      <c r="BM31" s="24">
        <f>VLOOKUP(C31,[1]Actuals!B$1:W$65536,22,0)</f>
        <v>49</v>
      </c>
      <c r="BN31" s="24">
        <f t="shared" si="44"/>
        <v>7.6923076923076925</v>
      </c>
      <c r="BO31" s="24">
        <f>VLOOKUP(C31,'[1]Allocation '!C$1:Y$65536,23,0)</f>
        <v>45</v>
      </c>
      <c r="BP31" s="24">
        <f>VLOOKUP(C31,[1]Actuals!B$1:X$65536,23,0)</f>
        <v>47</v>
      </c>
      <c r="BQ31" s="24">
        <f t="shared" si="45"/>
        <v>4.4444444444444446</v>
      </c>
      <c r="BR31" s="24">
        <f>VLOOKUP(C31,'[1]Allocation '!C$1:Z$65536,24,0)</f>
        <v>44.5</v>
      </c>
      <c r="BS31" s="24">
        <f>VLOOKUP(C31,[1]Actuals!B$1:Y$65536,24,0)</f>
        <v>46</v>
      </c>
      <c r="BT31" s="24">
        <f t="shared" si="46"/>
        <v>3.3707865168539324</v>
      </c>
      <c r="BU31" s="24">
        <f>VLOOKUP(C31,'[1]Allocation '!C$1:AA$65536,25,0)</f>
        <v>41</v>
      </c>
      <c r="BV31" s="24">
        <f>VLOOKUP(C31,[1]Actuals!B$1:Z$65536,25,0)</f>
        <v>44</v>
      </c>
      <c r="BW31" s="24">
        <f t="shared" si="47"/>
        <v>7.3170731707317067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f>VLOOKUP(C32,'[1]Allocation '!C$1:D$65536,2,0)</f>
        <v>35.5</v>
      </c>
      <c r="E32" s="24">
        <f>VLOOKUP(C32,[1]Actuals!B$1:C$65536,2,0)</f>
        <v>38</v>
      </c>
      <c r="F32" s="24">
        <f t="shared" si="24"/>
        <v>7.042253521126761</v>
      </c>
      <c r="G32" s="24">
        <f>VLOOKUP(C32,'[1]Allocation '!C$1:E$65536,3,0)</f>
        <v>32.5</v>
      </c>
      <c r="H32" s="24">
        <f>VLOOKUP(C32,[1]Actuals!B$1:D$65536,3,0)</f>
        <v>36</v>
      </c>
      <c r="I32" s="24">
        <f t="shared" si="25"/>
        <v>10.76923076923077</v>
      </c>
      <c r="J32" s="24">
        <f>VLOOKUP(C32,'[1]Allocation '!C$1:F$65536,4,0)</f>
        <v>31</v>
      </c>
      <c r="K32" s="24">
        <f>VLOOKUP(C32,[1]Actuals!B$1:E$65536,4,0)</f>
        <v>34</v>
      </c>
      <c r="L32" s="24">
        <f t="shared" si="26"/>
        <v>9.67741935483871</v>
      </c>
      <c r="M32" s="24">
        <f>VLOOKUP(C32,'[1]Allocation '!C$1:G$65536,5,0)</f>
        <v>30</v>
      </c>
      <c r="N32" s="24">
        <f>VLOOKUP(C32,[1]Actuals!B$1:F$65536,5,0)</f>
        <v>33</v>
      </c>
      <c r="O32" s="24">
        <f t="shared" si="27"/>
        <v>10</v>
      </c>
      <c r="P32" s="24">
        <f>VLOOKUP(C32,'[1]Allocation '!C$1:H$65536,6,0)</f>
        <v>29.5</v>
      </c>
      <c r="Q32" s="24">
        <f>VLOOKUP(C32,[1]Actuals!B$1:G$65536,6,0)</f>
        <v>34</v>
      </c>
      <c r="R32" s="24">
        <f t="shared" si="28"/>
        <v>15.254237288135593</v>
      </c>
      <c r="S32" s="24">
        <f>VLOOKUP(C32,'[1]Allocation '!C$1:I$65536,7,0)</f>
        <v>33.5</v>
      </c>
      <c r="T32" s="24">
        <f>VLOOKUP(C32,[1]Actuals!B$1:H$65536,7,0)</f>
        <v>37</v>
      </c>
      <c r="U32" s="24">
        <f t="shared" si="29"/>
        <v>10.44776119402985</v>
      </c>
      <c r="V32" s="25">
        <f>VLOOKUP(C32,'[1]Allocation '!C$1:J$65536,8,0)</f>
        <v>42</v>
      </c>
      <c r="W32" s="24">
        <f>VLOOKUP(C32,[1]Actuals!B$1:I$65536,8,0)</f>
        <v>43</v>
      </c>
      <c r="X32" s="24">
        <f t="shared" si="30"/>
        <v>2.3809523809523809</v>
      </c>
      <c r="Y32" s="24">
        <f>VLOOKUP(C32,'[1]Allocation '!C$1:K$65536,9,0)</f>
        <v>54</v>
      </c>
      <c r="Z32" s="24">
        <f>VLOOKUP(C32,[1]Actuals!B$1:J$65536,9,0)</f>
        <v>53</v>
      </c>
      <c r="AA32" s="24">
        <f t="shared" si="31"/>
        <v>-1.8518518518518516</v>
      </c>
      <c r="AB32" s="24">
        <f>VLOOKUP(C32,'[1]Allocation '!C$1:L$65536,10,0)</f>
        <v>58.5</v>
      </c>
      <c r="AC32" s="24">
        <f>VLOOKUP(C32,[1]Actuals!B$1:K$65536,10,0)</f>
        <v>63</v>
      </c>
      <c r="AD32" s="24">
        <f t="shared" si="32"/>
        <v>7.6923076923076925</v>
      </c>
      <c r="AE32" s="24">
        <f>VLOOKUP(C32,'[1]Allocation '!C$1:M$65536,11,0)</f>
        <v>57.5</v>
      </c>
      <c r="AF32" s="24">
        <f>VLOOKUP(C32,[1]Actuals!B$1:L$65536,11,0)</f>
        <v>71</v>
      </c>
      <c r="AG32" s="24">
        <f t="shared" si="33"/>
        <v>23.478260869565219</v>
      </c>
      <c r="AH32" s="24">
        <f>VLOOKUP(C32,'[1]Allocation '!C$1:N$65536,12,0)</f>
        <v>61</v>
      </c>
      <c r="AI32" s="24">
        <f>VLOOKUP(C32,[1]Actuals!B$1:M$65536,12,0)</f>
        <v>70</v>
      </c>
      <c r="AJ32" s="24">
        <f t="shared" si="34"/>
        <v>14.754098360655737</v>
      </c>
      <c r="AK32" s="24">
        <f>VLOOKUP(C32,'[1]Allocation '!C$1:O$65536,13,0)</f>
        <v>57</v>
      </c>
      <c r="AL32" s="24">
        <f>VLOOKUP(C32,[1]Actuals!B$1:N$65536,13,0)</f>
        <v>54</v>
      </c>
      <c r="AM32" s="24">
        <f t="shared" si="35"/>
        <v>-5.2631578947368416</v>
      </c>
      <c r="AN32" s="24">
        <f>VLOOKUP(C32,'[1]Allocation '!C$1:P$65536,14,0)</f>
        <v>53.5</v>
      </c>
      <c r="AO32" s="24">
        <f>VLOOKUP(C32,[1]Actuals!B$1:O$65536,14,0)</f>
        <v>62</v>
      </c>
      <c r="AP32" s="24">
        <f t="shared" si="36"/>
        <v>15.887850467289718</v>
      </c>
      <c r="AQ32" s="24">
        <f>VLOOKUP(C32,'[1]Allocation '!C$1:Q$65536,15,0)</f>
        <v>53.5</v>
      </c>
      <c r="AR32" s="24">
        <f>VLOOKUP(C32,[1]Actuals!B$1:P$65536,15,0)</f>
        <v>59</v>
      </c>
      <c r="AS32" s="24">
        <f t="shared" si="37"/>
        <v>10.2803738317757</v>
      </c>
      <c r="AT32" s="24">
        <f>VLOOKUP(C32,'[1]Allocation '!C$1:R$65536,16,0)</f>
        <v>49.5</v>
      </c>
      <c r="AU32" s="24">
        <f>VLOOKUP(C32,[1]Actuals!B$1:Q$65536,16,0)</f>
        <v>55</v>
      </c>
      <c r="AV32" s="24">
        <f t="shared" si="38"/>
        <v>11.111111111111111</v>
      </c>
      <c r="AW32" s="24">
        <f>VLOOKUP(C32,'[1]Allocation '!C$1:S$65536,17,0)</f>
        <v>48.5</v>
      </c>
      <c r="AX32" s="24">
        <f>VLOOKUP(C32,[1]Actuals!B$1:R$65536,17,0)</f>
        <v>52</v>
      </c>
      <c r="AY32" s="24">
        <f t="shared" si="39"/>
        <v>7.216494845360824</v>
      </c>
      <c r="AZ32" s="24">
        <f>VLOOKUP('[1]15.01.2024'!C32,'[1]Allocation '!C$1:T$65536,18,0)</f>
        <v>49.5</v>
      </c>
      <c r="BA32" s="24">
        <f>VLOOKUP(C32,[1]Actuals!B$1:S$65536,18,0)</f>
        <v>53</v>
      </c>
      <c r="BB32" s="24">
        <f t="shared" si="40"/>
        <v>7.0707070707070701</v>
      </c>
      <c r="BC32" s="24">
        <f>VLOOKUP(C32,'[1]Allocation '!C$1:U$65536,19,0)</f>
        <v>50.5</v>
      </c>
      <c r="BD32" s="24">
        <f>VLOOKUP(C32,[1]Actuals!B$1:T$65536,19,0)</f>
        <v>51</v>
      </c>
      <c r="BE32" s="24">
        <f t="shared" si="41"/>
        <v>0.99009900990099009</v>
      </c>
      <c r="BF32" s="24">
        <f>VLOOKUP(C32,'[1]Allocation '!C$1:V$65536,20,0)</f>
        <v>56.5</v>
      </c>
      <c r="BG32" s="24">
        <f>VLOOKUP(C32,[1]Actuals!B$1:U$65536,20,0)</f>
        <v>58</v>
      </c>
      <c r="BH32" s="24">
        <f t="shared" si="42"/>
        <v>2.6548672566371683</v>
      </c>
      <c r="BI32" s="24">
        <f>VLOOKUP(C32,'[1]Allocation '!C$1:W$65536,21,0)</f>
        <v>59</v>
      </c>
      <c r="BJ32" s="24">
        <f>VLOOKUP(C32,[1]Actuals!B$1:V$65536,21,0)</f>
        <v>62</v>
      </c>
      <c r="BK32" s="24">
        <f t="shared" si="43"/>
        <v>5.0847457627118651</v>
      </c>
      <c r="BL32" s="24">
        <f>VLOOKUP(C32,'[1]Allocation '!C$1:X$65536,22,0)</f>
        <v>57.5</v>
      </c>
      <c r="BM32" s="24">
        <f>VLOOKUP(C32,[1]Actuals!B$1:W$65536,22,0)</f>
        <v>60</v>
      </c>
      <c r="BN32" s="24">
        <f t="shared" si="44"/>
        <v>4.3478260869565215</v>
      </c>
      <c r="BO32" s="24">
        <f>VLOOKUP(C32,'[1]Allocation '!C$1:Y$65536,23,0)</f>
        <v>55.5</v>
      </c>
      <c r="BP32" s="24">
        <f>VLOOKUP(C32,[1]Actuals!B$1:X$65536,23,0)</f>
        <v>58</v>
      </c>
      <c r="BQ32" s="24">
        <f t="shared" si="45"/>
        <v>4.5045045045045047</v>
      </c>
      <c r="BR32" s="24">
        <f>VLOOKUP(C32,'[1]Allocation '!C$1:Z$65536,24,0)</f>
        <v>49</v>
      </c>
      <c r="BS32" s="24">
        <f>VLOOKUP(C32,[1]Actuals!B$1:Y$65536,24,0)</f>
        <v>52</v>
      </c>
      <c r="BT32" s="24">
        <f t="shared" si="46"/>
        <v>6.1224489795918364</v>
      </c>
      <c r="BU32" s="24">
        <f>VLOOKUP(C32,'[1]Allocation '!C$1:AA$65536,25,0)</f>
        <v>42.5</v>
      </c>
      <c r="BV32" s="24">
        <f>VLOOKUP(C32,[1]Actuals!B$1:Z$65536,25,0)</f>
        <v>45</v>
      </c>
      <c r="BW32" s="24">
        <f t="shared" si="47"/>
        <v>5.8823529411764701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f>SUM(D5:D32)</f>
        <v>1932.6</v>
      </c>
      <c r="E33" s="33">
        <f>SUM(E5:E32)</f>
        <v>1772</v>
      </c>
      <c r="F33" s="33">
        <f>(E33-D33)/D33*100</f>
        <v>-8.3100486391389801</v>
      </c>
      <c r="G33" s="33">
        <f>SUM(G5:G32)</f>
        <v>1811.4</v>
      </c>
      <c r="H33" s="33">
        <f>SUM(H5:H32)</f>
        <v>1636</v>
      </c>
      <c r="I33" s="33">
        <f>(H33-G33)/G33*100</f>
        <v>-9.6831180302528477</v>
      </c>
      <c r="J33" s="33">
        <f>SUM(J5:J32)</f>
        <v>1741.6</v>
      </c>
      <c r="K33" s="33">
        <f>SUM(K5:K32)</f>
        <v>1582</v>
      </c>
      <c r="L33" s="33">
        <f>(K33-J33)/J33*100</f>
        <v>-9.1639871382636606</v>
      </c>
      <c r="M33" s="33">
        <f>SUM(M5:M32)</f>
        <v>1706</v>
      </c>
      <c r="N33" s="33">
        <f>SUM(N5:N32)</f>
        <v>1552</v>
      </c>
      <c r="O33" s="33">
        <f>(N33-M33)/M33*100</f>
        <v>-9.0269636576787811</v>
      </c>
      <c r="P33" s="33">
        <f>SUM(P5:P32)</f>
        <v>1706.95</v>
      </c>
      <c r="Q33" s="33">
        <f>SUM(Q5:Q32)</f>
        <v>1567</v>
      </c>
      <c r="R33" s="33">
        <f>(Q33-P33)/P33*100</f>
        <v>-8.1988341779196841</v>
      </c>
      <c r="S33" s="33">
        <f>SUM(S5:S32)</f>
        <v>1848.4</v>
      </c>
      <c r="T33" s="33">
        <f>SUM(T5:T32)</f>
        <v>1710</v>
      </c>
      <c r="U33" s="33">
        <f>(T33-S33)/S33*100</f>
        <v>-7.487556805886177</v>
      </c>
      <c r="V33" s="33">
        <f>SUM(V5:V32)</f>
        <v>2213.85</v>
      </c>
      <c r="W33" s="33">
        <f>SUM(W5:W32)</f>
        <v>2003</v>
      </c>
      <c r="X33" s="33">
        <f>(W33-V33)/V33*100</f>
        <v>-9.5241321679427191</v>
      </c>
      <c r="Y33" s="33">
        <f>SUM(Y5:Y32)</f>
        <v>2887.15</v>
      </c>
      <c r="Z33" s="33">
        <f>SUM(Z5:Z32)</f>
        <v>2393</v>
      </c>
      <c r="AA33" s="33">
        <f>(Z33-Y33)/Y33*100</f>
        <v>-17.115494518816135</v>
      </c>
      <c r="AB33" s="33">
        <f>SUM(AB5:AB32)</f>
        <v>3277.45</v>
      </c>
      <c r="AC33" s="33">
        <f>SUM(AC5:AC32)</f>
        <v>2843</v>
      </c>
      <c r="AD33" s="33">
        <f>(AC33-AB33)/AB33*100</f>
        <v>-13.255732352896302</v>
      </c>
      <c r="AE33" s="33">
        <f>SUM(AE5:AE32)</f>
        <v>3282.55</v>
      </c>
      <c r="AF33" s="33">
        <f>SUM(AF5:AF32)</f>
        <v>3072</v>
      </c>
      <c r="AG33" s="33">
        <f>(AF33-AE33)/AE33*100</f>
        <v>-6.4142206516275504</v>
      </c>
      <c r="AH33" s="33">
        <f>SUM(AH5:AH32)</f>
        <v>3304.15</v>
      </c>
      <c r="AI33" s="33">
        <f>SUM(AI5:AI32)</f>
        <v>3110</v>
      </c>
      <c r="AJ33" s="33">
        <f>(AI33-AH33)/AH33*100</f>
        <v>-5.8759438887459732</v>
      </c>
      <c r="AK33" s="33">
        <f>SUM(AK5:AK32)</f>
        <v>3196.3</v>
      </c>
      <c r="AL33" s="33">
        <f>SUM(AL5:AL32)</f>
        <v>2927</v>
      </c>
      <c r="AM33" s="33">
        <f>(AL33-AK33)/AK33*100</f>
        <v>-8.4253668303976532</v>
      </c>
      <c r="AN33" s="33">
        <f>SUM(AN5:AN32)</f>
        <v>3115.8</v>
      </c>
      <c r="AO33" s="33">
        <f>SUM(AO5:AO32)</f>
        <v>2755</v>
      </c>
      <c r="AP33" s="33">
        <f>(AO33-AN33)/AN33*100</f>
        <v>-11.579690609153353</v>
      </c>
      <c r="AQ33" s="33">
        <f>SUM(AQ5:AQ32)</f>
        <v>3013.55</v>
      </c>
      <c r="AR33" s="33">
        <f>SUM(AR5:AR32)</f>
        <v>2603</v>
      </c>
      <c r="AS33" s="33">
        <f>(AR33-AQ33)/AQ33*100</f>
        <v>-13.623467339184689</v>
      </c>
      <c r="AT33" s="33">
        <f>SUM(AT5:AT32)</f>
        <v>2855.45</v>
      </c>
      <c r="AU33" s="33">
        <f>SUM(AU5:AU32)</f>
        <v>2441</v>
      </c>
      <c r="AV33" s="33">
        <f>(AU33-AT33)/AT33*100</f>
        <v>-14.51434975222819</v>
      </c>
      <c r="AW33" s="33">
        <f>SUM(AW5:AW32)</f>
        <v>2893.65</v>
      </c>
      <c r="AX33" s="33">
        <f>SUM(AX5:AX32)</f>
        <v>2373</v>
      </c>
      <c r="AY33" s="33">
        <f>(AX33-AW33)/AW33*100</f>
        <v>-17.992846405059357</v>
      </c>
      <c r="AZ33" s="33">
        <f>SUM(AZ5:AZ32)</f>
        <v>2908.7</v>
      </c>
      <c r="BA33" s="33">
        <f>SUM(BA5:BA32)</f>
        <v>2362</v>
      </c>
      <c r="BB33" s="33">
        <f>(BA33-AZ33)/AZ33*100</f>
        <v>-18.795338123560349</v>
      </c>
      <c r="BC33" s="33">
        <f>SUM(BC5:BC32)</f>
        <v>2940.9</v>
      </c>
      <c r="BD33" s="33">
        <f>SUM(BD5:BD32)</f>
        <v>2394</v>
      </c>
      <c r="BE33" s="33">
        <f>(BD33-BC33)/BC33*100</f>
        <v>-18.596348056717336</v>
      </c>
      <c r="BF33" s="33">
        <f>SUM(BF5:BF32)</f>
        <v>3066.4</v>
      </c>
      <c r="BG33" s="33">
        <f>SUM(BG5:BG32)</f>
        <v>2535</v>
      </c>
      <c r="BH33" s="33">
        <f>(BG33-BF33)/BF33*100</f>
        <v>-17.329767805896168</v>
      </c>
      <c r="BI33" s="33">
        <f>SUM(BI5:BI32)</f>
        <v>3107.5</v>
      </c>
      <c r="BJ33" s="33">
        <f>SUM(BJ5:BJ32)</f>
        <v>2676</v>
      </c>
      <c r="BK33" s="33">
        <f>(BJ33-BI33)/BI33*100</f>
        <v>-13.885760257441673</v>
      </c>
      <c r="BL33" s="33">
        <f>SUM(BL5:BL32)</f>
        <v>2927.9</v>
      </c>
      <c r="BM33" s="33">
        <f>SUM(BM5:BM32)</f>
        <v>2585</v>
      </c>
      <c r="BN33" s="33">
        <f>(BM33-BL33)/BL33*100</f>
        <v>-11.711465555517609</v>
      </c>
      <c r="BO33" s="33">
        <f>SUM(BO5:BO32)</f>
        <v>2805.8</v>
      </c>
      <c r="BP33" s="33">
        <f>SUM(BP5:BP32)</f>
        <v>2401</v>
      </c>
      <c r="BQ33" s="33">
        <f>(BP33-BO33)/BO33*100</f>
        <v>-14.427257823080767</v>
      </c>
      <c r="BR33" s="33">
        <f>SUM(BR5:BR32)</f>
        <v>2481.6999999999998</v>
      </c>
      <c r="BS33" s="33">
        <f>SUM(BS5:BS32)</f>
        <v>2198</v>
      </c>
      <c r="BT33" s="33">
        <f>(BS33-BR33)/BR33*100</f>
        <v>-11.431679896844898</v>
      </c>
      <c r="BU33" s="33">
        <f>SUM(BU5:BU32)</f>
        <v>2175.4499999999998</v>
      </c>
      <c r="BV33" s="33">
        <f>SUM(BV5:BV32)</f>
        <v>1944</v>
      </c>
      <c r="BW33" s="33">
        <f>(BV33-BU33)/BU33*100</f>
        <v>-10.639178101082528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f>VLOOKUP(C34,'[1]Allocation '!C$1:D$65536,2,0)</f>
        <v>52.218985839826743</v>
      </c>
      <c r="E34" s="24">
        <f>VLOOKUP(C34,[1]Actuals!B$1:C$65536,2,0)</f>
        <v>51</v>
      </c>
      <c r="F34" s="24">
        <f t="shared" si="0"/>
        <v>-2.3343728726670112</v>
      </c>
      <c r="G34" s="24">
        <f>VLOOKUP(C34,'[1]Allocation '!C$1:E$65536,3,0)</f>
        <v>49.391934214792094</v>
      </c>
      <c r="H34" s="24">
        <f>VLOOKUP(C34,[1]Actuals!B$1:D$65536,3,0)</f>
        <v>49</v>
      </c>
      <c r="I34" s="24">
        <f t="shared" si="1"/>
        <v>-0.79351866053205977</v>
      </c>
      <c r="J34" s="24">
        <f>VLOOKUP(C34,'[1]Allocation '!C$1:F$65536,4,0)</f>
        <v>51.709540996936383</v>
      </c>
      <c r="K34" s="24">
        <f>VLOOKUP(C34,[1]Actuals!B$1:E$65536,4,0)</f>
        <v>49</v>
      </c>
      <c r="L34" s="24">
        <f t="shared" si="2"/>
        <v>-5.2399246728895044</v>
      </c>
      <c r="M34" s="24">
        <f>VLOOKUP(C34,'[1]Allocation '!C$1:G$65536,5,0)</f>
        <v>58.391510658193027</v>
      </c>
      <c r="N34" s="24">
        <f>VLOOKUP(C34,[1]Actuals!B$1:F$65536,5,0)</f>
        <v>53</v>
      </c>
      <c r="O34" s="24">
        <f t="shared" si="3"/>
        <v>-9.2333810127868876</v>
      </c>
      <c r="P34" s="24">
        <f>VLOOKUP(C34,'[1]Allocation '!C$1:H$65536,6,0)</f>
        <v>55.870921211707561</v>
      </c>
      <c r="Q34" s="24">
        <f>VLOOKUP(C34,[1]Actuals!B$1:G$65536,6,0)</f>
        <v>52</v>
      </c>
      <c r="R34" s="24">
        <f t="shared" si="4"/>
        <v>-6.9283289549491496</v>
      </c>
      <c r="S34" s="24">
        <f>VLOOKUP(C34,'[1]Allocation '!C$1:I$65536,7,0)</f>
        <v>55.582832113155092</v>
      </c>
      <c r="T34" s="24">
        <f>VLOOKUP(C34,[1]Actuals!B$1:H$65536,7,0)</f>
        <v>53</v>
      </c>
      <c r="U34" s="24">
        <f t="shared" si="5"/>
        <v>-4.6468163189255689</v>
      </c>
      <c r="V34" s="25">
        <f>VLOOKUP(C34,'[1]Allocation '!C$1:J$65536,8,0)</f>
        <v>72.040861210553999</v>
      </c>
      <c r="W34" s="24">
        <f>VLOOKUP(C34,[1]Actuals!B$1:I$65536,8,0)</f>
        <v>52</v>
      </c>
      <c r="X34" s="24">
        <f t="shared" si="6"/>
        <v>-27.818741855376388</v>
      </c>
      <c r="Y34" s="24">
        <f>VLOOKUP(C34,'[1]Allocation '!C$1:K$65536,9,0)</f>
        <v>62.506968882519104</v>
      </c>
      <c r="Z34" s="24">
        <f>VLOOKUP(C34,[1]Actuals!B$1:J$65536,9,0)</f>
        <v>51</v>
      </c>
      <c r="AA34" s="24">
        <f t="shared" si="7"/>
        <v>-18.409097558619866</v>
      </c>
      <c r="AB34" s="24">
        <f>VLOOKUP(C34,'[1]Allocation '!C$1:L$65536,10,0)</f>
        <v>57.430958951110632</v>
      </c>
      <c r="AC34" s="24">
        <f>VLOOKUP(C34,[1]Actuals!B$1:K$65536,10,0)</f>
        <v>60</v>
      </c>
      <c r="AD34" s="24">
        <f t="shared" si="8"/>
        <v>4.4732685920782211</v>
      </c>
      <c r="AE34" s="24">
        <f>VLOOKUP(C34,'[1]Allocation '!C$1:M$65536,11,0)</f>
        <v>53.636061940591439</v>
      </c>
      <c r="AF34" s="24">
        <f>VLOOKUP(C34,[1]Actuals!B$1:L$65536,11,0)</f>
        <v>62</v>
      </c>
      <c r="AG34" s="24">
        <f t="shared" si="9"/>
        <v>15.593870535597215</v>
      </c>
      <c r="AH34" s="24">
        <f>VLOOKUP(C34,'[1]Allocation '!C$1:N$65536,12,0)</f>
        <v>59.532347146801769</v>
      </c>
      <c r="AI34" s="24">
        <f>VLOOKUP(C34,[1]Actuals!B$1:M$65536,12,0)</f>
        <v>64</v>
      </c>
      <c r="AJ34" s="24">
        <f t="shared" si="10"/>
        <v>7.5045803959003576</v>
      </c>
      <c r="AK34" s="24">
        <f>VLOOKUP(C34,'[1]Allocation '!C$1:O$65536,13,0)</f>
        <v>65.125578019190783</v>
      </c>
      <c r="AL34" s="24">
        <f>VLOOKUP(C34,[1]Actuals!B$1:N$65536,13,0)</f>
        <v>62</v>
      </c>
      <c r="AM34" s="24">
        <f t="shared" si="11"/>
        <v>-4.7993094483856371</v>
      </c>
      <c r="AN34" s="24">
        <f>VLOOKUP(C34,'[1]Allocation '!C$1:P$65536,14,0)</f>
        <v>66.218371127097925</v>
      </c>
      <c r="AO34" s="24">
        <f>VLOOKUP(C34,[1]Actuals!B$1:O$65536,14,0)</f>
        <v>63</v>
      </c>
      <c r="AP34" s="24">
        <f t="shared" si="12"/>
        <v>-4.8602390429094999</v>
      </c>
      <c r="AQ34" s="24">
        <f>VLOOKUP(C34,'[1]Allocation '!C$1:Q$65536,15,0)</f>
        <v>65.231143811749021</v>
      </c>
      <c r="AR34" s="24">
        <f>VLOOKUP(C34,[1]Actuals!B$1:P$65536,15,0)</f>
        <v>58</v>
      </c>
      <c r="AS34" s="24">
        <f t="shared" si="13"/>
        <v>-11.085416243224902</v>
      </c>
      <c r="AT34" s="24">
        <f>VLOOKUP(C34,'[1]Allocation '!C$1:R$65536,16,0)</f>
        <v>64.413352790580902</v>
      </c>
      <c r="AU34" s="24">
        <f>VLOOKUP(C34,[1]Actuals!B$1:Q$65536,16,0)</f>
        <v>55</v>
      </c>
      <c r="AV34" s="24">
        <f t="shared" si="14"/>
        <v>-14.613977355262598</v>
      </c>
      <c r="AW34" s="24">
        <f>VLOOKUP(C34,'[1]Allocation '!C$1:S$65536,17,0)</f>
        <v>59.201028842575489</v>
      </c>
      <c r="AX34" s="24">
        <f>VLOOKUP(C34,[1]Actuals!B$1:R$65536,17,0)</f>
        <v>57</v>
      </c>
      <c r="AY34" s="24">
        <f t="shared" si="15"/>
        <v>-3.7178895124075608</v>
      </c>
      <c r="AZ34" s="24">
        <f>VLOOKUP('[1]15.01.2024'!C34,'[1]Allocation '!C$1:T$65536,18,0)</f>
        <v>55.579645201581911</v>
      </c>
      <c r="BA34" s="24">
        <f>VLOOKUP(C34,[1]Actuals!B$1:S$65536,18,0)</f>
        <v>57</v>
      </c>
      <c r="BB34" s="24">
        <f t="shared" si="16"/>
        <v>2.5555305242892454</v>
      </c>
      <c r="BC34" s="24">
        <f>VLOOKUP(C34,'[1]Allocation '!C$1:U$65536,19,0)</f>
        <v>51.892130527729741</v>
      </c>
      <c r="BD34" s="24">
        <f>VLOOKUP(C34,[1]Actuals!B$1:T$65536,19,0)</f>
        <v>58</v>
      </c>
      <c r="BE34" s="24">
        <f t="shared" si="17"/>
        <v>11.770319333885087</v>
      </c>
      <c r="BF34" s="24">
        <f>VLOOKUP(C34,'[1]Allocation '!C$1:V$65536,20,0)</f>
        <v>55.79445390275778</v>
      </c>
      <c r="BG34" s="24">
        <f>VLOOKUP(C34,[1]Actuals!B$1:U$65536,20,0)</f>
        <v>61</v>
      </c>
      <c r="BH34" s="24">
        <f t="shared" si="18"/>
        <v>9.3298629758340947</v>
      </c>
      <c r="BI34" s="24">
        <f>VLOOKUP(C34,'[1]Allocation '!C$1:W$65536,21,0)</f>
        <v>57.225356709665334</v>
      </c>
      <c r="BJ34" s="24">
        <f>VLOOKUP(C34,[1]Actuals!B$1:V$65536,21,0)</f>
        <v>67</v>
      </c>
      <c r="BK34" s="24">
        <f t="shared" si="19"/>
        <v>17.080965244002986</v>
      </c>
      <c r="BL34" s="24">
        <f>VLOOKUP(C34,'[1]Allocation '!C$1:X$65536,22,0)</f>
        <v>59.328133611591994</v>
      </c>
      <c r="BM34" s="24">
        <f>VLOOKUP(C34,[1]Actuals!B$1:W$65536,22,0)</f>
        <v>65</v>
      </c>
      <c r="BN34" s="24">
        <f t="shared" si="20"/>
        <v>9.5601631858848712</v>
      </c>
      <c r="BO34" s="24">
        <f>VLOOKUP(C34,'[1]Allocation '!C$1:Y$65536,23,0)</f>
        <v>61.341351653140009</v>
      </c>
      <c r="BP34" s="24">
        <f>VLOOKUP(C34,[1]Actuals!B$1:X$65536,23,0)</f>
        <v>62</v>
      </c>
      <c r="BQ34" s="24">
        <f t="shared" si="21"/>
        <v>1.0737428001006157</v>
      </c>
      <c r="BR34" s="24">
        <f>VLOOKUP(C34,'[1]Allocation '!C$1:Z$65536,24,0)</f>
        <v>57.844141896385949</v>
      </c>
      <c r="BS34" s="24">
        <f>VLOOKUP(C34,[1]Actuals!B$1:Y$65536,24,0)</f>
        <v>56</v>
      </c>
      <c r="BT34" s="24">
        <f t="shared" si="22"/>
        <v>-3.1881221432747529</v>
      </c>
      <c r="BU34" s="24">
        <f>VLOOKUP(C34,'[1]Allocation '!C$1:AA$65536,25,0)</f>
        <v>58.457891781927792</v>
      </c>
      <c r="BV34" s="24">
        <f>VLOOKUP(C34,[1]Actuals!B$1:Z$65536,25,0)</f>
        <v>52</v>
      </c>
      <c r="BW34" s="24">
        <f t="shared" si="23"/>
        <v>-11.047082925977573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f>VLOOKUP(C35,'[1]Allocation '!C$1:D$65536,2,0)</f>
        <v>47.082692150663455</v>
      </c>
      <c r="E35" s="24">
        <f>VLOOKUP(C35,[1]Actuals!B$1:C$65536,2,0)</f>
        <v>28</v>
      </c>
      <c r="F35" s="24">
        <f t="shared" si="0"/>
        <v>-40.530163588775494</v>
      </c>
      <c r="G35" s="24">
        <f>VLOOKUP(C35,'[1]Allocation '!C$1:E$65536,3,0)</f>
        <v>47.281167795356538</v>
      </c>
      <c r="H35" s="24">
        <f>VLOOKUP(C35,[1]Actuals!B$1:D$65536,3,0)</f>
        <v>26</v>
      </c>
      <c r="I35" s="24">
        <f t="shared" si="1"/>
        <v>-45.009818470360521</v>
      </c>
      <c r="J35" s="24">
        <f>VLOOKUP(C35,'[1]Allocation '!C$1:F$65536,4,0)</f>
        <v>50.786156336276804</v>
      </c>
      <c r="K35" s="24">
        <f>VLOOKUP(C35,[1]Actuals!B$1:E$65536,4,0)</f>
        <v>27</v>
      </c>
      <c r="L35" s="24">
        <f t="shared" si="2"/>
        <v>-46.835905790504242</v>
      </c>
      <c r="M35" s="24">
        <f>VLOOKUP(C35,'[1]Allocation '!C$1:G$65536,5,0)</f>
        <v>52.11804257094915</v>
      </c>
      <c r="N35" s="24">
        <f>VLOOKUP(C35,[1]Actuals!B$1:F$65536,5,0)</f>
        <v>26</v>
      </c>
      <c r="O35" s="24">
        <f t="shared" si="3"/>
        <v>-50.113245399410822</v>
      </c>
      <c r="P35" s="24">
        <f>VLOOKUP(C35,'[1]Allocation '!C$1:H$65536,6,0)</f>
        <v>52.083062146507046</v>
      </c>
      <c r="Q35" s="24">
        <f>VLOOKUP(C35,[1]Actuals!B$1:G$65536,6,0)</f>
        <v>27</v>
      </c>
      <c r="R35" s="24">
        <f t="shared" si="4"/>
        <v>-48.159730078753142</v>
      </c>
      <c r="S35" s="24">
        <f>VLOOKUP(C35,'[1]Allocation '!C$1:I$65536,7,0)</f>
        <v>48.204580062736269</v>
      </c>
      <c r="T35" s="24">
        <f>VLOOKUP(C35,[1]Actuals!B$1:H$65536,7,0)</f>
        <v>26</v>
      </c>
      <c r="U35" s="24">
        <f t="shared" si="5"/>
        <v>-46.06321646996598</v>
      </c>
      <c r="V35" s="25">
        <f>VLOOKUP(C35,'[1]Allocation '!C$1:J$65536,8,0)</f>
        <v>58.48478517630997</v>
      </c>
      <c r="W35" s="24">
        <f>VLOOKUP(C35,[1]Actuals!B$1:I$65536,8,0)</f>
        <v>27</v>
      </c>
      <c r="X35" s="24">
        <f t="shared" si="6"/>
        <v>-53.834146917689793</v>
      </c>
      <c r="Y35" s="24">
        <f>VLOOKUP(C35,'[1]Allocation '!C$1:K$65536,9,0)</f>
        <v>51.564501907881464</v>
      </c>
      <c r="Z35" s="24">
        <f>VLOOKUP(C35,[1]Actuals!B$1:J$65536,9,0)</f>
        <v>27</v>
      </c>
      <c r="AA35" s="24">
        <f t="shared" si="7"/>
        <v>-47.638396569340003</v>
      </c>
      <c r="AB35" s="24">
        <f>VLOOKUP(C35,'[1]Allocation '!C$1:L$65536,10,0)</f>
        <v>55.217067109457844</v>
      </c>
      <c r="AC35" s="24">
        <f>VLOOKUP(C35,[1]Actuals!B$1:K$65536,10,0)</f>
        <v>36</v>
      </c>
      <c r="AD35" s="24">
        <f t="shared" si="8"/>
        <v>-34.802766817302135</v>
      </c>
      <c r="AE35" s="24">
        <f>VLOOKUP(C35,'[1]Allocation '!C$1:M$65536,11,0)</f>
        <v>67.389820725715154</v>
      </c>
      <c r="AF35" s="24">
        <f>VLOOKUP(C35,[1]Actuals!B$1:L$65536,11,0)</f>
        <v>57</v>
      </c>
      <c r="AG35" s="24">
        <f t="shared" si="9"/>
        <v>-15.417492751617489</v>
      </c>
      <c r="AH35" s="24">
        <f>VLOOKUP(C35,'[1]Allocation '!C$1:N$65536,12,0)</f>
        <v>77.604778215049137</v>
      </c>
      <c r="AI35" s="24">
        <f>VLOOKUP(C35,[1]Actuals!B$1:M$65536,12,0)</f>
        <v>67</v>
      </c>
      <c r="AJ35" s="24">
        <f t="shared" si="10"/>
        <v>-13.665109879783996</v>
      </c>
      <c r="AK35" s="24">
        <f>VLOOKUP(C35,'[1]Allocation '!C$1:O$65536,13,0)</f>
        <v>84.368782460192492</v>
      </c>
      <c r="AL35" s="24">
        <f>VLOOKUP(C35,[1]Actuals!B$1:N$65536,13,0)</f>
        <v>75</v>
      </c>
      <c r="AM35" s="24">
        <f t="shared" si="11"/>
        <v>-11.104560463004121</v>
      </c>
      <c r="AN35" s="24">
        <f>VLOOKUP(C35,'[1]Allocation '!C$1:P$65536,14,0)</f>
        <v>92.358316735171769</v>
      </c>
      <c r="AO35" s="24">
        <f>VLOOKUP(C35,[1]Actuals!B$1:O$65536,14,0)</f>
        <v>82</v>
      </c>
      <c r="AP35" s="24">
        <f t="shared" si="12"/>
        <v>-11.215358942577099</v>
      </c>
      <c r="AQ35" s="24">
        <f>VLOOKUP(C35,'[1]Allocation '!C$1:Q$65536,15,0)</f>
        <v>96.540621185577791</v>
      </c>
      <c r="AR35" s="24">
        <f>VLOOKUP(C35,[1]Actuals!B$1:P$65536,15,0)</f>
        <v>81</v>
      </c>
      <c r="AS35" s="24">
        <f t="shared" si="13"/>
        <v>-16.097494499962266</v>
      </c>
      <c r="AT35" s="24">
        <f>VLOOKUP(C35,'[1]Allocation '!C$1:R$65536,16,0)</f>
        <v>91.807537310713002</v>
      </c>
      <c r="AU35" s="24">
        <f>VLOOKUP(C35,[1]Actuals!B$1:Q$65536,16,0)</f>
        <v>76</v>
      </c>
      <c r="AV35" s="24">
        <f t="shared" si="14"/>
        <v>-17.21812584648039</v>
      </c>
      <c r="AW35" s="24">
        <f>VLOOKUP(C35,'[1]Allocation '!C$1:S$65536,17,0)</f>
        <v>70.348098930452309</v>
      </c>
      <c r="AX35" s="24">
        <f>VLOOKUP(C35,[1]Actuals!B$1:R$65536,17,0)</f>
        <v>68</v>
      </c>
      <c r="AY35" s="24">
        <f t="shared" si="15"/>
        <v>-3.3378285499565412</v>
      </c>
      <c r="AZ35" s="24">
        <f>VLOOKUP('[1]15.01.2024'!C35,'[1]Allocation '!C$1:T$65536,18,0)</f>
        <v>58.504889685875703</v>
      </c>
      <c r="BA35" s="24">
        <f>VLOOKUP(C35,[1]Actuals!B$1:S$65536,18,0)</f>
        <v>45</v>
      </c>
      <c r="BB35" s="24">
        <f t="shared" si="16"/>
        <v>-23.083352106783074</v>
      </c>
      <c r="BC35" s="24">
        <f>VLOOKUP(C35,'[1]Allocation '!C$1:U$65536,19,0)</f>
        <v>45.417383960655762</v>
      </c>
      <c r="BD35" s="24">
        <f>VLOOKUP(C35,[1]Actuals!B$1:T$65536,19,0)</f>
        <v>34</v>
      </c>
      <c r="BE35" s="24">
        <f t="shared" si="17"/>
        <v>-25.138797008974429</v>
      </c>
      <c r="BF35" s="24">
        <f>VLOOKUP(C35,'[1]Allocation '!C$1:V$65536,20,0)</f>
        <v>44.92878254513235</v>
      </c>
      <c r="BG35" s="24">
        <f>VLOOKUP(C35,[1]Actuals!B$1:U$65536,20,0)</f>
        <v>27</v>
      </c>
      <c r="BH35" s="24">
        <f t="shared" si="18"/>
        <v>-39.904892876014017</v>
      </c>
      <c r="BI35" s="24">
        <f>VLOOKUP(C35,'[1]Allocation '!C$1:W$65536,21,0)</f>
        <v>46.09720364277635</v>
      </c>
      <c r="BJ35" s="24">
        <f>VLOOKUP(C35,[1]Actuals!B$1:V$65536,21,0)</f>
        <v>28</v>
      </c>
      <c r="BK35" s="24">
        <f t="shared" si="19"/>
        <v>-39.258788413757209</v>
      </c>
      <c r="BL35" s="24">
        <f>VLOOKUP(C35,'[1]Allocation '!C$1:X$65536,22,0)</f>
        <v>46.381134580274924</v>
      </c>
      <c r="BM35" s="24">
        <f>VLOOKUP(C35,[1]Actuals!B$1:W$65536,22,0)</f>
        <v>28</v>
      </c>
      <c r="BN35" s="24">
        <f t="shared" si="20"/>
        <v>-39.630627294081108</v>
      </c>
      <c r="BO35" s="24">
        <f>VLOOKUP(C35,'[1]Allocation '!C$1:Y$65536,23,0)</f>
        <v>48.527824863372985</v>
      </c>
      <c r="BP35" s="24">
        <f>VLOOKUP(C35,[1]Actuals!B$1:X$65536,23,0)</f>
        <v>27</v>
      </c>
      <c r="BQ35" s="24">
        <f t="shared" si="21"/>
        <v>-44.361817007012391</v>
      </c>
      <c r="BR35" s="24">
        <f>VLOOKUP(C35,'[1]Allocation '!C$1:Z$65536,24,0)</f>
        <v>48.460438755540395</v>
      </c>
      <c r="BS35" s="24">
        <f>VLOOKUP(C35,[1]Actuals!B$1:Y$65536,24,0)</f>
        <v>24</v>
      </c>
      <c r="BT35" s="24">
        <f t="shared" si="22"/>
        <v>-50.475066639267432</v>
      </c>
      <c r="BU35" s="24">
        <f>VLOOKUP(C35,'[1]Allocation '!C$1:AA$65536,25,0)</f>
        <v>52.656245564088145</v>
      </c>
      <c r="BV35" s="24">
        <f>VLOOKUP(C35,[1]Actuals!B$1:Z$65536,25,0)</f>
        <v>25</v>
      </c>
      <c r="BW35" s="24">
        <f t="shared" si="23"/>
        <v>-52.522251193218118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f>VLOOKUP(C36,'[1]Allocation '!C$1:D$65536,2,0)</f>
        <v>110.43031431701066</v>
      </c>
      <c r="E36" s="24">
        <f>VLOOKUP(C36,[1]Actuals!B$1:C$65536,2,0)</f>
        <v>127</v>
      </c>
      <c r="F36" s="24">
        <f t="shared" si="0"/>
        <v>15.004653192802653</v>
      </c>
      <c r="G36" s="24">
        <f>VLOOKUP(C36,'[1]Allocation '!C$1:E$65536,3,0)</f>
        <v>104.69401440400375</v>
      </c>
      <c r="H36" s="24">
        <f>VLOOKUP(C36,[1]Actuals!B$1:D$65536,3,0)</f>
        <v>121</v>
      </c>
      <c r="I36" s="24">
        <f t="shared" si="1"/>
        <v>15.574897656587202</v>
      </c>
      <c r="J36" s="24">
        <f>VLOOKUP(C36,'[1]Allocation '!C$1:F$65536,4,0)</f>
        <v>102.49569733321317</v>
      </c>
      <c r="K36" s="24">
        <f>VLOOKUP(C36,[1]Actuals!B$1:E$65536,4,0)</f>
        <v>108</v>
      </c>
      <c r="L36" s="24">
        <f t="shared" si="2"/>
        <v>5.3702768116132313</v>
      </c>
      <c r="M36" s="24">
        <f>VLOOKUP(C36,'[1]Allocation '!C$1:G$65536,5,0)</f>
        <v>107.13153195139547</v>
      </c>
      <c r="N36" s="24">
        <f>VLOOKUP(C36,[1]Actuals!B$1:F$65536,5,0)</f>
        <v>134</v>
      </c>
      <c r="O36" s="24">
        <f t="shared" si="3"/>
        <v>25.079887834325458</v>
      </c>
      <c r="P36" s="24">
        <f>VLOOKUP(C36,'[1]Allocation '!C$1:H$65536,6,0)</f>
        <v>110.79487765711499</v>
      </c>
      <c r="Q36" s="24">
        <f>VLOOKUP(C36,[1]Actuals!B$1:G$65536,6,0)</f>
        <v>134</v>
      </c>
      <c r="R36" s="24">
        <f t="shared" si="4"/>
        <v>20.94421947438725</v>
      </c>
      <c r="S36" s="24">
        <f>VLOOKUP(C36,'[1]Allocation '!C$1:I$65536,7,0)</f>
        <v>115.10073198653355</v>
      </c>
      <c r="T36" s="24">
        <f>VLOOKUP(C36,[1]Actuals!B$1:H$65536,7,0)</f>
        <v>128</v>
      </c>
      <c r="U36" s="24">
        <f t="shared" si="5"/>
        <v>11.206938297295652</v>
      </c>
      <c r="V36" s="25">
        <f>VLOOKUP(C36,'[1]Allocation '!C$1:J$65536,8,0)</f>
        <v>117.3568868107412</v>
      </c>
      <c r="W36" s="24">
        <f>VLOOKUP(C36,[1]Actuals!B$1:I$65536,8,0)</f>
        <v>90</v>
      </c>
      <c r="X36" s="24">
        <f t="shared" si="6"/>
        <v>-23.310849115194266</v>
      </c>
      <c r="Y36" s="24">
        <f>VLOOKUP(C36,'[1]Allocation '!C$1:K$65536,9,0)</f>
        <v>112.42260590381133</v>
      </c>
      <c r="Z36" s="24">
        <f>VLOOKUP(C36,[1]Actuals!B$1:J$65536,9,0)</f>
        <v>94</v>
      </c>
      <c r="AA36" s="24">
        <f t="shared" si="7"/>
        <v>-16.386923035366831</v>
      </c>
      <c r="AB36" s="24">
        <f>VLOOKUP(C36,'[1]Allocation '!C$1:L$65536,10,0)</f>
        <v>80.481479890672034</v>
      </c>
      <c r="AC36" s="24">
        <f>VLOOKUP(C36,[1]Actuals!B$1:K$65536,10,0)</f>
        <v>102</v>
      </c>
      <c r="AD36" s="24">
        <f t="shared" si="8"/>
        <v>26.737232141555101</v>
      </c>
      <c r="AE36" s="24">
        <f>VLOOKUP(C36,'[1]Allocation '!C$1:M$65536,11,0)</f>
        <v>123.74785585220292</v>
      </c>
      <c r="AF36" s="24">
        <f>VLOOKUP(C36,[1]Actuals!B$1:L$65536,11,0)</f>
        <v>155</v>
      </c>
      <c r="AG36" s="24">
        <f t="shared" si="9"/>
        <v>25.254695471348438</v>
      </c>
      <c r="AH36" s="24">
        <f>VLOOKUP(C36,'[1]Allocation '!C$1:N$65536,12,0)</f>
        <v>128.75905324426159</v>
      </c>
      <c r="AI36" s="24">
        <f>VLOOKUP(C36,[1]Actuals!B$1:M$65536,12,0)</f>
        <v>166</v>
      </c>
      <c r="AJ36" s="24">
        <f t="shared" si="10"/>
        <v>28.922973427810696</v>
      </c>
      <c r="AK36" s="24">
        <f>VLOOKUP(C36,'[1]Allocation '!C$1:O$65536,13,0)</f>
        <v>147.91929392371409</v>
      </c>
      <c r="AL36" s="24">
        <f>VLOOKUP(C36,[1]Actuals!B$1:N$65536,13,0)</f>
        <v>167</v>
      </c>
      <c r="AM36" s="24">
        <f t="shared" si="11"/>
        <v>12.899403161109147</v>
      </c>
      <c r="AN36" s="24">
        <f>VLOOKUP(C36,'[1]Allocation '!C$1:P$65536,14,0)</f>
        <v>154.21296922753453</v>
      </c>
      <c r="AO36" s="24">
        <f>VLOOKUP(C36,[1]Actuals!B$1:O$65536,14,0)</f>
        <v>172</v>
      </c>
      <c r="AP36" s="24">
        <f t="shared" si="12"/>
        <v>11.534069320863331</v>
      </c>
      <c r="AQ36" s="24">
        <f>VLOOKUP(C36,'[1]Allocation '!C$1:Q$65536,15,0)</f>
        <v>143.04494480545978</v>
      </c>
      <c r="AR36" s="24">
        <f>VLOOKUP(C36,[1]Actuals!B$1:P$65536,15,0)</f>
        <v>170</v>
      </c>
      <c r="AS36" s="24">
        <f t="shared" si="13"/>
        <v>18.843766363920743</v>
      </c>
      <c r="AT36" s="24">
        <f>VLOOKUP(C36,'[1]Allocation '!C$1:R$65536,16,0)</f>
        <v>129.71516561965257</v>
      </c>
      <c r="AU36" s="24">
        <f>VLOOKUP(C36,[1]Actuals!B$1:Q$65536,16,0)</f>
        <v>158</v>
      </c>
      <c r="AV36" s="24">
        <f t="shared" si="14"/>
        <v>21.805341145139103</v>
      </c>
      <c r="AW36" s="24">
        <f>VLOOKUP(C36,'[1]Allocation '!C$1:S$65536,17,0)</f>
        <v>133.45448179453453</v>
      </c>
      <c r="AX36" s="24">
        <f>VLOOKUP(C36,[1]Actuals!B$1:R$65536,17,0)</f>
        <v>154</v>
      </c>
      <c r="AY36" s="24">
        <f t="shared" si="15"/>
        <v>15.395150413230175</v>
      </c>
      <c r="AZ36" s="24">
        <f>VLOOKUP('[1]15.01.2024'!C36,'[1]Allocation '!C$1:T$65536,18,0)</f>
        <v>115.60002299377851</v>
      </c>
      <c r="BA36" s="24">
        <f>VLOOKUP(C36,[1]Actuals!B$1:S$65536,18,0)</f>
        <v>125</v>
      </c>
      <c r="BB36" s="24">
        <f t="shared" si="16"/>
        <v>8.1314663810468168</v>
      </c>
      <c r="BC36" s="24">
        <f>VLOOKUP(C36,'[1]Allocation '!C$1:U$65536,19,0)</f>
        <v>97.038117925693783</v>
      </c>
      <c r="BD36" s="24">
        <f>VLOOKUP(C36,[1]Actuals!B$1:T$65536,19,0)</f>
        <v>114</v>
      </c>
      <c r="BE36" s="24">
        <f t="shared" si="17"/>
        <v>17.479607433539314</v>
      </c>
      <c r="BF36" s="24">
        <f>VLOOKUP(C36,'[1]Allocation '!C$1:V$65536,20,0)</f>
        <v>72.358986625318408</v>
      </c>
      <c r="BG36" s="24">
        <f>VLOOKUP(C36,[1]Actuals!B$1:U$65536,20,0)</f>
        <v>93</v>
      </c>
      <c r="BH36" s="24">
        <f t="shared" si="18"/>
        <v>28.525846390805178</v>
      </c>
      <c r="BI36" s="24">
        <f>VLOOKUP(C36,'[1]Allocation '!C$1:W$65536,21,0)</f>
        <v>62.663386201899101</v>
      </c>
      <c r="BJ36" s="24">
        <f>VLOOKUP(C36,[1]Actuals!B$1:V$65536,21,0)</f>
        <v>85</v>
      </c>
      <c r="BK36" s="24">
        <f t="shared" si="19"/>
        <v>35.645398616240051</v>
      </c>
      <c r="BL36" s="24">
        <f>VLOOKUP(C36,'[1]Allocation '!C$1:X$65536,22,0)</f>
        <v>76.106060609622389</v>
      </c>
      <c r="BM36" s="24">
        <f>VLOOKUP(C36,[1]Actuals!B$1:W$65536,22,0)</f>
        <v>85</v>
      </c>
      <c r="BN36" s="24">
        <f t="shared" si="20"/>
        <v>11.686243275680878</v>
      </c>
      <c r="BO36" s="24">
        <f>VLOOKUP(C36,'[1]Allocation '!C$1:Y$65536,23,0)</f>
        <v>71.973852606350945</v>
      </c>
      <c r="BP36" s="24">
        <f>VLOOKUP(C36,[1]Actuals!B$1:X$65536,23,0)</f>
        <v>79</v>
      </c>
      <c r="BQ36" s="24">
        <f t="shared" si="21"/>
        <v>9.7620832277485601</v>
      </c>
      <c r="BR36" s="24">
        <f>VLOOKUP(C36,'[1]Allocation '!C$1:Z$65536,24,0)</f>
        <v>71.369009803614034</v>
      </c>
      <c r="BS36" s="24">
        <f>VLOOKUP(C36,[1]Actuals!B$1:Y$65536,24,0)</f>
        <v>71</v>
      </c>
      <c r="BT36" s="24">
        <f t="shared" si="22"/>
        <v>-0.51704486951610751</v>
      </c>
      <c r="BU36" s="24">
        <f>VLOOKUP(C36,'[1]Allocation '!C$1:AA$65536,25,0)</f>
        <v>76.619566898643228</v>
      </c>
      <c r="BV36" s="24">
        <f>VLOOKUP(C36,[1]Actuals!B$1:Z$65536,25,0)</f>
        <v>88</v>
      </c>
      <c r="BW36" s="24">
        <f t="shared" si="23"/>
        <v>14.853168142299033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f>VLOOKUP(C37,'[1]Allocation '!C$1:D$65536,2,0)</f>
        <v>62.491573218153313</v>
      </c>
      <c r="E37" s="24">
        <f>VLOOKUP(C37,[1]Actuals!B$1:C$65536,2,0)</f>
        <v>59</v>
      </c>
      <c r="F37" s="24">
        <f t="shared" si="0"/>
        <v>-5.58727047239553</v>
      </c>
      <c r="G37" s="24">
        <f>VLOOKUP(C37,'[1]Allocation '!C$1:E$65536,3,0)</f>
        <v>63.322992583066785</v>
      </c>
      <c r="H37" s="24">
        <f>VLOOKUP(C37,[1]Actuals!B$1:D$65536,3,0)</f>
        <v>65</v>
      </c>
      <c r="I37" s="24">
        <f t="shared" si="1"/>
        <v>2.6483388553270362</v>
      </c>
      <c r="J37" s="24">
        <f>VLOOKUP(C37,'[1]Allocation '!C$1:F$65536,4,0)</f>
        <v>61.866772264191738</v>
      </c>
      <c r="K37" s="24">
        <f>VLOOKUP(C37,[1]Actuals!B$1:E$65536,4,0)</f>
        <v>58</v>
      </c>
      <c r="L37" s="24">
        <f t="shared" si="2"/>
        <v>-6.2501600175282004</v>
      </c>
      <c r="M37" s="24">
        <f>VLOOKUP(C37,'[1]Allocation '!C$1:G$65536,5,0)</f>
        <v>78.177063856423729</v>
      </c>
      <c r="N37" s="24">
        <f>VLOOKUP(C37,[1]Actuals!B$1:F$65536,5,0)</f>
        <v>63</v>
      </c>
      <c r="O37" s="24">
        <f t="shared" si="3"/>
        <v>-19.413704106740568</v>
      </c>
      <c r="P37" s="24">
        <f>VLOOKUP(C37,'[1]Allocation '!C$1:H$65536,6,0)</f>
        <v>76.704146070310387</v>
      </c>
      <c r="Q37" s="24">
        <f>VLOOKUP(C37,[1]Actuals!B$1:G$65536,6,0)</f>
        <v>57</v>
      </c>
      <c r="R37" s="24">
        <f t="shared" si="4"/>
        <v>-25.688501964742166</v>
      </c>
      <c r="S37" s="24">
        <f>VLOOKUP(C37,'[1]Allocation '!C$1:I$65536,7,0)</f>
        <v>77.717588264411546</v>
      </c>
      <c r="T37" s="24">
        <f>VLOOKUP(C37,[1]Actuals!B$1:H$65536,7,0)</f>
        <v>44</v>
      </c>
      <c r="U37" s="24">
        <f t="shared" si="5"/>
        <v>-43.384758865261276</v>
      </c>
      <c r="V37" s="25">
        <f>VLOOKUP(C37,'[1]Allocation '!C$1:J$65536,8,0)</f>
        <v>87.146203077283076</v>
      </c>
      <c r="W37" s="24">
        <f>VLOOKUP(C37,[1]Actuals!B$1:I$65536,8,0)</f>
        <v>50</v>
      </c>
      <c r="X37" s="24">
        <f t="shared" si="6"/>
        <v>-42.625153782478677</v>
      </c>
      <c r="Y37" s="24">
        <f>VLOOKUP(C37,'[1]Allocation '!C$1:K$65536,9,0)</f>
        <v>72.84984862566975</v>
      </c>
      <c r="Z37" s="24">
        <f>VLOOKUP(C37,[1]Actuals!B$1:J$65536,9,0)</f>
        <v>55</v>
      </c>
      <c r="AA37" s="24">
        <f t="shared" si="7"/>
        <v>-24.502245320218943</v>
      </c>
      <c r="AB37" s="24">
        <f>VLOOKUP(C37,'[1]Allocation '!C$1:L$65536,10,0)</f>
        <v>69.54224961427002</v>
      </c>
      <c r="AC37" s="24">
        <f>VLOOKUP(C37,[1]Actuals!B$1:K$65536,10,0)</f>
        <v>65</v>
      </c>
      <c r="AD37" s="24">
        <f t="shared" si="8"/>
        <v>-6.5316403186041789</v>
      </c>
      <c r="AE37" s="24">
        <f>VLOOKUP(C37,'[1]Allocation '!C$1:M$65536,11,0)</f>
        <v>71.766561751495587</v>
      </c>
      <c r="AF37" s="24">
        <f>VLOOKUP(C37,[1]Actuals!B$1:L$65536,11,0)</f>
        <v>95</v>
      </c>
      <c r="AG37" s="24">
        <f t="shared" si="9"/>
        <v>32.373625935925851</v>
      </c>
      <c r="AH37" s="24">
        <f>VLOOKUP(C37,'[1]Allocation '!C$1:N$65536,12,0)</f>
        <v>83.46880486473934</v>
      </c>
      <c r="AI37" s="24">
        <f>VLOOKUP(C37,[1]Actuals!B$1:M$65536,12,0)</f>
        <v>104</v>
      </c>
      <c r="AJ37" s="24">
        <f t="shared" si="10"/>
        <v>24.597447116358413</v>
      </c>
      <c r="AK37" s="24">
        <f>VLOOKUP(C37,'[1]Allocation '!C$1:O$65536,13,0)</f>
        <v>88.340689426662578</v>
      </c>
      <c r="AL37" s="24">
        <f>VLOOKUP(C37,[1]Actuals!B$1:N$65536,13,0)</f>
        <v>101</v>
      </c>
      <c r="AM37" s="24">
        <f t="shared" si="11"/>
        <v>14.33010162757078</v>
      </c>
      <c r="AN37" s="24">
        <f>VLOOKUP(C37,'[1]Allocation '!C$1:P$65536,14,0)</f>
        <v>87.909865699762122</v>
      </c>
      <c r="AO37" s="24">
        <f>VLOOKUP(C37,[1]Actuals!B$1:O$65536,14,0)</f>
        <v>94</v>
      </c>
      <c r="AP37" s="24">
        <f t="shared" si="12"/>
        <v>6.9277028826747005</v>
      </c>
      <c r="AQ37" s="24">
        <f>VLOOKUP(C37,'[1]Allocation '!C$1:Q$65536,15,0)</f>
        <v>78.144923551130816</v>
      </c>
      <c r="AR37" s="24">
        <f>VLOOKUP(C37,[1]Actuals!B$1:P$65536,15,0)</f>
        <v>91</v>
      </c>
      <c r="AS37" s="24">
        <f t="shared" si="13"/>
        <v>16.450302674437975</v>
      </c>
      <c r="AT37" s="24">
        <f>VLOOKUP(C37,'[1]Allocation '!C$1:R$65536,16,0)</f>
        <v>83.515243618132473</v>
      </c>
      <c r="AU37" s="24">
        <f>VLOOKUP(C37,[1]Actuals!B$1:Q$65536,16,0)</f>
        <v>75</v>
      </c>
      <c r="AV37" s="24">
        <f t="shared" si="14"/>
        <v>-10.196035177802774</v>
      </c>
      <c r="AW37" s="24">
        <f>VLOOKUP(C37,'[1]Allocation '!C$1:S$65536,17,0)</f>
        <v>69.830833497140162</v>
      </c>
      <c r="AX37" s="24">
        <f>VLOOKUP(C37,[1]Actuals!B$1:R$65536,17,0)</f>
        <v>65</v>
      </c>
      <c r="AY37" s="24">
        <f t="shared" si="15"/>
        <v>-6.9179089740322279</v>
      </c>
      <c r="AZ37" s="24">
        <f>VLOOKUP('[1]15.01.2024'!C37,'[1]Allocation '!C$1:T$65536,18,0)</f>
        <v>68.373184331686062</v>
      </c>
      <c r="BA37" s="24">
        <f>VLOOKUP(C37,[1]Actuals!B$1:S$65536,18,0)</f>
        <v>64</v>
      </c>
      <c r="BB37" s="24">
        <f t="shared" si="16"/>
        <v>-6.39605186511608</v>
      </c>
      <c r="BC37" s="24">
        <f>VLOOKUP(C37,'[1]Allocation '!C$1:U$65536,19,0)</f>
        <v>56.494794682766923</v>
      </c>
      <c r="BD37" s="24">
        <f>VLOOKUP(C37,[1]Actuals!B$1:T$65536,19,0)</f>
        <v>59</v>
      </c>
      <c r="BE37" s="24">
        <f t="shared" si="17"/>
        <v>4.4344002510327929</v>
      </c>
      <c r="BF37" s="24">
        <f>VLOOKUP(C37,'[1]Allocation '!C$1:V$65536,20,0)</f>
        <v>53.205137224498827</v>
      </c>
      <c r="BG37" s="24">
        <f>VLOOKUP(C37,[1]Actuals!B$1:U$65536,20,0)</f>
        <v>56</v>
      </c>
      <c r="BH37" s="24">
        <f t="shared" si="18"/>
        <v>5.2529942056314267</v>
      </c>
      <c r="BI37" s="24">
        <f>VLOOKUP(C37,'[1]Allocation '!C$1:W$65536,21,0)</f>
        <v>45.376934835857973</v>
      </c>
      <c r="BJ37" s="24">
        <f>VLOOKUP(C37,[1]Actuals!B$1:V$65536,21,0)</f>
        <v>59</v>
      </c>
      <c r="BK37" s="24">
        <f t="shared" si="19"/>
        <v>30.022003939712437</v>
      </c>
      <c r="BL37" s="24">
        <f>VLOOKUP(C37,'[1]Allocation '!C$1:X$65536,22,0)</f>
        <v>42.281144783123551</v>
      </c>
      <c r="BM37" s="24">
        <f>VLOOKUP(C37,[1]Actuals!B$1:W$65536,22,0)</f>
        <v>56</v>
      </c>
      <c r="BN37" s="24">
        <f t="shared" si="20"/>
        <v>32.446744966925081</v>
      </c>
      <c r="BO37" s="24">
        <f>VLOOKUP(C37,'[1]Allocation '!C$1:Y$65536,23,0)</f>
        <v>61.341351653140009</v>
      </c>
      <c r="BP37" s="24">
        <f>VLOOKUP(C37,[1]Actuals!B$1:X$65536,23,0)</f>
        <v>52</v>
      </c>
      <c r="BQ37" s="24">
        <f t="shared" si="21"/>
        <v>-15.228473780560774</v>
      </c>
      <c r="BR37" s="24">
        <f>VLOOKUP(C37,'[1]Allocation '!C$1:Z$65536,24,0)</f>
        <v>60.795823166041586</v>
      </c>
      <c r="BS37" s="24">
        <f>VLOOKUP(C37,[1]Actuals!B$1:Y$65536,24,0)</f>
        <v>47</v>
      </c>
      <c r="BT37" s="24">
        <f t="shared" si="22"/>
        <v>-22.692057525668062</v>
      </c>
      <c r="BU37" s="24">
        <f>VLOOKUP(C37,'[1]Allocation '!C$1:AA$65536,25,0)</f>
        <v>59.592996476722512</v>
      </c>
      <c r="BV37" s="24">
        <f>VLOOKUP(C37,[1]Actuals!B$1:Z$65536,25,0)</f>
        <v>45</v>
      </c>
      <c r="BW37" s="24">
        <f t="shared" si="23"/>
        <v>-24.487770945404044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f>VLOOKUP(C38,'[1]Allocation '!C$1:D$65536,2,0)</f>
        <v>29.876108291966446</v>
      </c>
      <c r="E38" s="24">
        <f>VLOOKUP(C38,[1]Actuals!B$1:C$65536,2,0)</f>
        <v>25</v>
      </c>
      <c r="F38" s="24">
        <f t="shared" si="0"/>
        <v>-16.32109592157828</v>
      </c>
      <c r="G38" s="24">
        <f>VLOOKUP(C38,'[1]Allocation '!C$1:E$65536,3,0)</f>
        <v>29.691447633393537</v>
      </c>
      <c r="H38" s="24">
        <f>VLOOKUP(C38,[1]Actuals!B$1:D$65536,3,0)</f>
        <v>26</v>
      </c>
      <c r="I38" s="24">
        <f t="shared" si="1"/>
        <v>-12.432696711095419</v>
      </c>
      <c r="J38" s="24">
        <f>VLOOKUP(C38,'[1]Allocation '!C$1:F$65536,4,0)</f>
        <v>31.764432326689487</v>
      </c>
      <c r="K38" s="24">
        <f>VLOOKUP(C38,[1]Actuals!B$1:E$65536,4,0)</f>
        <v>26</v>
      </c>
      <c r="L38" s="24">
        <f t="shared" si="2"/>
        <v>-18.147443239040754</v>
      </c>
      <c r="M38" s="24">
        <f>VLOOKUP(C38,'[1]Allocation '!C$1:G$65536,5,0)</f>
        <v>36.96520426791394</v>
      </c>
      <c r="N38" s="24">
        <f>VLOOKUP(C38,[1]Actuals!B$1:F$65536,5,0)</f>
        <v>30</v>
      </c>
      <c r="O38" s="24">
        <f t="shared" si="3"/>
        <v>-18.842596452144555</v>
      </c>
      <c r="P38" s="24">
        <f>VLOOKUP(C38,'[1]Allocation '!C$1:H$65536,6,0)</f>
        <v>35.984661119404869</v>
      </c>
      <c r="Q38" s="24">
        <f>VLOOKUP(C38,[1]Actuals!B$1:G$65536,6,0)</f>
        <v>29</v>
      </c>
      <c r="R38" s="24">
        <f t="shared" si="4"/>
        <v>-19.410106701375501</v>
      </c>
      <c r="S38" s="24">
        <f>VLOOKUP(C38,'[1]Allocation '!C$1:I$65536,7,0)</f>
        <v>34.694180752636036</v>
      </c>
      <c r="T38" s="24">
        <f>VLOOKUP(C38,[1]Actuals!B$1:H$65536,7,0)</f>
        <v>28</v>
      </c>
      <c r="U38" s="24">
        <f t="shared" si="5"/>
        <v>-19.294822957096105</v>
      </c>
      <c r="V38" s="25">
        <f>VLOOKUP(C38,'[1]Allocation '!C$1:J$65536,8,0)</f>
        <v>42.682273684962638</v>
      </c>
      <c r="W38" s="24">
        <f>VLOOKUP(C38,[1]Actuals!B$1:I$65536,8,0)</f>
        <v>26</v>
      </c>
      <c r="X38" s="24">
        <f t="shared" si="6"/>
        <v>-39.08478214655176</v>
      </c>
      <c r="Y38" s="24">
        <f>VLOOKUP(C38,'[1]Allocation '!C$1:K$65536,9,0)</f>
        <v>37.923892391552357</v>
      </c>
      <c r="Z38" s="24">
        <f>VLOOKUP(C38,[1]Actuals!B$1:J$65536,9,0)</f>
        <v>29</v>
      </c>
      <c r="AA38" s="24">
        <f t="shared" si="7"/>
        <v>-23.531056093651863</v>
      </c>
      <c r="AB38" s="24">
        <f>VLOOKUP(C38,'[1]Allocation '!C$1:L$65536,10,0)</f>
        <v>35.734818902913275</v>
      </c>
      <c r="AC38" s="24">
        <f>VLOOKUP(C38,[1]Actuals!B$1:K$65536,10,0)</f>
        <v>32</v>
      </c>
      <c r="AD38" s="24">
        <f t="shared" si="8"/>
        <v>-10.451484063932936</v>
      </c>
      <c r="AE38" s="24">
        <f>VLOOKUP(C38,'[1]Allocation '!C$1:M$65536,11,0)</f>
        <v>37.987713889513458</v>
      </c>
      <c r="AF38" s="24">
        <f>VLOOKUP(C38,[1]Actuals!B$1:L$65536,11,0)</f>
        <v>32</v>
      </c>
      <c r="AG38" s="24">
        <f t="shared" si="9"/>
        <v>-15.76223804077447</v>
      </c>
      <c r="AH38" s="24">
        <f>VLOOKUP(C38,'[1]Allocation '!C$1:N$65536,12,0)</f>
        <v>41.896598914169616</v>
      </c>
      <c r="AI38" s="24">
        <f>VLOOKUP(C38,[1]Actuals!B$1:M$65536,12,0)</f>
        <v>35</v>
      </c>
      <c r="AJ38" s="24">
        <f t="shared" si="10"/>
        <v>-16.460999443649722</v>
      </c>
      <c r="AK38" s="24">
        <f>VLOOKUP(C38,'[1]Allocation '!C$1:O$65536,13,0)</f>
        <v>43.855331402197457</v>
      </c>
      <c r="AL38" s="24">
        <f>VLOOKUP(C38,[1]Actuals!B$1:N$65536,13,0)</f>
        <v>34</v>
      </c>
      <c r="AM38" s="24">
        <f t="shared" si="11"/>
        <v>-22.472367867464428</v>
      </c>
      <c r="AN38" s="24">
        <f>VLOOKUP(C38,'[1]Allocation '!C$1:P$65536,14,0)</f>
        <v>46.57457623740008</v>
      </c>
      <c r="AO38" s="24">
        <f>VLOOKUP(C38,[1]Actuals!B$1:O$65536,14,0)</f>
        <v>31</v>
      </c>
      <c r="AP38" s="24">
        <f t="shared" si="12"/>
        <v>-33.440081468510421</v>
      </c>
      <c r="AQ38" s="24">
        <f>VLOOKUP(C38,'[1]Allocation '!C$1:Q$65536,15,0)</f>
        <v>47.269584641474985</v>
      </c>
      <c r="AR38" s="24">
        <f>VLOOKUP(C38,[1]Actuals!B$1:P$65536,15,0)</f>
        <v>28</v>
      </c>
      <c r="AS38" s="24">
        <f t="shared" si="13"/>
        <v>-40.765292920656613</v>
      </c>
      <c r="AT38" s="24">
        <f>VLOOKUP(C38,'[1]Allocation '!C$1:R$65536,16,0)</f>
        <v>43.65300322451322</v>
      </c>
      <c r="AU38" s="24">
        <f>VLOOKUP(C38,[1]Actuals!B$1:Q$65536,16,0)</f>
        <v>28</v>
      </c>
      <c r="AV38" s="24">
        <f t="shared" si="14"/>
        <v>-35.857792289817347</v>
      </c>
      <c r="AW38" s="24">
        <f>VLOOKUP(C38,'[1]Allocation '!C$1:S$65536,17,0)</f>
        <v>41.510551023299982</v>
      </c>
      <c r="AX38" s="24">
        <f>VLOOKUP(C38,[1]Actuals!B$1:R$65536,17,0)</f>
        <v>25</v>
      </c>
      <c r="AY38" s="24">
        <f t="shared" si="15"/>
        <v>-39.774348006203446</v>
      </c>
      <c r="AZ38" s="24">
        <f>VLOOKUP('[1]15.01.2024'!C38,'[1]Allocation '!C$1:T$65536,18,0)</f>
        <v>35.995779517574931</v>
      </c>
      <c r="BA38" s="24">
        <f>VLOOKUP(C38,[1]Actuals!B$1:S$65536,18,0)</f>
        <v>27</v>
      </c>
      <c r="BB38" s="24">
        <f t="shared" si="16"/>
        <v>-24.991206297345897</v>
      </c>
      <c r="BC38" s="24">
        <f>VLOOKUP(C38,'[1]Allocation '!C$1:U$65536,19,0)</f>
        <v>32.83344538033748</v>
      </c>
      <c r="BD38" s="24">
        <f>VLOOKUP(C38,[1]Actuals!B$1:T$65536,19,0)</f>
        <v>28</v>
      </c>
      <c r="BE38" s="24">
        <f t="shared" si="17"/>
        <v>-14.721103205428509</v>
      </c>
      <c r="BF38" s="24">
        <f>VLOOKUP(C38,'[1]Allocation '!C$1:V$65536,20,0)</f>
        <v>32.041315972975958</v>
      </c>
      <c r="BG38" s="24">
        <f>VLOOKUP(C38,[1]Actuals!B$1:U$65536,20,0)</f>
        <v>28</v>
      </c>
      <c r="BH38" s="24">
        <f t="shared" si="18"/>
        <v>-12.612827689051393</v>
      </c>
      <c r="BI38" s="24">
        <f>VLOOKUP(C38,'[1]Allocation '!C$1:W$65536,21,0)</f>
        <v>28.690707475582158</v>
      </c>
      <c r="BJ38" s="24">
        <f>VLOOKUP(C38,[1]Actuals!B$1:V$65536,21,0)</f>
        <v>29</v>
      </c>
      <c r="BK38" s="24">
        <f t="shared" si="19"/>
        <v>1.078023344949133</v>
      </c>
      <c r="BL38" s="24">
        <f>VLOOKUP(C38,'[1]Allocation '!C$1:X$65536,22,0)</f>
        <v>31.903045609084131</v>
      </c>
      <c r="BM38" s="24">
        <f>VLOOKUP(C38,[1]Actuals!B$1:W$65536,22,0)</f>
        <v>27</v>
      </c>
      <c r="BN38" s="24">
        <f t="shared" si="20"/>
        <v>-15.368581636883061</v>
      </c>
      <c r="BO38" s="24">
        <f>VLOOKUP(C38,'[1]Allocation '!C$1:Y$65536,23,0)</f>
        <v>30.534361711785252</v>
      </c>
      <c r="BP38" s="24">
        <f>VLOOKUP(C38,[1]Actuals!B$1:X$65536,23,0)</f>
        <v>27</v>
      </c>
      <c r="BQ38" s="24">
        <f t="shared" si="21"/>
        <v>-11.575030600430416</v>
      </c>
      <c r="BR38" s="24">
        <f>VLOOKUP(C38,'[1]Allocation '!C$1:Z$65536,24,0)</f>
        <v>35.978204530628474</v>
      </c>
      <c r="BS38" s="24">
        <f>VLOOKUP(C38,[1]Actuals!B$1:Y$65536,24,0)</f>
        <v>25</v>
      </c>
      <c r="BT38" s="24">
        <f t="shared" si="22"/>
        <v>-30.513486356115017</v>
      </c>
      <c r="BU38" s="24">
        <f>VLOOKUP(C38,'[1]Allocation '!C$1:AA$65536,25,0)</f>
        <v>34.273855645607071</v>
      </c>
      <c r="BV38" s="24">
        <f>VLOOKUP(C38,[1]Actuals!B$1:Z$65536,25,0)</f>
        <v>24</v>
      </c>
      <c r="BW38" s="24">
        <f t="shared" si="23"/>
        <v>-29.975780232720577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f>VLOOKUP(C39,'[1]Allocation '!C$1:D$65536,2,0)</f>
        <v>56.499230580796151</v>
      </c>
      <c r="E39" s="24">
        <f>VLOOKUP(C39,[1]Actuals!B$1:C$65536,2,0)</f>
        <v>29</v>
      </c>
      <c r="F39" s="24">
        <f t="shared" si="0"/>
        <v>-48.671867383169328</v>
      </c>
      <c r="G39" s="24">
        <f>VLOOKUP(C39,'[1]Allocation '!C$1:E$65536,3,0)</f>
        <v>64.167299150841018</v>
      </c>
      <c r="H39" s="24">
        <f>VLOOKUP(C39,[1]Actuals!B$1:D$65536,3,0)</f>
        <v>54.2</v>
      </c>
      <c r="I39" s="24">
        <f t="shared" si="1"/>
        <v>-15.533300111962678</v>
      </c>
      <c r="J39" s="24">
        <f>VLOOKUP(C39,'[1]Allocation '!C$1:F$65536,4,0)</f>
        <v>69.715541879798153</v>
      </c>
      <c r="K39" s="24">
        <f>VLOOKUP(C39,[1]Actuals!B$1:E$65536,4,0)</f>
        <v>53.2</v>
      </c>
      <c r="L39" s="24">
        <f t="shared" si="2"/>
        <v>-23.689899604128225</v>
      </c>
      <c r="M39" s="24">
        <f>VLOOKUP(C39,'[1]Allocation '!C$1:G$65536,5,0)</f>
        <v>71.903595769179844</v>
      </c>
      <c r="N39" s="24">
        <f>VLOOKUP(C39,[1]Actuals!B$1:F$65536,5,0)</f>
        <v>53</v>
      </c>
      <c r="O39" s="24">
        <f t="shared" si="3"/>
        <v>-26.290195319108818</v>
      </c>
      <c r="P39" s="24">
        <f>VLOOKUP(C39,'[1]Allocation '!C$1:H$65536,6,0)</f>
        <v>85.226828967011528</v>
      </c>
      <c r="Q39" s="24">
        <f>VLOOKUP(C39,[1]Actuals!B$1:G$65536,6,0)</f>
        <v>68</v>
      </c>
      <c r="R39" s="24">
        <f t="shared" si="4"/>
        <v>-20.212917898986316</v>
      </c>
      <c r="S39" s="24">
        <f>VLOOKUP(C39,'[1]Allocation '!C$1:I$65536,7,0)</f>
        <v>88.539024605025801</v>
      </c>
      <c r="T39" s="24">
        <f>VLOOKUP(C39,[1]Actuals!B$1:H$65536,7,0)</f>
        <v>69.3</v>
      </c>
      <c r="U39" s="24">
        <f t="shared" si="5"/>
        <v>-21.729429131223711</v>
      </c>
      <c r="V39" s="25">
        <f>VLOOKUP(C39,'[1]Allocation '!C$1:J$65536,8,0)</f>
        <v>85.98425370291929</v>
      </c>
      <c r="W39" s="24">
        <f>VLOOKUP(C39,[1]Actuals!B$1:I$65536,8,0)</f>
        <v>73.3</v>
      </c>
      <c r="X39" s="24">
        <f t="shared" si="6"/>
        <v>-14.751833221399052</v>
      </c>
      <c r="Y39" s="24">
        <f>VLOOKUP(C39,'[1]Allocation '!C$1:K$65536,9,0)</f>
        <v>58.459755069981895</v>
      </c>
      <c r="Z39" s="24">
        <f>VLOOKUP(C39,[1]Actuals!B$1:J$65536,9,0)</f>
        <v>34.700000000000003</v>
      </c>
      <c r="AA39" s="24">
        <f t="shared" si="7"/>
        <v>-40.642926131899124</v>
      </c>
      <c r="AB39" s="24">
        <f>VLOOKUP(C39,'[1]Allocation '!C$1:L$65536,10,0)</f>
        <v>49.617223039394901</v>
      </c>
      <c r="AC39" s="24">
        <f>VLOOKUP(C39,[1]Actuals!B$1:K$65536,10,0)</f>
        <v>41.2</v>
      </c>
      <c r="AD39" s="24">
        <f t="shared" si="8"/>
        <v>-16.964317073351367</v>
      </c>
      <c r="AE39" s="24">
        <f>VLOOKUP(C39,'[1]Allocation '!C$1:M$65536,11,0)</f>
        <v>78.421606324942545</v>
      </c>
      <c r="AF39" s="24">
        <f>VLOOKUP(C39,[1]Actuals!B$1:L$65536,11,0)</f>
        <v>44</v>
      </c>
      <c r="AG39" s="24">
        <f t="shared" si="9"/>
        <v>-43.893013594130515</v>
      </c>
      <c r="AH39" s="24">
        <f>VLOOKUP(C39,'[1]Allocation '!C$1:N$65536,12,0)</f>
        <v>102.5580831073479</v>
      </c>
      <c r="AI39" s="24">
        <f>VLOOKUP(C39,[1]Actuals!B$1:M$65536,12,0)</f>
        <v>114.80000000000001</v>
      </c>
      <c r="AJ39" s="24">
        <f t="shared" si="10"/>
        <v>11.936569524060291</v>
      </c>
      <c r="AK39" s="24">
        <f>VLOOKUP(C39,'[1]Allocation '!C$1:O$65536,13,0)</f>
        <v>117.51366128383953</v>
      </c>
      <c r="AL39" s="24">
        <f>VLOOKUP(C39,[1]Actuals!B$1:N$65536,13,0)</f>
        <v>116.3</v>
      </c>
      <c r="AM39" s="24">
        <f t="shared" si="11"/>
        <v>-1.0327831424706284</v>
      </c>
      <c r="AN39" s="24">
        <f>VLOOKUP(C39,'[1]Allocation '!C$1:P$65536,14,0)</f>
        <v>127.09860101170426</v>
      </c>
      <c r="AO39" s="24">
        <f>VLOOKUP(C39,[1]Actuals!B$1:O$65536,14,0)</f>
        <v>118.3</v>
      </c>
      <c r="AP39" s="24">
        <f t="shared" si="12"/>
        <v>-6.9226576387682019</v>
      </c>
      <c r="AQ39" s="24">
        <f>VLOOKUP(C39,'[1]Allocation '!C$1:Q$65536,15,0)</f>
        <v>113.90615975249575</v>
      </c>
      <c r="AR39" s="24">
        <f>VLOOKUP(C39,[1]Actuals!B$1:P$65536,15,0)</f>
        <v>121.7</v>
      </c>
      <c r="AS39" s="24">
        <f t="shared" si="13"/>
        <v>6.8423343078542169</v>
      </c>
      <c r="AT39" s="24">
        <f>VLOOKUP(C39,'[1]Allocation '!C$1:R$65536,16,0)</f>
        <v>113.72288492681869</v>
      </c>
      <c r="AU39" s="24">
        <f>VLOOKUP(C39,[1]Actuals!B$1:Q$65536,16,0)</f>
        <v>111.6</v>
      </c>
      <c r="AV39" s="24">
        <f t="shared" si="14"/>
        <v>-1.8667174405439919</v>
      </c>
      <c r="AW39" s="24">
        <f>VLOOKUP(C39,'[1]Allocation '!C$1:S$65536,17,0)</f>
        <v>100.86675949586912</v>
      </c>
      <c r="AX39" s="24">
        <f>VLOOKUP(C39,[1]Actuals!B$1:R$65536,17,0)</f>
        <v>112.39999999999999</v>
      </c>
      <c r="AY39" s="24">
        <f t="shared" si="15"/>
        <v>11.434134061383428</v>
      </c>
      <c r="AZ39" s="24">
        <f>VLOOKUP('[1]15.01.2024'!C39,'[1]Allocation '!C$1:T$65536,18,0)</f>
        <v>93.748799135198425</v>
      </c>
      <c r="BA39" s="24">
        <f>VLOOKUP(C39,[1]Actuals!B$1:S$65536,18,0)</f>
        <v>111.6</v>
      </c>
      <c r="BB39" s="24">
        <f t="shared" si="16"/>
        <v>19.041524829622329</v>
      </c>
      <c r="BC39" s="24">
        <f>VLOOKUP(C39,'[1]Allocation '!C$1:U$65536,19,0)</f>
        <v>57.491761647756931</v>
      </c>
      <c r="BD39" s="24">
        <f>VLOOKUP(C39,[1]Actuals!B$1:T$65536,19,0)</f>
        <v>86.199999999999989</v>
      </c>
      <c r="BE39" s="24">
        <f t="shared" si="17"/>
        <v>49.934525451027163</v>
      </c>
      <c r="BF39" s="24">
        <f>VLOOKUP(C39,'[1]Allocation '!C$1:V$65536,20,0)</f>
        <v>39.726502460959125</v>
      </c>
      <c r="BG39" s="24">
        <f>VLOOKUP(C39,[1]Actuals!B$1:U$65536,20,0)</f>
        <v>27.400000000000002</v>
      </c>
      <c r="BH39" s="24">
        <f t="shared" si="18"/>
        <v>-31.028411003643942</v>
      </c>
      <c r="BI39" s="24">
        <f>VLOOKUP(C39,'[1]Allocation '!C$1:W$65536,21,0)</f>
        <v>43.576262818562022</v>
      </c>
      <c r="BJ39" s="24">
        <f>VLOOKUP(C39,[1]Actuals!B$1:V$65536,21,0)</f>
        <v>28.2</v>
      </c>
      <c r="BK39" s="24">
        <f t="shared" si="19"/>
        <v>-35.285868553216666</v>
      </c>
      <c r="BL39" s="24">
        <f>VLOOKUP(C39,'[1]Allocation '!C$1:X$65536,22,0)</f>
        <v>43.04989287008943</v>
      </c>
      <c r="BM39" s="24">
        <f>VLOOKUP(C39,[1]Actuals!B$1:W$65536,22,0)</f>
        <v>26</v>
      </c>
      <c r="BN39" s="24">
        <f t="shared" si="20"/>
        <v>-39.60496004378097</v>
      </c>
      <c r="BO39" s="24">
        <f>VLOOKUP(C39,'[1]Allocation '!C$1:Y$65536,23,0)</f>
        <v>43.756830845906542</v>
      </c>
      <c r="BP39" s="24">
        <f>VLOOKUP(C39,[1]Actuals!B$1:X$65536,23,0)</f>
        <v>27.2</v>
      </c>
      <c r="BQ39" s="24">
        <f t="shared" si="21"/>
        <v>-37.838276963459379</v>
      </c>
      <c r="BR39" s="24">
        <f>VLOOKUP(C39,'[1]Allocation '!C$1:Z$65536,24,0)</f>
        <v>44.936043209682907</v>
      </c>
      <c r="BS39" s="24">
        <f>VLOOKUP(C39,[1]Actuals!B$1:Y$65536,24,0)</f>
        <v>33.200000000000003</v>
      </c>
      <c r="BT39" s="24">
        <f t="shared" si="22"/>
        <v>-26.117215427534568</v>
      </c>
      <c r="BU39" s="24">
        <f>VLOOKUP(C39,'[1]Allocation '!C$1:AA$65536,25,0)</f>
        <v>45.40418779178858</v>
      </c>
      <c r="BV39" s="24">
        <f>VLOOKUP(C39,[1]Actuals!B$1:Z$65536,25,0)</f>
        <v>29</v>
      </c>
      <c r="BW39" s="24">
        <f t="shared" si="23"/>
        <v>-36.129239591320925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f>VLOOKUP(C40,'[1]Allocation '!C$1:D$65536,2,0)</f>
        <v>30.603749897931245</v>
      </c>
      <c r="E40" s="24">
        <f>VLOOKUP(C40,[1]Actuals!B$1:C$65536,2,0)</f>
        <v>7</v>
      </c>
      <c r="F40" s="24">
        <f t="shared" si="0"/>
        <v>-77.126985995682887</v>
      </c>
      <c r="G40" s="24">
        <f>VLOOKUP(C40,'[1]Allocation '!C$1:E$65536,3,0)</f>
        <v>31.661496291533393</v>
      </c>
      <c r="H40" s="24">
        <f>VLOOKUP(C40,[1]Actuals!B$1:D$65536,3,0)</f>
        <v>31</v>
      </c>
      <c r="I40" s="24">
        <f t="shared" si="1"/>
        <v>-2.0892767841495967</v>
      </c>
      <c r="J40" s="24">
        <f>VLOOKUP(C40,'[1]Allocation '!C$1:F$65536,4,0)</f>
        <v>35.550309435393757</v>
      </c>
      <c r="K40" s="24">
        <f>VLOOKUP(C40,[1]Actuals!B$1:E$65536,4,0)</f>
        <v>35</v>
      </c>
      <c r="L40" s="24">
        <f t="shared" si="2"/>
        <v>-1.5479736861189481</v>
      </c>
      <c r="M40" s="24">
        <f>VLOOKUP(C40,'[1]Allocation '!C$1:G$65536,5,0)</f>
        <v>35.71051065046516</v>
      </c>
      <c r="N40" s="24">
        <f>VLOOKUP(C40,[1]Actuals!B$1:F$65536,5,0)</f>
        <v>32</v>
      </c>
      <c r="O40" s="24">
        <f t="shared" si="3"/>
        <v>-10.390528118692213</v>
      </c>
      <c r="P40" s="24">
        <f>VLOOKUP(C40,'[1]Allocation '!C$1:H$65536,6,0)</f>
        <v>34.564213969954679</v>
      </c>
      <c r="Q40" s="24">
        <f>VLOOKUP(C40,[1]Actuals!B$1:G$65536,6,0)</f>
        <v>29</v>
      </c>
      <c r="R40" s="24">
        <f t="shared" si="4"/>
        <v>-16.098193278144361</v>
      </c>
      <c r="S40" s="24">
        <f>VLOOKUP(C40,'[1]Allocation '!C$1:I$65536,7,0)</f>
        <v>34.923726371982404</v>
      </c>
      <c r="T40" s="24">
        <f>VLOOKUP(C40,[1]Actuals!B$1:H$65536,7,0)</f>
        <v>22</v>
      </c>
      <c r="U40" s="24">
        <f t="shared" si="5"/>
        <v>-37.005576765572407</v>
      </c>
      <c r="V40" s="25">
        <f>VLOOKUP(C40,'[1]Allocation '!C$1:J$65536,8,0)</f>
        <v>36.601405292458892</v>
      </c>
      <c r="W40" s="24">
        <f>VLOOKUP(C40,[1]Actuals!B$1:I$65536,8,0)</f>
        <v>13</v>
      </c>
      <c r="X40" s="24">
        <f t="shared" si="6"/>
        <v>-64.482238055820133</v>
      </c>
      <c r="Y40" s="24">
        <f>VLOOKUP(C40,'[1]Allocation '!C$1:K$65536,9,0)</f>
        <v>23.833592451608002</v>
      </c>
      <c r="Z40" s="24">
        <f>VLOOKUP(C40,[1]Actuals!B$1:J$65536,9,0)</f>
        <v>1</v>
      </c>
      <c r="AA40" s="24">
        <f t="shared" si="7"/>
        <v>-95.804241420883514</v>
      </c>
      <c r="AB40" s="24">
        <f>VLOOKUP(C40,'[1]Allocation '!C$1:L$65536,10,0)</f>
        <v>29.496853066726889</v>
      </c>
      <c r="AC40" s="24">
        <f>VLOOKUP(C40,[1]Actuals!B$1:K$65536,10,0)</f>
        <v>20</v>
      </c>
      <c r="AD40" s="24">
        <f t="shared" si="8"/>
        <v>-32.196156807790295</v>
      </c>
      <c r="AE40" s="24">
        <f>VLOOKUP(C40,'[1]Allocation '!C$1:M$65536,11,0)</f>
        <v>33.81482107589266</v>
      </c>
      <c r="AF40" s="24">
        <f>VLOOKUP(C40,[1]Actuals!B$1:L$65536,11,0)</f>
        <v>35</v>
      </c>
      <c r="AG40" s="24">
        <f t="shared" si="9"/>
        <v>3.5049096413888194</v>
      </c>
      <c r="AH40" s="24">
        <f>VLOOKUP(C40,'[1]Allocation '!C$1:N$65536,12,0)</f>
        <v>39.488604992062783</v>
      </c>
      <c r="AI40" s="24">
        <f>VLOOKUP(C40,[1]Actuals!B$1:M$65536,12,0)</f>
        <v>46</v>
      </c>
      <c r="AJ40" s="24">
        <f t="shared" si="10"/>
        <v>16.4893011775068</v>
      </c>
      <c r="AK40" s="24">
        <f>VLOOKUP(C40,'[1]Allocation '!C$1:O$65536,13,0)</f>
        <v>45.197562032245976</v>
      </c>
      <c r="AL40" s="24">
        <f>VLOOKUP(C40,[1]Actuals!B$1:N$65536,13,0)</f>
        <v>49</v>
      </c>
      <c r="AM40" s="24">
        <f t="shared" si="11"/>
        <v>8.4129271508963104</v>
      </c>
      <c r="AN40" s="24">
        <f>VLOOKUP(C40,'[1]Allocation '!C$1:P$65536,14,0)</f>
        <v>46.814651372644406</v>
      </c>
      <c r="AO40" s="24">
        <f>VLOOKUP(C40,[1]Actuals!B$1:O$65536,14,0)</f>
        <v>49</v>
      </c>
      <c r="AP40" s="24">
        <f t="shared" si="12"/>
        <v>4.6680869413300323</v>
      </c>
      <c r="AQ40" s="24">
        <f>VLOOKUP(C40,'[1]Allocation '!C$1:Q$65536,15,0)</f>
        <v>46.577906410419779</v>
      </c>
      <c r="AR40" s="24">
        <f>VLOOKUP(C40,[1]Actuals!B$1:P$65536,15,0)</f>
        <v>47</v>
      </c>
      <c r="AS40" s="24">
        <f t="shared" si="13"/>
        <v>0.90620987955310139</v>
      </c>
      <c r="AT40" s="24">
        <f>VLOOKUP(C40,'[1]Allocation '!C$1:R$65536,16,0)</f>
        <v>40.647046760952776</v>
      </c>
      <c r="AU40" s="24">
        <f>VLOOKUP(C40,[1]Actuals!B$1:Q$65536,16,0)</f>
        <v>45</v>
      </c>
      <c r="AV40" s="24">
        <f t="shared" si="14"/>
        <v>10.709150075889031</v>
      </c>
      <c r="AW40" s="24">
        <f>VLOOKUP(C40,'[1]Allocation '!C$1:S$65536,17,0)</f>
        <v>38.794907498411199</v>
      </c>
      <c r="AX40" s="24">
        <f>VLOOKUP(C40,[1]Actuals!B$1:R$65536,17,0)</f>
        <v>39</v>
      </c>
      <c r="AY40" s="24">
        <f t="shared" si="15"/>
        <v>0.52865830804520031</v>
      </c>
      <c r="AZ40" s="24">
        <f>VLOOKUP('[1]15.01.2024'!C40,'[1]Allocation '!C$1:T$65536,18,0)</f>
        <v>26.256712539745422</v>
      </c>
      <c r="BA40" s="24">
        <f>VLOOKUP(C40,[1]Actuals!B$1:S$65536,18,0)</f>
        <v>18</v>
      </c>
      <c r="BB40" s="24">
        <f t="shared" si="16"/>
        <v>-31.446101743495252</v>
      </c>
      <c r="BC40" s="24">
        <f>VLOOKUP(C40,'[1]Allocation '!C$1:U$65536,19,0)</f>
        <v>19.440855817305092</v>
      </c>
      <c r="BD40" s="24">
        <f>VLOOKUP(C40,[1]Actuals!B$1:T$65536,19,0)</f>
        <v>14</v>
      </c>
      <c r="BE40" s="24">
        <f t="shared" si="17"/>
        <v>-27.986709373472983</v>
      </c>
      <c r="BF40" s="24">
        <f>VLOOKUP(C40,'[1]Allocation '!C$1:V$65536,20,0)</f>
        <v>13.655985220954699</v>
      </c>
      <c r="BG40" s="24">
        <f>VLOOKUP(C40,[1]Actuals!B$1:U$65536,20,0)</f>
        <v>11</v>
      </c>
      <c r="BH40" s="24">
        <f t="shared" si="18"/>
        <v>-19.449239128343297</v>
      </c>
      <c r="BI40" s="24">
        <f>VLOOKUP(C40,'[1]Allocation '!C$1:W$65536,21,0)</f>
        <v>15.125644945285991</v>
      </c>
      <c r="BJ40" s="24">
        <f>VLOOKUP(C40,[1]Actuals!B$1:V$65536,21,0)</f>
        <v>8</v>
      </c>
      <c r="BK40" s="24">
        <f t="shared" si="19"/>
        <v>-47.109693312659346</v>
      </c>
      <c r="BL40" s="24">
        <f>VLOOKUP(C40,'[1]Allocation '!C$1:X$65536,22,0)</f>
        <v>14.798400674093241</v>
      </c>
      <c r="BM40" s="24">
        <f>VLOOKUP(C40,[1]Actuals!B$1:W$65536,22,0)</f>
        <v>8</v>
      </c>
      <c r="BN40" s="24">
        <f t="shared" si="20"/>
        <v>-45.940104095132611</v>
      </c>
      <c r="BO40" s="24">
        <f>VLOOKUP(C40,'[1]Allocation '!C$1:Y$65536,23,0)</f>
        <v>16.153222601993537</v>
      </c>
      <c r="BP40" s="24">
        <f>VLOOKUP(C40,[1]Actuals!B$1:X$65536,23,0)</f>
        <v>8</v>
      </c>
      <c r="BQ40" s="24">
        <f t="shared" si="21"/>
        <v>-50.474278742294523</v>
      </c>
      <c r="BR40" s="24">
        <f>VLOOKUP(C40,'[1]Allocation '!C$1:Z$65536,24,0)</f>
        <v>11.45428552403682</v>
      </c>
      <c r="BS40" s="24">
        <f>VLOOKUP(C40,[1]Actuals!B$1:Y$65536,24,0)</f>
        <v>7</v>
      </c>
      <c r="BT40" s="24">
        <f t="shared" si="22"/>
        <v>-38.887502102942179</v>
      </c>
      <c r="BU40" s="24">
        <f>VLOOKUP(C40,'[1]Allocation '!C$1:AA$65536,25,0)</f>
        <v>14.188808684933932</v>
      </c>
      <c r="BV40" s="24">
        <f>VLOOKUP(C40,[1]Actuals!B$1:Z$65536,25,0)</f>
        <v>6</v>
      </c>
      <c r="BW40" s="24">
        <f t="shared" si="23"/>
        <v>-57.713151729426272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f>VLOOKUP(C41,'[1]Allocation '!C$1:D$65536,2,0)</f>
        <v>107.00611852423512</v>
      </c>
      <c r="E41" s="24">
        <f>VLOOKUP(C41,[1]Actuals!B$1:C$65536,2,0)</f>
        <v>107</v>
      </c>
      <c r="F41" s="24">
        <f t="shared" si="0"/>
        <v>-5.7179199839253155E-3</v>
      </c>
      <c r="G41" s="24">
        <f>VLOOKUP(C41,'[1]Allocation '!C$1:E$65536,3,0)</f>
        <v>111.44846694619754</v>
      </c>
      <c r="H41" s="24">
        <f>VLOOKUP(C41,[1]Actuals!B$1:D$65536,3,0)</f>
        <v>108</v>
      </c>
      <c r="I41" s="24">
        <f t="shared" si="1"/>
        <v>-3.0942255561597909</v>
      </c>
      <c r="J41" s="24">
        <f>VLOOKUP(C41,'[1]Allocation '!C$1:F$65536,4,0)</f>
        <v>106.18923597585149</v>
      </c>
      <c r="K41" s="24">
        <f>VLOOKUP(C41,[1]Actuals!B$1:E$65536,4,0)</f>
        <v>93</v>
      </c>
      <c r="L41" s="24">
        <f t="shared" si="2"/>
        <v>-12.420501809477992</v>
      </c>
      <c r="M41" s="24">
        <f>VLOOKUP(C41,'[1]Allocation '!C$1:G$65536,5,0)</f>
        <v>118.23074472113464</v>
      </c>
      <c r="N41" s="24">
        <f>VLOOKUP(C41,[1]Actuals!B$1:F$65536,5,0)</f>
        <v>98</v>
      </c>
      <c r="O41" s="24">
        <f t="shared" si="3"/>
        <v>-17.11123850979029</v>
      </c>
      <c r="P41" s="24">
        <f>VLOOKUP(C41,'[1]Allocation '!C$1:H$65536,6,0)</f>
        <v>114.5827367223155</v>
      </c>
      <c r="Q41" s="24">
        <f>VLOOKUP(C41,[1]Actuals!B$1:G$65536,6,0)</f>
        <v>102</v>
      </c>
      <c r="R41" s="24">
        <f t="shared" si="4"/>
        <v>-10.981354680687215</v>
      </c>
      <c r="S41" s="24">
        <f>VLOOKUP(C41,'[1]Allocation '!C$1:I$65536,7,0)</f>
        <v>114.60884851650563</v>
      </c>
      <c r="T41" s="24">
        <f>VLOOKUP(C41,[1]Actuals!B$1:H$65536,7,0)</f>
        <v>106</v>
      </c>
      <c r="U41" s="24">
        <f t="shared" si="5"/>
        <v>-7.5115042406745856</v>
      </c>
      <c r="V41" s="25">
        <f>VLOOKUP(C41,'[1]Allocation '!C$1:J$65536,8,0)</f>
        <v>137.69100086210724</v>
      </c>
      <c r="W41" s="24">
        <f>VLOOKUP(C41,[1]Actuals!B$1:I$65536,8,0)</f>
        <v>102</v>
      </c>
      <c r="X41" s="24">
        <f t="shared" si="6"/>
        <v>-25.921084630542079</v>
      </c>
      <c r="Y41" s="24">
        <f>VLOOKUP(C41,'[1]Allocation '!C$1:K$65536,9,0)</f>
        <v>117.81889098719428</v>
      </c>
      <c r="Z41" s="24">
        <f>VLOOKUP(C41,[1]Actuals!B$1:J$65536,9,0)</f>
        <v>111</v>
      </c>
      <c r="AA41" s="24">
        <f t="shared" si="7"/>
        <v>-5.7876041185410791</v>
      </c>
      <c r="AB41" s="24">
        <f>VLOOKUP(C41,'[1]Allocation '!C$1:L$65536,10,0)</f>
        <v>100.40650646554715</v>
      </c>
      <c r="AC41" s="24">
        <f>VLOOKUP(C41,[1]Actuals!B$1:K$65536,10,0)</f>
        <v>114</v>
      </c>
      <c r="AD41" s="24">
        <f t="shared" si="8"/>
        <v>13.538458823997857</v>
      </c>
      <c r="AE41" s="24">
        <f>VLOOKUP(C41,'[1]Allocation '!C$1:M$65536,11,0)</f>
        <v>114.39482023546665</v>
      </c>
      <c r="AF41" s="24">
        <f>VLOOKUP(C41,[1]Actuals!B$1:L$65536,11,0)</f>
        <v>145</v>
      </c>
      <c r="AG41" s="24">
        <f t="shared" si="9"/>
        <v>26.753990872608234</v>
      </c>
      <c r="AH41" s="24">
        <f>VLOOKUP(C41,'[1]Allocation '!C$1:N$65536,12,0)</f>
        <v>133.62494769825986</v>
      </c>
      <c r="AI41" s="24">
        <f>VLOOKUP(C41,[1]Actuals!B$1:M$65536,12,0)</f>
        <v>150</v>
      </c>
      <c r="AJ41" s="24">
        <f t="shared" si="10"/>
        <v>12.254487342226579</v>
      </c>
      <c r="AK41" s="24">
        <f>VLOOKUP(C41,'[1]Allocation '!C$1:O$65536,13,0)</f>
        <v>131.48381682107919</v>
      </c>
      <c r="AL41" s="24">
        <f>VLOOKUP(C41,[1]Actuals!B$1:N$65536,13,0)</f>
        <v>136</v>
      </c>
      <c r="AM41" s="24">
        <f t="shared" si="11"/>
        <v>3.434782536824553</v>
      </c>
      <c r="AN41" s="24">
        <f>VLOOKUP(C41,'[1]Allocation '!C$1:P$65536,14,0)</f>
        <v>156.75494124776861</v>
      </c>
      <c r="AO41" s="24">
        <f>VLOOKUP(C41,[1]Actuals!B$1:O$65536,14,0)</f>
        <v>130</v>
      </c>
      <c r="AP41" s="24">
        <f t="shared" si="12"/>
        <v>-17.068005024147503</v>
      </c>
      <c r="AQ41" s="24">
        <f>VLOOKUP(C41,'[1]Allocation '!C$1:Q$65536,15,0)</f>
        <v>156.73134384548834</v>
      </c>
      <c r="AR41" s="24">
        <f>VLOOKUP(C41,[1]Actuals!B$1:P$65536,15,0)</f>
        <v>128</v>
      </c>
      <c r="AS41" s="24">
        <f t="shared" si="13"/>
        <v>-18.331587760654166</v>
      </c>
      <c r="AT41" s="24">
        <f>VLOOKUP(C41,'[1]Allocation '!C$1:R$65536,16,0)</f>
        <v>156.8131967936211</v>
      </c>
      <c r="AU41" s="24">
        <f>VLOOKUP(C41,[1]Actuals!B$1:Q$65536,16,0)</f>
        <v>128</v>
      </c>
      <c r="AV41" s="24">
        <f t="shared" si="14"/>
        <v>-18.374216827899765</v>
      </c>
      <c r="AW41" s="24">
        <f>VLOOKUP(C41,'[1]Allocation '!C$1:S$65536,17,0)</f>
        <v>138.10987069434387</v>
      </c>
      <c r="AX41" s="24">
        <f>VLOOKUP(C41,[1]Actuals!B$1:R$65536,17,0)</f>
        <v>122</v>
      </c>
      <c r="AY41" s="24">
        <f t="shared" si="15"/>
        <v>-11.664532457638185</v>
      </c>
      <c r="AZ41" s="24">
        <f>VLOOKUP('[1]15.01.2024'!C41,'[1]Allocation '!C$1:T$65536,18,0)</f>
        <v>125.46831763958886</v>
      </c>
      <c r="BA41" s="24">
        <f>VLOOKUP(C41,[1]Actuals!B$1:S$65536,18,0)</f>
        <v>125</v>
      </c>
      <c r="BB41" s="24">
        <f t="shared" si="16"/>
        <v>-0.37325569386696966</v>
      </c>
      <c r="BC41" s="24">
        <f>VLOOKUP(C41,'[1]Allocation '!C$1:U$65536,19,0)</f>
        <v>118.97139115547388</v>
      </c>
      <c r="BD41" s="24">
        <f>VLOOKUP(C41,[1]Actuals!B$1:T$65536,19,0)</f>
        <v>112</v>
      </c>
      <c r="BE41" s="24">
        <f t="shared" si="17"/>
        <v>-5.8597206334786369</v>
      </c>
      <c r="BF41" s="24">
        <f>VLOOKUP(C41,'[1]Allocation '!C$1:V$65536,20,0)</f>
        <v>102.15386347103775</v>
      </c>
      <c r="BG41" s="24">
        <f>VLOOKUP(C41,[1]Actuals!B$1:U$65536,20,0)</f>
        <v>103</v>
      </c>
      <c r="BH41" s="24">
        <f t="shared" si="18"/>
        <v>0.82829616052861377</v>
      </c>
      <c r="BI41" s="24">
        <f>VLOOKUP(C41,'[1]Allocation '!C$1:W$65536,21,0)</f>
        <v>97.956557740899754</v>
      </c>
      <c r="BJ41" s="24">
        <f>VLOOKUP(C41,[1]Actuals!B$1:V$65536,21,0)</f>
        <v>97</v>
      </c>
      <c r="BK41" s="24">
        <f t="shared" si="19"/>
        <v>-0.97651220394034222</v>
      </c>
      <c r="BL41" s="24">
        <f>VLOOKUP(C41,'[1]Allocation '!C$1:X$65536,22,0)</f>
        <v>97.631007044667101</v>
      </c>
      <c r="BM41" s="24">
        <f>VLOOKUP(C41,[1]Actuals!B$1:W$65536,22,0)</f>
        <v>92</v>
      </c>
      <c r="BN41" s="24">
        <f t="shared" si="20"/>
        <v>-5.7676420792124592</v>
      </c>
      <c r="BO41" s="24">
        <f>VLOOKUP(C41,'[1]Allocation '!C$1:Y$65536,23,0)</f>
        <v>98.964047333732552</v>
      </c>
      <c r="BP41" s="24">
        <f>VLOOKUP(C41,[1]Actuals!B$1:X$65536,23,0)</f>
        <v>89</v>
      </c>
      <c r="BQ41" s="24">
        <f t="shared" si="21"/>
        <v>-10.068350681062171</v>
      </c>
      <c r="BR41" s="24">
        <f>VLOOKUP(C41,'[1]Allocation '!C$1:Z$65536,24,0)</f>
        <v>107.49406414865324</v>
      </c>
      <c r="BS41" s="24">
        <f>VLOOKUP(C41,[1]Actuals!B$1:Y$65536,24,0)</f>
        <v>87</v>
      </c>
      <c r="BT41" s="24">
        <f t="shared" si="22"/>
        <v>-19.065298452491341</v>
      </c>
      <c r="BU41" s="24">
        <f>VLOOKUP(C41,'[1]Allocation '!C$1:AA$65536,25,0)</f>
        <v>118.24007237444943</v>
      </c>
      <c r="BV41" s="24">
        <f>VLOOKUP(C41,[1]Actuals!B$1:Z$65536,25,0)</f>
        <v>89</v>
      </c>
      <c r="BW41" s="24">
        <f t="shared" si="23"/>
        <v>-24.729410078378752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f>VLOOKUP(C42,'[1]Allocation '!C$1:D$65536,2,0)</f>
        <v>35.83991596438382</v>
      </c>
      <c r="E42" s="24">
        <f>VLOOKUP(C42,[1]Actuals!B$1:C$65536,2,0)</f>
        <v>28.8</v>
      </c>
      <c r="F42" s="24">
        <f t="shared" si="0"/>
        <v>-19.642668725506464</v>
      </c>
      <c r="G42" s="24">
        <f>VLOOKUP(C42,'[1]Allocation '!C$1:E$65536,3,0)</f>
        <v>34.869861249075441</v>
      </c>
      <c r="H42" s="24">
        <f>VLOOKUP(C42,[1]Actuals!B$1:D$65536,3,0)</f>
        <v>28.1</v>
      </c>
      <c r="I42" s="24">
        <f t="shared" si="1"/>
        <v>-19.414649231662601</v>
      </c>
      <c r="J42" s="24">
        <f>VLOOKUP(C42,'[1]Allocation '!C$1:F$65536,4,0)</f>
        <v>37.827991598354053</v>
      </c>
      <c r="K42" s="24">
        <f>VLOOKUP(C42,[1]Actuals!B$1:E$65536,4,0)</f>
        <v>27.2</v>
      </c>
      <c r="L42" s="24">
        <f t="shared" si="2"/>
        <v>-28.095574597770856</v>
      </c>
      <c r="M42" s="24">
        <f>VLOOKUP(C42,'[1]Allocation '!C$1:G$65536,5,0)</f>
        <v>37.447778736163464</v>
      </c>
      <c r="N42" s="24">
        <f>VLOOKUP(C42,[1]Actuals!B$1:F$65536,5,0)</f>
        <v>26.5</v>
      </c>
      <c r="O42" s="24">
        <f t="shared" si="3"/>
        <v>-29.234788031876381</v>
      </c>
      <c r="P42" s="24">
        <f>VLOOKUP(C42,'[1]Allocation '!C$1:H$65536,6,0)</f>
        <v>36.994756870125002</v>
      </c>
      <c r="Q42" s="24">
        <f>VLOOKUP(C42,[1]Actuals!B$1:G$65536,6,0)</f>
        <v>26.5</v>
      </c>
      <c r="R42" s="24">
        <f t="shared" si="4"/>
        <v>-28.368227711208476</v>
      </c>
      <c r="S42" s="24">
        <f>VLOOKUP(C42,'[1]Allocation '!C$1:I$65536,7,0)</f>
        <v>41.941263877714078</v>
      </c>
      <c r="T42" s="24">
        <f>VLOOKUP(C42,[1]Actuals!B$1:H$65536,7,0)</f>
        <v>27.2</v>
      </c>
      <c r="U42" s="24">
        <f t="shared" si="5"/>
        <v>-35.147400232607204</v>
      </c>
      <c r="V42" s="25">
        <f>VLOOKUP(C42,'[1]Allocation '!C$1:J$65536,8,0)</f>
        <v>56.315813010830929</v>
      </c>
      <c r="W42" s="24">
        <f>VLOOKUP(C42,[1]Actuals!B$1:I$65536,8,0)</f>
        <v>29.9</v>
      </c>
      <c r="X42" s="24">
        <f t="shared" si="6"/>
        <v>-46.906564246440894</v>
      </c>
      <c r="Y42" s="24">
        <f>VLOOKUP(C42,'[1]Allocation '!C$1:K$65536,9,0)</f>
        <v>50.575182975927916</v>
      </c>
      <c r="Z42" s="24">
        <f>VLOOKUP(C42,[1]Actuals!B$1:J$65536,9,0)</f>
        <v>35.299999999999997</v>
      </c>
      <c r="AA42" s="24">
        <f t="shared" si="7"/>
        <v>-30.202921822741384</v>
      </c>
      <c r="AB42" s="24">
        <f>VLOOKUP(C42,'[1]Allocation '!C$1:L$65536,10,0)</f>
        <v>47.611697488721198</v>
      </c>
      <c r="AC42" s="24">
        <f>VLOOKUP(C42,[1]Actuals!B$1:K$65536,10,0)</f>
        <v>47.3</v>
      </c>
      <c r="AD42" s="24">
        <f t="shared" si="8"/>
        <v>-0.65466577576873708</v>
      </c>
      <c r="AE42" s="24">
        <f>VLOOKUP(C42,'[1]Allocation '!C$1:M$65536,11,0)</f>
        <v>46.81314236889537</v>
      </c>
      <c r="AF42" s="24">
        <f>VLOOKUP(C42,[1]Actuals!B$1:L$65536,11,0)</f>
        <v>53</v>
      </c>
      <c r="AG42" s="24">
        <f t="shared" si="9"/>
        <v>13.216069928293125</v>
      </c>
      <c r="AH42" s="24">
        <f>VLOOKUP(C42,'[1]Allocation '!C$1:N$65536,12,0)</f>
        <v>51.503621297704633</v>
      </c>
      <c r="AI42" s="24">
        <f>VLOOKUP(C42,[1]Actuals!B$1:M$65536,12,0)</f>
        <v>60.9</v>
      </c>
      <c r="AJ42" s="24">
        <f t="shared" si="10"/>
        <v>18.244112677013131</v>
      </c>
      <c r="AK42" s="24">
        <f>VLOOKUP(C42,'[1]Allocation '!C$1:O$65536,13,0)</f>
        <v>54.237074438695167</v>
      </c>
      <c r="AL42" s="24">
        <f>VLOOKUP(C42,[1]Actuals!B$1:N$65536,13,0)</f>
        <v>56.7</v>
      </c>
      <c r="AM42" s="24">
        <f t="shared" si="11"/>
        <v>4.5410368955071698</v>
      </c>
      <c r="AN42" s="24">
        <f>VLOOKUP(C42,'[1]Allocation '!C$1:P$65536,14,0)</f>
        <v>55.330257640428592</v>
      </c>
      <c r="AO42" s="24">
        <f>VLOOKUP(C42,[1]Actuals!B$1:O$65536,14,0)</f>
        <v>52.1</v>
      </c>
      <c r="AP42" s="24">
        <f t="shared" si="12"/>
        <v>-5.8381395247079286</v>
      </c>
      <c r="AQ42" s="24">
        <f>VLOOKUP(C42,'[1]Allocation '!C$1:Q$65536,15,0)</f>
        <v>54.804462392544465</v>
      </c>
      <c r="AR42" s="24">
        <f>VLOOKUP(C42,[1]Actuals!B$1:P$65536,15,0)</f>
        <v>49.4</v>
      </c>
      <c r="AS42" s="24">
        <f t="shared" si="13"/>
        <v>-9.8613546353840036</v>
      </c>
      <c r="AT42" s="24">
        <f>VLOOKUP(C42,'[1]Allocation '!C$1:R$65536,16,0)</f>
        <v>55.114137721044166</v>
      </c>
      <c r="AU42" s="24">
        <f>VLOOKUP(C42,[1]Actuals!B$1:Q$65536,16,0)</f>
        <v>47.2</v>
      </c>
      <c r="AV42" s="24">
        <f t="shared" si="14"/>
        <v>-14.359541940220391</v>
      </c>
      <c r="AW42" s="24">
        <f>VLOOKUP(C42,'[1]Allocation '!C$1:S$65536,17,0)</f>
        <v>48.33845474302035</v>
      </c>
      <c r="AX42" s="24">
        <f>VLOOKUP(C42,[1]Actuals!B$1:R$65536,17,0)</f>
        <v>47.2</v>
      </c>
      <c r="AY42" s="24">
        <f t="shared" si="15"/>
        <v>-2.3551740515344664</v>
      </c>
      <c r="AZ42" s="24">
        <f>VLOOKUP('[1]15.01.2024'!C42,'[1]Allocation '!C$1:T$65536,18,0)</f>
        <v>43.326512683034053</v>
      </c>
      <c r="BA42" s="24">
        <f>VLOOKUP(C42,[1]Actuals!B$1:S$65536,18,0)</f>
        <v>43.9</v>
      </c>
      <c r="BB42" s="24">
        <f t="shared" si="16"/>
        <v>1.3236406104535463</v>
      </c>
      <c r="BC42" s="24">
        <f>VLOOKUP(C42,'[1]Allocation '!C$1:U$65536,19,0)</f>
        <v>39.413427349271515</v>
      </c>
      <c r="BD42" s="24">
        <f>VLOOKUP(C42,[1]Actuals!B$1:T$65536,19,0)</f>
        <v>39.9</v>
      </c>
      <c r="BE42" s="24">
        <f t="shared" si="17"/>
        <v>1.234535242054956</v>
      </c>
      <c r="BF42" s="24">
        <f>VLOOKUP(C42,'[1]Allocation '!C$1:V$65536,20,0)</f>
        <v>42.445876141322401</v>
      </c>
      <c r="BG42" s="24">
        <f>VLOOKUP(C42,[1]Actuals!B$1:U$65536,20,0)</f>
        <v>43.6</v>
      </c>
      <c r="BH42" s="24">
        <f t="shared" si="18"/>
        <v>2.719048264747737</v>
      </c>
      <c r="BI42" s="24">
        <f>VLOOKUP(C42,'[1]Allocation '!C$1:W$65536,21,0)</f>
        <v>43.672298659484468</v>
      </c>
      <c r="BJ42" s="24">
        <f>VLOOKUP(C42,[1]Actuals!B$1:V$65536,21,0)</f>
        <v>42.9</v>
      </c>
      <c r="BK42" s="24">
        <f t="shared" si="19"/>
        <v>-1.7683948021745519</v>
      </c>
      <c r="BL42" s="24">
        <f>VLOOKUP(C42,'[1]Allocation '!C$1:X$65536,22,0)</f>
        <v>44.100515255609466</v>
      </c>
      <c r="BM42" s="24">
        <f>VLOOKUP(C42,[1]Actuals!B$1:W$65536,22,0)</f>
        <v>43.4</v>
      </c>
      <c r="BN42" s="24">
        <f t="shared" si="20"/>
        <v>-1.5884514082187815</v>
      </c>
      <c r="BO42" s="24">
        <f>VLOOKUP(C42,'[1]Allocation '!C$1:Y$65536,23,0)</f>
        <v>44.083984721389953</v>
      </c>
      <c r="BP42" s="24">
        <f>VLOOKUP(C42,[1]Actuals!B$1:X$65536,23,0)</f>
        <v>39.299999999999997</v>
      </c>
      <c r="BQ42" s="24">
        <f t="shared" si="21"/>
        <v>-10.851978902598438</v>
      </c>
      <c r="BR42" s="24">
        <f>VLOOKUP(C42,'[1]Allocation '!C$1:Z$65536,24,0)</f>
        <v>46.551391168200922</v>
      </c>
      <c r="BS42" s="24">
        <f>VLOOKUP(C42,[1]Actuals!B$1:Y$65536,24,0)</f>
        <v>34.1</v>
      </c>
      <c r="BT42" s="24">
        <f t="shared" si="22"/>
        <v>-26.747624197118341</v>
      </c>
      <c r="BU42" s="24">
        <f>VLOOKUP(C42,'[1]Allocation '!C$1:AA$65536,25,0)</f>
        <v>43.48081594783087</v>
      </c>
      <c r="BV42" s="24">
        <f>VLOOKUP(C42,[1]Actuals!B$1:Z$65536,25,0)</f>
        <v>33.200000000000003</v>
      </c>
      <c r="BW42" s="24">
        <f t="shared" si="23"/>
        <v>-23.64448716915982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f>VLOOKUP(C43,'[1]Allocation '!C$1:D$65536,2,0)</f>
        <v>19.689125808459263</v>
      </c>
      <c r="E43" s="36">
        <f>VLOOKUP(C43,[1]Actuals!B$1:C$65536,2,0)</f>
        <v>13.6</v>
      </c>
      <c r="F43" s="24">
        <f t="shared" si="0"/>
        <v>-30.926339075161597</v>
      </c>
      <c r="G43" s="36">
        <f>VLOOKUP(C43,'[1]Allocation '!C$1:E$65536,3,0)</f>
        <v>16.801700698707052</v>
      </c>
      <c r="H43" s="36">
        <f>VLOOKUP(C43,[1]Actuals!B$1:D$65536,3,0)</f>
        <v>21.5</v>
      </c>
      <c r="I43" s="24">
        <f t="shared" si="1"/>
        <v>27.963236493401521</v>
      </c>
      <c r="J43" s="36">
        <f>VLOOKUP(C43,'[1]Allocation '!C$1:F$65536,4,0)</f>
        <v>19.852770204180931</v>
      </c>
      <c r="K43" s="36">
        <f>VLOOKUP(C43,[1]Actuals!B$1:E$65536,4,0)</f>
        <v>18.7</v>
      </c>
      <c r="L43" s="24">
        <f t="shared" si="2"/>
        <v>-5.806596219696142</v>
      </c>
      <c r="M43" s="36">
        <f>VLOOKUP(C43,'[1]Allocation '!C$1:G$65536,5,0)</f>
        <v>21.426306390279095</v>
      </c>
      <c r="N43" s="24">
        <f>VLOOKUP(C43,[1]Actuals!B$1:F$65536,5,0)</f>
        <v>17.5</v>
      </c>
      <c r="O43" s="24">
        <f t="shared" si="3"/>
        <v>-18.324700108183002</v>
      </c>
      <c r="P43" s="36">
        <f>VLOOKUP(C43,'[1]Allocation '!C$1:H$65536,6,0)</f>
        <v>23.57942268087319</v>
      </c>
      <c r="Q43" s="36">
        <f>VLOOKUP(C43,[1]Actuals!B$1:G$65536,6,0)</f>
        <v>15.7</v>
      </c>
      <c r="R43" s="24">
        <f t="shared" si="4"/>
        <v>-33.416520783881218</v>
      </c>
      <c r="S43" s="36">
        <f>VLOOKUP(C43,'[1]Allocation '!C$1:I$65536,7,0)</f>
        <v>25.282810359435146</v>
      </c>
      <c r="T43" s="36">
        <f>VLOOKUP(C43,[1]Actuals!B$1:H$65536,7,0)</f>
        <v>16.3</v>
      </c>
      <c r="U43" s="24">
        <f t="shared" si="5"/>
        <v>-35.529319058009321</v>
      </c>
      <c r="V43" s="37">
        <f>VLOOKUP(C43,'[1]Allocation '!C$1:J$65536,8,0)</f>
        <v>30.907853358076395</v>
      </c>
      <c r="W43" s="36">
        <f>VLOOKUP(C43,[1]Actuals!B$1:I$65536,8,0)</f>
        <v>13.7</v>
      </c>
      <c r="X43" s="24">
        <f t="shared" si="6"/>
        <v>-55.674695873305893</v>
      </c>
      <c r="Y43" s="36">
        <f>VLOOKUP(C43,'[1]Allocation '!C$1:K$65536,9,0)</f>
        <v>25.272601807176788</v>
      </c>
      <c r="Z43" s="36">
        <f>VLOOKUP(C43,[1]Actuals!B$1:J$65536,9,0)</f>
        <v>11.8</v>
      </c>
      <c r="AA43" s="24">
        <f t="shared" si="7"/>
        <v>-53.309120722785671</v>
      </c>
      <c r="AB43" s="36">
        <f>VLOOKUP(C43,'[1]Allocation '!C$1:L$65536,10,0)</f>
        <v>26.097877945130545</v>
      </c>
      <c r="AC43" s="36">
        <f>VLOOKUP(C43,[1]Actuals!B$1:K$65536,10,0)</f>
        <v>16.899999999999999</v>
      </c>
      <c r="AD43" s="24">
        <f t="shared" si="8"/>
        <v>-35.243777154865292</v>
      </c>
      <c r="AE43" s="36">
        <f>VLOOKUP(C43,'[1]Allocation '!C$1:M$65536,11,0)</f>
        <v>25.684874732114213</v>
      </c>
      <c r="AF43" s="36">
        <f>VLOOKUP(C43,[1]Actuals!B$1:L$65536,11,0)</f>
        <v>42.4</v>
      </c>
      <c r="AG43" s="24">
        <f t="shared" si="9"/>
        <v>65.077698225978082</v>
      </c>
      <c r="AH43" s="36">
        <f>VLOOKUP(C43,'[1]Allocation '!C$1:N$65536,12,0)</f>
        <v>34.585280580726078</v>
      </c>
      <c r="AI43" s="36">
        <f>VLOOKUP(C43,[1]Actuals!B$1:M$65536,12,0)</f>
        <v>47.4</v>
      </c>
      <c r="AJ43" s="24">
        <f t="shared" si="10"/>
        <v>37.052524091463908</v>
      </c>
      <c r="AK43" s="36">
        <f>VLOOKUP(C43,'[1]Allocation '!C$1:O$65536,13,0)</f>
        <v>53.086591041510722</v>
      </c>
      <c r="AL43" s="36">
        <f>VLOOKUP(C43,[1]Actuals!B$1:N$65536,13,0)</f>
        <v>43.8</v>
      </c>
      <c r="AM43" s="24">
        <f t="shared" si="11"/>
        <v>-17.493289471627843</v>
      </c>
      <c r="AN43" s="36">
        <f>VLOOKUP(C43,'[1]Allocation '!C$1:P$65536,14,0)</f>
        <v>49.398989593215724</v>
      </c>
      <c r="AO43" s="36">
        <f>VLOOKUP(C43,[1]Actuals!B$1:O$65536,14,0)</f>
        <v>47.6</v>
      </c>
      <c r="AP43" s="24">
        <f t="shared" si="12"/>
        <v>-3.6417538253915804</v>
      </c>
      <c r="AQ43" s="36">
        <f>VLOOKUP(C43,'[1]Allocation '!C$1:Q$65536,15,0)</f>
        <v>45.209266506416924</v>
      </c>
      <c r="AR43" s="36">
        <f>VLOOKUP(C43,[1]Actuals!B$1:P$65536,15,0)</f>
        <v>46</v>
      </c>
      <c r="AS43" s="24">
        <f t="shared" si="13"/>
        <v>1.7490518088163203</v>
      </c>
      <c r="AT43" s="36">
        <f>VLOOKUP(C43,'[1]Allocation '!C$1:R$65536,16,0)</f>
        <v>40.869161770575467</v>
      </c>
      <c r="AU43" s="36">
        <f>VLOOKUP(C43,[1]Actuals!B$1:Q$65536,16,0)</f>
        <v>40.5</v>
      </c>
      <c r="AV43" s="24">
        <f t="shared" si="14"/>
        <v>-0.90327707881019403</v>
      </c>
      <c r="AW43" s="36">
        <f>VLOOKUP(C43,'[1]Allocation '!C$1:S$65536,17,0)</f>
        <v>27.156435248887838</v>
      </c>
      <c r="AX43" s="36">
        <f>VLOOKUP(C43,[1]Actuals!B$1:R$65536,17,0)</f>
        <v>38.5</v>
      </c>
      <c r="AY43" s="24">
        <f t="shared" si="15"/>
        <v>41.771184793397083</v>
      </c>
      <c r="AZ43" s="36">
        <f>VLOOKUP('[1]15.01.2024'!C43,'[1]Allocation '!C$1:T$65536,18,0)</f>
        <v>23.965858425539444</v>
      </c>
      <c r="BA43" s="36">
        <f>VLOOKUP(C43,[1]Actuals!B$1:S$65536,18,0)</f>
        <v>28.4</v>
      </c>
      <c r="BB43" s="24">
        <f t="shared" si="16"/>
        <v>18.501910074438516</v>
      </c>
      <c r="BC43" s="36">
        <f>VLOOKUP(C43,'[1]Allocation '!C$1:U$65536,19,0)</f>
        <v>20.803377336124761</v>
      </c>
      <c r="BD43" s="36">
        <f>VLOOKUP(C43,[1]Actuals!B$1:T$65536,19,0)</f>
        <v>16.899999999999999</v>
      </c>
      <c r="BE43" s="24">
        <f t="shared" si="17"/>
        <v>-18.763190577457848</v>
      </c>
      <c r="BF43" s="36">
        <f>VLOOKUP(C43,'[1]Allocation '!C$1:V$65536,20,0)</f>
        <v>22.204277268357508</v>
      </c>
      <c r="BG43" s="36">
        <f>VLOOKUP(C43,[1]Actuals!B$1:U$65536,20,0)</f>
        <v>15.7</v>
      </c>
      <c r="BH43" s="24">
        <f t="shared" si="18"/>
        <v>-29.292902397802933</v>
      </c>
      <c r="BI43" s="36">
        <f>VLOOKUP(C43,'[1]Allocation '!C$1:W$65536,21,0)</f>
        <v>13.324972927990039</v>
      </c>
      <c r="BJ43" s="36">
        <f>VLOOKUP(C43,[1]Actuals!B$1:V$65536,21,0)</f>
        <v>13.3</v>
      </c>
      <c r="BK43" s="24">
        <f t="shared" si="19"/>
        <v>-0.18741447449833989</v>
      </c>
      <c r="BL43" s="36">
        <f>VLOOKUP(C43,'[1]Allocation '!C$1:X$65536,22,0)</f>
        <v>14.22183960886883</v>
      </c>
      <c r="BM43" s="36">
        <f>VLOOKUP(C43,[1]Actuals!B$1:W$65536,22,0)</f>
        <v>11.7</v>
      </c>
      <c r="BN43" s="24">
        <f t="shared" si="20"/>
        <v>-17.732161789366515</v>
      </c>
      <c r="BO43" s="36">
        <f>VLOOKUP(C43,'[1]Allocation '!C$1:Y$65536,23,0)</f>
        <v>17.584520807233471</v>
      </c>
      <c r="BP43" s="36">
        <f>VLOOKUP(C43,[1]Actuals!B$1:X$65536,23,0)</f>
        <v>10.9</v>
      </c>
      <c r="BQ43" s="24">
        <f t="shared" si="21"/>
        <v>-38.013664861903791</v>
      </c>
      <c r="BR43" s="36">
        <f>VLOOKUP(C43,'[1]Allocation '!C$1:Z$65536,24,0)</f>
        <v>24.406439155063069</v>
      </c>
      <c r="BS43" s="36">
        <f>VLOOKUP(C43,[1]Actuals!B$1:Y$65536,24,0)</f>
        <v>9.6</v>
      </c>
      <c r="BT43" s="24">
        <f t="shared" si="22"/>
        <v>-60.666117908443439</v>
      </c>
      <c r="BU43" s="36">
        <f>VLOOKUP(C43,'[1]Allocation '!C$1:AA$65536,25,0)</f>
        <v>28.850577659365658</v>
      </c>
      <c r="BV43" s="36">
        <f>VLOOKUP(C43,[1]Actuals!B$1:Z$65536,25,0)</f>
        <v>10.6</v>
      </c>
      <c r="BW43" s="24">
        <f t="shared" si="23"/>
        <v>-63.258967896058891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f>VLOOKUP(C44,'[1]Allocation '!C$1:D$65536,2,0)</f>
        <v>24.825419497622548</v>
      </c>
      <c r="E44" s="36">
        <f>VLOOKUP(C44,[1]Actuals!B$1:C$65536,2,0)</f>
        <v>64.599999999999994</v>
      </c>
      <c r="F44" s="24">
        <f t="shared" si="0"/>
        <v>160.21715365650331</v>
      </c>
      <c r="G44" s="36">
        <f>VLOOKUP(C44,'[1]Allocation '!C$1:E$65536,3,0)</f>
        <v>32.083649575420509</v>
      </c>
      <c r="H44" s="36">
        <f>VLOOKUP(C44,[1]Actuals!B$1:D$65536,3,0)</f>
        <v>64.900000000000006</v>
      </c>
      <c r="I44" s="24">
        <f t="shared" si="1"/>
        <v>102.28372039607463</v>
      </c>
      <c r="J44" s="36">
        <f>VLOOKUP(C44,'[1]Allocation '!C$1:F$65536,4,0)</f>
        <v>31.395078462425658</v>
      </c>
      <c r="K44" s="36">
        <f>VLOOKUP(C44,[1]Actuals!B$1:E$65536,4,0)</f>
        <v>64.599999999999994</v>
      </c>
      <c r="L44" s="24">
        <f t="shared" si="2"/>
        <v>105.76473499601136</v>
      </c>
      <c r="M44" s="36">
        <f>VLOOKUP(C44,'[1]Allocation '!C$1:G$65536,5,0)</f>
        <v>37.640808523463271</v>
      </c>
      <c r="N44" s="24">
        <f>VLOOKUP(C44,[1]Actuals!B$1:F$65536,5,0)</f>
        <v>62.2</v>
      </c>
      <c r="O44" s="24">
        <f t="shared" si="3"/>
        <v>65.246184765738619</v>
      </c>
      <c r="P44" s="36">
        <f>VLOOKUP(C44,'[1]Allocation '!C$1:H$65536,6,0)</f>
        <v>45.454308782406152</v>
      </c>
      <c r="Q44" s="36">
        <f>VLOOKUP(C44,[1]Actuals!B$1:G$65536,6,0)</f>
        <v>63.4</v>
      </c>
      <c r="R44" s="24">
        <f t="shared" si="4"/>
        <v>39.480726246441186</v>
      </c>
      <c r="S44" s="36">
        <f>VLOOKUP(C44,'[1]Allocation '!C$1:I$65536,7,0)</f>
        <v>43.285745362457064</v>
      </c>
      <c r="T44" s="36">
        <f>VLOOKUP(C44,[1]Actuals!B$1:H$65536,7,0)</f>
        <v>64</v>
      </c>
      <c r="U44" s="24">
        <f t="shared" si="5"/>
        <v>47.854679327086252</v>
      </c>
      <c r="V44" s="37">
        <f>VLOOKUP(C44,'[1]Allocation '!C$1:J$65536,8,0)</f>
        <v>36.020430605276999</v>
      </c>
      <c r="W44" s="36">
        <f>VLOOKUP(C44,[1]Actuals!B$1:I$65536,8,0)</f>
        <v>21.6</v>
      </c>
      <c r="X44" s="24">
        <f t="shared" si="6"/>
        <v>-40.034031695235768</v>
      </c>
      <c r="Y44" s="36">
        <f>VLOOKUP(C44,'[1]Allocation '!C$1:K$65536,9,0)</f>
        <v>23.383902027992757</v>
      </c>
      <c r="Z44" s="36">
        <f>VLOOKUP(C44,[1]Actuals!B$1:J$65536,9,0)</f>
        <v>30.700000000000003</v>
      </c>
      <c r="AA44" s="24">
        <f t="shared" si="7"/>
        <v>31.286899693854259</v>
      </c>
      <c r="AB44" s="36">
        <f>VLOOKUP(C44,'[1]Allocation '!C$1:L$65536,10,0)</f>
        <v>15.627471823431463</v>
      </c>
      <c r="AC44" s="36">
        <f>VLOOKUP(C44,[1]Actuals!B$1:K$65536,10,0)</f>
        <v>37.6</v>
      </c>
      <c r="AD44" s="24">
        <f t="shared" si="8"/>
        <v>140.60193756755618</v>
      </c>
      <c r="AE44" s="36">
        <f>VLOOKUP(C44,'[1]Allocation '!C$1:M$65536,11,0)</f>
        <v>23.022856902735427</v>
      </c>
      <c r="AF44" s="36">
        <f>VLOOKUP(C44,[1]Actuals!B$1:L$65536,11,0)</f>
        <v>81.699999999999989</v>
      </c>
      <c r="AG44" s="24">
        <f t="shared" si="9"/>
        <v>254.86473440354365</v>
      </c>
      <c r="AH44" s="36">
        <f>VLOOKUP(C44,'[1]Allocation '!C$1:N$65536,12,0)</f>
        <v>29.943965870758511</v>
      </c>
      <c r="AI44" s="36">
        <f>VLOOKUP(C44,[1]Actuals!B$1:M$65536,12,0)</f>
        <v>98.800000000000011</v>
      </c>
      <c r="AJ44" s="24">
        <f t="shared" si="10"/>
        <v>229.94961464500662</v>
      </c>
      <c r="AK44" s="36">
        <f>VLOOKUP(C44,'[1]Allocation '!C$1:O$65536,13,0)</f>
        <v>48.48465745277295</v>
      </c>
      <c r="AL44" s="36">
        <f>VLOOKUP(C44,[1]Actuals!B$1:N$65536,13,0)</f>
        <v>121.60000000000001</v>
      </c>
      <c r="AM44" s="24">
        <f t="shared" si="11"/>
        <v>150.80098816506217</v>
      </c>
      <c r="AN44" s="36">
        <f>VLOOKUP(C44,'[1]Allocation '!C$1:P$65536,14,0)</f>
        <v>35.587608283277198</v>
      </c>
      <c r="AO44" s="36">
        <f>VLOOKUP(C44,[1]Actuals!B$1:O$65536,14,0)</f>
        <v>149.79999999999998</v>
      </c>
      <c r="AP44" s="24">
        <f t="shared" si="12"/>
        <v>320.93303603769232</v>
      </c>
      <c r="AQ44" s="36">
        <f>VLOOKUP(C44,'[1]Allocation '!C$1:Q$65536,15,0)</f>
        <v>48.564641754940055</v>
      </c>
      <c r="AR44" s="36">
        <f>VLOOKUP(C44,[1]Actuals!B$1:P$65536,15,0)</f>
        <v>143.19999999999996</v>
      </c>
      <c r="AS44" s="24">
        <f t="shared" si="13"/>
        <v>194.86473044029708</v>
      </c>
      <c r="AT44" s="36">
        <f>VLOOKUP(C44,'[1]Allocation '!C$1:R$65536,16,0)</f>
        <v>47.08838204001087</v>
      </c>
      <c r="AU44" s="36">
        <f>VLOOKUP(C44,[1]Actuals!B$1:Q$65536,16,0)</f>
        <v>123.2</v>
      </c>
      <c r="AV44" s="24">
        <f t="shared" si="14"/>
        <v>161.63566183972364</v>
      </c>
      <c r="AW44" s="36">
        <f>VLOOKUP(C44,'[1]Allocation '!C$1:S$65536,17,0)</f>
        <v>22.501046349078496</v>
      </c>
      <c r="AX44" s="36">
        <f>VLOOKUP(C44,[1]Actuals!B$1:R$65536,17,0)</f>
        <v>97</v>
      </c>
      <c r="AY44" s="24">
        <f t="shared" si="15"/>
        <v>331.09106347835473</v>
      </c>
      <c r="AZ44" s="36">
        <f>VLOOKUP('[1]15.01.2024'!C44,'[1]Allocation '!C$1:T$65536,18,0)</f>
        <v>16.212198346688449</v>
      </c>
      <c r="BA44" s="36">
        <f>VLOOKUP(C44,[1]Actuals!B$1:S$65536,18,0)</f>
        <v>71.300000000000011</v>
      </c>
      <c r="BB44" s="24">
        <f t="shared" si="16"/>
        <v>339.79230006499364</v>
      </c>
      <c r="BC44" s="36">
        <f>VLOOKUP(C44,'[1]Allocation '!C$1:U$65536,19,0)</f>
        <v>17.945405369820083</v>
      </c>
      <c r="BD44" s="36">
        <f>VLOOKUP(C44,[1]Actuals!B$1:T$65536,19,0)</f>
        <v>22.8</v>
      </c>
      <c r="BE44" s="24">
        <f t="shared" si="17"/>
        <v>27.052019891086971</v>
      </c>
      <c r="BF44" s="36">
        <f>VLOOKUP(C44,'[1]Allocation '!C$1:V$65536,20,0)</f>
        <v>17.735045741499611</v>
      </c>
      <c r="BG44" s="36">
        <f>VLOOKUP(C44,[1]Actuals!B$1:U$65536,20,0)</f>
        <v>22.1</v>
      </c>
      <c r="BH44" s="24">
        <f t="shared" si="18"/>
        <v>24.612027068452914</v>
      </c>
      <c r="BI44" s="36">
        <f>VLOOKUP(C44,'[1]Allocation '!C$1:W$65536,21,0)</f>
        <v>18.006720172959511</v>
      </c>
      <c r="BJ44" s="36">
        <f>VLOOKUP(C44,[1]Actuals!B$1:V$65536,21,0)</f>
        <v>25.8</v>
      </c>
      <c r="BK44" s="24">
        <f t="shared" si="19"/>
        <v>43.279840816005851</v>
      </c>
      <c r="BL44" s="36">
        <f>VLOOKUP(C44,'[1]Allocation '!C$1:X$65536,22,0)</f>
        <v>17.681206000215301</v>
      </c>
      <c r="BM44" s="36">
        <f>VLOOKUP(C44,[1]Actuals!B$1:W$65536,22,0)</f>
        <v>23.5</v>
      </c>
      <c r="BN44" s="24">
        <f t="shared" si="20"/>
        <v>32.909485923719487</v>
      </c>
      <c r="BO44" s="36">
        <f>VLOOKUP(C44,'[1]Allocation '!C$1:Y$65536,23,0)</f>
        <v>17.175578462879201</v>
      </c>
      <c r="BP44" s="36">
        <f>VLOOKUP(C44,[1]Actuals!B$1:X$65536,23,0)</f>
        <v>21.8</v>
      </c>
      <c r="BQ44" s="24">
        <f t="shared" si="21"/>
        <v>26.924400520863689</v>
      </c>
      <c r="BR44" s="36">
        <f>VLOOKUP(C44,'[1]Allocation '!C$1:Z$65536,24,0)</f>
        <v>17.621977729287416</v>
      </c>
      <c r="BS44" s="36">
        <f>VLOOKUP(C44,[1]Actuals!B$1:Y$65536,24,0)</f>
        <v>19.7</v>
      </c>
      <c r="BT44" s="24">
        <f t="shared" si="22"/>
        <v>11.792219367403622</v>
      </c>
      <c r="BU44" s="36">
        <f>VLOOKUP(C44,'[1]Allocation '!C$1:AA$65536,25,0)</f>
        <v>17.972491000916314</v>
      </c>
      <c r="BV44" s="36">
        <f>VLOOKUP(C44,[1]Actuals!B$1:Z$65536,25,0)</f>
        <v>16.7</v>
      </c>
      <c r="BW44" s="24">
        <f t="shared" si="23"/>
        <v>-7.0802149843971973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f>VLOOKUP(C45,'[1]Allocation '!C$1:D$65536,2,0)</f>
        <v>66.985830196171193</v>
      </c>
      <c r="E45" s="36">
        <f>VLOOKUP(C45,[1]Actuals!B$1:C$65536,2,0)</f>
        <v>77</v>
      </c>
      <c r="F45" s="24">
        <f t="shared" si="0"/>
        <v>14.949683798053758</v>
      </c>
      <c r="G45" s="36">
        <f>VLOOKUP(C45,'[1]Allocation '!C$1:E$65536,3,0)</f>
        <v>74.721131248018807</v>
      </c>
      <c r="H45" s="36">
        <f>VLOOKUP(C45,[1]Actuals!B$1:D$65536,3,0)</f>
        <v>94</v>
      </c>
      <c r="I45" s="24">
        <f t="shared" si="1"/>
        <v>25.80109325163939</v>
      </c>
      <c r="J45" s="36">
        <f>VLOOKUP(C45,'[1]Allocation '!C$1:F$65536,4,0)</f>
        <v>76.640926834744988</v>
      </c>
      <c r="K45" s="36">
        <f>VLOOKUP(C45,[1]Actuals!B$1:E$65536,4,0)</f>
        <v>84</v>
      </c>
      <c r="L45" s="24">
        <f t="shared" si="2"/>
        <v>9.6020148361760072</v>
      </c>
      <c r="M45" s="36">
        <f>VLOOKUP(C45,'[1]Allocation '!C$1:G$65536,5,0)</f>
        <v>90.241425562661945</v>
      </c>
      <c r="N45" s="24">
        <f>VLOOKUP(C45,[1]Actuals!B$1:F$65536,5,0)</f>
        <v>92</v>
      </c>
      <c r="O45" s="24">
        <f t="shared" si="3"/>
        <v>1.9487440788675641</v>
      </c>
      <c r="P45" s="36">
        <f>VLOOKUP(C45,'[1]Allocation '!C$1:H$65536,6,0)</f>
        <v>91.145358756387338</v>
      </c>
      <c r="Q45" s="36">
        <f>VLOOKUP(C45,[1]Actuals!B$1:G$65536,6,0)</f>
        <v>94</v>
      </c>
      <c r="R45" s="24">
        <f t="shared" si="4"/>
        <v>3.1319655576127872</v>
      </c>
      <c r="S45" s="36">
        <f>VLOOKUP(C45,'[1]Allocation '!C$1:I$65536,7,0)</f>
        <v>78.70135520446739</v>
      </c>
      <c r="T45" s="36">
        <f>VLOOKUP(C45,[1]Actuals!B$1:H$65536,7,0)</f>
        <v>80</v>
      </c>
      <c r="U45" s="24">
        <f t="shared" si="5"/>
        <v>1.6500920373717958</v>
      </c>
      <c r="V45" s="37">
        <f>VLOOKUP(C45,'[1]Allocation '!C$1:J$65536,8,0)</f>
        <v>66.521601682326079</v>
      </c>
      <c r="W45" s="36">
        <f>VLOOKUP(C45,[1]Actuals!B$1:I$65536,8,0)</f>
        <v>52</v>
      </c>
      <c r="X45" s="24">
        <f t="shared" si="6"/>
        <v>-21.829903843377057</v>
      </c>
      <c r="Y45" s="36">
        <f>VLOOKUP(C45,'[1]Allocation '!C$1:K$65536,9,0)</f>
        <v>58.684600281789514</v>
      </c>
      <c r="Z45" s="36">
        <f>VLOOKUP(C45,[1]Actuals!B$1:J$65536,9,0)</f>
        <v>65</v>
      </c>
      <c r="AA45" s="24">
        <f t="shared" si="7"/>
        <v>10.76159620732771</v>
      </c>
      <c r="AB45" s="36">
        <f>VLOOKUP(C45,'[1]Allocation '!C$1:L$65536,10,0)</f>
        <v>58.016989144489315</v>
      </c>
      <c r="AC45" s="36">
        <f>VLOOKUP(C45,[1]Actuals!B$1:K$65536,10,0)</f>
        <v>67</v>
      </c>
      <c r="AD45" s="24">
        <f t="shared" si="8"/>
        <v>15.483414406664236</v>
      </c>
      <c r="AE45" s="36">
        <f>VLOOKUP(C45,'[1]Allocation '!C$1:M$65536,11,0)</f>
        <v>74.10482065567966</v>
      </c>
      <c r="AF45" s="36">
        <f>VLOOKUP(C45,[1]Actuals!B$1:L$65536,11,0)</f>
        <v>97</v>
      </c>
      <c r="AG45" s="24">
        <f t="shared" si="9"/>
        <v>30.895667976447051</v>
      </c>
      <c r="AH45" s="36">
        <f>VLOOKUP(C45,'[1]Allocation '!C$1:N$65536,12,0)</f>
        <v>78.602910410741089</v>
      </c>
      <c r="AI45" s="36">
        <f>VLOOKUP(C45,[1]Actuals!B$1:M$65536,12,0)</f>
        <v>108</v>
      </c>
      <c r="AJ45" s="24">
        <f t="shared" si="10"/>
        <v>37.399492506885338</v>
      </c>
      <c r="AK45" s="36">
        <f>VLOOKUP(C45,'[1]Allocation '!C$1:O$65536,13,0)</f>
        <v>102.72173189146812</v>
      </c>
      <c r="AL45" s="36">
        <f>VLOOKUP(C45,[1]Actuals!B$1:N$65536,13,0)</f>
        <v>130</v>
      </c>
      <c r="AM45" s="24">
        <f t="shared" si="11"/>
        <v>26.555498633291208</v>
      </c>
      <c r="AN45" s="36">
        <f>VLOOKUP(C45,'[1]Allocation '!C$1:P$65536,14,0)</f>
        <v>114.38874091053384</v>
      </c>
      <c r="AO45" s="36">
        <f>VLOOKUP(C45,[1]Actuals!B$1:O$65536,14,0)</f>
        <v>125</v>
      </c>
      <c r="AP45" s="24">
        <f t="shared" si="12"/>
        <v>9.2764891063583583</v>
      </c>
      <c r="AQ45" s="36">
        <f>VLOOKUP(C45,'[1]Allocation '!C$1:Q$65536,15,0)</f>
        <v>103.31023791505429</v>
      </c>
      <c r="AR45" s="36">
        <f>VLOOKUP(C45,[1]Actuals!B$1:P$65536,15,0)</f>
        <v>123</v>
      </c>
      <c r="AS45" s="24">
        <f t="shared" si="13"/>
        <v>19.058868203493446</v>
      </c>
      <c r="AT45" s="36">
        <f>VLOOKUP(C45,'[1]Allocation '!C$1:R$65536,16,0)</f>
        <v>82.62678357964171</v>
      </c>
      <c r="AU45" s="36">
        <f>VLOOKUP(C45,[1]Actuals!B$1:Q$65536,16,0)</f>
        <v>83</v>
      </c>
      <c r="AV45" s="24">
        <f t="shared" si="14"/>
        <v>0.45168939681472242</v>
      </c>
      <c r="AW45" s="36">
        <f>VLOOKUP(C45,'[1]Allocation '!C$1:S$65536,17,0)</f>
        <v>48.881583447998111</v>
      </c>
      <c r="AX45" s="36">
        <f>VLOOKUP(C45,[1]Actuals!B$1:R$65536,17,0)</f>
        <v>75</v>
      </c>
      <c r="AY45" s="24">
        <f t="shared" si="15"/>
        <v>53.432018174672159</v>
      </c>
      <c r="AZ45" s="36">
        <f>VLOOKUP('[1]15.01.2024'!C45,'[1]Allocation '!C$1:T$65536,18,0)</f>
        <v>50.575010059778094</v>
      </c>
      <c r="BA45" s="36">
        <f>VLOOKUP(C45,[1]Actuals!B$1:S$65536,18,0)</f>
        <v>40</v>
      </c>
      <c r="BB45" s="24">
        <f t="shared" si="16"/>
        <v>-20.909556018434323</v>
      </c>
      <c r="BC45" s="36">
        <f>VLOOKUP(C45,'[1]Allocation '!C$1:U$65536,19,0)</f>
        <v>38.715550473778507</v>
      </c>
      <c r="BD45" s="36">
        <f>VLOOKUP(C45,[1]Actuals!B$1:T$65536,19,0)</f>
        <v>52</v>
      </c>
      <c r="BE45" s="24">
        <f t="shared" si="17"/>
        <v>34.312955294846873</v>
      </c>
      <c r="BF45" s="36">
        <f>VLOOKUP(C45,'[1]Allocation '!C$1:V$65536,20,0)</f>
        <v>39.017100631299144</v>
      </c>
      <c r="BG45" s="36">
        <f>VLOOKUP(C45,[1]Actuals!B$1:U$65536,20,0)</f>
        <v>52</v>
      </c>
      <c r="BH45" s="24">
        <f t="shared" si="18"/>
        <v>33.274895260377441</v>
      </c>
      <c r="BI45" s="36">
        <f>VLOOKUP(C45,'[1]Allocation '!C$1:W$65536,21,0)</f>
        <v>38.89451557359255</v>
      </c>
      <c r="BJ45" s="36">
        <f>VLOOKUP(C45,[1]Actuals!B$1:V$65536,21,0)</f>
        <v>51</v>
      </c>
      <c r="BK45" s="24">
        <f t="shared" si="19"/>
        <v>31.123885329032031</v>
      </c>
      <c r="BL45" s="36">
        <f>VLOOKUP(C45,'[1]Allocation '!C$1:X$65536,22,0)</f>
        <v>39.590526478742959</v>
      </c>
      <c r="BM45" s="36">
        <f>VLOOKUP(C45,[1]Actuals!B$1:W$65536,22,0)</f>
        <v>47</v>
      </c>
      <c r="BN45" s="24">
        <f t="shared" si="20"/>
        <v>18.715268980409625</v>
      </c>
      <c r="BO45" s="36">
        <f>VLOOKUP(C45,'[1]Allocation '!C$1:Y$65536,23,0)</f>
        <v>39.258465058009605</v>
      </c>
      <c r="BP45" s="36">
        <f>VLOOKUP(C45,[1]Actuals!B$1:X$65536,23,0)</f>
        <v>45</v>
      </c>
      <c r="BQ45" s="24">
        <f t="shared" si="21"/>
        <v>14.624960332775396</v>
      </c>
      <c r="BR45" s="36">
        <f>VLOOKUP(C45,'[1]Allocation '!C$1:Z$65536,24,0)</f>
        <v>39.42917516928059</v>
      </c>
      <c r="BS45" s="36">
        <f>VLOOKUP(C45,[1]Actuals!B$1:Y$65536,24,0)</f>
        <v>42</v>
      </c>
      <c r="BT45" s="24">
        <f t="shared" si="22"/>
        <v>6.5201080663801161</v>
      </c>
      <c r="BU45" s="36">
        <f>VLOOKUP(C45,'[1]Allocation '!C$1:AA$65536,25,0)</f>
        <v>46.586588515533073</v>
      </c>
      <c r="BV45" s="36">
        <f>VLOOKUP(C45,[1]Actuals!B$1:Z$65536,25,0)</f>
        <v>37</v>
      </c>
      <c r="BW45" s="24">
        <f t="shared" si="23"/>
        <v>-20.578000710089938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f>VLOOKUP(C46,'[1]Allocation '!C$1:D$65536,2,0)</f>
        <v>33.942340795887382</v>
      </c>
      <c r="E46" s="36">
        <f>VLOOKUP(C46,[1]Actuals!B$1:C$65536,2,0)</f>
        <v>24.6</v>
      </c>
      <c r="F46" s="24">
        <f t="shared" si="0"/>
        <v>-27.524150005056057</v>
      </c>
      <c r="G46" s="36">
        <f>VLOOKUP(C46,'[1]Allocation '!C$1:E$65536,3,0)</f>
        <v>32.970171471583441</v>
      </c>
      <c r="H46" s="36">
        <f>VLOOKUP(C46,[1]Actuals!B$1:D$65536,3,0)</f>
        <v>23.4</v>
      </c>
      <c r="I46" s="24">
        <f t="shared" si="1"/>
        <v>-29.026756745356476</v>
      </c>
      <c r="J46" s="36">
        <f>VLOOKUP(C46,'[1]Allocation '!C$1:F$65536,4,0)</f>
        <v>28.117062917084155</v>
      </c>
      <c r="K46" s="36">
        <f>VLOOKUP(C46,[1]Actuals!B$1:E$65536,4,0)</f>
        <v>22.8</v>
      </c>
      <c r="L46" s="24">
        <f t="shared" si="2"/>
        <v>-18.910449262655611</v>
      </c>
      <c r="M46" s="36">
        <f>VLOOKUP(C46,'[1]Allocation '!C$1:G$65536,5,0)</f>
        <v>31.772702989549</v>
      </c>
      <c r="N46" s="24">
        <f>VLOOKUP(C46,[1]Actuals!B$1:F$65536,5,0)</f>
        <v>13.6</v>
      </c>
      <c r="O46" s="24">
        <f t="shared" si="3"/>
        <v>-57.195961563378951</v>
      </c>
      <c r="P46" s="36">
        <f>VLOOKUP(C46,'[1]Allocation '!C$1:H$65536,6,0)</f>
        <v>33.380508012079517</v>
      </c>
      <c r="Q46" s="36">
        <f>VLOOKUP(C46,[1]Actuals!B$1:G$65536,6,0)</f>
        <v>15.4</v>
      </c>
      <c r="R46" s="24">
        <f t="shared" si="4"/>
        <v>-53.86529170129122</v>
      </c>
      <c r="S46" s="36">
        <f>VLOOKUP(C46,'[1]Allocation '!C$1:I$65536,7,0)</f>
        <v>28.529241261619422</v>
      </c>
      <c r="T46" s="36">
        <f>VLOOKUP(C46,[1]Actuals!B$1:H$65536,7,0)</f>
        <v>15.6</v>
      </c>
      <c r="U46" s="24">
        <f t="shared" si="5"/>
        <v>-45.319260835068953</v>
      </c>
      <c r="V46" s="37">
        <f>VLOOKUP(C46,'[1]Allocation '!C$1:J$65536,8,0)</f>
        <v>30.326878670894509</v>
      </c>
      <c r="W46" s="36">
        <f>VLOOKUP(C46,[1]Actuals!B$1:I$65536,8,0)</f>
        <v>15.4</v>
      </c>
      <c r="X46" s="24">
        <f t="shared" si="6"/>
        <v>-49.219963692538592</v>
      </c>
      <c r="Y46" s="36">
        <f>VLOOKUP(C46,'[1]Allocation '!C$1:K$65536,9,0)</f>
        <v>28.757702590194938</v>
      </c>
      <c r="Z46" s="36">
        <f>VLOOKUP(C46,[1]Actuals!B$1:J$65536,9,0)</f>
        <v>18.13</v>
      </c>
      <c r="AA46" s="24">
        <f t="shared" si="7"/>
        <v>-36.956020936868924</v>
      </c>
      <c r="AB46" s="36">
        <f>VLOOKUP(C46,'[1]Allocation '!C$1:L$65536,10,0)</f>
        <v>24.925817558373183</v>
      </c>
      <c r="AC46" s="36">
        <f>VLOOKUP(C46,[1]Actuals!B$1:K$65536,10,0)</f>
        <v>17.96</v>
      </c>
      <c r="AD46" s="24">
        <f t="shared" si="8"/>
        <v>-27.946194912403971</v>
      </c>
      <c r="AE46" s="36">
        <f>VLOOKUP(C46,'[1]Allocation '!C$1:M$65536,11,0)</f>
        <v>36.440865691360919</v>
      </c>
      <c r="AF46" s="36">
        <f>VLOOKUP(C46,[1]Actuals!B$1:L$65536,11,0)</f>
        <v>33.4</v>
      </c>
      <c r="AG46" s="24">
        <f t="shared" si="9"/>
        <v>-8.3446582117883725</v>
      </c>
      <c r="AH46" s="36">
        <f>VLOOKUP(C46,'[1]Allocation '!C$1:N$65536,12,0)</f>
        <v>32.564062884449882</v>
      </c>
      <c r="AI46" s="36">
        <f>VLOOKUP(C46,[1]Actuals!B$1:M$65536,12,0)</f>
        <v>39.04</v>
      </c>
      <c r="AJ46" s="24">
        <f t="shared" si="10"/>
        <v>19.886760256327019</v>
      </c>
      <c r="AK46" s="36">
        <f>VLOOKUP(C46,'[1]Allocation '!C$1:O$65536,13,0)</f>
        <v>31.74101515446365</v>
      </c>
      <c r="AL46" s="36">
        <f>VLOOKUP(C46,[1]Actuals!B$1:N$65536,13,0)</f>
        <v>39.49</v>
      </c>
      <c r="AM46" s="24">
        <f t="shared" si="11"/>
        <v>24.413160095311678</v>
      </c>
      <c r="AN46" s="36">
        <f>VLOOKUP(C46,'[1]Allocation '!C$1:P$65536,14,0)</f>
        <v>26.436509010434492</v>
      </c>
      <c r="AO46" s="36">
        <f>VLOOKUP(C46,[1]Actuals!B$1:O$65536,14,0)</f>
        <v>43.21</v>
      </c>
      <c r="AP46" s="24">
        <f t="shared" si="12"/>
        <v>63.448207109891143</v>
      </c>
      <c r="AQ46" s="36">
        <f>VLOOKUP(C46,'[1]Allocation '!C$1:Q$65536,15,0)</f>
        <v>31.015146211677624</v>
      </c>
      <c r="AR46" s="36">
        <f>VLOOKUP(C46,[1]Actuals!B$1:P$65536,15,0)</f>
        <v>35.1</v>
      </c>
      <c r="AS46" s="24">
        <f t="shared" si="13"/>
        <v>13.170512756713601</v>
      </c>
      <c r="AT46" s="36">
        <f>VLOOKUP(C46,'[1]Allocation '!C$1:R$65536,16,0)</f>
        <v>28.919374252874597</v>
      </c>
      <c r="AU46" s="36">
        <f>VLOOKUP(C46,[1]Actuals!B$1:Q$65536,16,0)</f>
        <v>31.18</v>
      </c>
      <c r="AV46" s="24">
        <f t="shared" si="14"/>
        <v>7.8169939894211078</v>
      </c>
      <c r="AW46" s="36">
        <f>VLOOKUP(C46,'[1]Allocation '!C$1:S$65536,17,0)</f>
        <v>22.384661626583259</v>
      </c>
      <c r="AX46" s="36">
        <f>VLOOKUP(C46,[1]Actuals!B$1:R$65536,17,0)</f>
        <v>31</v>
      </c>
      <c r="AY46" s="24">
        <f t="shared" si="15"/>
        <v>38.487686421783827</v>
      </c>
      <c r="AZ46" s="36">
        <f>VLOOKUP('[1]15.01.2024'!C46,'[1]Allocation '!C$1:T$65536,18,0)</f>
        <v>14.520490693120959</v>
      </c>
      <c r="BA46" s="36">
        <f>VLOOKUP(C46,[1]Actuals!B$1:S$65536,18,0)</f>
        <v>13.09</v>
      </c>
      <c r="BB46" s="24">
        <f t="shared" si="16"/>
        <v>-9.8515313521646313</v>
      </c>
      <c r="BC46" s="36">
        <f>VLOOKUP(C46,'[1]Allocation '!C$1:U$65536,19,0)</f>
        <v>18.061718182402249</v>
      </c>
      <c r="BD46" s="36">
        <f>VLOOKUP(C46,[1]Actuals!B$1:T$65536,19,0)</f>
        <v>15.059999999999999</v>
      </c>
      <c r="BE46" s="24">
        <f t="shared" si="17"/>
        <v>-16.619228315315322</v>
      </c>
      <c r="BF46" s="36">
        <f>VLOOKUP(C46,'[1]Allocation '!C$1:V$65536,20,0)</f>
        <v>21.016029203677036</v>
      </c>
      <c r="BG46" s="36">
        <f>VLOOKUP(C46,[1]Actuals!B$1:U$65536,20,0)</f>
        <v>16.8</v>
      </c>
      <c r="BH46" s="24">
        <f t="shared" si="18"/>
        <v>-20.061017059014098</v>
      </c>
      <c r="BI46" s="36">
        <f>VLOOKUP(C46,'[1]Allocation '!C$1:W$65536,21,0)</f>
        <v>21.71610452858917</v>
      </c>
      <c r="BJ46" s="36">
        <f>VLOOKUP(C46,[1]Actuals!B$1:V$65536,21,0)</f>
        <v>19.399999999999999</v>
      </c>
      <c r="BK46" s="24">
        <f t="shared" si="19"/>
        <v>-10.665377510685808</v>
      </c>
      <c r="BL46" s="36">
        <f>VLOOKUP(C46,'[1]Allocation '!C$1:X$65536,22,0)</f>
        <v>22.485881543752068</v>
      </c>
      <c r="BM46" s="36">
        <f>VLOOKUP(C46,[1]Actuals!B$1:W$65536,22,0)</f>
        <v>17.2</v>
      </c>
      <c r="BN46" s="24">
        <f t="shared" si="20"/>
        <v>-23.507557546574397</v>
      </c>
      <c r="BO46" s="36">
        <f>VLOOKUP(C46,'[1]Allocation '!C$1:Y$65536,23,0)</f>
        <v>22.49182893948467</v>
      </c>
      <c r="BP46" s="36">
        <f>VLOOKUP(C46,[1]Actuals!B$1:X$65536,23,0)</f>
        <v>16.399999999999999</v>
      </c>
      <c r="BQ46" s="24">
        <f t="shared" si="21"/>
        <v>-27.084631293769064</v>
      </c>
      <c r="BR46" s="36">
        <f>VLOOKUP(C46,'[1]Allocation '!C$1:Z$65536,24,0)</f>
        <v>22.423966660518236</v>
      </c>
      <c r="BS46" s="36">
        <f>VLOOKUP(C46,[1]Actuals!B$1:Y$65536,24,0)</f>
        <v>15</v>
      </c>
      <c r="BT46" s="24">
        <f t="shared" si="22"/>
        <v>-33.107285490169659</v>
      </c>
      <c r="BU46" s="36">
        <f>VLOOKUP(C46,'[1]Allocation '!C$1:AA$65536,25,0)</f>
        <v>29.063409789639671</v>
      </c>
      <c r="BV46" s="36">
        <f>VLOOKUP(C46,[1]Actuals!B$1:Z$65536,25,0)</f>
        <v>15.2</v>
      </c>
      <c r="BW46" s="24">
        <f t="shared" si="23"/>
        <v>-47.700561943635414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f>VLOOKUP(C47,'[1]Allocation '!C$1:D$65536,2,0)</f>
        <v>5.9923426373571669</v>
      </c>
      <c r="E47" s="36">
        <f>VLOOKUP(C47,[1]Actuals!B$1:C$65536,2,0)</f>
        <v>2.6</v>
      </c>
      <c r="F47" s="24">
        <f t="shared" si="0"/>
        <v>-56.611292822422932</v>
      </c>
      <c r="G47" s="36">
        <f>VLOOKUP(C47,'[1]Allocation '!C$1:E$65536,3,0)</f>
        <v>5.9101459744195672</v>
      </c>
      <c r="H47" s="36">
        <f>VLOOKUP(C47,[1]Actuals!B$1:D$65536,3,0)</f>
        <v>3.7</v>
      </c>
      <c r="I47" s="24">
        <f t="shared" si="1"/>
        <v>-37.395793335487362</v>
      </c>
      <c r="J47" s="36">
        <f>VLOOKUP(C47,'[1]Allocation '!C$1:F$65536,4,0)</f>
        <v>8.3104619459362041</v>
      </c>
      <c r="K47" s="36">
        <f>VLOOKUP(C47,[1]Actuals!B$1:E$65536,4,0)</f>
        <v>3.7</v>
      </c>
      <c r="L47" s="24">
        <f t="shared" si="2"/>
        <v>-55.477805878056017</v>
      </c>
      <c r="M47" s="36">
        <f>VLOOKUP(C47,'[1]Allocation '!C$1:G$65536,5,0)</f>
        <v>8.6863404284915244</v>
      </c>
      <c r="N47" s="24">
        <f>VLOOKUP(C47,[1]Actuals!B$1:F$65536,5,0)</f>
        <v>3.7</v>
      </c>
      <c r="O47" s="24">
        <f t="shared" si="3"/>
        <v>-57.404386456420006</v>
      </c>
      <c r="P47" s="36">
        <f>VLOOKUP(C47,'[1]Allocation '!C$1:H$65536,6,0)</f>
        <v>6.6287533641008967</v>
      </c>
      <c r="Q47" s="36">
        <f>VLOOKUP(C47,[1]Actuals!B$1:G$65536,6,0)</f>
        <v>3.2</v>
      </c>
      <c r="R47" s="24">
        <f t="shared" si="4"/>
        <v>-51.725462930479118</v>
      </c>
      <c r="S47" s="36">
        <f>VLOOKUP(C47,'[1]Allocation '!C$1:I$65536,7,0)</f>
        <v>10.821436340614266</v>
      </c>
      <c r="T47" s="36">
        <f>VLOOKUP(C47,[1]Actuals!B$1:H$65536,7,0)</f>
        <v>5.5</v>
      </c>
      <c r="U47" s="24">
        <f t="shared" si="5"/>
        <v>-49.174953981314104</v>
      </c>
      <c r="V47" s="37">
        <f>VLOOKUP(C47,'[1]Allocation '!C$1:J$65536,8,0)</f>
        <v>12.781443118001517</v>
      </c>
      <c r="W47" s="36">
        <f>VLOOKUP(C47,[1]Actuals!B$1:I$65536,8,0)</f>
        <v>5.8</v>
      </c>
      <c r="X47" s="24">
        <f t="shared" si="6"/>
        <v>-54.621712537051316</v>
      </c>
      <c r="Y47" s="36">
        <f>VLOOKUP(C47,'[1]Allocation '!C$1:K$65536,9,0)</f>
        <v>11.691951013996379</v>
      </c>
      <c r="Z47" s="36">
        <f>VLOOKUP(C47,[1]Actuals!B$1:J$65536,9,0)</f>
        <v>7</v>
      </c>
      <c r="AA47" s="24">
        <f t="shared" si="7"/>
        <v>-40.129752582607189</v>
      </c>
      <c r="AB47" s="36">
        <f>VLOOKUP(C47,'[1]Allocation '!C$1:L$65536,10,0)</f>
        <v>11.720603867573598</v>
      </c>
      <c r="AC47" s="36">
        <f>VLOOKUP(C47,[1]Actuals!B$1:K$65536,10,0)</f>
        <v>6.9</v>
      </c>
      <c r="AD47" s="24">
        <f t="shared" si="8"/>
        <v>-41.129313148363913</v>
      </c>
      <c r="AE47" s="36">
        <f>VLOOKUP(C47,'[1]Allocation '!C$1:M$65536,11,0)</f>
        <v>12.230892729578196</v>
      </c>
      <c r="AF47" s="36">
        <f>VLOOKUP(C47,[1]Actuals!B$1:L$65536,11,0)</f>
        <v>7.8</v>
      </c>
      <c r="AG47" s="24">
        <f t="shared" si="9"/>
        <v>-36.227059034398081</v>
      </c>
      <c r="AH47" s="36">
        <f>VLOOKUP(C47,'[1]Allocation '!C$1:N$65536,12,0)</f>
        <v>12.726185495072366</v>
      </c>
      <c r="AI47" s="36">
        <f>VLOOKUP(C47,[1]Actuals!B$1:M$65536,12,0)</f>
        <v>7.5</v>
      </c>
      <c r="AJ47" s="24">
        <f t="shared" si="10"/>
        <v>-41.066394145331046</v>
      </c>
      <c r="AK47" s="36">
        <f>VLOOKUP(C47,'[1]Allocation '!C$1:O$65536,13,0)</f>
        <v>10.683060116712685</v>
      </c>
      <c r="AL47" s="36">
        <f>VLOOKUP(C47,[1]Actuals!B$1:N$65536,13,0)</f>
        <v>10.6</v>
      </c>
      <c r="AM47" s="24">
        <f t="shared" si="11"/>
        <v>-0.77749367508234235</v>
      </c>
      <c r="AN47" s="36">
        <f>VLOOKUP(C47,'[1]Allocation '!C$1:P$65536,14,0)</f>
        <v>13.557184107915122</v>
      </c>
      <c r="AO47" s="36">
        <f>VLOOKUP(C47,[1]Actuals!B$1:O$65536,14,0)</f>
        <v>11.4</v>
      </c>
      <c r="AP47" s="24">
        <f t="shared" si="12"/>
        <v>-15.91174163265724</v>
      </c>
      <c r="AQ47" s="36">
        <f>VLOOKUP(C47,'[1]Allocation '!C$1:Q$65536,15,0)</f>
        <v>14.127895783255287</v>
      </c>
      <c r="AR47" s="36">
        <f>VLOOKUP(C47,[1]Actuals!B$1:P$65536,15,0)</f>
        <v>11.1</v>
      </c>
      <c r="AS47" s="24">
        <f t="shared" si="13"/>
        <v>-21.432036516322693</v>
      </c>
      <c r="AT47" s="36">
        <f>VLOOKUP(C47,'[1]Allocation '!C$1:R$65536,16,0)</f>
        <v>15.103820654343108</v>
      </c>
      <c r="AU47" s="36">
        <f>VLOOKUP(C47,[1]Actuals!B$1:Q$65536,16,0)</f>
        <v>11.2</v>
      </c>
      <c r="AV47" s="24">
        <f t="shared" si="14"/>
        <v>-25.846577125639826</v>
      </c>
      <c r="AW47" s="36">
        <f>VLOOKUP(C47,'[1]Allocation '!C$1:S$65536,17,0)</f>
        <v>12.414370399491585</v>
      </c>
      <c r="AX47" s="36">
        <f>VLOOKUP(C47,[1]Actuals!B$1:R$65536,17,0)</f>
        <v>11.2</v>
      </c>
      <c r="AY47" s="24">
        <f t="shared" si="15"/>
        <v>-9.7819733132927809</v>
      </c>
      <c r="AZ47" s="36">
        <f>VLOOKUP('[1]15.01.2024'!C47,'[1]Allocation '!C$1:T$65536,18,0)</f>
        <v>13.39268559074263</v>
      </c>
      <c r="BA47" s="36">
        <f>VLOOKUP(C47,[1]Actuals!B$1:S$65536,18,0)</f>
        <v>10.6</v>
      </c>
      <c r="BB47" s="24">
        <f t="shared" si="16"/>
        <v>-20.852319512921344</v>
      </c>
      <c r="BC47" s="36">
        <f>VLOOKUP(C47,'[1]Allocation '!C$1:U$65536,19,0)</f>
        <v>11.298958936553385</v>
      </c>
      <c r="BD47" s="36">
        <f>VLOOKUP(C47,[1]Actuals!B$1:T$65536,19,0)</f>
        <v>3.5</v>
      </c>
      <c r="BE47" s="24">
        <f t="shared" si="17"/>
        <v>-69.023694840795358</v>
      </c>
      <c r="BF47" s="36">
        <f>VLOOKUP(C47,'[1]Allocation '!C$1:V$65536,20,0)</f>
        <v>8.5128219559198115</v>
      </c>
      <c r="BG47" s="36">
        <f>VLOOKUP(C47,[1]Actuals!B$1:U$65536,20,0)</f>
        <v>6.4</v>
      </c>
      <c r="BH47" s="24">
        <f t="shared" si="18"/>
        <v>-24.819289853120395</v>
      </c>
      <c r="BI47" s="36">
        <f>VLOOKUP(C47,'[1]Allocation '!C$1:W$65536,21,0)</f>
        <v>8.6432256830205674</v>
      </c>
      <c r="BJ47" s="36">
        <f>VLOOKUP(C47,[1]Actuals!B$1:V$65536,21,0)</f>
        <v>4.8</v>
      </c>
      <c r="BK47" s="24">
        <f t="shared" si="19"/>
        <v>-44.465177978292324</v>
      </c>
      <c r="BL47" s="36">
        <f>VLOOKUP(C47,'[1]Allocation '!C$1:X$65536,22,0)</f>
        <v>6.9187327826929437</v>
      </c>
      <c r="BM47" s="36">
        <f>VLOOKUP(C47,[1]Actuals!B$1:W$65536,22,0)</f>
        <v>6.1</v>
      </c>
      <c r="BN47" s="24">
        <f t="shared" si="20"/>
        <v>-11.833565602374266</v>
      </c>
      <c r="BO47" s="36">
        <f>VLOOKUP(C47,'[1]Allocation '!C$1:Y$65536,23,0)</f>
        <v>7.3609621983768019</v>
      </c>
      <c r="BP47" s="36">
        <f>VLOOKUP(C47,[1]Actuals!B$1:X$65536,23,0)</f>
        <v>5.8</v>
      </c>
      <c r="BQ47" s="24">
        <f t="shared" si="21"/>
        <v>-21.205953193469963</v>
      </c>
      <c r="BR47" s="36">
        <f>VLOOKUP(C47,'[1]Allocation '!C$1:Z$65536,24,0)</f>
        <v>7.9298899781793368</v>
      </c>
      <c r="BS47" s="36">
        <f>VLOOKUP(C47,[1]Actuals!B$1:Y$65536,24,0)</f>
        <v>5.4</v>
      </c>
      <c r="BT47" s="24">
        <f t="shared" si="22"/>
        <v>-31.903216628992709</v>
      </c>
      <c r="BU47" s="36">
        <f>VLOOKUP(C47,'[1]Allocation '!C$1:AA$65536,25,0)</f>
        <v>8.5132852109603583</v>
      </c>
      <c r="BV47" s="36">
        <f>VLOOKUP(C47,[1]Actuals!B$1:Z$65536,25,0)</f>
        <v>5.4</v>
      </c>
      <c r="BW47" s="24">
        <f t="shared" si="23"/>
        <v>-36.569727594139387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f>VLOOKUP(C48,'[1]Allocation '!C$1:D$65536,2,0)</f>
        <v>28.640544310073281</v>
      </c>
      <c r="E48" s="36">
        <f>VLOOKUP(C48,[1]Actuals!B$1:C$65536,2,0)</f>
        <v>34.6</v>
      </c>
      <c r="F48" s="24">
        <f>(E48-D48)/D48*100</f>
        <v>20.807759885452654</v>
      </c>
      <c r="G48" s="36">
        <f>VLOOKUP(C48,'[1]Allocation '!C$1:E$65536,3,0)</f>
        <v>28.835883644715654</v>
      </c>
      <c r="H48" s="36">
        <f>VLOOKUP(C48,[1]Actuals!B$1:D$65536,3,0)</f>
        <v>33.299999999999997</v>
      </c>
      <c r="I48" s="24">
        <f>(H48-G48)/G48*100</f>
        <v>15.481115162921039</v>
      </c>
      <c r="J48" s="36">
        <f>VLOOKUP(C48,'[1]Allocation '!C$1:F$65536,4,0)</f>
        <v>30.634825091815941</v>
      </c>
      <c r="K48" s="36">
        <f>VLOOKUP(C48,[1]Actuals!B$1:E$65536,4,0)</f>
        <v>20.2</v>
      </c>
      <c r="L48" s="24">
        <f>(K48-J48)/J48*100</f>
        <v>-34.061970520613791</v>
      </c>
      <c r="M48" s="36">
        <f>VLOOKUP(C48,'[1]Allocation '!C$1:G$65536,5,0)</f>
        <v>30.543746677073532</v>
      </c>
      <c r="N48" s="24">
        <f>VLOOKUP(C48,[1]Actuals!B$1:F$65536,5,0)</f>
        <v>33.5</v>
      </c>
      <c r="O48" s="24">
        <f>(N48-M48)/M48*100</f>
        <v>9.6787514452032308</v>
      </c>
      <c r="P48" s="36">
        <f>VLOOKUP(C48,'[1]Allocation '!C$1:H$65536,6,0)</f>
        <v>31.095166376075209</v>
      </c>
      <c r="Q48" s="36">
        <f>VLOOKUP(C48,[1]Actuals!B$1:G$65536,6,0)</f>
        <v>29.5</v>
      </c>
      <c r="R48" s="24">
        <f>(Q48-P48)/P48*100</f>
        <v>-5.1299496416347807</v>
      </c>
      <c r="S48" s="36">
        <f>VLOOKUP(C48,'[1]Allocation '!C$1:I$65536,7,0)</f>
        <v>31.857652742141692</v>
      </c>
      <c r="T48" s="36">
        <f>VLOOKUP(C48,[1]Actuals!B$1:H$65536,7,0)</f>
        <v>19.899999999999999</v>
      </c>
      <c r="U48" s="24">
        <f>(T48-S48)/S48*100</f>
        <v>-37.534632067616094</v>
      </c>
      <c r="V48" s="37">
        <f>VLOOKUP(C48,'[1]Allocation '!C$1:J$65536,8,0)</f>
        <v>23.959396099381024</v>
      </c>
      <c r="W48" s="36">
        <f>VLOOKUP(C48,[1]Actuals!B$1:I$65536,8,0)</f>
        <v>19.5</v>
      </c>
      <c r="X48" s="24">
        <f>(W48-V48)/V48*100</f>
        <v>-18.612305923254173</v>
      </c>
      <c r="Y48" s="36">
        <f>VLOOKUP(C48,'[1]Allocation '!C$1:K$65536,9,0)</f>
        <v>20.457916338336226</v>
      </c>
      <c r="Z48" s="36">
        <f>VLOOKUP(C48,[1]Actuals!B$1:J$65536,9,0)</f>
        <v>15.2</v>
      </c>
      <c r="AA48" s="24">
        <f>(Z48-Y48)/Y48*100</f>
        <v>-25.701133250229311</v>
      </c>
      <c r="AB48" s="36">
        <f>VLOOKUP(C48,'[1]Allocation '!C$1:L$65536,10,0)</f>
        <v>16.544283503739443</v>
      </c>
      <c r="AC48" s="36">
        <f>VLOOKUP(C48,[1]Actuals!B$1:K$65536,10,0)</f>
        <v>19.8</v>
      </c>
      <c r="AD48" s="24">
        <f>(AC48-AB48)/AB48*100</f>
        <v>19.678800206274754</v>
      </c>
      <c r="AE48" s="36">
        <f>VLOOKUP(C48,'[1]Allocation '!C$1:M$65536,11,0)</f>
        <v>23.905399750673617</v>
      </c>
      <c r="AF48" s="36">
        <f>VLOOKUP(C48,[1]Actuals!B$1:L$65536,11,0)</f>
        <v>33.229999999999997</v>
      </c>
      <c r="AG48" s="24">
        <f>(AF48-AE48)/AE48*100</f>
        <v>39.006251083768753</v>
      </c>
      <c r="AH48" s="36">
        <f>VLOOKUP(C48,'[1]Allocation '!C$1:N$65536,12,0)</f>
        <v>27.885318217143862</v>
      </c>
      <c r="AI48" s="36">
        <f>VLOOKUP(C48,[1]Actuals!B$1:M$65536,12,0)</f>
        <v>39.5</v>
      </c>
      <c r="AJ48" s="24">
        <f>(AI48-AH48)/AH48*100</f>
        <v>41.651602081110354</v>
      </c>
      <c r="AK48" s="36">
        <f>VLOOKUP(C48,'[1]Allocation '!C$1:O$65536,13,0)</f>
        <v>26.951443202137462</v>
      </c>
      <c r="AL48" s="36">
        <f>VLOOKUP(C48,[1]Actuals!B$1:N$65536,13,0)</f>
        <v>31.04</v>
      </c>
      <c r="AM48" s="24">
        <f>(AL48-AK48)/AK48*100</f>
        <v>15.170084834411698</v>
      </c>
      <c r="AN48" s="36">
        <f>VLOOKUP(C48,'[1]Allocation '!C$1:P$65536,14,0)</f>
        <v>28.916343936840626</v>
      </c>
      <c r="AO48" s="36">
        <f>VLOOKUP(C48,[1]Actuals!B$1:O$65536,14,0)</f>
        <v>31.7</v>
      </c>
      <c r="AP48" s="24">
        <f>(AO48-AN48)/AN48*100</f>
        <v>9.6265837383849888</v>
      </c>
      <c r="AQ48" s="36">
        <f>VLOOKUP(C48,'[1]Allocation '!C$1:Q$65536,15,0)</f>
        <v>31.10197390451221</v>
      </c>
      <c r="AR48" s="36">
        <f>VLOOKUP(C48,[1]Actuals!B$1:P$65536,15,0)</f>
        <v>32.299999999999997</v>
      </c>
      <c r="AS48" s="24">
        <f>(AR48-AQ48)/AQ48*100</f>
        <v>3.8519294600590608</v>
      </c>
      <c r="AT48" s="36">
        <f>VLOOKUP(C48,'[1]Allocation '!C$1:R$65536,16,0)</f>
        <v>28.777220646716074</v>
      </c>
      <c r="AU48" s="36">
        <f>VLOOKUP(C48,[1]Actuals!B$1:Q$65536,16,0)</f>
        <v>36.5</v>
      </c>
      <c r="AV48" s="24">
        <f>(AU48-AT48)/AT48*100</f>
        <v>26.836432357706563</v>
      </c>
      <c r="AW48" s="36">
        <f>VLOOKUP(C48,'[1]Allocation '!C$1:S$65536,17,0)</f>
        <v>22.281208539920833</v>
      </c>
      <c r="AX48" s="36">
        <f>VLOOKUP(C48,[1]Actuals!B$1:R$65536,17,0)</f>
        <v>38.200000000000003</v>
      </c>
      <c r="AY48" s="24">
        <f>(AX48-AW48)/AW48*100</f>
        <v>71.444919298510058</v>
      </c>
      <c r="AZ48" s="36">
        <f>VLOOKUP('[1]15.01.2024'!C48,'[1]Allocation '!C$1:T$65536,18,0)</f>
        <v>19.327759942008576</v>
      </c>
      <c r="BA48" s="36">
        <f>VLOOKUP(C48,[1]Actuals!B$1:S$65536,18,0)</f>
        <v>35.799999999999997</v>
      </c>
      <c r="BB48" s="24">
        <f>(BA48-AZ48)/AZ48*100</f>
        <v>85.22581047889193</v>
      </c>
      <c r="BC48" s="36">
        <f>VLOOKUP(C48,'[1]Allocation '!C$1:U$65536,19,0)</f>
        <v>18.610050013146754</v>
      </c>
      <c r="BD48" s="36">
        <f>VLOOKUP(C48,[1]Actuals!B$1:T$65536,19,0)</f>
        <v>15.7</v>
      </c>
      <c r="BE48" s="24">
        <f>(BD48-BC48)/BC48*100</f>
        <v>-15.636981153145744</v>
      </c>
      <c r="BF48" s="36">
        <f>VLOOKUP(C48,'[1]Allocation '!C$1:V$65536,20,0)</f>
        <v>17.025643911839623</v>
      </c>
      <c r="BG48" s="36">
        <f>VLOOKUP(C48,[1]Actuals!B$1:U$65536,20,0)</f>
        <v>13.4</v>
      </c>
      <c r="BH48" s="24">
        <f>(BG48-BF48)/BF48*100</f>
        <v>-21.295194064985417</v>
      </c>
      <c r="BI48" s="36">
        <f>VLOOKUP(C48,'[1]Allocation '!C$1:W$65536,21,0)</f>
        <v>15.741474775201205</v>
      </c>
      <c r="BJ48" s="36">
        <f>VLOOKUP(C48,[1]Actuals!B$1:V$65536,21,0)</f>
        <v>19.690000000000001</v>
      </c>
      <c r="BK48" s="24">
        <f>(BJ48-BI48)/BI48*100</f>
        <v>25.08357877000967</v>
      </c>
      <c r="BL48" s="36">
        <f>VLOOKUP(C48,'[1]Allocation '!C$1:X$65536,22,0)</f>
        <v>18.874687405229835</v>
      </c>
      <c r="BM48" s="36">
        <f>VLOOKUP(C48,[1]Actuals!B$1:W$65536,22,0)</f>
        <v>17.239999999999998</v>
      </c>
      <c r="BN48" s="24">
        <f>(BM48-BL48)/BL48*100</f>
        <v>-8.6607389575993423</v>
      </c>
      <c r="BO48" s="36">
        <f>VLOOKUP(C48,'[1]Allocation '!C$1:Y$65536,23,0)</f>
        <v>25.340112367912138</v>
      </c>
      <c r="BP48" s="36">
        <f>VLOOKUP(C48,[1]Actuals!B$1:X$65536,23,0)</f>
        <v>17.68</v>
      </c>
      <c r="BQ48" s="24">
        <f>(BP48-BO48)/BO48*100</f>
        <v>-30.229196527210515</v>
      </c>
      <c r="BR48" s="36">
        <f>VLOOKUP(C48,'[1]Allocation '!C$1:Z$65536,24,0)</f>
        <v>27.981497886892257</v>
      </c>
      <c r="BS48" s="36">
        <f>VLOOKUP(C48,[1]Actuals!B$1:Y$65536,24,0)</f>
        <v>15.76</v>
      </c>
      <c r="BT48" s="24">
        <f>(BS48-BR48)/BR48*100</f>
        <v>-43.677068097978186</v>
      </c>
      <c r="BU48" s="36">
        <f>VLOOKUP(C48,'[1]Allocation '!C$1:AA$65536,25,0)</f>
        <v>27.424602386529799</v>
      </c>
      <c r="BV48" s="36">
        <f>VLOOKUP(C48,[1]Actuals!B$1:Z$65536,25,0)</f>
        <v>14.68</v>
      </c>
      <c r="BW48" s="24">
        <f>(BV48-BU48)/BU48*100</f>
        <v>-46.471420831937358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f>VLOOKUP(C49,'[1]Allocation '!C$1:D$65536,2,0)</f>
        <v>9.2333333333333325</v>
      </c>
      <c r="E49" s="36">
        <f>VLOOKUP(C49,[1]Actuals!B$1:C$65536,2,0)</f>
        <v>6.6</v>
      </c>
      <c r="F49" s="24">
        <f t="shared" si="0"/>
        <v>-28.51985559566787</v>
      </c>
      <c r="G49" s="36">
        <f>VLOOKUP(C49,'[1]Allocation '!C$1:E$65536,3,0)</f>
        <v>9.4333333333333336</v>
      </c>
      <c r="H49" s="36">
        <f>VLOOKUP(C49,[1]Actuals!B$1:D$65536,3,0)</f>
        <v>6.6</v>
      </c>
      <c r="I49" s="24">
        <f t="shared" si="1"/>
        <v>-30.035335689045944</v>
      </c>
      <c r="J49" s="36">
        <f>VLOOKUP(C49,'[1]Allocation '!C$1:F$65536,4,0)</f>
        <v>9.2999999999999989</v>
      </c>
      <c r="K49" s="36">
        <f>VLOOKUP(C49,[1]Actuals!B$1:E$65536,4,0)</f>
        <v>6.6</v>
      </c>
      <c r="L49" s="24">
        <f t="shared" si="2"/>
        <v>-29.032258064516125</v>
      </c>
      <c r="M49" s="36">
        <f>VLOOKUP(C49,'[1]Allocation '!C$1:G$65536,5,0)</f>
        <v>9.3999999999999986</v>
      </c>
      <c r="N49" s="24">
        <f>VLOOKUP(C49,[1]Actuals!B$1:F$65536,5,0)</f>
        <v>6.5</v>
      </c>
      <c r="O49" s="24">
        <f t="shared" si="3"/>
        <v>-30.851063829787222</v>
      </c>
      <c r="P49" s="36">
        <f>VLOOKUP(C49,'[1]Allocation '!C$1:H$65536,6,0)</f>
        <v>8.966666666666665</v>
      </c>
      <c r="Q49" s="36">
        <f>VLOOKUP(C49,[1]Actuals!B$1:G$65536,6,0)</f>
        <v>6.2</v>
      </c>
      <c r="R49" s="24">
        <f t="shared" si="4"/>
        <v>-30.855018587360579</v>
      </c>
      <c r="S49" s="36">
        <f>VLOOKUP(C49,'[1]Allocation '!C$1:I$65536,7,0)</f>
        <v>9.466666666666665</v>
      </c>
      <c r="T49" s="36">
        <f>VLOOKUP(C49,[1]Actuals!B$1:H$65536,7,0)</f>
        <v>6.4</v>
      </c>
      <c r="U49" s="24">
        <f t="shared" si="5"/>
        <v>-32.394366197183082</v>
      </c>
      <c r="V49" s="37">
        <f>VLOOKUP(C49,'[1]Allocation '!C$1:J$65536,8,0)</f>
        <v>9.4666666666666668</v>
      </c>
      <c r="W49" s="36">
        <f>VLOOKUP(C49,[1]Actuals!B$1:I$65536,8,0)</f>
        <v>6.1</v>
      </c>
      <c r="X49" s="24">
        <f t="shared" si="6"/>
        <v>-35.563380281690144</v>
      </c>
      <c r="Y49" s="36">
        <f>VLOOKUP(C49,'[1]Allocation '!C$1:K$65536,9,0)</f>
        <v>10.200000000000001</v>
      </c>
      <c r="Z49" s="36">
        <f>VLOOKUP(C49,[1]Actuals!B$1:J$65536,9,0)</f>
        <v>6.2</v>
      </c>
      <c r="AA49" s="24">
        <f t="shared" si="7"/>
        <v>-39.215686274509807</v>
      </c>
      <c r="AB49" s="36">
        <f>VLOOKUP(C49,'[1]Allocation '!C$1:L$65536,10,0)</f>
        <v>9.6333333333333329</v>
      </c>
      <c r="AC49" s="36">
        <f>VLOOKUP(C49,[1]Actuals!B$1:K$65536,10,0)</f>
        <v>6</v>
      </c>
      <c r="AD49" s="24">
        <f t="shared" si="8"/>
        <v>-37.716262975778541</v>
      </c>
      <c r="AE49" s="36">
        <f>VLOOKUP(C49,'[1]Allocation '!C$1:M$65536,11,0)</f>
        <v>10.433333333333334</v>
      </c>
      <c r="AF49" s="36">
        <f>VLOOKUP(C49,[1]Actuals!B$1:L$65536,11,0)</f>
        <v>6.2</v>
      </c>
      <c r="AG49" s="24">
        <f t="shared" si="9"/>
        <v>-40.575079872204469</v>
      </c>
      <c r="AH49" s="36">
        <f>VLOOKUP(C49,'[1]Allocation '!C$1:N$65536,12,0)</f>
        <v>9.8666666666666671</v>
      </c>
      <c r="AI49" s="36">
        <f>VLOOKUP(C49,[1]Actuals!B$1:M$65536,12,0)</f>
        <v>6</v>
      </c>
      <c r="AJ49" s="24">
        <f t="shared" si="10"/>
        <v>-39.189189189189193</v>
      </c>
      <c r="AK49" s="36">
        <f>VLOOKUP(C49,'[1]Allocation '!C$1:O$65536,13,0)</f>
        <v>10.566666666666666</v>
      </c>
      <c r="AL49" s="36">
        <f>VLOOKUP(C49,[1]Actuals!B$1:N$65536,13,0)</f>
        <v>5.9</v>
      </c>
      <c r="AM49" s="24">
        <f t="shared" si="11"/>
        <v>-44.164037854889585</v>
      </c>
      <c r="AN49" s="36">
        <f>VLOOKUP(C49,'[1]Allocation '!C$1:P$65536,14,0)</f>
        <v>9.9666666666666668</v>
      </c>
      <c r="AO49" s="36">
        <f>VLOOKUP(C49,[1]Actuals!B$1:O$65536,14,0)</f>
        <v>5.8</v>
      </c>
      <c r="AP49" s="24">
        <f t="shared" si="12"/>
        <v>-41.80602006688963</v>
      </c>
      <c r="AQ49" s="36">
        <f>VLOOKUP(C49,'[1]Allocation '!C$1:Q$65536,15,0)</f>
        <v>10.233333333333333</v>
      </c>
      <c r="AR49" s="36">
        <f>VLOOKUP(C49,[1]Actuals!B$1:P$65536,15,0)</f>
        <v>5.9</v>
      </c>
      <c r="AS49" s="24">
        <f t="shared" si="13"/>
        <v>-42.345276872964163</v>
      </c>
      <c r="AT49" s="36">
        <f>VLOOKUP(C49,'[1]Allocation '!C$1:R$65536,16,0)</f>
        <v>10.4</v>
      </c>
      <c r="AU49" s="36">
        <f>VLOOKUP(C49,[1]Actuals!B$1:Q$65536,16,0)</f>
        <v>6.2</v>
      </c>
      <c r="AV49" s="24">
        <f t="shared" si="14"/>
        <v>-40.384615384615387</v>
      </c>
      <c r="AW49" s="36">
        <f>VLOOKUP(C49,'[1]Allocation '!C$1:S$65536,17,0)</f>
        <v>10.966666666666667</v>
      </c>
      <c r="AX49" s="36">
        <f>VLOOKUP(C49,[1]Actuals!B$1:R$65536,17,0)</f>
        <v>6.4</v>
      </c>
      <c r="AY49" s="24">
        <f t="shared" si="15"/>
        <v>-41.641337386018236</v>
      </c>
      <c r="AZ49" s="36">
        <f>VLOOKUP('[1]15.01.2024'!C49,'[1]Allocation '!C$1:T$65536,18,0)</f>
        <v>10.166666666666666</v>
      </c>
      <c r="BA49" s="36">
        <f>VLOOKUP(C49,[1]Actuals!B$1:S$65536,18,0)</f>
        <v>6.8</v>
      </c>
      <c r="BB49" s="24">
        <f t="shared" si="16"/>
        <v>-33.114754098360656</v>
      </c>
      <c r="BC49" s="36">
        <f>VLOOKUP(C49,'[1]Allocation '!C$1:U$65536,19,0)</f>
        <v>10.633333333333333</v>
      </c>
      <c r="BD49" s="36">
        <f>VLOOKUP(C49,[1]Actuals!B$1:T$65536,19,0)</f>
        <v>6.7</v>
      </c>
      <c r="BE49" s="24">
        <f t="shared" si="17"/>
        <v>-36.990595611285258</v>
      </c>
      <c r="BF49" s="36">
        <f>VLOOKUP(C49,'[1]Allocation '!C$1:V$65536,20,0)</f>
        <v>10.166666666666666</v>
      </c>
      <c r="BG49" s="36">
        <f>VLOOKUP(C49,[1]Actuals!B$1:U$65536,20,0)</f>
        <v>6.7</v>
      </c>
      <c r="BH49" s="24">
        <f t="shared" si="18"/>
        <v>-34.0983606557377</v>
      </c>
      <c r="BI49" s="36">
        <f>VLOOKUP(C49,'[1]Allocation '!C$1:W$65536,21,0)</f>
        <v>10.566666666666666</v>
      </c>
      <c r="BJ49" s="36">
        <f>VLOOKUP(C49,[1]Actuals!B$1:V$65536,21,0)</f>
        <v>6.2</v>
      </c>
      <c r="BK49" s="24">
        <f t="shared" si="19"/>
        <v>-41.324921135646683</v>
      </c>
      <c r="BL49" s="36">
        <f>VLOOKUP(C49,'[1]Allocation '!C$1:X$65536,22,0)</f>
        <v>9.9666666666666668</v>
      </c>
      <c r="BM49" s="36">
        <f>VLOOKUP(C49,[1]Actuals!B$1:W$65536,22,0)</f>
        <v>6.2</v>
      </c>
      <c r="BN49" s="24">
        <f t="shared" si="20"/>
        <v>-37.792642140468224</v>
      </c>
      <c r="BO49" s="36">
        <f>VLOOKUP(C49,'[1]Allocation '!C$1:Y$65536,23,0)</f>
        <v>9.7999999999999989</v>
      </c>
      <c r="BP49" s="36">
        <f>VLOOKUP(C49,[1]Actuals!B$1:X$65536,23,0)</f>
        <v>5.9</v>
      </c>
      <c r="BQ49" s="24">
        <f t="shared" si="21"/>
        <v>-39.795918367346928</v>
      </c>
      <c r="BR49" s="36">
        <f>VLOOKUP(C49,'[1]Allocation '!C$1:Z$65536,24,0)</f>
        <v>9</v>
      </c>
      <c r="BS49" s="36">
        <f>VLOOKUP(C49,[1]Actuals!B$1:Y$65536,24,0)</f>
        <v>5.9</v>
      </c>
      <c r="BT49" s="24">
        <f t="shared" si="22"/>
        <v>-34.444444444444436</v>
      </c>
      <c r="BU49" s="36">
        <f>VLOOKUP(C49,'[1]Allocation '!C$1:AA$65536,25,0)</f>
        <v>9.5</v>
      </c>
      <c r="BV49" s="36">
        <f>VLOOKUP(C49,[1]Actuals!B$1:Z$65536,25,0)</f>
        <v>5.8</v>
      </c>
      <c r="BW49" s="24">
        <f t="shared" si="23"/>
        <v>-38.947368421052637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f>SUM(D34:D49)</f>
        <v>721.35762536387119</v>
      </c>
      <c r="E50" s="40">
        <f>SUM(E34:E49)</f>
        <v>685.40000000000009</v>
      </c>
      <c r="F50" s="40">
        <f t="shared" si="0"/>
        <v>-4.9847155002670362</v>
      </c>
      <c r="G50" s="40">
        <f>SUM(G34:G49)</f>
        <v>737.28469621445834</v>
      </c>
      <c r="H50" s="40">
        <f>SUM(H34:H49)</f>
        <v>755.69999999999993</v>
      </c>
      <c r="I50" s="40">
        <f t="shared" si="1"/>
        <v>2.4977195213862173</v>
      </c>
      <c r="J50" s="40">
        <f>SUM(J34:J49)</f>
        <v>752.15680360289286</v>
      </c>
      <c r="K50" s="40">
        <f>SUM(K34:K49)</f>
        <v>697</v>
      </c>
      <c r="L50" s="40">
        <f t="shared" si="2"/>
        <v>-7.333152254780817</v>
      </c>
      <c r="M50" s="40">
        <f>SUM(M34:M49)</f>
        <v>825.78731375333678</v>
      </c>
      <c r="N50" s="40">
        <f>SUM(N34:N49)</f>
        <v>744.50000000000011</v>
      </c>
      <c r="O50" s="40">
        <f t="shared" si="3"/>
        <v>-9.8436137731243036</v>
      </c>
      <c r="P50" s="40">
        <f>SUM(P34:P49)</f>
        <v>843.05638937304059</v>
      </c>
      <c r="Q50" s="40">
        <f>SUM(Q34:Q49)</f>
        <v>751.90000000000009</v>
      </c>
      <c r="R50" s="40">
        <f t="shared" si="4"/>
        <v>-10.81260880317047</v>
      </c>
      <c r="S50" s="40">
        <f>SUM(S34:S49)</f>
        <v>839.25768448810209</v>
      </c>
      <c r="T50" s="40">
        <f>SUM(T34:T49)</f>
        <v>711.19999999999993</v>
      </c>
      <c r="U50" s="40">
        <f t="shared" si="5"/>
        <v>-15.258446464652847</v>
      </c>
      <c r="V50" s="40">
        <f>SUM(V34:V49)</f>
        <v>904.28775302879046</v>
      </c>
      <c r="W50" s="40">
        <f>SUM(W34:W49)</f>
        <v>597.29999999999995</v>
      </c>
      <c r="X50" s="40">
        <f t="shared" si="6"/>
        <v>-33.948016215035118</v>
      </c>
      <c r="Y50" s="40">
        <f>SUM(Y34:Y49)</f>
        <v>766.4039132556328</v>
      </c>
      <c r="Z50" s="40">
        <f>SUM(Z34:Z49)</f>
        <v>592.03000000000009</v>
      </c>
      <c r="AA50" s="40">
        <f t="shared" si="7"/>
        <v>-22.752221151233943</v>
      </c>
      <c r="AB50" s="40">
        <f>SUM(AB34:AB49)</f>
        <v>688.10523170488489</v>
      </c>
      <c r="AC50" s="40">
        <f>SUM(AC34:AC49)</f>
        <v>689.66</v>
      </c>
      <c r="AD50" s="40">
        <f t="shared" si="8"/>
        <v>0.22594920420280895</v>
      </c>
      <c r="AE50" s="40">
        <f>SUM(AE34:AE49)</f>
        <v>833.79544796019093</v>
      </c>
      <c r="AF50" s="40">
        <f>SUM(AF34:AF49)</f>
        <v>979.7299999999999</v>
      </c>
      <c r="AG50" s="40">
        <f t="shared" si="9"/>
        <v>17.502440484272892</v>
      </c>
      <c r="AH50" s="40">
        <f>SUM(AH34:AH49)</f>
        <v>944.61122960595503</v>
      </c>
      <c r="AI50" s="40">
        <f>SUM(AI34:AI49)</f>
        <v>1153.9399999999998</v>
      </c>
      <c r="AJ50" s="40">
        <f t="shared" si="10"/>
        <v>22.160309324436721</v>
      </c>
      <c r="AK50" s="40">
        <f>SUM(AK34:AK49)</f>
        <v>1062.2769553335493</v>
      </c>
      <c r="AL50" s="40">
        <f>SUM(AL34:AL49)</f>
        <v>1179.43</v>
      </c>
      <c r="AM50" s="40">
        <f t="shared" si="11"/>
        <v>11.028484057593566</v>
      </c>
      <c r="AN50" s="40">
        <f>SUM(AN34:AN49)</f>
        <v>1111.5245928083959</v>
      </c>
      <c r="AO50" s="40">
        <f>SUM(AO34:AO49)</f>
        <v>1205.9100000000001</v>
      </c>
      <c r="AP50" s="40">
        <f t="shared" si="12"/>
        <v>8.4915266654720121</v>
      </c>
      <c r="AQ50" s="40">
        <f>SUM(AQ34:AQ49)</f>
        <v>1085.8135858055307</v>
      </c>
      <c r="AR50" s="40">
        <f>SUM(AR34:AR49)</f>
        <v>1170.6999999999998</v>
      </c>
      <c r="AS50" s="40">
        <f t="shared" si="13"/>
        <v>7.8177704998500808</v>
      </c>
      <c r="AT50" s="40">
        <f>SUM(AT34:AT49)</f>
        <v>1033.1863117101907</v>
      </c>
      <c r="AU50" s="40">
        <f>SUM(AU34:AU49)</f>
        <v>1055.5800000000002</v>
      </c>
      <c r="AV50" s="40">
        <f t="shared" si="14"/>
        <v>2.1674395059243583</v>
      </c>
      <c r="AW50" s="40">
        <f>SUM(AW34:AW49)</f>
        <v>867.04095879827378</v>
      </c>
      <c r="AX50" s="40">
        <f>SUM(AX34:AX49)</f>
        <v>986.90000000000009</v>
      </c>
      <c r="AY50" s="40">
        <f t="shared" si="15"/>
        <v>13.823919156927946</v>
      </c>
      <c r="AZ50" s="40">
        <f>SUM(AZ34:AZ49)</f>
        <v>771.01453345260848</v>
      </c>
      <c r="BA50" s="40">
        <f>SUM(BA34:BA49)</f>
        <v>822.49</v>
      </c>
      <c r="BB50" s="40">
        <f t="shared" si="16"/>
        <v>6.6763289554198204</v>
      </c>
      <c r="BC50" s="40">
        <f>SUM(BC34:BC49)</f>
        <v>655.0617020921502</v>
      </c>
      <c r="BD50" s="40">
        <f>SUM(BD34:BD49)</f>
        <v>677.76</v>
      </c>
      <c r="BE50" s="40">
        <f t="shared" si="17"/>
        <v>3.46506257889226</v>
      </c>
      <c r="BF50" s="40">
        <f>SUM(BF34:BF49)</f>
        <v>591.98848894421667</v>
      </c>
      <c r="BG50" s="40">
        <f>SUM(BG34:BG49)</f>
        <v>583.09999999999991</v>
      </c>
      <c r="BH50" s="40">
        <f t="shared" si="18"/>
        <v>-1.5014631382561099</v>
      </c>
      <c r="BI50" s="40">
        <f>SUM(BI34:BI49)</f>
        <v>567.27803335803299</v>
      </c>
      <c r="BJ50" s="40">
        <f>SUM(BJ34:BJ49)</f>
        <v>584.29000000000008</v>
      </c>
      <c r="BK50" s="40">
        <f t="shared" si="19"/>
        <v>2.9988763254702171</v>
      </c>
      <c r="BL50" s="40">
        <f>SUM(BL34:BL49)</f>
        <v>585.31887552432488</v>
      </c>
      <c r="BM50" s="40">
        <f>SUM(BM34:BM49)</f>
        <v>559.34</v>
      </c>
      <c r="BN50" s="40">
        <f t="shared" si="20"/>
        <v>-4.4384141039451599</v>
      </c>
      <c r="BO50" s="40">
        <f>SUM(BO34:BO49)</f>
        <v>615.68829582470767</v>
      </c>
      <c r="BP50" s="40">
        <f>SUM(BP34:BP49)</f>
        <v>533.9799999999999</v>
      </c>
      <c r="BQ50" s="40">
        <f t="shared" si="21"/>
        <v>-13.271049064731757</v>
      </c>
      <c r="BR50" s="40">
        <f>SUM(BR34:BR49)</f>
        <v>633.67634878200522</v>
      </c>
      <c r="BS50" s="40">
        <f>SUM(BS34:BS49)</f>
        <v>497.65999999999997</v>
      </c>
      <c r="BT50" s="40">
        <f t="shared" si="22"/>
        <v>-21.464640276293011</v>
      </c>
      <c r="BU50" s="40">
        <f>SUM(BU34:BU49)</f>
        <v>670.82539572893643</v>
      </c>
      <c r="BV50" s="40">
        <f>SUM(BV34:BV49)</f>
        <v>496.58</v>
      </c>
      <c r="BW50" s="40">
        <f t="shared" si="23"/>
        <v>-25.974776273876284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f>VLOOKUP(C51,'[1]Allocation '!C$1:D$65536,2,0)</f>
        <v>104.43797167965349</v>
      </c>
      <c r="E51" s="24">
        <f>VLOOKUP(C51,[1]Actuals!B$1:C$65536,2,0)</f>
        <v>109</v>
      </c>
      <c r="F51" s="24">
        <f t="shared" si="0"/>
        <v>4.3681701654832921</v>
      </c>
      <c r="G51" s="24">
        <f>VLOOKUP(C51,'[1]Allocation '!C$1:E$65536,3,0)</f>
        <v>108.07124067510065</v>
      </c>
      <c r="H51" s="24">
        <f>VLOOKUP(C51,[1]Actuals!B$1:D$65536,3,0)</f>
        <v>145</v>
      </c>
      <c r="I51" s="24">
        <f t="shared" si="1"/>
        <v>34.170755414865553</v>
      </c>
      <c r="J51" s="24">
        <f>VLOOKUP(C51,'[1]Allocation '!C$1:F$65536,4,0)</f>
        <v>118.193236564426</v>
      </c>
      <c r="K51" s="24">
        <f>VLOOKUP(C51,[1]Actuals!B$1:E$65536,4,0)</f>
        <v>128</v>
      </c>
      <c r="L51" s="24">
        <f t="shared" si="2"/>
        <v>8.2972289452691523</v>
      </c>
      <c r="M51" s="24">
        <f>VLOOKUP(C51,'[1]Allocation '!C$1:G$65536,5,0)</f>
        <v>125.46936174487757</v>
      </c>
      <c r="N51" s="24">
        <f>VLOOKUP(C51,[1]Actuals!B$1:F$65536,5,0)</f>
        <v>134</v>
      </c>
      <c r="O51" s="24">
        <f t="shared" si="3"/>
        <v>6.7989811508471307</v>
      </c>
      <c r="P51" s="24">
        <f>VLOOKUP(C51,'[1]Allocation '!C$1:H$65536,6,0)</f>
        <v>119.31756055381615</v>
      </c>
      <c r="Q51" s="24">
        <f>VLOOKUP(C51,[1]Actuals!B$1:G$65536,6,0)</f>
        <v>134</v>
      </c>
      <c r="R51" s="24">
        <f t="shared" si="4"/>
        <v>12.305346654788158</v>
      </c>
      <c r="S51" s="24">
        <f>VLOOKUP(C51,'[1]Allocation '!C$1:I$65536,7,0)</f>
        <v>124.93840138709197</v>
      </c>
      <c r="T51" s="24">
        <f>VLOOKUP(C51,[1]Actuals!B$1:H$65536,7,0)</f>
        <v>105</v>
      </c>
      <c r="U51" s="24">
        <f t="shared" si="5"/>
        <v>-15.958585323432761</v>
      </c>
      <c r="V51" s="25">
        <f>VLOOKUP(C51,'[1]Allocation '!C$1:J$65536,8,0)</f>
        <v>91.794000574738163</v>
      </c>
      <c r="W51" s="24">
        <f>VLOOKUP(C51,[1]Actuals!B$1:I$65536,8,0)</f>
        <v>50</v>
      </c>
      <c r="X51" s="24">
        <f t="shared" si="6"/>
        <v>-45.530209287163295</v>
      </c>
      <c r="Y51" s="24">
        <f>VLOOKUP(C51,'[1]Allocation '!C$1:K$65536,9,0)</f>
        <v>81.483904759082449</v>
      </c>
      <c r="Z51" s="24">
        <f>VLOOKUP(C51,[1]Actuals!B$1:J$65536,9,0)</f>
        <v>77</v>
      </c>
      <c r="AA51" s="24">
        <f t="shared" si="7"/>
        <v>-5.5028103676912457</v>
      </c>
      <c r="AB51" s="24">
        <f>VLOOKUP(C51,'[1]Allocation '!C$1:L$65536,10,0)</f>
        <v>104.62592385787366</v>
      </c>
      <c r="AC51" s="24">
        <f>VLOOKUP(C51,[1]Actuals!B$1:K$65536,10,0)</f>
        <v>97</v>
      </c>
      <c r="AD51" s="24">
        <f t="shared" si="8"/>
        <v>-7.2887517516527698</v>
      </c>
      <c r="AE51" s="24">
        <f>VLOOKUP(C51,'[1]Allocation '!C$1:M$65536,11,0)</f>
        <v>120.86999873936099</v>
      </c>
      <c r="AF51" s="24">
        <f>VLOOKUP(C51,[1]Actuals!B$1:L$65536,11,0)</f>
        <v>169</v>
      </c>
      <c r="AG51" s="24">
        <f t="shared" si="9"/>
        <v>39.81964239482167</v>
      </c>
      <c r="AH51" s="24">
        <f>VLOOKUP(C51,'[1]Allocation '!C$1:N$65536,12,0)</f>
        <v>159.45161826178906</v>
      </c>
      <c r="AI51" s="24">
        <f>VLOOKUP(C51,[1]Actuals!B$1:M$65536,12,0)</f>
        <v>204</v>
      </c>
      <c r="AJ51" s="24">
        <f t="shared" si="10"/>
        <v>27.938494587788387</v>
      </c>
      <c r="AK51" s="24">
        <f>VLOOKUP(C51,'[1]Allocation '!C$1:O$65536,13,0)</f>
        <v>182.43379583924738</v>
      </c>
      <c r="AL51" s="24">
        <f>VLOOKUP(C51,[1]Actuals!B$1:N$65536,13,0)</f>
        <v>219</v>
      </c>
      <c r="AM51" s="24">
        <f t="shared" si="11"/>
        <v>20.043547300289223</v>
      </c>
      <c r="AN51" s="24">
        <f>VLOOKUP(C51,'[1]Allocation '!C$1:P$65536,14,0)</f>
        <v>210.98367767942909</v>
      </c>
      <c r="AO51" s="24">
        <f>VLOOKUP(C51,[1]Actuals!B$1:O$65536,14,0)</f>
        <v>230</v>
      </c>
      <c r="AP51" s="24">
        <f t="shared" si="12"/>
        <v>9.0131722651382145</v>
      </c>
      <c r="AQ51" s="24">
        <f>VLOOKUP(C51,'[1]Allocation '!C$1:Q$65536,15,0)</f>
        <v>188.07761261458603</v>
      </c>
      <c r="AR51" s="24">
        <f>VLOOKUP(C51,[1]Actuals!B$1:P$65536,15,0)</f>
        <v>225</v>
      </c>
      <c r="AS51" s="24">
        <f t="shared" si="13"/>
        <v>19.631463241229234</v>
      </c>
      <c r="AT51" s="24">
        <f>VLOOKUP(C51,'[1]Allocation '!C$1:R$65536,16,0)</f>
        <v>172.36124746720958</v>
      </c>
      <c r="AU51" s="24">
        <f>VLOOKUP(C51,[1]Actuals!B$1:Q$65536,16,0)</f>
        <v>212</v>
      </c>
      <c r="AV51" s="24">
        <f t="shared" si="14"/>
        <v>22.997485290498023</v>
      </c>
      <c r="AW51" s="24">
        <f>VLOOKUP(C51,'[1]Allocation '!C$1:S$65536,17,0)</f>
        <v>140.43756514424854</v>
      </c>
      <c r="AX51" s="24">
        <f>VLOOKUP(C51,[1]Actuals!B$1:R$65536,17,0)</f>
        <v>191</v>
      </c>
      <c r="AY51" s="24">
        <f t="shared" si="15"/>
        <v>36.003497215162447</v>
      </c>
      <c r="AZ51" s="24">
        <f>VLOOKUP('[1]15.01.2024'!C51,'[1]Allocation '!C$1:T$65536,18,0)</f>
        <v>117.71465756073786</v>
      </c>
      <c r="BA51" s="24">
        <f>VLOOKUP(C51,[1]Actuals!B$1:S$65536,18,0)</f>
        <v>131</v>
      </c>
      <c r="BB51" s="24">
        <f t="shared" si="16"/>
        <v>11.286056226606469</v>
      </c>
      <c r="BC51" s="24">
        <f>VLOOKUP(C51,'[1]Allocation '!C$1:U$65536,19,0)</f>
        <v>49.848348249500233</v>
      </c>
      <c r="BD51" s="24">
        <f>VLOOKUP(C51,[1]Actuals!B$1:T$65536,19,0)</f>
        <v>86</v>
      </c>
      <c r="BE51" s="24">
        <f t="shared" si="17"/>
        <v>72.52326911526545</v>
      </c>
      <c r="BF51" s="24">
        <f>VLOOKUP(C51,'[1]Allocation '!C$1:V$65536,20,0)</f>
        <v>52.495735394838846</v>
      </c>
      <c r="BG51" s="24">
        <f>VLOOKUP(C51,[1]Actuals!B$1:U$65536,20,0)</f>
        <v>67</v>
      </c>
      <c r="BH51" s="24">
        <f t="shared" si="18"/>
        <v>27.62941502975335</v>
      </c>
      <c r="BI51" s="24">
        <f>VLOOKUP(C51,'[1]Allocation '!C$1:W$65536,21,0)</f>
        <v>56.180966939633677</v>
      </c>
      <c r="BJ51" s="24">
        <f>VLOOKUP(C51,[1]Actuals!B$1:V$65536,21,0)</f>
        <v>59</v>
      </c>
      <c r="BK51" s="24">
        <f t="shared" si="19"/>
        <v>5.0177724128446695</v>
      </c>
      <c r="BL51" s="24">
        <f>VLOOKUP(C51,'[1]Allocation '!C$1:X$65536,22,0)</f>
        <v>57.656106522441199</v>
      </c>
      <c r="BM51" s="24">
        <f>VLOOKUP(C51,[1]Actuals!B$1:W$65536,22,0)</f>
        <v>59</v>
      </c>
      <c r="BN51" s="24">
        <f t="shared" si="20"/>
        <v>2.33087795658856</v>
      </c>
      <c r="BO51" s="24">
        <f>VLOOKUP(C51,'[1]Allocation '!C$1:Y$65536,23,0)</f>
        <v>60.523466964431478</v>
      </c>
      <c r="BP51" s="24">
        <f>VLOOKUP(C51,[1]Actuals!B$1:X$65536,23,0)</f>
        <v>52</v>
      </c>
      <c r="BQ51" s="24">
        <f t="shared" si="21"/>
        <v>-14.082912615433219</v>
      </c>
      <c r="BR51" s="24">
        <f>VLOOKUP(C51,'[1]Allocation '!C$1:Z$65536,24,0)</f>
        <v>64.320218711899059</v>
      </c>
      <c r="BS51" s="24">
        <f>VLOOKUP(C51,[1]Actuals!B$1:Y$65536,24,0)</f>
        <v>49</v>
      </c>
      <c r="BT51" s="24">
        <f t="shared" si="22"/>
        <v>-23.818667005037504</v>
      </c>
      <c r="BU51" s="24">
        <f>VLOOKUP(C51,'[1]Allocation '!C$1:AA$65536,25,0)</f>
        <v>64.322599371700491</v>
      </c>
      <c r="BV51" s="24">
        <f>VLOOKUP(C51,[1]Actuals!B$1:Z$65536,25,0)</f>
        <v>45</v>
      </c>
      <c r="BW51" s="24">
        <f t="shared" si="23"/>
        <v>-30.040140728830224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f>VLOOKUP(C52,'[1]Allocation '!C$1:D$65536,2,0)</f>
        <v>85.604894819388107</v>
      </c>
      <c r="E52" s="24">
        <f>VLOOKUP(C52,[1]Actuals!B$1:C$65536,2,0)</f>
        <v>107</v>
      </c>
      <c r="F52" s="24">
        <f t="shared" si="0"/>
        <v>24.992852600020075</v>
      </c>
      <c r="G52" s="24">
        <f>VLOOKUP(C52,'[1]Allocation '!C$1:E$65536,3,0)</f>
        <v>88.652189616293498</v>
      </c>
      <c r="H52" s="24">
        <f>VLOOKUP(C52,[1]Actuals!B$1:D$65536,3,0)</f>
        <v>121</v>
      </c>
      <c r="I52" s="24">
        <f t="shared" si="1"/>
        <v>36.488450565874416</v>
      </c>
      <c r="J52" s="24">
        <f>VLOOKUP(C52,'[1]Allocation '!C$1:F$65536,4,0)</f>
        <v>95.108620047936554</v>
      </c>
      <c r="K52" s="24">
        <f>VLOOKUP(C52,[1]Actuals!B$1:E$65536,4,0)</f>
        <v>113</v>
      </c>
      <c r="L52" s="24">
        <f t="shared" si="2"/>
        <v>18.811523017625372</v>
      </c>
      <c r="M52" s="24">
        <f>VLOOKUP(C52,'[1]Allocation '!C$1:G$65536,5,0)</f>
        <v>100.37548939590206</v>
      </c>
      <c r="N52" s="24">
        <f>VLOOKUP(C52,[1]Actuals!B$1:F$65536,5,0)</f>
        <v>117</v>
      </c>
      <c r="O52" s="24">
        <f t="shared" si="3"/>
        <v>16.562320845607402</v>
      </c>
      <c r="P52" s="24">
        <f>VLOOKUP(C52,'[1]Allocation '!C$1:H$65536,6,0)</f>
        <v>106.06005382561435</v>
      </c>
      <c r="Q52" s="24">
        <f>VLOOKUP(C52,[1]Actuals!B$1:G$65536,6,0)</f>
        <v>128</v>
      </c>
      <c r="R52" s="24">
        <f t="shared" si="4"/>
        <v>20.686342673802212</v>
      </c>
      <c r="S52" s="24">
        <f>VLOOKUP(C52,'[1]Allocation '!C$1:I$65536,7,0)</f>
        <v>108.21436340614265</v>
      </c>
      <c r="T52" s="24">
        <f>VLOOKUP(C52,[1]Actuals!B$1:H$65536,7,0)</f>
        <v>103</v>
      </c>
      <c r="U52" s="24">
        <f t="shared" si="5"/>
        <v>-4.8185501831882194</v>
      </c>
      <c r="V52" s="25">
        <f>VLOOKUP(C52,'[1]Allocation '!C$1:J$65536,8,0)</f>
        <v>85.98425370291929</v>
      </c>
      <c r="W52" s="24">
        <f>VLOOKUP(C52,[1]Actuals!B$1:I$65536,8,0)</f>
        <v>69</v>
      </c>
      <c r="X52" s="24">
        <f t="shared" si="6"/>
        <v>-19.75274887143976</v>
      </c>
      <c r="Y52" s="24">
        <f>VLOOKUP(C52,'[1]Allocation '!C$1:K$65536,9,0)</f>
        <v>66.554182695056312</v>
      </c>
      <c r="Z52" s="24">
        <f>VLOOKUP(C52,[1]Actuals!B$1:J$65536,9,0)</f>
        <v>69</v>
      </c>
      <c r="AA52" s="24">
        <f t="shared" si="7"/>
        <v>3.6749265123578247</v>
      </c>
      <c r="AB52" s="24">
        <f>VLOOKUP(C52,'[1]Allocation '!C$1:L$65536,10,0)</f>
        <v>60.947140111382708</v>
      </c>
      <c r="AC52" s="24">
        <f>VLOOKUP(C52,[1]Actuals!B$1:K$65536,10,0)</f>
        <v>72</v>
      </c>
      <c r="AD52" s="24">
        <f t="shared" si="8"/>
        <v>18.135157561811532</v>
      </c>
      <c r="AE52" s="24">
        <f>VLOOKUP(C52,'[1]Allocation '!C$1:M$65536,11,0)</f>
        <v>109.35857028799327</v>
      </c>
      <c r="AF52" s="24">
        <f>VLOOKUP(C52,[1]Actuals!B$1:L$65536,11,0)</f>
        <v>115</v>
      </c>
      <c r="AG52" s="24">
        <f t="shared" si="9"/>
        <v>5.1586534984410921</v>
      </c>
      <c r="AH52" s="24">
        <f>VLOOKUP(C52,'[1]Allocation '!C$1:N$65536,12,0)</f>
        <v>124.26745836364782</v>
      </c>
      <c r="AI52" s="24">
        <f>VLOOKUP(C52,[1]Actuals!B$1:M$65536,12,0)</f>
        <v>158</v>
      </c>
      <c r="AJ52" s="24">
        <f t="shared" si="10"/>
        <v>27.145112711358088</v>
      </c>
      <c r="AK52" s="24">
        <f>VLOOKUP(C52,'[1]Allocation '!C$1:O$65536,13,0)</f>
        <v>138.05800766213315</v>
      </c>
      <c r="AL52" s="24">
        <f>VLOOKUP(C52,[1]Actuals!B$1:N$65536,13,0)</f>
        <v>161</v>
      </c>
      <c r="AM52" s="24">
        <f t="shared" si="11"/>
        <v>16.617646977792386</v>
      </c>
      <c r="AN52" s="24">
        <f>VLOOKUP(C52,'[1]Allocation '!C$1:P$65536,14,0)</f>
        <v>149.97634919381105</v>
      </c>
      <c r="AO52" s="24">
        <f>VLOOKUP(C52,[1]Actuals!B$1:O$65536,14,0)</f>
        <v>156</v>
      </c>
      <c r="AP52" s="24">
        <f t="shared" si="12"/>
        <v>4.0164004781878813</v>
      </c>
      <c r="AQ52" s="24">
        <f>VLOOKUP(C52,'[1]Allocation '!C$1:Q$65536,15,0)</f>
        <v>142.16195131900633</v>
      </c>
      <c r="AR52" s="24">
        <f>VLOOKUP(C52,[1]Actuals!B$1:P$65536,15,0)</f>
        <v>164</v>
      </c>
      <c r="AS52" s="24">
        <f t="shared" si="13"/>
        <v>15.361387824502962</v>
      </c>
      <c r="AT52" s="24">
        <f>VLOOKUP(C52,'[1]Allocation '!C$1:R$65536,16,0)</f>
        <v>106.61520461889253</v>
      </c>
      <c r="AU52" s="24">
        <f>VLOOKUP(C52,[1]Actuals!B$1:Q$65536,16,0)</f>
        <v>125</v>
      </c>
      <c r="AV52" s="24">
        <f t="shared" si="14"/>
        <v>17.244065184535252</v>
      </c>
      <c r="AW52" s="24">
        <f>VLOOKUP(C52,'[1]Allocation '!C$1:S$65536,17,0)</f>
        <v>93.107777996186883</v>
      </c>
      <c r="AX52" s="24">
        <f>VLOOKUP(C52,[1]Actuals!B$1:R$65536,17,0)</f>
        <v>126</v>
      </c>
      <c r="AY52" s="24">
        <f t="shared" si="15"/>
        <v>35.327040030060843</v>
      </c>
      <c r="AZ52" s="24">
        <f>VLOOKUP('[1]15.01.2024'!C52,'[1]Allocation '!C$1:T$65536,18,0)</f>
        <v>54.275620551956976</v>
      </c>
      <c r="BA52" s="24">
        <f>VLOOKUP(C52,[1]Actuals!B$1:S$65536,18,0)</f>
        <v>88</v>
      </c>
      <c r="BB52" s="24">
        <f t="shared" si="16"/>
        <v>62.135410162209645</v>
      </c>
      <c r="BC52" s="24">
        <f>VLOOKUP(C52,'[1]Allocation '!C$1:U$65536,19,0)</f>
        <v>53.171571466133578</v>
      </c>
      <c r="BD52" s="24">
        <f>VLOOKUP(C52,[1]Actuals!B$1:T$65536,19,0)</f>
        <v>80</v>
      </c>
      <c r="BE52" s="24">
        <f t="shared" si="17"/>
        <v>50.456339344708248</v>
      </c>
      <c r="BF52" s="24">
        <f>VLOOKUP(C52,'[1]Allocation '!C$1:V$65536,20,0)</f>
        <v>48.948726246538925</v>
      </c>
      <c r="BG52" s="24">
        <f>VLOOKUP(C52,[1]Actuals!B$1:U$65536,20,0)</f>
        <v>83</v>
      </c>
      <c r="BH52" s="24">
        <f t="shared" si="18"/>
        <v>69.565188646494718</v>
      </c>
      <c r="BI52" s="24">
        <f>VLOOKUP(C52,'[1]Allocation '!C$1:W$65536,21,0)</f>
        <v>46.817472449694733</v>
      </c>
      <c r="BJ52" s="24">
        <f>VLOOKUP(C52,[1]Actuals!B$1:V$65536,21,0)</f>
        <v>83</v>
      </c>
      <c r="BK52" s="24">
        <f t="shared" si="19"/>
        <v>77.284239530836075</v>
      </c>
      <c r="BL52" s="24">
        <f>VLOOKUP(C52,'[1]Allocation '!C$1:X$65536,22,0)</f>
        <v>53.043618000645907</v>
      </c>
      <c r="BM52" s="24">
        <f>VLOOKUP(C52,[1]Actuals!B$1:W$65536,22,0)</f>
        <v>72</v>
      </c>
      <c r="BN52" s="24">
        <f t="shared" si="20"/>
        <v>35.737347326351802</v>
      </c>
      <c r="BO52" s="24">
        <f>VLOOKUP(C52,'[1]Allocation '!C$1:Y$65536,23,0)</f>
        <v>57.251928209597345</v>
      </c>
      <c r="BP52" s="24">
        <f>VLOOKUP(C52,[1]Actuals!B$1:X$65536,23,0)</f>
        <v>69</v>
      </c>
      <c r="BQ52" s="24">
        <f t="shared" si="21"/>
        <v>20.519958292746697</v>
      </c>
      <c r="BR52" s="24">
        <f>VLOOKUP(C52,'[1]Allocation '!C$1:Z$65536,24,0)</f>
        <v>30.838461026252975</v>
      </c>
      <c r="BS52" s="24">
        <f>VLOOKUP(C52,[1]Actuals!B$1:Y$65536,24,0)</f>
        <v>68</v>
      </c>
      <c r="BT52" s="24">
        <f t="shared" si="22"/>
        <v>120.50386996326171</v>
      </c>
      <c r="BU52" s="24">
        <f>VLOOKUP(C52,'[1]Allocation '!C$1:AA$65536,25,0)</f>
        <v>34.053140843841433</v>
      </c>
      <c r="BV52" s="24">
        <f>VLOOKUP(C52,[1]Actuals!B$1:Z$65536,25,0)</f>
        <v>72</v>
      </c>
      <c r="BW52" s="24">
        <f t="shared" si="23"/>
        <v>111.43424135286868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f>VLOOKUP(C53,'[1]Allocation '!C$1:D$65536,2,0)</f>
        <v>108.29019194652595</v>
      </c>
      <c r="E53" s="24">
        <f>VLOOKUP(C53,[1]Actuals!B$1:C$65536,2,0)</f>
        <v>100</v>
      </c>
      <c r="F53" s="24">
        <f t="shared" si="0"/>
        <v>-7.6555335229433101</v>
      </c>
      <c r="G53" s="24">
        <f>VLOOKUP(C53,'[1]Allocation '!C$1:E$65536,3,0)</f>
        <v>105.53832097177798</v>
      </c>
      <c r="H53" s="24">
        <f>VLOOKUP(C53,[1]Actuals!B$1:D$65536,3,0)</f>
        <v>111</v>
      </c>
      <c r="I53" s="24">
        <f t="shared" si="1"/>
        <v>5.1750671963812378</v>
      </c>
      <c r="J53" s="24">
        <f>VLOOKUP(C53,'[1]Allocation '!C$1:F$65536,4,0)</f>
        <v>101.57231267255361</v>
      </c>
      <c r="K53" s="24">
        <f>VLOOKUP(C53,[1]Actuals!B$1:E$65536,4,0)</f>
        <v>99</v>
      </c>
      <c r="L53" s="24">
        <f t="shared" si="2"/>
        <v>-2.5324939492577743</v>
      </c>
      <c r="M53" s="24">
        <f>VLOOKUP(C53,'[1]Allocation '!C$1:G$65536,5,0)</f>
        <v>118.71331918938417</v>
      </c>
      <c r="N53" s="24">
        <f>VLOOKUP(C53,[1]Actuals!B$1:F$65536,5,0)</f>
        <v>108</v>
      </c>
      <c r="O53" s="24">
        <f t="shared" si="3"/>
        <v>-9.0245300717210455</v>
      </c>
      <c r="P53" s="24">
        <f>VLOOKUP(C53,'[1]Allocation '!C$1:H$65536,6,0)</f>
        <v>115.52970148861563</v>
      </c>
      <c r="Q53" s="24">
        <f>VLOOKUP(C53,[1]Actuals!B$1:G$65536,6,0)</f>
        <v>111</v>
      </c>
      <c r="R53" s="24">
        <f t="shared" si="4"/>
        <v>-3.9208112115324636</v>
      </c>
      <c r="S53" s="24">
        <f>VLOOKUP(C53,'[1]Allocation '!C$1:I$65536,7,0)</f>
        <v>102.3117617658076</v>
      </c>
      <c r="T53" s="24">
        <f>VLOOKUP(C53,[1]Actuals!B$1:H$65536,7,0)</f>
        <v>84</v>
      </c>
      <c r="U53" s="24">
        <f t="shared" si="5"/>
        <v>-17.898002585199698</v>
      </c>
      <c r="V53" s="25">
        <f>VLOOKUP(C53,'[1]Allocation '!C$1:J$65536,8,0)</f>
        <v>91.213025887556284</v>
      </c>
      <c r="W53" s="24">
        <f>VLOOKUP(C53,[1]Actuals!B$1:I$65536,8,0)</f>
        <v>66</v>
      </c>
      <c r="X53" s="24">
        <f t="shared" si="6"/>
        <v>-27.64191368745718</v>
      </c>
      <c r="Y53" s="24">
        <f>VLOOKUP(C53,'[1]Allocation '!C$1:K$65536,9,0)</f>
        <v>88.589013452203332</v>
      </c>
      <c r="Z53" s="24">
        <f>VLOOKUP(C53,[1]Actuals!B$1:J$65536,9,0)</f>
        <v>85</v>
      </c>
      <c r="AA53" s="24">
        <f t="shared" si="7"/>
        <v>-4.0513076196967948</v>
      </c>
      <c r="AB53" s="24">
        <f>VLOOKUP(C53,'[1]Allocation '!C$1:L$65536,10,0)</f>
        <v>93.76483094058878</v>
      </c>
      <c r="AC53" s="24">
        <f>VLOOKUP(C53,[1]Actuals!B$1:K$65536,10,0)</f>
        <v>107</v>
      </c>
      <c r="AD53" s="24">
        <f t="shared" si="8"/>
        <v>14.11528067255545</v>
      </c>
      <c r="AE53" s="24">
        <f>VLOOKUP(C53,'[1]Allocation '!C$1:M$65536,11,0)</f>
        <v>148.0646415214658</v>
      </c>
      <c r="AF53" s="24">
        <f>VLOOKUP(C53,[1]Actuals!B$1:L$65536,11,0)</f>
        <v>151</v>
      </c>
      <c r="AG53" s="24">
        <f t="shared" si="9"/>
        <v>1.982484439479524</v>
      </c>
      <c r="AH53" s="24">
        <f>VLOOKUP(C53,'[1]Allocation '!C$1:N$65536,12,0)</f>
        <v>157.74224300548914</v>
      </c>
      <c r="AI53" s="24">
        <f>VLOOKUP(C53,[1]Actuals!B$1:M$65536,12,0)</f>
        <v>163</v>
      </c>
      <c r="AJ53" s="24">
        <f t="shared" si="10"/>
        <v>3.3331318829591483</v>
      </c>
      <c r="AK53" s="24">
        <f>VLOOKUP(C53,'[1]Allocation '!C$1:O$65536,13,0)</f>
        <v>150.38461548910934</v>
      </c>
      <c r="AL53" s="24">
        <f>VLOOKUP(C53,[1]Actuals!B$1:N$65536,13,0)</f>
        <v>166</v>
      </c>
      <c r="AM53" s="24">
        <f t="shared" si="11"/>
        <v>10.383631636855508</v>
      </c>
      <c r="AN53" s="24">
        <f>VLOOKUP(C53,'[1]Allocation '!C$1:P$65536,14,0)</f>
        <v>175.39606939615189</v>
      </c>
      <c r="AO53" s="24">
        <f>VLOOKUP(C53,[1]Actuals!B$1:O$65536,14,0)</f>
        <v>177</v>
      </c>
      <c r="AP53" s="24">
        <f t="shared" si="12"/>
        <v>0.91446211387180754</v>
      </c>
      <c r="AQ53" s="24">
        <f>VLOOKUP(C53,'[1]Allocation '!C$1:Q$65536,15,0)</f>
        <v>158.05583407516855</v>
      </c>
      <c r="AR53" s="24">
        <f>VLOOKUP(C53,[1]Actuals!B$1:P$65536,15,0)</f>
        <v>171</v>
      </c>
      <c r="AS53" s="24">
        <f t="shared" si="13"/>
        <v>8.1896160306714378</v>
      </c>
      <c r="AT53" s="24">
        <f>VLOOKUP(C53,'[1]Allocation '!C$1:R$65536,16,0)</f>
        <v>136.82284592757875</v>
      </c>
      <c r="AU53" s="24">
        <f>VLOOKUP(C53,[1]Actuals!B$1:Q$65536,16,0)</f>
        <v>149</v>
      </c>
      <c r="AV53" s="24">
        <f t="shared" si="14"/>
        <v>8.8999421038696234</v>
      </c>
      <c r="AW53" s="24">
        <f>VLOOKUP(C53,'[1]Allocation '!C$1:S$65536,17,0)</f>
        <v>115.60882434526538</v>
      </c>
      <c r="AX53" s="24">
        <f>VLOOKUP(C53,[1]Actuals!B$1:R$65536,17,0)</f>
        <v>142</v>
      </c>
      <c r="AY53" s="24">
        <f t="shared" si="15"/>
        <v>22.827994146811374</v>
      </c>
      <c r="AZ53" s="24">
        <f>VLOOKUP('[1]15.01.2024'!C53,'[1]Allocation '!C$1:T$65536,18,0)</f>
        <v>125.09270283607651</v>
      </c>
      <c r="BA53" s="24">
        <f>VLOOKUP(C53,[1]Actuals!B$1:S$65536,18,0)</f>
        <v>90</v>
      </c>
      <c r="BB53" s="24">
        <f t="shared" si="16"/>
        <v>-28.053357262623507</v>
      </c>
      <c r="BC53" s="24">
        <f>VLOOKUP(C53,'[1]Allocation '!C$1:U$65536,19,0)</f>
        <v>93.12607594098364</v>
      </c>
      <c r="BD53" s="24">
        <f>VLOOKUP(C53,[1]Actuals!B$1:T$65536,19,0)</f>
        <v>78</v>
      </c>
      <c r="BE53" s="24">
        <f t="shared" si="17"/>
        <v>-16.242578448778854</v>
      </c>
      <c r="BF53" s="24">
        <f>VLOOKUP(C53,'[1]Allocation '!C$1:V$65536,20,0)</f>
        <v>94.521379306678469</v>
      </c>
      <c r="BG53" s="24">
        <f>VLOOKUP(C53,[1]Actuals!B$1:U$65536,20,0)</f>
        <v>77</v>
      </c>
      <c r="BH53" s="24">
        <f t="shared" si="18"/>
        <v>-18.536948397493905</v>
      </c>
      <c r="BI53" s="24">
        <f>VLOOKUP(C53,'[1]Allocation '!C$1:W$65536,21,0)</f>
        <v>93.78567106070534</v>
      </c>
      <c r="BJ53" s="24">
        <f>VLOOKUP(C53,[1]Actuals!B$1:V$65536,21,0)</f>
        <v>86</v>
      </c>
      <c r="BK53" s="24">
        <f t="shared" si="19"/>
        <v>-8.3015571277043492</v>
      </c>
      <c r="BL53" s="24">
        <f>VLOOKUP(C53,'[1]Allocation '!C$1:X$65536,22,0)</f>
        <v>96.10919804434414</v>
      </c>
      <c r="BM53" s="24">
        <f>VLOOKUP(C53,[1]Actuals!B$1:W$65536,22,0)</f>
        <v>80</v>
      </c>
      <c r="BN53" s="24">
        <f t="shared" si="20"/>
        <v>-16.761348936562204</v>
      </c>
      <c r="BO53" s="24">
        <f>VLOOKUP(C53,'[1]Allocation '!C$1:Y$65536,23,0)</f>
        <v>98.20067963941375</v>
      </c>
      <c r="BP53" s="24">
        <f>VLOOKUP(C53,[1]Actuals!B$1:X$65536,23,0)</f>
        <v>75</v>
      </c>
      <c r="BQ53" s="24">
        <f t="shared" si="21"/>
        <v>-23.625783166272448</v>
      </c>
      <c r="BR53" s="24">
        <f>VLOOKUP(C53,'[1]Allocation '!C$1:Z$65536,24,0)</f>
        <v>97.690658133310592</v>
      </c>
      <c r="BS53" s="24">
        <f>VLOOKUP(C53,[1]Actuals!B$1:Y$65536,24,0)</f>
        <v>72</v>
      </c>
      <c r="BT53" s="24">
        <f t="shared" si="22"/>
        <v>-26.29796812122262</v>
      </c>
      <c r="BU53" s="24">
        <f>VLOOKUP(C53,'[1]Allocation '!C$1:AA$65536,25,0)</f>
        <v>117.22725645207055</v>
      </c>
      <c r="BV53" s="24">
        <f>VLOOKUP(C53,[1]Actuals!B$1:Z$65536,25,0)</f>
        <v>73</v>
      </c>
      <c r="BW53" s="24">
        <f t="shared" si="23"/>
        <v>-37.727792827901993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f>VLOOKUP(C54,'[1]Allocation '!C$1:D$65536,2,0)</f>
        <v>89.457115086260572</v>
      </c>
      <c r="E54" s="24">
        <f>VLOOKUP(C54,[1]Actuals!B$1:C$65536,2,0)</f>
        <v>97</v>
      </c>
      <c r="F54" s="24">
        <f t="shared" si="0"/>
        <v>8.4318445843755079</v>
      </c>
      <c r="G54" s="24">
        <f>VLOOKUP(C54,'[1]Allocation '!C$1:E$65536,3,0)</f>
        <v>89.496496184067723</v>
      </c>
      <c r="H54" s="24">
        <f>VLOOKUP(C54,[1]Actuals!B$1:D$65536,3,0)</f>
        <v>103</v>
      </c>
      <c r="I54" s="24">
        <f t="shared" si="1"/>
        <v>15.088304449550268</v>
      </c>
      <c r="J54" s="24">
        <f>VLOOKUP(C54,'[1]Allocation '!C$1:F$65536,4,0)</f>
        <v>92.338466065957817</v>
      </c>
      <c r="K54" s="24">
        <f>VLOOKUP(C54,[1]Actuals!B$1:E$65536,4,0)</f>
        <v>100</v>
      </c>
      <c r="L54" s="24">
        <f t="shared" si="2"/>
        <v>8.2972289452691488</v>
      </c>
      <c r="M54" s="24">
        <f>VLOOKUP(C54,'[1]Allocation '!C$1:G$65536,5,0)</f>
        <v>102.30578726890018</v>
      </c>
      <c r="N54" s="24">
        <f>VLOOKUP(C54,[1]Actuals!B$1:F$65536,5,0)</f>
        <v>104</v>
      </c>
      <c r="O54" s="24">
        <f t="shared" si="3"/>
        <v>1.6560282427100255</v>
      </c>
      <c r="P54" s="24">
        <f>VLOOKUP(C54,'[1]Allocation '!C$1:H$65536,6,0)</f>
        <v>94.69647663001281</v>
      </c>
      <c r="Q54" s="24">
        <f>VLOOKUP(C54,[1]Actuals!B$1:G$65536,6,0)</f>
        <v>108</v>
      </c>
      <c r="R54" s="24">
        <f t="shared" si="4"/>
        <v>14.048593826743087</v>
      </c>
      <c r="S54" s="24">
        <f>VLOOKUP(C54,'[1]Allocation '!C$1:I$65536,7,0)</f>
        <v>99.360460945640071</v>
      </c>
      <c r="T54" s="24">
        <f>VLOOKUP(C54,[1]Actuals!B$1:H$65536,7,0)</f>
        <v>93</v>
      </c>
      <c r="U54" s="24">
        <f t="shared" si="5"/>
        <v>-6.4014004012319017</v>
      </c>
      <c r="V54" s="25">
        <f>VLOOKUP(C54,'[1]Allocation '!C$1:J$65536,8,0)</f>
        <v>91.794000574738163</v>
      </c>
      <c r="W54" s="24">
        <f>VLOOKUP(C54,[1]Actuals!B$1:I$65536,8,0)</f>
        <v>71</v>
      </c>
      <c r="X54" s="24">
        <f t="shared" si="6"/>
        <v>-22.652897187771877</v>
      </c>
      <c r="Y54" s="24">
        <f>VLOOKUP(C54,'[1]Allocation '!C$1:K$65536,9,0)</f>
        <v>95.334369806432008</v>
      </c>
      <c r="Z54" s="24">
        <f>VLOOKUP(C54,[1]Actuals!B$1:J$65536,9,0)</f>
        <v>101</v>
      </c>
      <c r="AA54" s="24">
        <f t="shared" si="7"/>
        <v>5.9429041226910631</v>
      </c>
      <c r="AB54" s="24">
        <f>VLOOKUP(C54,'[1]Allocation '!C$1:L$65536,10,0)</f>
        <v>82.044227073015179</v>
      </c>
      <c r="AC54" s="24">
        <f>VLOOKUP(C54,[1]Actuals!B$1:K$65536,10,0)</f>
        <v>97</v>
      </c>
      <c r="AD54" s="24">
        <f t="shared" si="8"/>
        <v>18.228915623368536</v>
      </c>
      <c r="AE54" s="24">
        <f>VLOOKUP(C54,'[1]Allocation '!C$1:M$65536,11,0)</f>
        <v>97.127677558415087</v>
      </c>
      <c r="AF54" s="24">
        <f>VLOOKUP(C54,[1]Actuals!B$1:L$65536,11,0)</f>
        <v>135</v>
      </c>
      <c r="AG54" s="24">
        <f t="shared" si="9"/>
        <v>38.992307232722126</v>
      </c>
      <c r="AH54" s="24">
        <f>VLOOKUP(C54,'[1]Allocation '!C$1:N$65536,12,0)</f>
        <v>113.78707030888233</v>
      </c>
      <c r="AI54" s="24">
        <f>VLOOKUP(C54,[1]Actuals!B$1:M$65536,12,0)</f>
        <v>141</v>
      </c>
      <c r="AJ54" s="24">
        <f t="shared" si="10"/>
        <v>23.91566073126447</v>
      </c>
      <c r="AK54" s="24">
        <f>VLOOKUP(C54,'[1]Allocation '!C$1:O$65536,13,0)</f>
        <v>133.94913838647443</v>
      </c>
      <c r="AL54" s="24">
        <f>VLOOKUP(C54,[1]Actuals!B$1:N$65536,13,0)</f>
        <v>146</v>
      </c>
      <c r="AM54" s="24">
        <f t="shared" si="11"/>
        <v>8.9965950947411315</v>
      </c>
      <c r="AN54" s="24">
        <f>VLOOKUP(C54,'[1]Allocation '!C$1:P$65536,14,0)</f>
        <v>135.57184107915123</v>
      </c>
      <c r="AO54" s="24">
        <f>VLOOKUP(C54,[1]Actuals!B$1:O$65536,14,0)</f>
        <v>130</v>
      </c>
      <c r="AP54" s="24">
        <f t="shared" si="12"/>
        <v>-4.1098808091705452</v>
      </c>
      <c r="AQ54" s="24">
        <f>VLOOKUP(C54,'[1]Allocation '!C$1:Q$65536,15,0)</f>
        <v>120.9701076441234</v>
      </c>
      <c r="AR54" s="24">
        <f>VLOOKUP(C54,[1]Actuals!B$1:P$65536,15,0)</f>
        <v>119</v>
      </c>
      <c r="AS54" s="24">
        <f t="shared" si="13"/>
        <v>-1.6285904695721811</v>
      </c>
      <c r="AT54" s="24">
        <f>VLOOKUP(C54,'[1]Allocation '!C$1:R$65536,16,0)</f>
        <v>122.60748531172641</v>
      </c>
      <c r="AU54" s="24">
        <f>VLOOKUP(C54,[1]Actuals!B$1:Q$65536,16,0)</f>
        <v>131</v>
      </c>
      <c r="AV54" s="24">
        <f t="shared" si="14"/>
        <v>6.8450263594721301</v>
      </c>
      <c r="AW54" s="24">
        <f>VLOOKUP(C54,'[1]Allocation '!C$1:S$65536,17,0)</f>
        <v>104.74625024571023</v>
      </c>
      <c r="AX54" s="24">
        <f>VLOOKUP(C54,[1]Actuals!B$1:R$65536,17,0)</f>
        <v>122</v>
      </c>
      <c r="AY54" s="24">
        <f t="shared" si="15"/>
        <v>16.471949796595588</v>
      </c>
      <c r="AZ54" s="24">
        <f>VLOOKUP('[1]15.01.2024'!C54,'[1]Allocation '!C$1:T$65536,18,0)</f>
        <v>93.748799135198425</v>
      </c>
      <c r="BA54" s="24">
        <f>VLOOKUP(C54,[1]Actuals!B$1:S$65536,18,0)</f>
        <v>87</v>
      </c>
      <c r="BB54" s="24">
        <f t="shared" si="16"/>
        <v>-7.1988112887352784</v>
      </c>
      <c r="BC54" s="24">
        <f>VLOOKUP(C54,'[1]Allocation '!C$1:U$65536,19,0)</f>
        <v>74.440200052587016</v>
      </c>
      <c r="BD54" s="24">
        <f>VLOOKUP(C54,[1]Actuals!B$1:T$65536,19,0)</f>
        <v>97</v>
      </c>
      <c r="BE54" s="24">
        <f t="shared" si="17"/>
        <v>30.305936753899097</v>
      </c>
      <c r="BF54" s="24">
        <f>VLOOKUP(C54,'[1]Allocation '!C$1:V$65536,20,0)</f>
        <v>69.521379306678469</v>
      </c>
      <c r="BG54" s="24">
        <f>VLOOKUP(C54,[1]Actuals!B$1:U$65536,20,0)</f>
        <v>83</v>
      </c>
      <c r="BH54" s="24">
        <f t="shared" si="18"/>
        <v>19.387734863348328</v>
      </c>
      <c r="BI54" s="24">
        <f>VLOOKUP(C54,'[1]Allocation '!C$1:W$65536,21,0)</f>
        <v>66.624864639950204</v>
      </c>
      <c r="BJ54" s="24">
        <f>VLOOKUP(C54,[1]Actuals!B$1:V$65536,21,0)</f>
        <v>84</v>
      </c>
      <c r="BK54" s="24">
        <f t="shared" si="19"/>
        <v>26.079055400633656</v>
      </c>
      <c r="BL54" s="24">
        <f>VLOOKUP(C54,'[1]Allocation '!C$1:X$65536,22,0)</f>
        <v>64.574839305134148</v>
      </c>
      <c r="BM54" s="24">
        <f>VLOOKUP(C54,[1]Actuals!B$1:W$65536,22,0)</f>
        <v>82</v>
      </c>
      <c r="BN54" s="24">
        <f t="shared" si="20"/>
        <v>26.984442984870782</v>
      </c>
      <c r="BO54" s="24">
        <f>VLOOKUP(C54,'[1]Allocation '!C$1:Y$65536,23,0)</f>
        <v>67.475486818454016</v>
      </c>
      <c r="BP54" s="24">
        <f>VLOOKUP(C54,[1]Actuals!B$1:X$65536,23,0)</f>
        <v>73</v>
      </c>
      <c r="BQ54" s="24">
        <f t="shared" si="21"/>
        <v>8.1874373080255758</v>
      </c>
      <c r="BR54" s="24">
        <f>VLOOKUP(C54,'[1]Allocation '!C$1:Z$65536,24,0)</f>
        <v>66.082416484827803</v>
      </c>
      <c r="BS54" s="24">
        <f>VLOOKUP(C54,[1]Actuals!B$1:Y$65536,24,0)</f>
        <v>69</v>
      </c>
      <c r="BT54" s="24">
        <f t="shared" si="22"/>
        <v>4.4150678355445123</v>
      </c>
      <c r="BU54" s="24">
        <f>VLOOKUP(C54,'[1]Allocation '!C$1:AA$65536,25,0)</f>
        <v>78.038447767136617</v>
      </c>
      <c r="BV54" s="24">
        <f>VLOOKUP(C54,[1]Actuals!B$1:Z$65536,25,0)</f>
        <v>63</v>
      </c>
      <c r="BW54" s="24">
        <f t="shared" si="23"/>
        <v>-19.270562392541045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f>SUM(D51:D54)</f>
        <v>387.79017353182809</v>
      </c>
      <c r="E55" s="40">
        <f>SUM(E51:E54)</f>
        <v>413</v>
      </c>
      <c r="F55" s="40">
        <f t="shared" si="0"/>
        <v>6.5008935730814237</v>
      </c>
      <c r="G55" s="40">
        <f>SUM(G51:G54)</f>
        <v>391.75824744723985</v>
      </c>
      <c r="H55" s="40">
        <f>SUM(H51:H54)</f>
        <v>480</v>
      </c>
      <c r="I55" s="40">
        <f t="shared" si="1"/>
        <v>22.524542400257733</v>
      </c>
      <c r="J55" s="40">
        <f>SUM(J51:J54)</f>
        <v>407.21263535087394</v>
      </c>
      <c r="K55" s="40">
        <f>SUM(K51:K54)</f>
        <v>440</v>
      </c>
      <c r="L55" s="40">
        <f t="shared" si="2"/>
        <v>8.0516569975474592</v>
      </c>
      <c r="M55" s="40">
        <f>SUM(M51:M54)</f>
        <v>446.86395759906401</v>
      </c>
      <c r="N55" s="40">
        <f>SUM(N51:N54)</f>
        <v>463</v>
      </c>
      <c r="O55" s="40">
        <f t="shared" si="3"/>
        <v>3.6109518627621338</v>
      </c>
      <c r="P55" s="40">
        <f>SUM(P51:P54)</f>
        <v>435.60379249805891</v>
      </c>
      <c r="Q55" s="40">
        <f>SUM(Q51:Q54)</f>
        <v>481</v>
      </c>
      <c r="R55" s="40">
        <f t="shared" si="4"/>
        <v>10.421444506166319</v>
      </c>
      <c r="S55" s="40">
        <f>SUM(S51:S54)</f>
        <v>434.82498750468227</v>
      </c>
      <c r="T55" s="40">
        <f>SUM(T51:T54)</f>
        <v>385</v>
      </c>
      <c r="U55" s="40">
        <f t="shared" si="5"/>
        <v>-11.458630238940843</v>
      </c>
      <c r="V55" s="40">
        <f>SUM(V51:V54)</f>
        <v>360.78528073995193</v>
      </c>
      <c r="W55" s="40">
        <f>SUM(W51:W54)</f>
        <v>256</v>
      </c>
      <c r="X55" s="40">
        <f t="shared" si="6"/>
        <v>-29.043668445963966</v>
      </c>
      <c r="Y55" s="40">
        <f>SUM(Y51:Y54)</f>
        <v>331.96147071277409</v>
      </c>
      <c r="Z55" s="40">
        <f>SUM(Z51:Z54)</f>
        <v>332</v>
      </c>
      <c r="AA55" s="40">
        <f t="shared" si="7"/>
        <v>1.1606553960369062E-2</v>
      </c>
      <c r="AB55" s="40">
        <f>SUM(AB51:AB54)</f>
        <v>341.38212198286033</v>
      </c>
      <c r="AC55" s="40">
        <f>SUM(AC51:AC54)</f>
        <v>373</v>
      </c>
      <c r="AD55" s="40">
        <f t="shared" si="8"/>
        <v>9.2617263708751292</v>
      </c>
      <c r="AE55" s="40">
        <f>SUM(AE51:AE54)</f>
        <v>475.42088810723516</v>
      </c>
      <c r="AF55" s="40">
        <f>SUM(AF51:AF54)</f>
        <v>570</v>
      </c>
      <c r="AG55" s="40">
        <f t="shared" si="9"/>
        <v>19.893764506079449</v>
      </c>
      <c r="AH55" s="40">
        <f>SUM(AH51:AH54)</f>
        <v>555.24838993980836</v>
      </c>
      <c r="AI55" s="40">
        <f>SUM(AI51:AI54)</f>
        <v>666</v>
      </c>
      <c r="AJ55" s="40">
        <f t="shared" si="10"/>
        <v>19.946318092376217</v>
      </c>
      <c r="AK55" s="40">
        <f>SUM(AK51:AK54)</f>
        <v>604.8255573769643</v>
      </c>
      <c r="AL55" s="40">
        <f>SUM(AL51:AL54)</f>
        <v>692</v>
      </c>
      <c r="AM55" s="40">
        <f t="shared" si="11"/>
        <v>14.413154596359634</v>
      </c>
      <c r="AN55" s="40">
        <f>SUM(AN51:AN54)</f>
        <v>671.92793734854331</v>
      </c>
      <c r="AO55" s="40">
        <f>SUM(AO51:AO54)</f>
        <v>693</v>
      </c>
      <c r="AP55" s="40">
        <f t="shared" si="12"/>
        <v>3.1360599076454476</v>
      </c>
      <c r="AQ55" s="40">
        <f>SUM(AQ51:AQ54)</f>
        <v>609.26550565288426</v>
      </c>
      <c r="AR55" s="40">
        <f>SUM(AR51:AR54)</f>
        <v>679</v>
      </c>
      <c r="AS55" s="40">
        <f t="shared" si="13"/>
        <v>11.44566592070378</v>
      </c>
      <c r="AT55" s="40">
        <f>SUM(AT51:AT54)</f>
        <v>538.40678332540733</v>
      </c>
      <c r="AU55" s="40">
        <f>SUM(AU51:AU54)</f>
        <v>617</v>
      </c>
      <c r="AV55" s="40">
        <f t="shared" si="14"/>
        <v>14.597367475419002</v>
      </c>
      <c r="AW55" s="40">
        <f>SUM(AW51:AW54)</f>
        <v>453.90041773141104</v>
      </c>
      <c r="AX55" s="40">
        <f>SUM(AX51:AX54)</f>
        <v>581</v>
      </c>
      <c r="AY55" s="40">
        <f t="shared" si="15"/>
        <v>28.001644700798288</v>
      </c>
      <c r="AZ55" s="40">
        <f>SUM(AZ51:AZ54)</f>
        <v>390.83178008396976</v>
      </c>
      <c r="BA55" s="40">
        <f>SUM(BA51:BA54)</f>
        <v>396</v>
      </c>
      <c r="BB55" s="40">
        <f t="shared" si="16"/>
        <v>1.322364295687483</v>
      </c>
      <c r="BC55" s="40">
        <f>SUM(BC51:BC54)</f>
        <v>270.5861957092045</v>
      </c>
      <c r="BD55" s="40">
        <f>SUM(BD51:BD54)</f>
        <v>341</v>
      </c>
      <c r="BE55" s="40">
        <f t="shared" si="17"/>
        <v>26.022689038604284</v>
      </c>
      <c r="BF55" s="40">
        <f>SUM(BF51:BF54)</f>
        <v>265.48722025473472</v>
      </c>
      <c r="BG55" s="40">
        <f>SUM(BG51:BG54)</f>
        <v>310</v>
      </c>
      <c r="BH55" s="40">
        <f t="shared" si="18"/>
        <v>16.766449135500878</v>
      </c>
      <c r="BI55" s="40">
        <f>SUM(BI51:BI54)</f>
        <v>263.40897508998398</v>
      </c>
      <c r="BJ55" s="40">
        <f>SUM(BJ51:BJ54)</f>
        <v>312</v>
      </c>
      <c r="BK55" s="40">
        <f t="shared" si="19"/>
        <v>18.446989094967886</v>
      </c>
      <c r="BL55" s="40">
        <f>SUM(BL51:BL54)</f>
        <v>271.3837618725654</v>
      </c>
      <c r="BM55" s="40">
        <f>SUM(BM51:BM54)</f>
        <v>293</v>
      </c>
      <c r="BN55" s="40">
        <f t="shared" si="20"/>
        <v>7.9651921611968115</v>
      </c>
      <c r="BO55" s="40">
        <f>SUM(BO51:BO54)</f>
        <v>283.4515616318966</v>
      </c>
      <c r="BP55" s="40">
        <f>SUM(BP51:BP54)</f>
        <v>269</v>
      </c>
      <c r="BQ55" s="40">
        <f t="shared" si="21"/>
        <v>-5.0984237125721208</v>
      </c>
      <c r="BR55" s="40">
        <f>SUM(BR51:BR54)</f>
        <v>258.93175435629041</v>
      </c>
      <c r="BS55" s="40">
        <f>SUM(BS51:BS54)</f>
        <v>258</v>
      </c>
      <c r="BT55" s="40">
        <f t="shared" si="22"/>
        <v>-0.35984553482317078</v>
      </c>
      <c r="BU55" s="40">
        <f>SUM(BU51:BU54)</f>
        <v>293.64144443474908</v>
      </c>
      <c r="BV55" s="40">
        <f>SUM(BV51:BV54)</f>
        <v>253</v>
      </c>
      <c r="BW55" s="40">
        <f t="shared" si="23"/>
        <v>-13.840500108212799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f>D50+D55</f>
        <v>1109.1477988956992</v>
      </c>
      <c r="E56" s="33">
        <f>E50+E55</f>
        <v>1098.4000000000001</v>
      </c>
      <c r="F56" s="33">
        <f t="shared" si="0"/>
        <v>-0.96901413016371352</v>
      </c>
      <c r="G56" s="33">
        <f>G50+G55</f>
        <v>1129.0429436616982</v>
      </c>
      <c r="H56" s="33">
        <f>H50+H55</f>
        <v>1235.6999999999998</v>
      </c>
      <c r="I56" s="33">
        <f t="shared" si="1"/>
        <v>9.4466784400948214</v>
      </c>
      <c r="J56" s="33">
        <f>J50+J55</f>
        <v>1159.3694389537668</v>
      </c>
      <c r="K56" s="33">
        <f>K50+K55</f>
        <v>1137</v>
      </c>
      <c r="L56" s="33">
        <f t="shared" si="2"/>
        <v>-1.9294487332660186</v>
      </c>
      <c r="M56" s="33">
        <f>M50+M55</f>
        <v>1272.6512713524007</v>
      </c>
      <c r="N56" s="33">
        <f>N50+N55</f>
        <v>1207.5</v>
      </c>
      <c r="O56" s="33">
        <f t="shared" si="3"/>
        <v>-5.1193341663161824</v>
      </c>
      <c r="P56" s="33">
        <f>P50+P55</f>
        <v>1278.6601818710994</v>
      </c>
      <c r="Q56" s="33">
        <f>Q50+Q55</f>
        <v>1232.9000000000001</v>
      </c>
      <c r="R56" s="33">
        <f t="shared" si="4"/>
        <v>-3.5787602147849151</v>
      </c>
      <c r="S56" s="33">
        <f>S50+S55</f>
        <v>1274.0826719927843</v>
      </c>
      <c r="T56" s="33">
        <f>T50+T55</f>
        <v>1096.1999999999998</v>
      </c>
      <c r="U56" s="33">
        <f t="shared" si="5"/>
        <v>-13.961627130095048</v>
      </c>
      <c r="V56" s="33">
        <f>V50+V55</f>
        <v>1265.0730337687423</v>
      </c>
      <c r="W56" s="33">
        <f>W50+W55</f>
        <v>853.3</v>
      </c>
      <c r="X56" s="33">
        <f t="shared" si="6"/>
        <v>-32.549348755149836</v>
      </c>
      <c r="Y56" s="33">
        <f>Y50+Y55</f>
        <v>1098.3653839684068</v>
      </c>
      <c r="Z56" s="33">
        <f>Z50+Z55</f>
        <v>924.03000000000009</v>
      </c>
      <c r="AA56" s="33">
        <f t="shared" si="7"/>
        <v>-15.872257676086896</v>
      </c>
      <c r="AB56" s="33">
        <f>AB50+AB55</f>
        <v>1029.4873536877453</v>
      </c>
      <c r="AC56" s="33">
        <f>AC50+AC55</f>
        <v>1062.6599999999999</v>
      </c>
      <c r="AD56" s="33">
        <f t="shared" si="8"/>
        <v>3.2222490342815955</v>
      </c>
      <c r="AE56" s="33">
        <f>AE50+AE55</f>
        <v>1309.216336067426</v>
      </c>
      <c r="AF56" s="33">
        <f>AF50+AF55</f>
        <v>1549.73</v>
      </c>
      <c r="AG56" s="33">
        <f t="shared" si="9"/>
        <v>18.370811401194377</v>
      </c>
      <c r="AH56" s="33">
        <f>AH50+AH55</f>
        <v>1499.8596195457635</v>
      </c>
      <c r="AI56" s="33">
        <f>AI50+AI55</f>
        <v>1819.9399999999998</v>
      </c>
      <c r="AJ56" s="33">
        <f t="shared" si="10"/>
        <v>21.340689240715307</v>
      </c>
      <c r="AK56" s="33">
        <f>AK50+AK55</f>
        <v>1667.1025127105136</v>
      </c>
      <c r="AL56" s="33">
        <f>AL50+AL55</f>
        <v>1871.43</v>
      </c>
      <c r="AM56" s="33">
        <f t="shared" si="11"/>
        <v>12.256444083769864</v>
      </c>
      <c r="AN56" s="33">
        <f>AN50+AN55</f>
        <v>1783.4525301569392</v>
      </c>
      <c r="AO56" s="33">
        <f>AO50+AO55</f>
        <v>1898.91</v>
      </c>
      <c r="AP56" s="33">
        <f t="shared" si="12"/>
        <v>6.4738179396847118</v>
      </c>
      <c r="AQ56" s="33">
        <f>AQ50+AQ55</f>
        <v>1695.079091458415</v>
      </c>
      <c r="AR56" s="33">
        <f>AR50+AR55</f>
        <v>1849.6999999999998</v>
      </c>
      <c r="AS56" s="33">
        <f t="shared" si="13"/>
        <v>9.1217518592924112</v>
      </c>
      <c r="AT56" s="33">
        <f>AT50+AT55</f>
        <v>1571.593095035598</v>
      </c>
      <c r="AU56" s="33">
        <f>AU50+AU55</f>
        <v>1672.5800000000002</v>
      </c>
      <c r="AV56" s="33">
        <f t="shared" si="14"/>
        <v>6.4257666493574588</v>
      </c>
      <c r="AW56" s="33">
        <f>AW50+AW55</f>
        <v>1320.9413765296849</v>
      </c>
      <c r="AX56" s="33">
        <f>AX50+AX55</f>
        <v>1567.9</v>
      </c>
      <c r="AY56" s="33">
        <f t="shared" si="15"/>
        <v>18.695653558760743</v>
      </c>
      <c r="AZ56" s="33">
        <f>AZ50+AZ55</f>
        <v>1161.8463135365782</v>
      </c>
      <c r="BA56" s="33">
        <f>BA50+BA55</f>
        <v>1218.49</v>
      </c>
      <c r="BB56" s="33">
        <f t="shared" si="16"/>
        <v>4.8753166235043937</v>
      </c>
      <c r="BC56" s="33">
        <f>BC50+BC55</f>
        <v>925.6478978013547</v>
      </c>
      <c r="BD56" s="33">
        <f>BD50+BD55</f>
        <v>1018.76</v>
      </c>
      <c r="BE56" s="33">
        <f t="shared" si="17"/>
        <v>10.059127495434259</v>
      </c>
      <c r="BF56" s="33">
        <f>BF50+BF55</f>
        <v>857.47570919895134</v>
      </c>
      <c r="BG56" s="33">
        <f>BG50+BG55</f>
        <v>893.09999999999991</v>
      </c>
      <c r="BH56" s="33">
        <f t="shared" si="18"/>
        <v>4.1545539330004546</v>
      </c>
      <c r="BI56" s="33">
        <f>BI50+BI55</f>
        <v>830.68700844801697</v>
      </c>
      <c r="BJ56" s="33">
        <f>BJ50+BJ55</f>
        <v>896.29000000000008</v>
      </c>
      <c r="BK56" s="33">
        <f t="shared" si="19"/>
        <v>7.8974380103223245</v>
      </c>
      <c r="BL56" s="33">
        <f>BL50+BL55</f>
        <v>856.70263739689028</v>
      </c>
      <c r="BM56" s="33">
        <f>BM50+BM55</f>
        <v>852.34</v>
      </c>
      <c r="BN56" s="33">
        <f t="shared" si="20"/>
        <v>-0.50923590128614749</v>
      </c>
      <c r="BO56" s="33">
        <f>BO50+BO55</f>
        <v>899.1398574566042</v>
      </c>
      <c r="BP56" s="33">
        <f>BP50+BP55</f>
        <v>802.9799999999999</v>
      </c>
      <c r="BQ56" s="33">
        <f t="shared" si="21"/>
        <v>-10.694649631995134</v>
      </c>
      <c r="BR56" s="33">
        <f>BR50+BR55</f>
        <v>892.60810313829563</v>
      </c>
      <c r="BS56" s="33">
        <f>BS50+BS55</f>
        <v>755.66</v>
      </c>
      <c r="BT56" s="33">
        <f t="shared" si="22"/>
        <v>-15.342466941180982</v>
      </c>
      <c r="BU56" s="33">
        <f>BU50+BU55</f>
        <v>964.46684016368545</v>
      </c>
      <c r="BV56" s="33">
        <f>BV50+BV55</f>
        <v>749.57999999999993</v>
      </c>
      <c r="BW56" s="33">
        <f t="shared" si="23"/>
        <v>-22.280376184547286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f>VLOOKUP(C57,'[1]Allocation '!C$1:D$65536,2,0)</f>
        <v>122.41499959172498</v>
      </c>
      <c r="E57" s="24">
        <f>VLOOKUP(C57,[1]Actuals!B$1:C$65536,2,0)</f>
        <v>142</v>
      </c>
      <c r="F57" s="24">
        <f t="shared" si="0"/>
        <v>15.998856736179681</v>
      </c>
      <c r="G57" s="24">
        <f>VLOOKUP(C57,'[1]Allocation '!C$1:E$65536,3,0)</f>
        <v>141.84350338606961</v>
      </c>
      <c r="H57" s="24">
        <f>VLOOKUP(C57,[1]Actuals!B$1:D$65536,3,0)</f>
        <v>177</v>
      </c>
      <c r="I57" s="24">
        <f t="shared" si="1"/>
        <v>24.785411932643431</v>
      </c>
      <c r="J57" s="24">
        <f>VLOOKUP(C57,'[1]Allocation '!C$1:F$65536,4,0)</f>
        <v>156.05200765146873</v>
      </c>
      <c r="K57" s="24">
        <f>VLOOKUP(C57,[1]Actuals!B$1:E$65536,4,0)</f>
        <v>146</v>
      </c>
      <c r="L57" s="24">
        <f t="shared" si="2"/>
        <v>-6.4414471833769582</v>
      </c>
      <c r="M57" s="24">
        <f>VLOOKUP(C57,'[1]Allocation '!C$1:G$65536,5,0)</f>
        <v>147.66778728435591</v>
      </c>
      <c r="N57" s="24">
        <f>VLOOKUP(C57,[1]Actuals!B$1:F$65536,5,0)</f>
        <v>152</v>
      </c>
      <c r="O57" s="24">
        <f t="shared" si="3"/>
        <v>2.933756098953241</v>
      </c>
      <c r="P57" s="24">
        <f>VLOOKUP(C57,'[1]Allocation '!C$1:H$65536,6,0)</f>
        <v>156.24918643952114</v>
      </c>
      <c r="Q57" s="24">
        <f>VLOOKUP(C57,[1]Actuals!B$1:G$65536,6,0)</f>
        <v>180</v>
      </c>
      <c r="R57" s="24">
        <f t="shared" si="4"/>
        <v>15.200599824993017</v>
      </c>
      <c r="S57" s="24">
        <f>VLOOKUP(C57,'[1]Allocation '!C$1:I$65536,7,0)</f>
        <v>122.97086750698028</v>
      </c>
      <c r="T57" s="24">
        <f>VLOOKUP(C57,[1]Actuals!B$1:H$65536,7,0)</f>
        <v>170</v>
      </c>
      <c r="U57" s="24">
        <f t="shared" si="5"/>
        <v>38.244125170825662</v>
      </c>
      <c r="V57" s="25">
        <f>VLOOKUP(C57,'[1]Allocation '!C$1:J$65536,8,0)</f>
        <v>119.68078555946875</v>
      </c>
      <c r="W57" s="24">
        <f>VLOOKUP(C57,[1]Actuals!B$1:I$65536,8,0)</f>
        <v>151</v>
      </c>
      <c r="X57" s="24">
        <f t="shared" si="6"/>
        <v>26.168957944355153</v>
      </c>
      <c r="Y57" s="24">
        <f>VLOOKUP(C57,'[1]Allocation '!C$1:K$65536,9,0)</f>
        <v>93.53560811197103</v>
      </c>
      <c r="Z57" s="24">
        <f>VLOOKUP(C57,[1]Actuals!B$1:J$65536,9,0)</f>
        <v>138</v>
      </c>
      <c r="AA57" s="24">
        <f t="shared" si="7"/>
        <v>47.537395421432294</v>
      </c>
      <c r="AB57" s="24">
        <f>VLOOKUP(C57,'[1]Allocation '!C$1:L$65536,10,0)</f>
        <v>110.9550499463634</v>
      </c>
      <c r="AC57" s="24">
        <f>VLOOKUP(C57,[1]Actuals!B$1:K$65536,10,0)</f>
        <v>157</v>
      </c>
      <c r="AD57" s="24">
        <f t="shared" si="8"/>
        <v>41.498742126559456</v>
      </c>
      <c r="AE57" s="24">
        <f>VLOOKUP(C57,'[1]Allocation '!C$1:M$65536,11,0)</f>
        <v>151.08749842420124</v>
      </c>
      <c r="AF57" s="24">
        <f>VLOOKUP(C57,[1]Actuals!B$1:L$65536,11,0)</f>
        <v>188</v>
      </c>
      <c r="AG57" s="24">
        <f t="shared" si="9"/>
        <v>24.43120837977029</v>
      </c>
      <c r="AH57" s="24">
        <f>VLOOKUP(C57,'[1]Allocation '!C$1:N$65536,12,0)</f>
        <v>155.70862252794424</v>
      </c>
      <c r="AI57" s="24">
        <f>VLOOKUP(C57,[1]Actuals!B$1:M$65536,12,0)</f>
        <v>199</v>
      </c>
      <c r="AJ57" s="24">
        <f t="shared" si="10"/>
        <v>27.802813209195577</v>
      </c>
      <c r="AK57" s="24">
        <f>VLOOKUP(C57,'[1]Allocation '!C$1:O$65536,13,0)</f>
        <v>189.00798668030134</v>
      </c>
      <c r="AL57" s="24">
        <f>VLOOKUP(C57,[1]Actuals!B$1:N$65536,13,0)</f>
        <v>209</v>
      </c>
      <c r="AM57" s="24">
        <f t="shared" si="11"/>
        <v>10.577337852666652</v>
      </c>
      <c r="AN57" s="24">
        <f>VLOOKUP(C57,'[1]Allocation '!C$1:P$65536,14,0)</f>
        <v>192.34254953104579</v>
      </c>
      <c r="AO57" s="24">
        <f>VLOOKUP(C57,[1]Actuals!B$1:O$65536,14,0)</f>
        <v>195</v>
      </c>
      <c r="AP57" s="24">
        <f t="shared" si="12"/>
        <v>1.3816238140928216</v>
      </c>
      <c r="AQ57" s="24">
        <f>VLOOKUP(C57,'[1]Allocation '!C$1:Q$65536,15,0)</f>
        <v>204.85448885720166</v>
      </c>
      <c r="AR57" s="24">
        <f>VLOOKUP(C57,[1]Actuals!B$1:P$65536,15,0)</f>
        <v>220</v>
      </c>
      <c r="AS57" s="24">
        <f t="shared" si="13"/>
        <v>7.3933020590805087</v>
      </c>
      <c r="AT57" s="24">
        <f>VLOOKUP(C57,'[1]Allocation '!C$1:R$65536,16,0)</f>
        <v>207.89964900684043</v>
      </c>
      <c r="AU57" s="24">
        <f>VLOOKUP(C57,[1]Actuals!B$1:Q$65536,16,0)</f>
        <v>220</v>
      </c>
      <c r="AV57" s="24">
        <f t="shared" si="14"/>
        <v>5.8202844742472042</v>
      </c>
      <c r="AW57" s="24">
        <f>VLOOKUP(C57,'[1]Allocation '!C$1:S$65536,17,0)</f>
        <v>170.69759299300927</v>
      </c>
      <c r="AX57" s="24">
        <f>VLOOKUP(C57,[1]Actuals!B$1:R$65536,17,0)</f>
        <v>195</v>
      </c>
      <c r="AY57" s="24">
        <f t="shared" si="15"/>
        <v>14.237111713687733</v>
      </c>
      <c r="AZ57" s="24">
        <f>VLOOKUP('[1]15.01.2024'!C57,'[1]Allocation '!C$1:T$65536,18,0)</f>
        <v>141.6805159862773</v>
      </c>
      <c r="BA57" s="24">
        <f>VLOOKUP(C57,[1]Actuals!B$1:S$65536,18,0)</f>
        <v>160</v>
      </c>
      <c r="BB57" s="24">
        <f t="shared" si="16"/>
        <v>12.930136431389808</v>
      </c>
      <c r="BC57" s="24">
        <f>VLOOKUP(C57,'[1]Allocation '!C$1:U$65536,19,0)</f>
        <v>113.65423400886053</v>
      </c>
      <c r="BD57" s="24">
        <f>VLOOKUP(C57,[1]Actuals!B$1:T$65536,19,0)</f>
        <v>138</v>
      </c>
      <c r="BE57" s="24">
        <f t="shared" si="17"/>
        <v>21.420905436080336</v>
      </c>
      <c r="BF57" s="24">
        <f>VLOOKUP(C57,'[1]Allocation '!C$1:V$65536,20,0)</f>
        <v>73.777790284638371</v>
      </c>
      <c r="BG57" s="24">
        <f>VLOOKUP(C57,[1]Actuals!B$1:U$65536,20,0)</f>
        <v>108</v>
      </c>
      <c r="BH57" s="24">
        <f t="shared" si="18"/>
        <v>46.385517353299207</v>
      </c>
      <c r="BI57" s="24">
        <f>VLOOKUP(C57,'[1]Allocation '!C$1:W$65536,21,0)</f>
        <v>79.229568761021852</v>
      </c>
      <c r="BJ57" s="24">
        <f>VLOOKUP(C57,[1]Actuals!B$1:V$65536,21,0)</f>
        <v>98</v>
      </c>
      <c r="BK57" s="24">
        <f t="shared" si="19"/>
        <v>23.691194502894401</v>
      </c>
      <c r="BL57" s="24">
        <f>VLOOKUP(C57,'[1]Allocation '!C$1:X$65536,22,0)</f>
        <v>76.106060609622389</v>
      </c>
      <c r="BM57" s="24">
        <f>VLOOKUP(C57,[1]Actuals!B$1:W$65536,22,0)</f>
        <v>90</v>
      </c>
      <c r="BN57" s="24">
        <f t="shared" si="20"/>
        <v>18.256022291897402</v>
      </c>
      <c r="BO57" s="24">
        <f>VLOOKUP(C57,'[1]Allocation '!C$1:Y$65536,23,0)</f>
        <v>75.245391361185085</v>
      </c>
      <c r="BP57" s="24">
        <f>VLOOKUP(C57,[1]Actuals!B$1:X$65536,23,0)</f>
        <v>86</v>
      </c>
      <c r="BQ57" s="24">
        <f t="shared" si="21"/>
        <v>14.292714070941253</v>
      </c>
      <c r="BR57" s="24">
        <f>VLOOKUP(C57,'[1]Allocation '!C$1:Z$65536,24,0)</f>
        <v>95.158679738152046</v>
      </c>
      <c r="BS57" s="24">
        <f>VLOOKUP(C57,[1]Actuals!B$1:Y$65536,24,0)</f>
        <v>98</v>
      </c>
      <c r="BT57" s="24">
        <f t="shared" si="22"/>
        <v>2.9858760857826212</v>
      </c>
      <c r="BU57" s="24">
        <f>VLOOKUP(C57,'[1]Allocation '!C$1:AA$65536,25,0)</f>
        <v>119.18599295344502</v>
      </c>
      <c r="BV57" s="24">
        <f>VLOOKUP(C57,[1]Actuals!B$1:Z$65536,25,0)</f>
        <v>97</v>
      </c>
      <c r="BW57" s="24">
        <f t="shared" si="23"/>
        <v>-18.614597574491025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f>VLOOKUP(C58,'[1]Allocation '!C$1:D$65536,2,0)</f>
        <v>124.12709748811275</v>
      </c>
      <c r="E58" s="24">
        <f>VLOOKUP(C58,[1]Actuals!B$1:C$65536,2,0)</f>
        <v>112</v>
      </c>
      <c r="F58" s="24">
        <f t="shared" si="0"/>
        <v>-9.7699033760731613</v>
      </c>
      <c r="G58" s="24">
        <f>VLOOKUP(C58,'[1]Allocation '!C$1:E$65536,3,0)</f>
        <v>119.89153262393978</v>
      </c>
      <c r="H58" s="24">
        <f>VLOOKUP(C58,[1]Actuals!B$1:D$65536,3,0)</f>
        <v>129</v>
      </c>
      <c r="I58" s="24">
        <f t="shared" si="1"/>
        <v>7.5972566007897147</v>
      </c>
      <c r="J58" s="24">
        <f>VLOOKUP(C58,'[1]Allocation '!C$1:F$65536,4,0)</f>
        <v>129.27385249234095</v>
      </c>
      <c r="K58" s="24">
        <f>VLOOKUP(C58,[1]Actuals!B$1:E$65536,4,0)</f>
        <v>128</v>
      </c>
      <c r="L58" s="24">
        <f t="shared" si="2"/>
        <v>-0.98539067861106844</v>
      </c>
      <c r="M58" s="24">
        <f>VLOOKUP(C58,'[1]Allocation '!C$1:G$65536,5,0)</f>
        <v>116.78302131638605</v>
      </c>
      <c r="N58" s="24">
        <f>VLOOKUP(C58,[1]Actuals!B$1:F$65536,5,0)</f>
        <v>90</v>
      </c>
      <c r="O58" s="24">
        <f t="shared" si="3"/>
        <v>-22.934002746705847</v>
      </c>
      <c r="P58" s="24">
        <f>VLOOKUP(C58,'[1]Allocation '!C$1:H$65536,6,0)</f>
        <v>126.89327868421717</v>
      </c>
      <c r="Q58" s="24">
        <f>VLOOKUP(C58,[1]Actuals!B$1:G$65536,6,0)</f>
        <v>133</v>
      </c>
      <c r="R58" s="24">
        <f t="shared" si="4"/>
        <v>4.8124860348039711</v>
      </c>
      <c r="S58" s="24">
        <f>VLOOKUP(C58,'[1]Allocation '!C$1:I$65536,7,0)</f>
        <v>121.98710056692444</v>
      </c>
      <c r="T58" s="24">
        <f>VLOOKUP(C58,[1]Actuals!B$1:H$65536,7,0)</f>
        <v>134</v>
      </c>
      <c r="U58" s="24">
        <f t="shared" si="5"/>
        <v>9.8476801049017926</v>
      </c>
      <c r="V58" s="25">
        <f>VLOOKUP(C58,'[1]Allocation '!C$1:J$65536,8,0)</f>
        <v>99.927646195284581</v>
      </c>
      <c r="W58" s="24">
        <f>VLOOKUP(C58,[1]Actuals!B$1:I$65536,8,0)</f>
        <v>112</v>
      </c>
      <c r="X58" s="24">
        <f t="shared" si="6"/>
        <v>12.081094936553297</v>
      </c>
      <c r="Y58" s="24">
        <f>VLOOKUP(C58,'[1]Allocation '!C$1:K$65536,9,0)</f>
        <v>98.032512348123475</v>
      </c>
      <c r="Z58" s="24">
        <f>VLOOKUP(C58,[1]Actuals!B$1:J$65536,9,0)</f>
        <v>113</v>
      </c>
      <c r="AA58" s="24">
        <f t="shared" si="7"/>
        <v>15.267881331782506</v>
      </c>
      <c r="AB58" s="24">
        <f>VLOOKUP(C58,'[1]Allocation '!C$1:L$65536,10,0)</f>
        <v>96.89032530527507</v>
      </c>
      <c r="AC58" s="24">
        <f>VLOOKUP(C58,[1]Actuals!B$1:K$65536,10,0)</f>
        <v>113</v>
      </c>
      <c r="AD58" s="24">
        <f t="shared" si="8"/>
        <v>16.626711329503465</v>
      </c>
      <c r="AE58" s="24">
        <f>VLOOKUP(C58,'[1]Allocation '!C$1:M$65536,11,0)</f>
        <v>117.27267734830858</v>
      </c>
      <c r="AF58" s="24">
        <f>VLOOKUP(C58,[1]Actuals!B$1:L$65536,11,0)</f>
        <v>128</v>
      </c>
      <c r="AG58" s="24">
        <f t="shared" si="9"/>
        <v>9.1473332870456066</v>
      </c>
      <c r="AH58" s="24">
        <f>VLOOKUP(C58,'[1]Allocation '!C$1:N$65536,12,0)</f>
        <v>117.53006604272716</v>
      </c>
      <c r="AI58" s="24">
        <f>VLOOKUP(C58,[1]Actuals!B$1:M$65536,12,0)</f>
        <v>149</v>
      </c>
      <c r="AJ58" s="24">
        <f t="shared" si="10"/>
        <v>26.776071023249649</v>
      </c>
      <c r="AK58" s="24">
        <f>VLOOKUP(C58,'[1]Allocation '!C$1:O$65536,13,0)</f>
        <v>124.08785212489349</v>
      </c>
      <c r="AL58" s="24">
        <f>VLOOKUP(C58,[1]Actuals!B$1:N$65536,13,0)</f>
        <v>133</v>
      </c>
      <c r="AM58" s="24">
        <f t="shared" si="11"/>
        <v>7.1821275995143372</v>
      </c>
      <c r="AN58" s="24">
        <f>VLOOKUP(C58,'[1]Allocation '!C$1:P$65536,14,0)</f>
        <v>135.57184107915123</v>
      </c>
      <c r="AO58" s="24">
        <f>VLOOKUP(C58,[1]Actuals!B$1:O$65536,14,0)</f>
        <v>116</v>
      </c>
      <c r="AP58" s="24">
        <f t="shared" si="12"/>
        <v>-14.436509029721408</v>
      </c>
      <c r="AQ58" s="24">
        <f>VLOOKUP(C58,'[1]Allocation '!C$1:Q$65536,15,0)</f>
        <v>152.7578731564478</v>
      </c>
      <c r="AR58" s="24">
        <f>VLOOKUP(C58,[1]Actuals!B$1:P$65536,15,0)</f>
        <v>161</v>
      </c>
      <c r="AS58" s="24">
        <f t="shared" si="13"/>
        <v>5.3955496193056973</v>
      </c>
      <c r="AT58" s="24">
        <f>VLOOKUP(C58,'[1]Allocation '!C$1:R$65536,16,0)</f>
        <v>139.48822604305104</v>
      </c>
      <c r="AU58" s="24">
        <f>VLOOKUP(C58,[1]Actuals!B$1:Q$65536,16,0)</f>
        <v>162</v>
      </c>
      <c r="AV58" s="24">
        <f t="shared" si="14"/>
        <v>16.138834506362581</v>
      </c>
      <c r="AW58" s="24">
        <f>VLOOKUP(C58,'[1]Allocation '!C$1:S$65536,17,0)</f>
        <v>131.90268549459807</v>
      </c>
      <c r="AX58" s="24">
        <f>VLOOKUP(C58,[1]Actuals!B$1:R$65536,17,0)</f>
        <v>128</v>
      </c>
      <c r="AY58" s="24">
        <f t="shared" si="15"/>
        <v>-2.9587612109367587</v>
      </c>
      <c r="AZ58" s="24">
        <f>VLOOKUP('[1]15.01.2024'!C58,'[1]Allocation '!C$1:T$65536,18,0)</f>
        <v>111.37075385985978</v>
      </c>
      <c r="BA58" s="24">
        <f>VLOOKUP(C58,[1]Actuals!B$1:S$65536,18,0)</f>
        <v>134</v>
      </c>
      <c r="BB58" s="24">
        <f t="shared" si="16"/>
        <v>20.318840769108103</v>
      </c>
      <c r="BC58" s="24">
        <f>VLOOKUP(C58,'[1]Allocation '!C$1:U$65536,19,0)</f>
        <v>99.032051855673785</v>
      </c>
      <c r="BD58" s="24">
        <f>VLOOKUP(C58,[1]Actuals!B$1:T$65536,19,0)</f>
        <v>124</v>
      </c>
      <c r="BE58" s="24">
        <f t="shared" si="17"/>
        <v>25.211987105663248</v>
      </c>
      <c r="BF58" s="24">
        <f>VLOOKUP(C58,'[1]Allocation '!C$1:V$65536,20,0)</f>
        <v>54.623940883818797</v>
      </c>
      <c r="BG58" s="24">
        <f>VLOOKUP(C58,[1]Actuals!B$1:U$65536,20,0)</f>
        <v>77</v>
      </c>
      <c r="BH58" s="24">
        <f t="shared" si="18"/>
        <v>40.963831525399229</v>
      </c>
      <c r="BI58" s="24">
        <f>VLOOKUP(C58,'[1]Allocation '!C$1:W$65536,21,0)</f>
        <v>36.733709152837406</v>
      </c>
      <c r="BJ58" s="24">
        <f>VLOOKUP(C58,[1]Actuals!B$1:V$65536,21,0)</f>
        <v>43</v>
      </c>
      <c r="BK58" s="24">
        <f t="shared" si="19"/>
        <v>17.058693477128948</v>
      </c>
      <c r="BL58" s="24">
        <f>VLOOKUP(C58,'[1]Allocation '!C$1:X$65536,22,0)</f>
        <v>43.04989287008943</v>
      </c>
      <c r="BM58" s="24">
        <f>VLOOKUP(C58,[1]Actuals!B$1:W$65536,22,0)</f>
        <v>46</v>
      </c>
      <c r="BN58" s="24">
        <f t="shared" si="20"/>
        <v>6.8527629994644439</v>
      </c>
      <c r="BO58" s="24">
        <f>VLOOKUP(C58,'[1]Allocation '!C$1:Y$65536,23,0)</f>
        <v>76.063276049893616</v>
      </c>
      <c r="BP58" s="24">
        <f>VLOOKUP(C58,[1]Actuals!B$1:X$65536,23,0)</f>
        <v>44</v>
      </c>
      <c r="BQ58" s="24">
        <f t="shared" si="21"/>
        <v>-42.153425036362812</v>
      </c>
      <c r="BR58" s="24">
        <f>VLOOKUP(C58,'[1]Allocation '!C$1:Z$65536,24,0)</f>
        <v>88.990987532901443</v>
      </c>
      <c r="BS58" s="24">
        <f>VLOOKUP(C58,[1]Actuals!B$1:Y$65536,24,0)</f>
        <v>150</v>
      </c>
      <c r="BT58" s="24">
        <f t="shared" si="22"/>
        <v>68.556394482691303</v>
      </c>
      <c r="BU58" s="24">
        <f>VLOOKUP(C58,'[1]Allocation '!C$1:AA$65536,25,0)</f>
        <v>110.67270774248466</v>
      </c>
      <c r="BV58" s="24">
        <f>VLOOKUP(C58,[1]Actuals!B$1:Z$65536,25,0)</f>
        <v>143</v>
      </c>
      <c r="BW58" s="24">
        <f t="shared" si="23"/>
        <v>29.209814160086417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f>VLOOKUP(C59,'[1]Allocation '!C$1:D$65536,2,0)</f>
        <v>119.84685274714334</v>
      </c>
      <c r="E59" s="24">
        <f>VLOOKUP(C59,[1]Actuals!B$1:C$65536,2,0)</f>
        <v>116</v>
      </c>
      <c r="F59" s="24">
        <f t="shared" si="0"/>
        <v>-3.209807065405009</v>
      </c>
      <c r="G59" s="24">
        <f>VLOOKUP(C59,'[1]Allocation '!C$1:E$65536,3,0)</f>
        <v>154.50810190268297</v>
      </c>
      <c r="H59" s="24">
        <f>VLOOKUP(C59,[1]Actuals!B$1:D$65536,3,0)</f>
        <v>164</v>
      </c>
      <c r="I59" s="24">
        <f t="shared" si="1"/>
        <v>6.1433012123179873</v>
      </c>
      <c r="J59" s="24">
        <f>VLOOKUP(C59,'[1]Allocation '!C$1:F$65536,4,0)</f>
        <v>173.59631620400069</v>
      </c>
      <c r="K59" s="24">
        <f>VLOOKUP(C59,[1]Actuals!B$1:E$65536,4,0)</f>
        <v>159</v>
      </c>
      <c r="L59" s="24">
        <f t="shared" si="2"/>
        <v>-8.408194668628747</v>
      </c>
      <c r="M59" s="24">
        <f>VLOOKUP(C59,'[1]Allocation '!C$1:G$65536,5,0)</f>
        <v>143.80719153835969</v>
      </c>
      <c r="N59" s="24">
        <f>VLOOKUP(C59,[1]Actuals!B$1:F$65536,5,0)</f>
        <v>99</v>
      </c>
      <c r="O59" s="24">
        <f t="shared" si="3"/>
        <v>-31.157823930111068</v>
      </c>
      <c r="P59" s="24">
        <f>VLOOKUP(C59,'[1]Allocation '!C$1:H$65536,6,0)</f>
        <v>182.76419989592472</v>
      </c>
      <c r="Q59" s="24">
        <f>VLOOKUP(C59,[1]Actuals!B$1:G$65536,6,0)</f>
        <v>156</v>
      </c>
      <c r="R59" s="24">
        <f t="shared" si="4"/>
        <v>-14.644115155575118</v>
      </c>
      <c r="S59" s="24">
        <f>VLOOKUP(C59,'[1]Allocation '!C$1:I$65536,7,0)</f>
        <v>174.12674838988409</v>
      </c>
      <c r="T59" s="24">
        <f>VLOOKUP(C59,[1]Actuals!B$1:H$65536,7,0)</f>
        <v>153</v>
      </c>
      <c r="U59" s="24">
        <f t="shared" si="5"/>
        <v>-12.132971289729456</v>
      </c>
      <c r="V59" s="25">
        <f>VLOOKUP(C59,'[1]Allocation '!C$1:J$65536,8,0)</f>
        <v>155.70121616474574</v>
      </c>
      <c r="W59" s="24">
        <f>VLOOKUP(C59,[1]Actuals!B$1:I$65536,8,0)</f>
        <v>105</v>
      </c>
      <c r="X59" s="24">
        <f t="shared" si="6"/>
        <v>-32.563147169704408</v>
      </c>
      <c r="Y59" s="24">
        <f>VLOOKUP(C59,'[1]Allocation '!C$1:K$65536,9,0)</f>
        <v>166.38545673764077</v>
      </c>
      <c r="Z59" s="24">
        <f>VLOOKUP(C59,[1]Actuals!B$1:J$65536,9,0)</f>
        <v>137</v>
      </c>
      <c r="AA59" s="24">
        <f t="shared" si="7"/>
        <v>-17.661072856852041</v>
      </c>
      <c r="AB59" s="24">
        <f>VLOOKUP(C59,'[1]Allocation '!C$1:L$65536,10,0)</f>
        <v>160.96295978134407</v>
      </c>
      <c r="AC59" s="24">
        <f>VLOOKUP(C59,[1]Actuals!B$1:K$65536,10,0)</f>
        <v>157</v>
      </c>
      <c r="AD59" s="24">
        <f t="shared" si="8"/>
        <v>-2.462032126352204</v>
      </c>
      <c r="AE59" s="24">
        <f>VLOOKUP(C59,'[1]Allocation '!C$1:M$65536,11,0)</f>
        <v>108.63910600978279</v>
      </c>
      <c r="AF59" s="24">
        <f>VLOOKUP(C59,[1]Actuals!B$1:L$65536,11,0)</f>
        <v>194</v>
      </c>
      <c r="AG59" s="24">
        <f t="shared" si="9"/>
        <v>78.572898034093342</v>
      </c>
      <c r="AH59" s="24">
        <f>VLOOKUP(C59,'[1]Allocation '!C$1:N$65536,12,0)</f>
        <v>144.47963532640981</v>
      </c>
      <c r="AI59" s="24">
        <f>VLOOKUP(C59,[1]Actuals!B$1:M$65536,12,0)</f>
        <v>163</v>
      </c>
      <c r="AJ59" s="24">
        <f t="shared" si="10"/>
        <v>12.818667926278197</v>
      </c>
      <c r="AK59" s="24">
        <f>VLOOKUP(C59,'[1]Allocation '!C$1:O$65536,13,0)</f>
        <v>165.99831873661248</v>
      </c>
      <c r="AL59" s="24">
        <f>VLOOKUP(C59,[1]Actuals!B$1:N$65536,13,0)</f>
        <v>170</v>
      </c>
      <c r="AM59" s="24">
        <f t="shared" si="11"/>
        <v>2.4106757790342108</v>
      </c>
      <c r="AN59" s="24">
        <f>VLOOKUP(C59,'[1]Allocation '!C$1:P$65536,14,0)</f>
        <v>152.51832121404513</v>
      </c>
      <c r="AO59" s="52">
        <f>VLOOKUP(C59,[1]Actuals!B$1:O$65536,14,0)</f>
        <v>191</v>
      </c>
      <c r="AP59" s="24">
        <f t="shared" si="12"/>
        <v>25.230856515886675</v>
      </c>
      <c r="AQ59" s="24">
        <f>VLOOKUP(C59,'[1]Allocation '!C$1:Q$65536,15,0)</f>
        <v>171.30073637197037</v>
      </c>
      <c r="AR59" s="52">
        <f>VLOOKUP(C59,[1]Actuals!B$1:P$65536,15,0)</f>
        <v>194</v>
      </c>
      <c r="AS59" s="24">
        <f t="shared" si="13"/>
        <v>13.25111853503034</v>
      </c>
      <c r="AT59" s="24">
        <f>VLOOKUP(C59,'[1]Allocation '!C$1:R$65536,16,0)</f>
        <v>139.48822604305104</v>
      </c>
      <c r="AU59" s="52">
        <f>VLOOKUP(C59,[1]Actuals!B$1:Q$65536,16,0)</f>
        <v>158</v>
      </c>
      <c r="AV59" s="24">
        <f t="shared" si="14"/>
        <v>13.271208962995603</v>
      </c>
      <c r="AW59" s="24">
        <f>VLOOKUP(C59,'[1]Allocation '!C$1:S$65536,17,0)</f>
        <v>152.85193554374013</v>
      </c>
      <c r="AX59" s="52">
        <f>VLOOKUP(C59,[1]Actuals!B$1:R$65536,17,0)</f>
        <v>192</v>
      </c>
      <c r="AY59" s="24">
        <f t="shared" si="15"/>
        <v>25.611755792949875</v>
      </c>
      <c r="AZ59" s="24">
        <f>VLOOKUP('[1]15.01.2024'!C59,'[1]Allocation '!C$1:T$65536,18,0)</f>
        <v>145.20490693120956</v>
      </c>
      <c r="BA59" s="52">
        <f>VLOOKUP(C59,[1]Actuals!B$1:S$65536,18,0)</f>
        <v>164</v>
      </c>
      <c r="BB59" s="24">
        <f t="shared" si="16"/>
        <v>12.943841545034399</v>
      </c>
      <c r="BC59" s="24">
        <f>VLOOKUP(C59,'[1]Allocation '!C$1:U$65536,19,0)</f>
        <v>139.57537509860066</v>
      </c>
      <c r="BD59" s="52">
        <f>VLOOKUP(C59,[1]Actuals!B$1:T$65536,19,0)</f>
        <v>152</v>
      </c>
      <c r="BE59" s="24">
        <f t="shared" si="17"/>
        <v>8.9017313352173879</v>
      </c>
      <c r="BF59" s="24">
        <f>VLOOKUP(C59,'[1]Allocation '!C$1:V$65536,20,0)</f>
        <v>48.948726246538925</v>
      </c>
      <c r="BG59" s="52">
        <f>VLOOKUP(C59,[1]Actuals!B$1:U$65536,20,0)</f>
        <v>90</v>
      </c>
      <c r="BH59" s="24">
        <f t="shared" si="18"/>
        <v>83.86586720704247</v>
      </c>
      <c r="BI59" s="24">
        <f>VLOOKUP(C59,'[1]Allocation '!C$1:W$65536,21,0)</f>
        <v>41.055321994347693</v>
      </c>
      <c r="BJ59" s="24">
        <f>VLOOKUP(C59,[1]Actuals!B$1:V$65536,21,0)</f>
        <v>55</v>
      </c>
      <c r="BK59" s="24">
        <f t="shared" si="19"/>
        <v>33.965579438329932</v>
      </c>
      <c r="BL59" s="24">
        <f>VLOOKUP(C59,'[1]Allocation '!C$1:X$65536,22,0)</f>
        <v>39.974900522225902</v>
      </c>
      <c r="BM59" s="24">
        <f>VLOOKUP(C59,[1]Actuals!B$1:W$65536,22,0)</f>
        <v>54</v>
      </c>
      <c r="BN59" s="24">
        <f t="shared" si="20"/>
        <v>35.08476392574434</v>
      </c>
      <c r="BO59" s="24">
        <f>VLOOKUP(C59,'[1]Allocation '!C$1:Y$65536,23,0)</f>
        <v>39.258465058009605</v>
      </c>
      <c r="BP59" s="24">
        <f>VLOOKUP(C59,[1]Actuals!B$1:X$65536,23,0)</f>
        <v>51</v>
      </c>
      <c r="BQ59" s="24">
        <f t="shared" si="21"/>
        <v>29.908288377145446</v>
      </c>
      <c r="BR59" s="24">
        <f>VLOOKUP(C59,'[1]Allocation '!C$1:Z$65536,24,0)</f>
        <v>119.82944855915443</v>
      </c>
      <c r="BS59" s="24">
        <f>VLOOKUP(C59,[1]Actuals!B$1:Y$65536,24,0)</f>
        <v>140</v>
      </c>
      <c r="BT59" s="24">
        <f t="shared" si="22"/>
        <v>16.832716567904654</v>
      </c>
      <c r="BU59" s="24">
        <f>VLOOKUP(C59,'[1]Allocation '!C$1:AA$65536,25,0)</f>
        <v>130.53703990139218</v>
      </c>
      <c r="BV59" s="24">
        <f>VLOOKUP(C59,[1]Actuals!B$1:Z$65536,25,0)</f>
        <v>139</v>
      </c>
      <c r="BW59" s="24">
        <f t="shared" si="23"/>
        <v>6.4831867682925495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f>VLOOKUP(C60,'[1]Allocation '!C$1:D$65536,2,0)</f>
        <v>96.091494434763149</v>
      </c>
      <c r="E60" s="24">
        <f>VLOOKUP(C60,[1]Actuals!B$1:C$65536,2,0)</f>
        <v>85</v>
      </c>
      <c r="F60" s="24">
        <f t="shared" si="0"/>
        <v>-11.542639127434118</v>
      </c>
      <c r="G60" s="24">
        <f>VLOOKUP(C60,'[1]Allocation '!C$1:E$65536,3,0)</f>
        <v>98.994945071527752</v>
      </c>
      <c r="H60" s="24">
        <f>VLOOKUP(C60,[1]Actuals!B$1:D$65536,3,0)</f>
        <v>97</v>
      </c>
      <c r="I60" s="24">
        <f t="shared" si="1"/>
        <v>-2.0151989276688074</v>
      </c>
      <c r="J60" s="24">
        <f>VLOOKUP(C60,'[1]Allocation '!C$1:F$65536,4,0)</f>
        <v>94.416081552441867</v>
      </c>
      <c r="K60" s="24">
        <f>VLOOKUP(C60,[1]Actuals!B$1:E$65536,4,0)</f>
        <v>69</v>
      </c>
      <c r="L60" s="24">
        <f t="shared" si="2"/>
        <v>-26.919229367006636</v>
      </c>
      <c r="M60" s="24">
        <f>VLOOKUP(C60,'[1]Allocation '!C$1:G$65536,5,0)</f>
        <v>96.997468118155354</v>
      </c>
      <c r="N60" s="24">
        <f>VLOOKUP(C60,[1]Actuals!B$1:F$65536,5,0)</f>
        <v>65</v>
      </c>
      <c r="O60" s="24">
        <f t="shared" si="3"/>
        <v>-32.987941581298116</v>
      </c>
      <c r="P60" s="24">
        <f>VLOOKUP(C60,'[1]Allocation '!C$1:H$65536,6,0)</f>
        <v>102.27219476041384</v>
      </c>
      <c r="Q60" s="24">
        <f>VLOOKUP(C60,[1]Actuals!B$1:G$65536,6,0)</f>
        <v>97</v>
      </c>
      <c r="R60" s="24">
        <f t="shared" si="4"/>
        <v>-5.1550617181577589</v>
      </c>
      <c r="S60" s="24">
        <f>VLOOKUP(C60,'[1]Allocation '!C$1:I$65536,7,0)</f>
        <v>73.044695299146298</v>
      </c>
      <c r="T60" s="24">
        <f>VLOOKUP(C60,[1]Actuals!B$1:H$65536,7,0)</f>
        <v>95</v>
      </c>
      <c r="U60" s="24">
        <f t="shared" si="5"/>
        <v>30.057356815492533</v>
      </c>
      <c r="V60" s="25">
        <f>VLOOKUP(C60,'[1]Allocation '!C$1:J$65536,8,0)</f>
        <v>50.254310441233237</v>
      </c>
      <c r="W60" s="24">
        <f>VLOOKUP(C60,[1]Actuals!B$1:I$65536,8,0)</f>
        <v>69</v>
      </c>
      <c r="X60" s="24">
        <f t="shared" si="6"/>
        <v>37.301655110137744</v>
      </c>
      <c r="Y60" s="24">
        <f>VLOOKUP(C60,'[1]Allocation '!C$1:K$65536,9,0)</f>
        <v>58.459755069981895</v>
      </c>
      <c r="Z60" s="24">
        <f>VLOOKUP(C60,[1]Actuals!B$1:J$65536,9,0)</f>
        <v>49</v>
      </c>
      <c r="AA60" s="24">
        <f t="shared" si="7"/>
        <v>-16.18165361565006</v>
      </c>
      <c r="AB60" s="24">
        <f>VLOOKUP(C60,'[1]Allocation '!C$1:L$65536,10,0)</f>
        <v>49.226536243809115</v>
      </c>
      <c r="AC60" s="24">
        <f>VLOOKUP(C60,[1]Actuals!B$1:K$65536,10,0)</f>
        <v>74</v>
      </c>
      <c r="AD60" s="24">
        <f t="shared" si="8"/>
        <v>50.325425363045881</v>
      </c>
      <c r="AE60" s="24">
        <f>VLOOKUP(C60,'[1]Allocation '!C$1:M$65536,11,0)</f>
        <v>100.00553467125701</v>
      </c>
      <c r="AF60" s="24">
        <f>VLOOKUP(C60,[1]Actuals!B$1:L$65536,11,0)</f>
        <v>124</v>
      </c>
      <c r="AG60" s="24">
        <f t="shared" si="9"/>
        <v>23.993137387464351</v>
      </c>
      <c r="AH60" s="24">
        <f>VLOOKUP(C60,'[1]Allocation '!C$1:N$65536,12,0)</f>
        <v>109.29547542826856</v>
      </c>
      <c r="AI60" s="24">
        <f>VLOOKUP(C60,[1]Actuals!B$1:M$65536,12,0)</f>
        <v>176</v>
      </c>
      <c r="AJ60" s="24">
        <f t="shared" si="10"/>
        <v>61.031368691479017</v>
      </c>
      <c r="AK60" s="24">
        <f>VLOOKUP(C60,'[1]Allocation '!C$1:O$65536,13,0)</f>
        <v>153.67171090963632</v>
      </c>
      <c r="AL60" s="24">
        <f>VLOOKUP(C60,[1]Actuals!B$1:N$65536,13,0)</f>
        <v>179</v>
      </c>
      <c r="AM60" s="24">
        <f t="shared" si="11"/>
        <v>16.48207659069892</v>
      </c>
      <c r="AN60" s="24">
        <f>VLOOKUP(C60,'[1]Allocation '!C$1:P$65536,14,0)</f>
        <v>141.50310912636408</v>
      </c>
      <c r="AO60" s="24">
        <f>VLOOKUP(C60,[1]Actuals!B$1:O$65536,14,0)</f>
        <v>162</v>
      </c>
      <c r="AP60" s="24">
        <f t="shared" si="12"/>
        <v>14.485116970350054</v>
      </c>
      <c r="AQ60" s="24">
        <f>VLOOKUP(C60,'[1]Allocation '!C$1:Q$65536,15,0)</f>
        <v>164.23678848034271</v>
      </c>
      <c r="AR60" s="24">
        <f>VLOOKUP(C60,[1]Actuals!B$1:P$65536,15,0)</f>
        <v>151</v>
      </c>
      <c r="AS60" s="24">
        <f t="shared" si="13"/>
        <v>-8.0595758129592276</v>
      </c>
      <c r="AT60" s="24">
        <f>VLOOKUP(C60,'[1]Allocation '!C$1:R$65536,16,0)</f>
        <v>167.03048723626495</v>
      </c>
      <c r="AU60" s="24">
        <f>VLOOKUP(C60,[1]Actuals!B$1:Q$65536,16,0)</f>
        <v>154</v>
      </c>
      <c r="AV60" s="24">
        <f t="shared" si="14"/>
        <v>-7.8012627825441809</v>
      </c>
      <c r="AW60" s="24">
        <f>VLOOKUP(C60,'[1]Allocation '!C$1:S$65536,17,0)</f>
        <v>135.7821762444392</v>
      </c>
      <c r="AX60" s="24">
        <f>VLOOKUP(C60,[1]Actuals!B$1:R$65536,17,0)</f>
        <v>129</v>
      </c>
      <c r="AY60" s="24">
        <f t="shared" si="15"/>
        <v>-4.994894346243</v>
      </c>
      <c r="AZ60" s="24">
        <f>VLOOKUP('[1]15.01.2024'!C60,'[1]Allocation '!C$1:T$65536,18,0)</f>
        <v>94.453677324184866</v>
      </c>
      <c r="BA60" s="24">
        <f>VLOOKUP(C60,[1]Actuals!B$1:S$65536,18,0)</f>
        <v>108</v>
      </c>
      <c r="BB60" s="24">
        <f t="shared" si="16"/>
        <v>14.341763136782179</v>
      </c>
      <c r="BC60" s="24">
        <f>VLOOKUP(C60,'[1]Allocation '!C$1:U$65536,19,0)</f>
        <v>53.836216109460253</v>
      </c>
      <c r="BD60" s="24">
        <f>VLOOKUP(C60,[1]Actuals!B$1:T$65536,19,0)</f>
        <v>91</v>
      </c>
      <c r="BE60" s="24">
        <f t="shared" si="17"/>
        <v>69.031196053931481</v>
      </c>
      <c r="BF60" s="24">
        <f>VLOOKUP(C60,'[1]Allocation '!C$1:V$65536,20,0)</f>
        <v>33.164535536604269</v>
      </c>
      <c r="BG60" s="24">
        <f>VLOOKUP(C60,[1]Actuals!B$1:U$65536,20,0)</f>
        <v>33</v>
      </c>
      <c r="BH60" s="24">
        <f t="shared" si="18"/>
        <v>-0.49611892324760171</v>
      </c>
      <c r="BI60" s="24">
        <f>VLOOKUP(C60,'[1]Allocation '!C$1:W$65536,21,0)</f>
        <v>29.531021083653602</v>
      </c>
      <c r="BJ60" s="24">
        <f>VLOOKUP(C60,[1]Actuals!B$1:V$65536,21,0)</f>
        <v>27</v>
      </c>
      <c r="BK60" s="24">
        <f t="shared" si="19"/>
        <v>-8.5707198423105186</v>
      </c>
      <c r="BL60" s="24">
        <f>VLOOKUP(C60,'[1]Allocation '!C$1:X$65536,22,0)</f>
        <v>31.134297522118249</v>
      </c>
      <c r="BM60" s="24">
        <f>VLOOKUP(C60,[1]Actuals!B$1:W$65536,22,0)</f>
        <v>27</v>
      </c>
      <c r="BN60" s="24">
        <f t="shared" si="20"/>
        <v>-13.278916985941901</v>
      </c>
      <c r="BO60" s="24">
        <f>VLOOKUP(C60,'[1]Allocation '!C$1:Y$65536,23,0)</f>
        <v>30.875146998747141</v>
      </c>
      <c r="BP60" s="24">
        <f>VLOOKUP(C60,[1]Actuals!B$1:X$65536,23,0)</f>
        <v>25</v>
      </c>
      <c r="BQ60" s="24">
        <f t="shared" si="21"/>
        <v>-19.028725592741448</v>
      </c>
      <c r="BR60" s="24">
        <f>VLOOKUP(C60,'[1]Allocation '!C$1:Z$65536,24,0)</f>
        <v>33.70203240726218</v>
      </c>
      <c r="BS60" s="24">
        <f>VLOOKUP(C60,[1]Actuals!B$1:Y$65536,24,0)</f>
        <v>35</v>
      </c>
      <c r="BT60" s="24">
        <f t="shared" si="22"/>
        <v>3.8513036159152554</v>
      </c>
      <c r="BU60" s="24">
        <f>VLOOKUP(C60,'[1]Allocation '!C$1:AA$65536,25,0)</f>
        <v>68.106281687682866</v>
      </c>
      <c r="BV60" s="24">
        <f>VLOOKUP(C60,[1]Actuals!B$1:Z$65536,25,0)</f>
        <v>63</v>
      </c>
      <c r="BW60" s="24">
        <f t="shared" si="23"/>
        <v>-7.4975194081199499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f>VLOOKUP(C61,'[1]Allocation '!C$1:D$65536,2,0)</f>
        <v>113.85451010978618</v>
      </c>
      <c r="E61" s="24">
        <f>VLOOKUP(C61,[1]Actuals!B$1:C$65536,2,0)</f>
        <v>131</v>
      </c>
      <c r="F61" s="24">
        <f t="shared" si="0"/>
        <v>15.059122272522178</v>
      </c>
      <c r="G61" s="24">
        <f>VLOOKUP(C61,'[1]Allocation '!C$1:E$65536,3,0)</f>
        <v>124.11306546281091</v>
      </c>
      <c r="H61" s="24">
        <f>VLOOKUP(C61,[1]Actuals!B$1:D$65536,3,0)</f>
        <v>136</v>
      </c>
      <c r="I61" s="24">
        <f t="shared" si="1"/>
        <v>9.5775045865343458</v>
      </c>
      <c r="J61" s="24">
        <f>VLOOKUP(C61,'[1]Allocation '!C$1:F$65536,4,0)</f>
        <v>120.04000588574516</v>
      </c>
      <c r="K61" s="24">
        <f>VLOOKUP(C61,[1]Actuals!B$1:E$65536,4,0)</f>
        <v>113</v>
      </c>
      <c r="L61" s="24">
        <f t="shared" si="2"/>
        <v>-5.8647163783429681</v>
      </c>
      <c r="M61" s="24">
        <f>VLOOKUP(C61,'[1]Allocation '!C$1:G$65536,5,0)</f>
        <v>150.56323409385308</v>
      </c>
      <c r="N61" s="24">
        <f>VLOOKUP(C61,[1]Actuals!B$1:F$65536,5,0)</f>
        <v>151</v>
      </c>
      <c r="O61" s="24">
        <f t="shared" si="3"/>
        <v>0.29008802100694808</v>
      </c>
      <c r="P61" s="24">
        <f>VLOOKUP(C61,'[1]Allocation '!C$1:H$65536,6,0)</f>
        <v>136.36292634721846</v>
      </c>
      <c r="Q61" s="24">
        <f>VLOOKUP(C61,[1]Actuals!B$1:G$65536,6,0)</f>
        <v>149</v>
      </c>
      <c r="R61" s="24">
        <f t="shared" si="4"/>
        <v>9.2672355978955636</v>
      </c>
      <c r="S61" s="24">
        <f>VLOOKUP(C61,'[1]Allocation '!C$1:I$65536,7,0)</f>
        <v>141.6624393680413</v>
      </c>
      <c r="T61" s="24">
        <f>VLOOKUP(C61,[1]Actuals!B$1:H$65536,7,0)</f>
        <v>151</v>
      </c>
      <c r="U61" s="24">
        <f t="shared" si="5"/>
        <v>6.5914159558551457</v>
      </c>
      <c r="V61" s="25">
        <f>VLOOKUP(C61,'[1]Allocation '!C$1:J$65536,8,0)</f>
        <v>134.78612742619782</v>
      </c>
      <c r="W61" s="24">
        <f>VLOOKUP(C61,[1]Actuals!B$1:I$65536,8,0)</f>
        <v>106</v>
      </c>
      <c r="X61" s="24">
        <f t="shared" si="6"/>
        <v>-21.356891822535427</v>
      </c>
      <c r="Y61" s="24">
        <f>VLOOKUP(C61,'[1]Allocation '!C$1:K$65536,9,0)</f>
        <v>34.176472194758645</v>
      </c>
      <c r="Z61" s="24">
        <f>VLOOKUP(C61,[1]Actuals!B$1:J$65536,9,0)</f>
        <v>53</v>
      </c>
      <c r="AA61" s="24">
        <f t="shared" si="7"/>
        <v>55.07744537813403</v>
      </c>
      <c r="AB61" s="24">
        <f>VLOOKUP(C61,'[1]Allocation '!C$1:L$65536,10,0)</f>
        <v>45.319668287951245</v>
      </c>
      <c r="AC61" s="24">
        <f>VLOOKUP(C61,[1]Actuals!B$1:K$65536,10,0)</f>
        <v>58</v>
      </c>
      <c r="AD61" s="24">
        <f t="shared" si="8"/>
        <v>27.979754025295829</v>
      </c>
      <c r="AE61" s="24">
        <f>VLOOKUP(C61,'[1]Allocation '!C$1:M$65536,11,0)</f>
        <v>83.457856272415924</v>
      </c>
      <c r="AF61" s="24">
        <f>VLOOKUP(C61,[1]Actuals!B$1:L$65536,11,0)</f>
        <v>142</v>
      </c>
      <c r="AG61" s="24">
        <f t="shared" si="9"/>
        <v>70.145755405573638</v>
      </c>
      <c r="AH61" s="24">
        <f>VLOOKUP(C61,'[1]Allocation '!C$1:N$65536,12,0)</f>
        <v>104.80388054765479</v>
      </c>
      <c r="AI61" s="24">
        <f>VLOOKUP(C61,[1]Actuals!B$1:M$65536,12,0)</f>
        <v>135</v>
      </c>
      <c r="AJ61" s="24">
        <f t="shared" si="10"/>
        <v>28.812024225205008</v>
      </c>
      <c r="AK61" s="24">
        <f>VLOOKUP(C61,'[1]Allocation '!C$1:O$65536,13,0)</f>
        <v>129.84026911081571</v>
      </c>
      <c r="AL61" s="24">
        <f>VLOOKUP(C61,[1]Actuals!B$1:N$65536,13,0)</f>
        <v>157</v>
      </c>
      <c r="AM61" s="24">
        <f t="shared" si="11"/>
        <v>20.917802369928914</v>
      </c>
      <c r="AN61" s="24">
        <f>VLOOKUP(C61,'[1]Allocation '!C$1:P$65536,14,0)</f>
        <v>118.62536094425732</v>
      </c>
      <c r="AO61" s="24">
        <f>VLOOKUP(C61,[1]Actuals!B$1:O$65536,14,0)</f>
        <v>131</v>
      </c>
      <c r="AP61" s="24">
        <f t="shared" si="12"/>
        <v>10.431697705482712</v>
      </c>
      <c r="AQ61" s="24">
        <f>VLOOKUP(C61,'[1]Allocation '!C$1:Q$65536,15,0)</f>
        <v>147.45991223772705</v>
      </c>
      <c r="AR61" s="24">
        <f>VLOOKUP(C61,[1]Actuals!B$1:P$65536,15,0)</f>
        <v>156</v>
      </c>
      <c r="AS61" s="24">
        <f t="shared" si="13"/>
        <v>5.7914640207469201</v>
      </c>
      <c r="AT61" s="24">
        <f>VLOOKUP(C61,'[1]Allocation '!C$1:R$65536,16,0)</f>
        <v>135.93438588908796</v>
      </c>
      <c r="AU61" s="24">
        <f>VLOOKUP(C61,[1]Actuals!B$1:Q$65536,16,0)</f>
        <v>163</v>
      </c>
      <c r="AV61" s="24">
        <f t="shared" si="14"/>
        <v>19.910792941673716</v>
      </c>
      <c r="AW61" s="24">
        <f>VLOOKUP(C61,'[1]Allocation '!C$1:S$65536,17,0)</f>
        <v>117.16062064520182</v>
      </c>
      <c r="AX61" s="24">
        <f>VLOOKUP(C61,[1]Actuals!B$1:R$65536,17,0)</f>
        <v>152</v>
      </c>
      <c r="AY61" s="24">
        <f t="shared" si="15"/>
        <v>29.736424374451271</v>
      </c>
      <c r="AZ61" s="24">
        <f>VLOOKUP('[1]15.01.2024'!C61,'[1]Allocation '!C$1:T$65536,18,0)</f>
        <v>100.09270283607651</v>
      </c>
      <c r="BA61" s="24">
        <f>VLOOKUP(C61,[1]Actuals!B$1:S$65536,18,0)</f>
        <v>104</v>
      </c>
      <c r="BB61" s="24">
        <f t="shared" si="16"/>
        <v>3.9036783433878628</v>
      </c>
      <c r="BC61" s="24">
        <f>VLOOKUP(C61,'[1]Allocation '!C$1:U$65536,19,0)</f>
        <v>79.757357199200371</v>
      </c>
      <c r="BD61" s="24">
        <f>VLOOKUP(C61,[1]Actuals!B$1:T$65536,19,0)</f>
        <v>73</v>
      </c>
      <c r="BE61" s="24">
        <f t="shared" si="17"/>
        <v>-8.472393565302486</v>
      </c>
      <c r="BF61" s="24">
        <f>VLOOKUP(C61,'[1]Allocation '!C$1:V$65536,20,0)</f>
        <v>42.564109779599065</v>
      </c>
      <c r="BG61" s="24">
        <f>VLOOKUP(C61,[1]Actuals!B$1:U$65536,20,0)</f>
        <v>50</v>
      </c>
      <c r="BH61" s="24">
        <f t="shared" si="18"/>
        <v>17.469859604499351</v>
      </c>
      <c r="BI61" s="24">
        <f>VLOOKUP(C61,'[1]Allocation '!C$1:W$65536,21,0)</f>
        <v>30.251289890571982</v>
      </c>
      <c r="BJ61" s="24">
        <f>VLOOKUP(C61,[1]Actuals!B$1:V$65536,21,0)</f>
        <v>48</v>
      </c>
      <c r="BK61" s="24">
        <f t="shared" si="19"/>
        <v>58.670920062021956</v>
      </c>
      <c r="BL61" s="24">
        <f>VLOOKUP(C61,'[1]Allocation '!C$1:X$65536,22,0)</f>
        <v>28.44367921773766</v>
      </c>
      <c r="BM61" s="24">
        <f>VLOOKUP(C61,[1]Actuals!B$1:W$65536,22,0)</f>
        <v>48</v>
      </c>
      <c r="BN61" s="24">
        <f t="shared" si="20"/>
        <v>68.754539919248174</v>
      </c>
      <c r="BO61" s="24">
        <f>VLOOKUP(C61,'[1]Allocation '!C$1:Y$65536,23,0)</f>
        <v>30.261733482215739</v>
      </c>
      <c r="BP61" s="24">
        <f>VLOOKUP(C61,[1]Actuals!B$1:X$65536,23,0)</f>
        <v>40</v>
      </c>
      <c r="BQ61" s="24">
        <f t="shared" si="21"/>
        <v>32.180134437795047</v>
      </c>
      <c r="BR61" s="24">
        <f>VLOOKUP(C61,'[1]Allocation '!C$1:Z$65536,24,0)</f>
        <v>52.865933187862247</v>
      </c>
      <c r="BS61" s="24">
        <f>VLOOKUP(C61,[1]Actuals!B$1:Y$65536,24,0)</f>
        <v>88</v>
      </c>
      <c r="BT61" s="24">
        <f t="shared" si="22"/>
        <v>66.458803795795589</v>
      </c>
      <c r="BU61" s="24">
        <f>VLOOKUP(C61,'[1]Allocation '!C$1:AA$65536,25,0)</f>
        <v>112.56454890047586</v>
      </c>
      <c r="BV61" s="24">
        <f>VLOOKUP(C61,[1]Actuals!B$1:Z$65536,25,0)</f>
        <v>156</v>
      </c>
      <c r="BW61" s="24">
        <f t="shared" si="23"/>
        <v>38.587149794317284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f>VLOOKUP(C62,'[1]Allocation '!C$1:D$65536,2,0)</f>
        <v>30.817762134979716</v>
      </c>
      <c r="E62" s="24">
        <f>VLOOKUP(C62,[1]Actuals!B$1:C$65536,2,0)</f>
        <v>46</v>
      </c>
      <c r="F62" s="24">
        <f>(E62-D62)/D62*100</f>
        <v>49.264569563886916</v>
      </c>
      <c r="G62" s="24">
        <f>VLOOKUP(C62,'[1]Allocation '!C$1:E$65536,3,0)</f>
        <v>36.305182414291622</v>
      </c>
      <c r="H62" s="24">
        <f>VLOOKUP(C62,[1]Actuals!B$1:D$65536,3,0)</f>
        <v>53</v>
      </c>
      <c r="I62" s="24">
        <f>(H62-G62)/G62*100</f>
        <v>45.984667960617173</v>
      </c>
      <c r="J62" s="24">
        <f>VLOOKUP(C62,'[1]Allocation '!C$1:F$65536,4,0)</f>
        <v>40.628925069021442</v>
      </c>
      <c r="K62" s="24">
        <f>VLOOKUP(C62,[1]Actuals!B$1:E$65536,4,0)</f>
        <v>52</v>
      </c>
      <c r="L62" s="24">
        <f>(K62-J62)/J62*100</f>
        <v>27.987634208045353</v>
      </c>
      <c r="M62" s="24">
        <f>VLOOKUP(C62,'[1]Allocation '!C$1:G$65536,5,0)</f>
        <v>43.431702142457624</v>
      </c>
      <c r="N62" s="24">
        <f>VLOOKUP(C62,[1]Actuals!B$1:F$65536,5,0)</f>
        <v>47</v>
      </c>
      <c r="O62" s="24">
        <f>(N62-M62)/M62*100</f>
        <v>8.2158830566626744</v>
      </c>
      <c r="P62" s="24">
        <f>VLOOKUP(C62,'[1]Allocation '!C$1:H$65536,6,0)</f>
        <v>48.295203081306539</v>
      </c>
      <c r="Q62" s="24">
        <f>VLOOKUP(C62,[1]Actuals!B$1:G$65536,6,0)</f>
        <v>48</v>
      </c>
      <c r="R62" s="24">
        <f>(Q62-P62)/P62*100</f>
        <v>-0.61124720980995817</v>
      </c>
      <c r="S62" s="24">
        <f>VLOOKUP(C62,'[1]Allocation '!C$1:I$65536,7,0)</f>
        <v>40.334444542289532</v>
      </c>
      <c r="T62" s="24">
        <f>VLOOKUP(C62,[1]Actuals!B$1:H$65536,7,0)</f>
        <v>45</v>
      </c>
      <c r="U62" s="24">
        <f>(T62-S62)/S62*100</f>
        <v>11.567174187359305</v>
      </c>
      <c r="V62" s="25">
        <f>VLOOKUP(C62,'[1]Allocation '!C$1:J$65536,8,0)</f>
        <v>41.830177477095873</v>
      </c>
      <c r="W62" s="24">
        <f>VLOOKUP(C62,[1]Actuals!B$1:I$65536,8,0)</f>
        <v>45</v>
      </c>
      <c r="X62" s="24">
        <f>(W62-V62)/V62*100</f>
        <v>7.5778366578524912</v>
      </c>
      <c r="Y62" s="24">
        <f>VLOOKUP(C62,'[1]Allocation '!C$1:K$65536,9,0)</f>
        <v>26.981425416914718</v>
      </c>
      <c r="Z62" s="24">
        <f>VLOOKUP(C62,[1]Actuals!B$1:J$65536,9,0)</f>
        <v>36</v>
      </c>
      <c r="AA62" s="24">
        <f>(Z62-Y62)/Y62*100</f>
        <v>33.425122815904004</v>
      </c>
      <c r="AB62" s="24">
        <f>VLOOKUP(C62,'[1]Allocation '!C$1:L$65536,10,0)</f>
        <v>15.627471823431463</v>
      </c>
      <c r="AC62" s="24">
        <f>VLOOKUP(C62,[1]Actuals!B$1:K$65536,10,0)</f>
        <v>28</v>
      </c>
      <c r="AD62" s="24">
        <f>(AC62-AB62)/AB62*100</f>
        <v>79.171655635414169</v>
      </c>
      <c r="AE62" s="24">
        <f>VLOOKUP(C62,'[1]Allocation '!C$1:M$65536,11,0)</f>
        <v>28.059106850208799</v>
      </c>
      <c r="AF62" s="24">
        <f>VLOOKUP(C62,[1]Actuals!B$1:L$65536,11,0)</f>
        <v>32</v>
      </c>
      <c r="AG62" s="24">
        <f>(AF62-AE62)/AE62*100</f>
        <v>14.044970037105351</v>
      </c>
      <c r="AH62" s="24">
        <f>VLOOKUP(C62,'[1]Allocation '!C$1:N$65536,12,0)</f>
        <v>24.703771843375769</v>
      </c>
      <c r="AI62" s="24">
        <f>VLOOKUP(C62,[1]Actuals!B$1:M$65536,12,0)</f>
        <v>43</v>
      </c>
      <c r="AJ62" s="24">
        <f>(AI62-AH62)/AH62*100</f>
        <v>74.062488403082867</v>
      </c>
      <c r="AK62" s="24">
        <f>VLOOKUP(C62,'[1]Allocation '!C$1:O$65536,13,0)</f>
        <v>23.831441798820606</v>
      </c>
      <c r="AL62" s="24">
        <f>VLOOKUP(C62,[1]Actuals!B$1:N$65536,13,0)</f>
        <v>42</v>
      </c>
      <c r="AM62" s="24">
        <f>(AL62-AK62)/AK62*100</f>
        <v>76.237763348747691</v>
      </c>
      <c r="AN62" s="24">
        <f>VLOOKUP(C62,'[1]Allocation '!C$1:P$65536,14,0)</f>
        <v>41.518876330490059</v>
      </c>
      <c r="AO62" s="24">
        <f>VLOOKUP(C62,[1]Actuals!B$1:O$65536,14,0)</f>
        <v>33</v>
      </c>
      <c r="AP62" s="24">
        <f>(AO62-AN62)/AN62*100</f>
        <v>-20.518080168354853</v>
      </c>
      <c r="AQ62" s="24">
        <f>VLOOKUP(C62,'[1]Allocation '!C$1:Q$65536,15,0)</f>
        <v>29.138785052964032</v>
      </c>
      <c r="AR62" s="24">
        <f>VLOOKUP(C62,[1]Actuals!B$1:P$65536,15,0)</f>
        <v>23</v>
      </c>
      <c r="AS62" s="24">
        <f>(AR62-AQ62)/AQ62*100</f>
        <v>-21.067402233160671</v>
      </c>
      <c r="AT62" s="24">
        <f>VLOOKUP(C62,'[1]Allocation '!C$1:R$65536,16,0)</f>
        <v>35.53840153963084</v>
      </c>
      <c r="AU62" s="24">
        <f>VLOOKUP(C62,[1]Actuals!B$1:Q$65536,16,0)</f>
        <v>24</v>
      </c>
      <c r="AV62" s="24">
        <f>(AU62-AT62)/AT62*100</f>
        <v>-32.467418453707687</v>
      </c>
      <c r="AW62" s="24">
        <f>VLOOKUP(C62,'[1]Allocation '!C$1:S$65536,17,0)</f>
        <v>25.60463894895139</v>
      </c>
      <c r="AX62" s="24">
        <v>23</v>
      </c>
      <c r="AY62" s="24">
        <f>(AX62-AW62)/AW62*100</f>
        <v>-10.172527541373748</v>
      </c>
      <c r="AZ62" s="24">
        <f>VLOOKUP('[1]15.01.2024'!C62,'[1]Allocation '!C$1:T$65536,18,0)</f>
        <v>29.604883937431079</v>
      </c>
      <c r="BA62" s="24">
        <f>VLOOKUP(C62,[1]Actuals!B$1:S$65536,18,0)</f>
        <v>31</v>
      </c>
      <c r="BB62" s="24">
        <f>(BA62-AZ62)/AZ62*100</f>
        <v>4.7124523964270599</v>
      </c>
      <c r="BC62" s="24">
        <f>VLOOKUP(C62,'[1]Allocation '!C$1:U$65536,19,0)</f>
        <v>23.262562516433441</v>
      </c>
      <c r="BD62" s="24">
        <f>VLOOKUP(C62,[1]Actuals!B$1:T$65536,19,0)</f>
        <v>40</v>
      </c>
      <c r="BE62" s="24">
        <f>(BD62-BC62)/BC62*100</f>
        <v>71.950102108237999</v>
      </c>
      <c r="BF62" s="24">
        <f>VLOOKUP(C62,'[1]Allocation '!C$1:V$65536,20,0)</f>
        <v>15.606840252519657</v>
      </c>
      <c r="BG62" s="24">
        <f>VLOOKUP(C62,[1]Actuals!B$1:U$65536,20,0)</f>
        <v>22</v>
      </c>
      <c r="BH62" s="24">
        <f>(BG62-BF62)/BF62*100</f>
        <v>40.963831525399222</v>
      </c>
      <c r="BI62" s="24">
        <f>VLOOKUP(C62,'[1]Allocation '!C$1:W$65536,21,0)</f>
        <v>12.244569717612469</v>
      </c>
      <c r="BJ62" s="24">
        <f>VLOOKUP(C62,[1]Actuals!B$1:V$65536,21,0)</f>
        <v>20</v>
      </c>
      <c r="BK62" s="24">
        <f>(BJ62-BI62)/BI62*100</f>
        <v>63.33771182855201</v>
      </c>
      <c r="BL62" s="24">
        <f>VLOOKUP(C62,'[1]Allocation '!C$1:X$65536,22,0)</f>
        <v>11.531221304488241</v>
      </c>
      <c r="BM62" s="24">
        <f>VLOOKUP(C62,[1]Actuals!B$1:W$65536,22,0)</f>
        <v>19</v>
      </c>
      <c r="BN62" s="24">
        <f>(BM62-BL62)/BL62*100</f>
        <v>64.770057726710377</v>
      </c>
      <c r="BO62" s="24">
        <f>VLOOKUP(C62,'[1]Allocation '!C$1:Y$65536,23,0)</f>
        <v>15.539809085462135</v>
      </c>
      <c r="BP62" s="24">
        <f>VLOOKUP(C62,[1]Actuals!B$1:X$65536,23,0)</f>
        <v>18</v>
      </c>
      <c r="BQ62" s="24">
        <f>(BP62-BO62)/BO62*100</f>
        <v>15.831538862594089</v>
      </c>
      <c r="BR62" s="24">
        <f>VLOOKUP(C62,'[1]Allocation '!C$1:Z$65536,24,0)</f>
        <v>12.335384410501192</v>
      </c>
      <c r="BS62" s="24">
        <f>VLOOKUP(C62,[1]Actuals!B$1:Y$65536,24,0)</f>
        <v>36</v>
      </c>
      <c r="BT62" s="24">
        <f>(BS62-BR62)/BR62*100</f>
        <v>191.84335730431692</v>
      </c>
      <c r="BU62" s="24">
        <f>VLOOKUP(C62,'[1]Allocation '!C$1:AA$65536,25,0)</f>
        <v>16.080649842925123</v>
      </c>
      <c r="BV62" s="24">
        <f>VLOOKUP(C62,[1]Actuals!B$1:Z$65536,25,0)</f>
        <v>37</v>
      </c>
      <c r="BW62" s="24">
        <f>(BV62-BU62)/BU62*100</f>
        <v>130.09020382518062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f>VLOOKUP(C63,'[1]Allocation '!C$1:D$65536,2,0)</f>
        <v>31.673811083173597</v>
      </c>
      <c r="E63" s="24">
        <f>VLOOKUP(C63,[1]Actuals!B$1:C$65536,2,0)</f>
        <v>41</v>
      </c>
      <c r="F63" s="24">
        <f>(E63-D63)/D63*100</f>
        <v>29.444479833312037</v>
      </c>
      <c r="G63" s="24">
        <f>VLOOKUP(C63,'[1]Allocation '!C$1:E$65536,3,0)</f>
        <v>35.460875846517403</v>
      </c>
      <c r="H63" s="24">
        <f>VLOOKUP(C63,[1]Actuals!B$1:D$65536,3,0)</f>
        <v>37</v>
      </c>
      <c r="I63" s="24">
        <f>(H63-G63)/G63*100</f>
        <v>4.3403444408543939</v>
      </c>
      <c r="J63" s="24">
        <f>VLOOKUP(C63,'[1]Allocation '!C$1:F$65536,4,0)</f>
        <v>38.782155747702284</v>
      </c>
      <c r="K63" s="24">
        <f>VLOOKUP(C63,[1]Actuals!B$1:E$65536,4,0)</f>
        <v>33</v>
      </c>
      <c r="L63" s="24">
        <f>(K63-J63)/J63*100</f>
        <v>-14.909320114431384</v>
      </c>
      <c r="M63" s="24">
        <f>VLOOKUP(C63,'[1]Allocation '!C$1:G$65536,5,0)</f>
        <v>46.327148951954797</v>
      </c>
      <c r="N63" s="24">
        <f>VLOOKUP(C63,[1]Actuals!B$1:F$65536,5,0)</f>
        <v>29</v>
      </c>
      <c r="O63" s="24">
        <f>(N63-M63)/M63*100</f>
        <v>-37.401716582914538</v>
      </c>
      <c r="P63" s="24">
        <f>VLOOKUP(C63,'[1]Allocation '!C$1:H$65536,6,0)</f>
        <v>41.666449717205637</v>
      </c>
      <c r="Q63" s="24">
        <f>VLOOKUP(C63,[1]Actuals!B$1:G$65536,6,0)</f>
        <v>42</v>
      </c>
      <c r="R63" s="24">
        <f>(Q63-P63)/P63*100</f>
        <v>0.80052484686888836</v>
      </c>
      <c r="S63" s="24">
        <f>VLOOKUP(C63,'[1]Allocation '!C$1:I$65536,7,0)</f>
        <v>48.204580062736269</v>
      </c>
      <c r="T63" s="24">
        <f>VLOOKUP(C63,[1]Actuals!B$1:H$65536,7,0)</f>
        <v>47</v>
      </c>
      <c r="U63" s="24">
        <f>(T63-S63)/S63*100</f>
        <v>-2.4988913110923447</v>
      </c>
      <c r="V63" s="25">
        <f>VLOOKUP(C63,'[1]Allocation '!C$1:J$65536,8,0)</f>
        <v>45.316025600187196</v>
      </c>
      <c r="W63" s="24">
        <f>VLOOKUP(C63,[1]Actuals!B$1:I$65536,8,0)</f>
        <v>47</v>
      </c>
      <c r="X63" s="24">
        <f>(W63-V63)/V63*100</f>
        <v>3.7160681624424008</v>
      </c>
      <c r="Y63" s="24">
        <f>VLOOKUP(C63,'[1]Allocation '!C$1:K$65536,9,0)</f>
        <v>34.176472194758645</v>
      </c>
      <c r="Z63" s="24">
        <f>VLOOKUP(C63,[1]Actuals!B$1:J$65536,9,0)</f>
        <v>34</v>
      </c>
      <c r="AA63" s="24">
        <f>(Z63-Y63)/Y63*100</f>
        <v>-0.51635579515930619</v>
      </c>
      <c r="AB63" s="24">
        <f>VLOOKUP(C63,'[1]Allocation '!C$1:L$65536,10,0)</f>
        <v>38.287305967407086</v>
      </c>
      <c r="AC63" s="24">
        <f>VLOOKUP(C63,[1]Actuals!B$1:K$65536,10,0)</f>
        <v>44</v>
      </c>
      <c r="AD63" s="24">
        <f>(AC63-AB63)/AB63*100</f>
        <v>14.920595451286051</v>
      </c>
      <c r="AE63" s="24">
        <f>VLOOKUP(C63,'[1]Allocation '!C$1:M$65536,11,0)</f>
        <v>38.131606745155551</v>
      </c>
      <c r="AF63" s="24">
        <f>VLOOKUP(C63,[1]Actuals!B$1:L$65536,11,0)</f>
        <v>39</v>
      </c>
      <c r="AG63" s="24">
        <f>(AF63-AE63)/AE63*100</f>
        <v>2.277358152380438</v>
      </c>
      <c r="AH63" s="24">
        <f>VLOOKUP(C63,'[1]Allocation '!C$1:N$65536,12,0)</f>
        <v>42.670151365830876</v>
      </c>
      <c r="AI63" s="24">
        <f>VLOOKUP(C63,[1]Actuals!B$1:M$65536,12,0)</f>
        <v>25</v>
      </c>
      <c r="AJ63" s="24">
        <f>(AI63-AH63)/AH63*100</f>
        <v>-41.411035115241383</v>
      </c>
      <c r="AK63" s="24">
        <f>VLOOKUP(C63,'[1]Allocation '!C$1:O$65536,13,0)</f>
        <v>32.870954205269797</v>
      </c>
      <c r="AL63" s="24">
        <f>VLOOKUP(C63,[1]Actuals!B$1:N$65536,13,0)</f>
        <v>32</v>
      </c>
      <c r="AM63" s="24">
        <f>(AL63-AK63)/AK63*100</f>
        <v>-2.6496164359298322</v>
      </c>
      <c r="AN63" s="24">
        <f>VLOOKUP(C63,'[1]Allocation '!C$1:P$65536,14,0)</f>
        <v>40.671552323745367</v>
      </c>
      <c r="AO63" s="24">
        <f>VLOOKUP(C63,[1]Actuals!B$1:O$65536,14,0)</f>
        <v>27</v>
      </c>
      <c r="AP63" s="24">
        <f>(AO63-AN63)/AN63*100</f>
        <v>-33.614532867887299</v>
      </c>
      <c r="AQ63" s="24">
        <f>VLOOKUP(C63,'[1]Allocation '!C$1:Q$65536,15,0)</f>
        <v>28.255791566510574</v>
      </c>
      <c r="AR63" s="24">
        <f>VLOOKUP(C63,[1]Actuals!B$1:P$65536,15,0)</f>
        <v>22</v>
      </c>
      <c r="AS63" s="24">
        <f>(AR63-AQ63)/AQ63*100</f>
        <v>-22.139856007166632</v>
      </c>
      <c r="AT63" s="24">
        <f>VLOOKUP(C63,'[1]Allocation '!C$1:R$65536,16,0)</f>
        <v>43.534541886047784</v>
      </c>
      <c r="AU63" s="24">
        <f>VLOOKUP(C63,[1]Actuals!B$1:Q$65536,16,0)</f>
        <v>35</v>
      </c>
      <c r="AV63" s="24">
        <f>(AU63-AT63)/AT63*100</f>
        <v>-19.604069587747254</v>
      </c>
      <c r="AW63" s="24">
        <f>VLOOKUP(C63,'[1]Allocation '!C$1:S$65536,17,0)</f>
        <v>38.019009348442978</v>
      </c>
      <c r="AX63" s="24">
        <v>23</v>
      </c>
      <c r="AY63" s="24">
        <f>(AX63-AW63)/AW63*100</f>
        <v>-39.503947119700697</v>
      </c>
      <c r="AZ63" s="24">
        <f>VLOOKUP('[1]15.01.2024'!C63,'[1]Allocation '!C$1:T$65536,18,0)</f>
        <v>34.539031260336259</v>
      </c>
      <c r="BA63" s="24">
        <f>VLOOKUP(C63,[1]Actuals!B$1:S$65536,18,0)</f>
        <v>47</v>
      </c>
      <c r="BB63" s="24">
        <f>(BA63-AZ63)/AZ63*100</f>
        <v>36.077933528997377</v>
      </c>
      <c r="BC63" s="24">
        <f>VLOOKUP(C63,'[1]Allocation '!C$1:U$65536,19,0)</f>
        <v>37.220100026293508</v>
      </c>
      <c r="BD63" s="24">
        <f>VLOOKUP(C63,[1]Actuals!B$1:T$65536,19,0)</f>
        <v>32</v>
      </c>
      <c r="BE63" s="24">
        <f>(BD63-BC63)/BC63*100</f>
        <v>-14.024948945881007</v>
      </c>
      <c r="BF63" s="24">
        <f>VLOOKUP(C63,'[1]Allocation '!C$1:V$65536,20,0)</f>
        <v>24.829064038099453</v>
      </c>
      <c r="BG63" s="24">
        <f>VLOOKUP(C63,[1]Actuals!B$1:U$65536,20,0)</f>
        <v>42</v>
      </c>
      <c r="BH63" s="24">
        <f>(BG63-BF63)/BF63*100</f>
        <v>69.156597830479072</v>
      </c>
      <c r="BI63" s="24">
        <f>VLOOKUP(C63,'[1]Allocation '!C$1:W$65536,21,0)</f>
        <v>13.685107331449231</v>
      </c>
      <c r="BJ63" s="24">
        <f>VLOOKUP(C63,[1]Actuals!B$1:V$65536,21,0)</f>
        <v>22</v>
      </c>
      <c r="BK63" s="24">
        <f>(BJ63-BI63)/BI63*100</f>
        <v>60.758695325995916</v>
      </c>
      <c r="BL63" s="24">
        <f>VLOOKUP(C63,'[1]Allocation '!C$1:X$65536,22,0)</f>
        <v>19.218702174147069</v>
      </c>
      <c r="BM63" s="24">
        <f>VLOOKUP(C63,[1]Actuals!B$1:W$65536,22,0)</f>
        <v>8</v>
      </c>
      <c r="BN63" s="24">
        <f>(BM63-BL63)/BL63*100</f>
        <v>-58.373880153252109</v>
      </c>
      <c r="BO63" s="24">
        <f>VLOOKUP(C63,'[1]Allocation '!C$1:Y$65536,23,0)</f>
        <v>18.811347840296271</v>
      </c>
      <c r="BP63" s="24">
        <f>VLOOKUP(C63,[1]Actuals!B$1:X$65536,23,0)</f>
        <v>22</v>
      </c>
      <c r="BQ63" s="24">
        <f>(BP63-BO63)/BO63*100</f>
        <v>16.950684165614305</v>
      </c>
      <c r="BR63" s="24">
        <f>VLOOKUP(C63,'[1]Allocation '!C$1:Z$65536,24,0)</f>
        <v>30.838461026252975</v>
      </c>
      <c r="BS63" s="24">
        <f>VLOOKUP(C63,[1]Actuals!B$1:Y$65536,24,0)</f>
        <v>38</v>
      </c>
      <c r="BT63" s="24">
        <f>(BS63-BR63)/BR63*100</f>
        <v>23.222750861822714</v>
      </c>
      <c r="BU63" s="24">
        <f>VLOOKUP(C63,'[1]Allocation '!C$1:AA$65536,25,0)</f>
        <v>43.512346633797392</v>
      </c>
      <c r="BV63" s="24">
        <f>VLOOKUP(C63,[1]Actuals!B$1:Z$65536,25,0)</f>
        <v>49</v>
      </c>
      <c r="BW63" s="24">
        <f>(BV63-BU63)/BU63*100</f>
        <v>12.611715503158308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f>VLOOKUP(C64,'[1]Allocation '!C$1:D$65536,2,0)</f>
        <v>47.082692150663455</v>
      </c>
      <c r="E64" s="24">
        <f>VLOOKUP(C64,[1]Actuals!B$1:C$65536,2,0)</f>
        <v>63</v>
      </c>
      <c r="F64" s="24">
        <f>(E64-D64)/D64*100</f>
        <v>33.807131925255149</v>
      </c>
      <c r="G64" s="24">
        <f>VLOOKUP(C64,'[1]Allocation '!C$1:E$65536,3,0)</f>
        <v>64.167299150841018</v>
      </c>
      <c r="H64" s="24">
        <f>VLOOKUP(C64,[1]Actuals!B$1:D$65536,3,0)</f>
        <v>70</v>
      </c>
      <c r="I64" s="24">
        <f>(H64-G64)/G64*100</f>
        <v>9.089833803738232</v>
      </c>
      <c r="J64" s="24">
        <f>VLOOKUP(C64,'[1]Allocation '!C$1:F$65536,4,0)</f>
        <v>64.636926246170475</v>
      </c>
      <c r="K64" s="24">
        <f>VLOOKUP(C64,[1]Actuals!B$1:E$65536,4,0)</f>
        <v>66</v>
      </c>
      <c r="L64" s="24">
        <f>(K64-J64)/J64*100</f>
        <v>2.1088158626823357</v>
      </c>
      <c r="M64" s="24">
        <f>VLOOKUP(C64,'[1]Allocation '!C$1:G$65536,5,0)</f>
        <v>72.386170237429369</v>
      </c>
      <c r="N64" s="24">
        <f>VLOOKUP(C64,[1]Actuals!B$1:F$65536,5,0)</f>
        <v>68</v>
      </c>
      <c r="O64" s="24">
        <f>(N64-M64)/M64*100</f>
        <v>-6.0594036444289907</v>
      </c>
      <c r="P64" s="24">
        <f>VLOOKUP(C64,'[1]Allocation '!C$1:H$65536,6,0)</f>
        <v>71.969322238809738</v>
      </c>
      <c r="Q64" s="24">
        <f>VLOOKUP(C64,[1]Actuals!B$1:G$65536,6,0)</f>
        <v>79</v>
      </c>
      <c r="R64" s="24">
        <f>(Q64-P64)/P64*100</f>
        <v>9.7689925964023345</v>
      </c>
      <c r="S64" s="24">
        <f>VLOOKUP(C64,'[1]Allocation '!C$1:I$65536,7,0)</f>
        <v>68.863685803908965</v>
      </c>
      <c r="T64" s="24">
        <f>VLOOKUP(C64,[1]Actuals!B$1:H$65536,7,0)</f>
        <v>71</v>
      </c>
      <c r="U64" s="24">
        <f>(T64-S64)/S64*100</f>
        <v>3.102236209334253</v>
      </c>
      <c r="V64" s="25">
        <f>VLOOKUP(C64,'[1]Allocation '!C$1:J$65536,8,0)</f>
        <v>42.411152164277759</v>
      </c>
      <c r="W64" s="24">
        <f>VLOOKUP(C64,[1]Actuals!B$1:I$65536,8,0)</f>
        <v>58</v>
      </c>
      <c r="X64" s="24">
        <f>(W64-V64)/V64*100</f>
        <v>36.756482765050841</v>
      </c>
      <c r="Y64" s="24">
        <f>VLOOKUP(C64,'[1]Allocation '!C$1:K$65536,9,0)</f>
        <v>29.679567958606192</v>
      </c>
      <c r="Z64" s="24">
        <f>VLOOKUP(C64,[1]Actuals!B$1:J$65536,9,0)</f>
        <v>48</v>
      </c>
      <c r="AA64" s="24">
        <f>(Z64-Y64)/Y64*100</f>
        <v>61.727421595035139</v>
      </c>
      <c r="AB64" s="24">
        <f>VLOOKUP(C64,'[1]Allocation '!C$1:L$65536,10,0)</f>
        <v>26.371358702040595</v>
      </c>
      <c r="AC64" s="24">
        <f>VLOOKUP(C64,[1]Actuals!B$1:K$65536,10,0)</f>
        <v>32</v>
      </c>
      <c r="AD64" s="24">
        <f>(AC64-AB64)/AB64*100</f>
        <v>21.343766779539745</v>
      </c>
      <c r="AE64" s="24">
        <f>VLOOKUP(C64,'[1]Allocation '!C$1:M$65536,11,0)</f>
        <v>37.951740675602935</v>
      </c>
      <c r="AF64" s="24">
        <f>VLOOKUP(C64,[1]Actuals!B$1:L$65536,11,0)</f>
        <v>56</v>
      </c>
      <c r="AG64" s="24">
        <f>(AF64-AE64)/AE64*100</f>
        <v>47.555814313411162</v>
      </c>
      <c r="AH64" s="24">
        <f>VLOOKUP(C64,'[1]Allocation '!C$1:N$65536,12,0)</f>
        <v>35.932759044910213</v>
      </c>
      <c r="AI64" s="24">
        <f>VLOOKUP(C64,[1]Actuals!B$1:M$65536,12,0)</f>
        <v>49</v>
      </c>
      <c r="AJ64" s="24">
        <f>(AI64-AH64)/AH64*100</f>
        <v>36.36581576927567</v>
      </c>
      <c r="AK64" s="24">
        <f>VLOOKUP(C64,'[1]Allocation '!C$1:O$65536,13,0)</f>
        <v>40.266918901455504</v>
      </c>
      <c r="AL64" s="24">
        <f>VLOOKUP(C64,[1]Actuals!B$1:N$65536,13,0)</f>
        <v>22</v>
      </c>
      <c r="AM64" s="24">
        <f>(AL64-AK64)/AK64*100</f>
        <v>-45.364580652817764</v>
      </c>
      <c r="AN64" s="24">
        <f>VLOOKUP(C64,'[1]Allocation '!C$1:P$65536,14,0)</f>
        <v>34.528453274846328</v>
      </c>
      <c r="AO64" s="24">
        <f>VLOOKUP(C64,[1]Actuals!B$1:O$65536,14,0)</f>
        <v>36</v>
      </c>
      <c r="AP64" s="24">
        <f>(AO64-AN64)/AN64*100</f>
        <v>4.2618379498211727</v>
      </c>
      <c r="AQ64" s="24">
        <f>VLOOKUP(C64,'[1]Allocation '!C$1:Q$65536,15,0)</f>
        <v>41.059197120085678</v>
      </c>
      <c r="AR64" s="24">
        <f>VLOOKUP(C64,[1]Actuals!B$1:P$65536,15,0)</f>
        <v>38</v>
      </c>
      <c r="AS64" s="24">
        <f>(AR64-AQ64)/AQ64*100</f>
        <v>-7.4506988315880989</v>
      </c>
      <c r="AT64" s="24">
        <f>VLOOKUP(C64,'[1]Allocation '!C$1:R$65536,16,0)</f>
        <v>36.426861578121617</v>
      </c>
      <c r="AU64" s="24">
        <f>VLOOKUP(C64,[1]Actuals!B$1:Q$65536,16,0)</f>
        <v>40</v>
      </c>
      <c r="AV64" s="24">
        <f>(AU64-AT64)/AT64*100</f>
        <v>9.8090756850281338</v>
      </c>
      <c r="AW64" s="24">
        <f>VLOOKUP(C64,'[1]Allocation '!C$1:S$65536,17,0)</f>
        <v>30.647976923744849</v>
      </c>
      <c r="AX64" s="24">
        <f>VLOOKUP(C64,[1]Actuals!B$1:R$65536,17,0)</f>
        <v>29</v>
      </c>
      <c r="AY64" s="24">
        <f>(AX64-AW64)/AW64*100</f>
        <v>-5.3771148674680109</v>
      </c>
      <c r="AZ64" s="24">
        <f>VLOOKUP('[1]15.01.2024'!C64,'[1]Allocation '!C$1:T$65536,18,0)</f>
        <v>28.018908012211558</v>
      </c>
      <c r="BA64" s="24">
        <f>VLOOKUP(C64,[1]Actuals!B$1:S$65536,18,0)</f>
        <v>43</v>
      </c>
      <c r="BB64" s="24">
        <f>(BA64-AZ64)/AZ64*100</f>
        <v>53.467793895676422</v>
      </c>
      <c r="BC64" s="24">
        <f>VLOOKUP(C64,'[1]Allocation '!C$1:U$65536,19,0)</f>
        <v>27.08426921556179</v>
      </c>
      <c r="BD64" s="24">
        <f>VLOOKUP(C64,[1]Actuals!B$1:T$65536,19,0)</f>
        <v>55</v>
      </c>
      <c r="BE64" s="24">
        <f>(BD64-BC64)/BC64*100</f>
        <v>103.06990586402343</v>
      </c>
      <c r="BF64" s="24">
        <f>VLOOKUP(C64,'[1]Allocation '!C$1:V$65536,20,0)</f>
        <v>21.991456719459514</v>
      </c>
      <c r="BG64" s="24">
        <f>VLOOKUP(C64,[1]Actuals!B$1:U$65536,20,0)</f>
        <v>52</v>
      </c>
      <c r="BH64" s="24">
        <f>(BG64-BF64)/BF64*100</f>
        <v>136.45545933292775</v>
      </c>
      <c r="BI64" s="24">
        <f>VLOOKUP(C64,'[1]Allocation '!C$1:W$65536,21,0)</f>
        <v>23.768870628306559</v>
      </c>
      <c r="BJ64" s="24">
        <f>VLOOKUP(C64,[1]Actuals!B$1:V$65536,21,0)</f>
        <v>41</v>
      </c>
      <c r="BK64" s="24">
        <f>(BJ64-BI64)/BI64*100</f>
        <v>72.494522946213252</v>
      </c>
      <c r="BL64" s="24">
        <f>VLOOKUP(C64,'[1]Allocation '!C$1:X$65536,22,0)</f>
        <v>23.831190695942361</v>
      </c>
      <c r="BM64" s="24">
        <f>VLOOKUP(C64,[1]Actuals!B$1:W$65536,22,0)</f>
        <v>35</v>
      </c>
      <c r="BN64" s="24">
        <f>(BM64-BL64)/BL64*100</f>
        <v>46.86635026574357</v>
      </c>
      <c r="BO64" s="24">
        <f>VLOOKUP(C64,'[1]Allocation '!C$1:Y$65536,23,0)</f>
        <v>24.536540661256005</v>
      </c>
      <c r="BP64" s="24">
        <f>VLOOKUP(C64,[1]Actuals!B$1:X$65536,23,0)</f>
        <v>30</v>
      </c>
      <c r="BQ64" s="24">
        <f>(BP64-BO64)/BO64*100</f>
        <v>22.266624354960417</v>
      </c>
      <c r="BR64" s="24">
        <f>VLOOKUP(C64,'[1]Allocation '!C$1:Z$65536,24,0)</f>
        <v>25.551867707466752</v>
      </c>
      <c r="BS64" s="24">
        <f>VLOOKUP(C64,[1]Actuals!B$1:Y$65536,24,0)</f>
        <v>45</v>
      </c>
      <c r="BT64" s="24">
        <f>(BS64-BR64)/BR64*100</f>
        <v>76.112370787087812</v>
      </c>
      <c r="BU64" s="24">
        <f>VLOOKUP(C64,'[1]Allocation '!C$1:AA$65536,25,0)</f>
        <v>30.978898962105749</v>
      </c>
      <c r="BV64" s="24">
        <f>VLOOKUP(C64,[1]Actuals!B$1:Z$65536,25,0)</f>
        <v>46</v>
      </c>
      <c r="BW64" s="24">
        <f>(BV64-BU64)/BU64*100</f>
        <v>48.48816949972457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f>VLOOKUP(C65,'[1]Allocation '!C$1:D$65536,2,0)</f>
        <v>47.082692150663455</v>
      </c>
      <c r="E65" s="24">
        <f>VLOOKUP(C65,[1]Actuals!B$1:C$65536,2,0)</f>
        <v>37</v>
      </c>
      <c r="F65" s="24">
        <f>(E65-D65)/D65*100</f>
        <v>-21.414859028024754</v>
      </c>
      <c r="G65" s="24">
        <f>VLOOKUP(C65,'[1]Allocation '!C$1:E$65536,3,0)</f>
        <v>53.149098441387395</v>
      </c>
      <c r="H65" s="24">
        <f>VLOOKUP(C65,[1]Actuals!B$1:D$65536,3,0)</f>
        <v>53</v>
      </c>
      <c r="I65" s="24">
        <f>(H65-G65)/G65*100</f>
        <v>-0.28052863690965468</v>
      </c>
      <c r="J65" s="24">
        <f>VLOOKUP(C65,'[1]Allocation '!C$1:F$65536,4,0)</f>
        <v>54.387356512849152</v>
      </c>
      <c r="K65" s="24">
        <f>VLOOKUP(C65,[1]Actuals!B$1:E$65536,4,0)</f>
        <v>51</v>
      </c>
      <c r="L65" s="24">
        <f>(K65-J65)/J65*100</f>
        <v>-6.2282058368637214</v>
      </c>
      <c r="M65" s="24">
        <f>VLOOKUP(C65,'[1]Allocation '!C$1:G$65536,5,0)</f>
        <v>57.667648955818734</v>
      </c>
      <c r="N65" s="24">
        <f>VLOOKUP(C65,[1]Actuals!B$1:F$65536,5,0)</f>
        <v>54</v>
      </c>
      <c r="O65" s="24">
        <f>(N65-M65)/M65*100</f>
        <v>-6.3599765591773174</v>
      </c>
      <c r="P65" s="24">
        <f>VLOOKUP(C65,'[1]Allocation '!C$1:H$65536,6,0)</f>
        <v>51.51488328672697</v>
      </c>
      <c r="Q65" s="24">
        <f>VLOOKUP(C65,[1]Actuals!B$1:G$65536,6,0)</f>
        <v>53</v>
      </c>
      <c r="R65" s="24">
        <f>(Q65-P65)/P65*100</f>
        <v>2.8828886304701697</v>
      </c>
      <c r="S65" s="24">
        <f>VLOOKUP(C65,'[1]Allocation '!C$1:I$65536,7,0)</f>
        <v>47.220813122680433</v>
      </c>
      <c r="T65" s="24">
        <f>VLOOKUP(C65,[1]Actuals!B$1:H$65536,7,0)</f>
        <v>29</v>
      </c>
      <c r="U65" s="24">
        <f>(T65-S65)/S65*100</f>
        <v>-38.586402727421202</v>
      </c>
      <c r="V65" s="25">
        <f>VLOOKUP(C65,'[1]Allocation '!C$1:J$65536,8,0)</f>
        <v>49.96382309764229</v>
      </c>
      <c r="W65" s="24">
        <f>VLOOKUP(C65,[1]Actuals!B$1:I$65536,8,0)</f>
        <v>23</v>
      </c>
      <c r="X65" s="24">
        <f>(W65-V65)/V65*100</f>
        <v>-53.966693151058465</v>
      </c>
      <c r="Y65" s="24">
        <f>VLOOKUP(C65,'[1]Allocation '!C$1:K$65536,9,0)</f>
        <v>38.673376430911098</v>
      </c>
      <c r="Z65" s="24">
        <f>VLOOKUP(C65,[1]Actuals!B$1:J$65536,9,0)</f>
        <v>25</v>
      </c>
      <c r="AA65" s="24">
        <f>(Z65-Y65)/Y65*100</f>
        <v>-35.35604514733334</v>
      </c>
      <c r="AB65" s="24">
        <f>VLOOKUP(C65,'[1]Allocation '!C$1:L$65536,10,0)</f>
        <v>32.036317238034499</v>
      </c>
      <c r="AC65" s="24">
        <f>VLOOKUP(C65,[1]Actuals!B$1:K$65536,10,0)</f>
        <v>21</v>
      </c>
      <c r="AD65" s="24">
        <f>(AC65-AB65)/AB65*100</f>
        <v>-34.449394279726526</v>
      </c>
      <c r="AE65" s="24">
        <f>VLOOKUP(C65,'[1]Allocation '!C$1:M$65536,11,0)</f>
        <v>38.347446028618691</v>
      </c>
      <c r="AF65" s="24">
        <f>VLOOKUP(C65,[1]Actuals!B$1:L$65536,11,0)</f>
        <v>18</v>
      </c>
      <c r="AG65" s="24">
        <f>(AF65-AE65)/AE65*100</f>
        <v>-53.06075928350846</v>
      </c>
      <c r="AH65" s="24">
        <f>VLOOKUP(C65,'[1]Allocation '!C$1:N$65536,12,0)</f>
        <v>48.958384198690169</v>
      </c>
      <c r="AI65" s="24">
        <f>VLOOKUP(C65,[1]Actuals!B$1:M$65536,12,0)</f>
        <v>34</v>
      </c>
      <c r="AJ65" s="24">
        <f>(AI65-AH65)/AH65*100</f>
        <v>-30.553263641185215</v>
      </c>
      <c r="AK65" s="24">
        <f>VLOOKUP(C65,'[1]Allocation '!C$1:O$65536,13,0)</f>
        <v>63.276586845144365</v>
      </c>
      <c r="AL65" s="24">
        <f>VLOOKUP(C65,[1]Actuals!B$1:N$65536,13,0)</f>
        <v>16</v>
      </c>
      <c r="AM65" s="24">
        <f>(AL65-AK65)/AK65*100</f>
        <v>-74.714186087254504</v>
      </c>
      <c r="AN65" s="24">
        <f>VLOOKUP(C65,'[1]Allocation '!C$1:P$65536,14,0)</f>
        <v>64.39662451259683</v>
      </c>
      <c r="AO65" s="24">
        <f>VLOOKUP(C65,[1]Actuals!B$1:O$65536,14,0)</f>
        <v>58</v>
      </c>
      <c r="AP65" s="24">
        <f>(AO65-AN65)/AN65*100</f>
        <v>-9.9331673997067433</v>
      </c>
      <c r="AQ65" s="24">
        <f>VLOOKUP(C65,'[1]Allocation '!C$1:Q$65536,15,0)</f>
        <v>56.511583133021148</v>
      </c>
      <c r="AR65" s="24">
        <f>VLOOKUP(C65,[1]Actuals!B$1:P$65536,15,0)</f>
        <v>59</v>
      </c>
      <c r="AS65" s="24">
        <f>(AR65-AQ65)/AQ65*100</f>
        <v>4.4033748994811068</v>
      </c>
      <c r="AT65" s="24">
        <f>VLOOKUP(C65,'[1]Allocation '!C$1:R$65536,16,0)</f>
        <v>55.972982424918577</v>
      </c>
      <c r="AU65" s="24">
        <f>VLOOKUP(C65,[1]Actuals!B$1:Q$65536,16,0)</f>
        <v>57</v>
      </c>
      <c r="AV65" s="24">
        <f>(AU65-AT65)/AT65*100</f>
        <v>1.8348451888534814</v>
      </c>
      <c r="AW65" s="24">
        <f>VLOOKUP(C65,'[1]Allocation '!C$1:S$65536,17,0)</f>
        <v>49.657481597966338</v>
      </c>
      <c r="AX65" s="24">
        <f>VLOOKUP(C65,[1]Actuals!B$1:R$65536,17,0)</f>
        <v>55</v>
      </c>
      <c r="AY65" s="24">
        <f>(AX65-AW65)/AW65*100</f>
        <v>10.758738119841457</v>
      </c>
      <c r="AZ65" s="24">
        <f>VLOOKUP('[1]15.01.2024'!C65,'[1]Allocation '!C$1:T$65536,18,0)</f>
        <v>37.358544016282075</v>
      </c>
      <c r="BA65" s="24">
        <f>VLOOKUP(C65,[1]Actuals!B$1:S$65536,18,0)</f>
        <v>67</v>
      </c>
      <c r="BB65" s="24">
        <f>(BA65-AZ65)/AZ65*100</f>
        <v>79.343177750180018</v>
      </c>
      <c r="BC65" s="24">
        <f>VLOOKUP(C65,'[1]Allocation '!C$1:U$65536,19,0)</f>
        <v>35.359095024978828</v>
      </c>
      <c r="BD65" s="24">
        <f>VLOOKUP(C65,[1]Actuals!B$1:T$65536,19,0)</f>
        <v>65</v>
      </c>
      <c r="BE65" s="24">
        <f>(BD65-BC65)/BC65*100</f>
        <v>83.828234161767611</v>
      </c>
      <c r="BF65" s="24">
        <f>VLOOKUP(C65,'[1]Allocation '!C$1:V$65536,20,0)</f>
        <v>11.350429274559751</v>
      </c>
      <c r="BG65" s="24">
        <f>VLOOKUP(C65,[1]Actuals!B$1:U$65536,20,0)</f>
        <v>22</v>
      </c>
      <c r="BH65" s="24">
        <f>(BG65-BF65)/BF65*100</f>
        <v>93.825268347423929</v>
      </c>
      <c r="BI65" s="24">
        <f>VLOOKUP(C65,'[1]Allocation '!C$1:W$65536,21,0)</f>
        <v>6.8425536657246155</v>
      </c>
      <c r="BJ65" s="24">
        <f>VLOOKUP(C65,[1]Actuals!B$1:V$65536,21,0)</f>
        <v>21</v>
      </c>
      <c r="BK65" s="24">
        <f>(BJ65-BI65)/BI65*100</f>
        <v>206.90296380417402</v>
      </c>
      <c r="BL65" s="24">
        <f>VLOOKUP(C65,'[1]Allocation '!C$1:X$65536,22,0)</f>
        <v>9.6093510870735344</v>
      </c>
      <c r="BM65" s="24">
        <f>VLOOKUP(C65,[1]Actuals!B$1:W$65536,22,0)</f>
        <v>18</v>
      </c>
      <c r="BN65" s="24">
        <f>(BM65-BL65)/BL65*100</f>
        <v>87.317539310365476</v>
      </c>
      <c r="BO65" s="24">
        <f>VLOOKUP(C65,'[1]Allocation '!C$1:Y$65536,23,0)</f>
        <v>8.628683465875028</v>
      </c>
      <c r="BP65" s="24">
        <f>VLOOKUP(C65,[1]Actuals!B$1:X$65536,23,0)</f>
        <v>18</v>
      </c>
      <c r="BQ65" s="24">
        <f>(BP65-BO65)/BO65*100</f>
        <v>108.60656288050119</v>
      </c>
      <c r="BR65" s="24">
        <f>VLOOKUP(C65,'[1]Allocation '!C$1:Z$65536,24,0)</f>
        <v>19.692560112478688</v>
      </c>
      <c r="BS65" s="24">
        <f>VLOOKUP(C65,[1]Actuals!B$1:Y$65536,24,0)</f>
        <v>25</v>
      </c>
      <c r="BT65" s="24">
        <f>(BS65-BR65)/BR65*100</f>
        <v>26.951497708812976</v>
      </c>
      <c r="BU65" s="24">
        <f>VLOOKUP(C65,'[1]Allocation '!C$1:AA$65536,25,0)</f>
        <v>31.830227483201785</v>
      </c>
      <c r="BV65" s="24">
        <f>VLOOKUP(C65,[1]Actuals!B$1:Z$65536,25,0)</f>
        <v>20</v>
      </c>
      <c r="BW65" s="24">
        <f>(BV65-BU65)/BU65*100</f>
        <v>-37.166644471658635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f>SUM(D57:D65)</f>
        <v>732.99191189101055</v>
      </c>
      <c r="E66" s="40">
        <f>SUM(E57:E65)</f>
        <v>773</v>
      </c>
      <c r="F66" s="40">
        <f t="shared" si="0"/>
        <v>5.4581895734394283</v>
      </c>
      <c r="G66" s="40">
        <f>SUM(G57:G65)</f>
        <v>828.4336043000684</v>
      </c>
      <c r="H66" s="40">
        <f>SUM(H57:H65)</f>
        <v>916</v>
      </c>
      <c r="I66" s="40">
        <f t="shared" si="1"/>
        <v>10.570116331038406</v>
      </c>
      <c r="J66" s="40">
        <f>SUM(J57:J65)</f>
        <v>871.8136273617406</v>
      </c>
      <c r="K66" s="40">
        <f>SUM(K57:K65)</f>
        <v>817</v>
      </c>
      <c r="L66" s="40">
        <f t="shared" si="2"/>
        <v>-6.287310227945869</v>
      </c>
      <c r="M66" s="40">
        <f>SUM(M57:M65)</f>
        <v>875.6313726387707</v>
      </c>
      <c r="N66" s="40">
        <f>SUM(N57:N65)</f>
        <v>755</v>
      </c>
      <c r="O66" s="40">
        <f t="shared" si="3"/>
        <v>-13.776501894312032</v>
      </c>
      <c r="P66" s="40">
        <f>SUM(P57:P65)</f>
        <v>917.98764445134429</v>
      </c>
      <c r="Q66" s="40">
        <f>SUM(Q57:Q65)</f>
        <v>937</v>
      </c>
      <c r="R66" s="40">
        <f t="shared" si="4"/>
        <v>2.0710905711611032</v>
      </c>
      <c r="S66" s="40">
        <f>SUM(S57:S65)</f>
        <v>838.4153746625916</v>
      </c>
      <c r="T66" s="40">
        <f>SUM(T57:T65)</f>
        <v>895</v>
      </c>
      <c r="U66" s="40">
        <f t="shared" si="5"/>
        <v>6.7489966247553701</v>
      </c>
      <c r="V66" s="40">
        <f>SUM(V57:V65)</f>
        <v>739.87126412613316</v>
      </c>
      <c r="W66" s="40">
        <f>SUM(W57:W65)</f>
        <v>716</v>
      </c>
      <c r="X66" s="40">
        <f t="shared" si="6"/>
        <v>-3.2264077932973465</v>
      </c>
      <c r="Y66" s="40">
        <f>SUM(Y57:Y65)</f>
        <v>580.10064646366641</v>
      </c>
      <c r="Z66" s="40">
        <f>SUM(Z57:Z65)</f>
        <v>633</v>
      </c>
      <c r="AA66" s="40">
        <f t="shared" si="7"/>
        <v>9.1189957913013373</v>
      </c>
      <c r="AB66" s="40">
        <f>SUM(AB57:AB65)</f>
        <v>575.67699329565642</v>
      </c>
      <c r="AC66" s="40">
        <f>SUM(AC57:AC65)</f>
        <v>684</v>
      </c>
      <c r="AD66" s="40">
        <f t="shared" si="8"/>
        <v>18.816629458164051</v>
      </c>
      <c r="AE66" s="40">
        <f>SUM(AE57:AE65)</f>
        <v>702.95257302555149</v>
      </c>
      <c r="AF66" s="40">
        <f>SUM(AF57:AF65)</f>
        <v>921</v>
      </c>
      <c r="AG66" s="40">
        <f t="shared" si="9"/>
        <v>31.018796337277614</v>
      </c>
      <c r="AH66" s="40">
        <f>SUM(AH57:AH65)</f>
        <v>784.08274632581151</v>
      </c>
      <c r="AI66" s="40">
        <f>SUM(AI57:AI65)</f>
        <v>973</v>
      </c>
      <c r="AJ66" s="40">
        <f t="shared" si="10"/>
        <v>24.094045502142361</v>
      </c>
      <c r="AK66" s="40">
        <f>SUM(AK57:AK65)</f>
        <v>922.8520393129495</v>
      </c>
      <c r="AL66" s="40">
        <f>SUM(AL57:AL65)</f>
        <v>960</v>
      </c>
      <c r="AM66" s="40">
        <f t="shared" si="11"/>
        <v>4.0253430782584214</v>
      </c>
      <c r="AN66" s="40">
        <f>SUM(AN57:AN65)</f>
        <v>921.67668833654204</v>
      </c>
      <c r="AO66" s="40">
        <f>SUM(AO57:AO65)</f>
        <v>949</v>
      </c>
      <c r="AP66" s="40">
        <f t="shared" si="12"/>
        <v>2.9645223763629676</v>
      </c>
      <c r="AQ66" s="40">
        <f>SUM(AQ57:AQ65)</f>
        <v>995.57515597627105</v>
      </c>
      <c r="AR66" s="40">
        <f>SUM(AR57:AR65)</f>
        <v>1024</v>
      </c>
      <c r="AS66" s="40">
        <f t="shared" si="13"/>
        <v>2.8551178535441921</v>
      </c>
      <c r="AT66" s="40">
        <f>SUM(AT57:AT65)</f>
        <v>961.31376164701419</v>
      </c>
      <c r="AU66" s="40">
        <f>SUM(AU57:AU65)</f>
        <v>1013</v>
      </c>
      <c r="AV66" s="40">
        <f t="shared" si="14"/>
        <v>5.3766252409028281</v>
      </c>
      <c r="AW66" s="40">
        <f>SUM(AW57:AW65)</f>
        <v>852.32411774009393</v>
      </c>
      <c r="AX66" s="40">
        <f>SUM(AX57:AX65)</f>
        <v>926</v>
      </c>
      <c r="AY66" s="40">
        <f t="shared" si="15"/>
        <v>8.6441156276622753</v>
      </c>
      <c r="AZ66" s="40">
        <f>SUM(AZ57:AZ65)</f>
        <v>722.32392416386892</v>
      </c>
      <c r="BA66" s="40">
        <f>SUM(BA57:BA65)</f>
        <v>858</v>
      </c>
      <c r="BB66" s="40">
        <f t="shared" si="16"/>
        <v>18.783273168361944</v>
      </c>
      <c r="BC66" s="40">
        <f>SUM(BC57:BC65)</f>
        <v>608.78126105506317</v>
      </c>
      <c r="BD66" s="40">
        <f>SUM(BD57:BD65)</f>
        <v>770</v>
      </c>
      <c r="BE66" s="40">
        <f t="shared" si="17"/>
        <v>26.48221114190223</v>
      </c>
      <c r="BF66" s="40">
        <f>SUM(BF57:BF65)</f>
        <v>326.85689301583773</v>
      </c>
      <c r="BG66" s="40">
        <f>SUM(BG57:BG65)</f>
        <v>496</v>
      </c>
      <c r="BH66" s="40">
        <f t="shared" si="18"/>
        <v>51.748367740853027</v>
      </c>
      <c r="BI66" s="40">
        <f>SUM(BI57:BI65)</f>
        <v>273.34201222552542</v>
      </c>
      <c r="BJ66" s="40">
        <f>SUM(BJ57:BJ65)</f>
        <v>375</v>
      </c>
      <c r="BK66" s="40">
        <f t="shared" si="19"/>
        <v>37.190765863902378</v>
      </c>
      <c r="BL66" s="40">
        <f>SUM(BL57:BL65)</f>
        <v>282.89929600344487</v>
      </c>
      <c r="BM66" s="40">
        <f>SUM(BM57:BM65)</f>
        <v>345</v>
      </c>
      <c r="BN66" s="40">
        <f t="shared" si="20"/>
        <v>21.95152298851918</v>
      </c>
      <c r="BO66" s="40">
        <f>SUM(BO57:BO65)</f>
        <v>319.22039400294068</v>
      </c>
      <c r="BP66" s="40">
        <f>SUM(BP57:BP65)</f>
        <v>334</v>
      </c>
      <c r="BQ66" s="40">
        <f t="shared" si="21"/>
        <v>4.6299065707321851</v>
      </c>
      <c r="BR66" s="40">
        <f>SUM(BR57:BR65)</f>
        <v>478.96535468203194</v>
      </c>
      <c r="BS66" s="40">
        <f>SUM(BS57:BS65)</f>
        <v>655</v>
      </c>
      <c r="BT66" s="40">
        <f t="shared" si="22"/>
        <v>36.7531061687815</v>
      </c>
      <c r="BU66" s="40">
        <f>SUM(BU57:BU65)</f>
        <v>663.46869410751071</v>
      </c>
      <c r="BV66" s="40">
        <f>SUM(BV57:BV65)</f>
        <v>750</v>
      </c>
      <c r="BW66" s="40">
        <f t="shared" si="23"/>
        <v>13.042259063766384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f>VLOOKUP(C67,'[1]Allocation '!C$1:D$65536,2,0)</f>
        <v>59.067377425377792</v>
      </c>
      <c r="E67" s="24">
        <f>VLOOKUP(C67,[1]Actuals!B$1:C$65536,2,0)</f>
        <v>61</v>
      </c>
      <c r="F67" s="24">
        <f t="shared" si="0"/>
        <v>3.2718950101750632</v>
      </c>
      <c r="G67" s="24">
        <f>VLOOKUP(C67,'[1]Allocation '!C$1:E$65536,3,0)</f>
        <v>50.658394066453432</v>
      </c>
      <c r="H67" s="24">
        <f>VLOOKUP(C67,[1]Actuals!B$1:D$65536,3,0)</f>
        <v>89</v>
      </c>
      <c r="I67" s="24">
        <f t="shared" si="1"/>
        <v>75.686579963925098</v>
      </c>
      <c r="J67" s="24">
        <f>VLOOKUP(C67,'[1]Allocation '!C$1:F$65536,4,0)</f>
        <v>67.407080228149212</v>
      </c>
      <c r="K67" s="24">
        <f>VLOOKUP(C67,[1]Actuals!B$1:E$65536,4,0)</f>
        <v>80</v>
      </c>
      <c r="L67" s="24">
        <f t="shared" si="2"/>
        <v>18.681894734541522</v>
      </c>
      <c r="M67" s="24">
        <f>VLOOKUP(C67,'[1]Allocation '!C$1:G$65536,5,0)</f>
        <v>55.978638316945379</v>
      </c>
      <c r="N67" s="24">
        <f>VLOOKUP(C67,[1]Actuals!B$1:F$65536,5,0)</f>
        <v>55</v>
      </c>
      <c r="O67" s="24">
        <f t="shared" si="3"/>
        <v>-1.748235302553141</v>
      </c>
      <c r="P67" s="24">
        <f>VLOOKUP(C67,'[1]Allocation '!C$1:H$65536,6,0)</f>
        <v>42.613414483505764</v>
      </c>
      <c r="Q67" s="24">
        <f>VLOOKUP(C67,[1]Actuals!B$1:G$65536,6,0)</f>
        <v>55</v>
      </c>
      <c r="R67" s="24">
        <f t="shared" si="4"/>
        <v>29.067338692816254</v>
      </c>
      <c r="S67" s="24">
        <f>VLOOKUP(C67,'[1]Allocation '!C$1:I$65536,7,0)</f>
        <v>50.172113942847957</v>
      </c>
      <c r="T67" s="24">
        <f>VLOOKUP(C67,[1]Actuals!B$1:H$65536,7,0)</f>
        <v>39</v>
      </c>
      <c r="U67" s="24">
        <f t="shared" si="5"/>
        <v>-22.267576677303914</v>
      </c>
      <c r="V67" s="25">
        <f>VLOOKUP(C67,'[1]Allocation '!C$1:J$65536,8,0)</f>
        <v>55.773569969461164</v>
      </c>
      <c r="W67" s="24">
        <f>VLOOKUP(C67,[1]Actuals!B$1:I$65536,8,0)</f>
        <v>35</v>
      </c>
      <c r="X67" s="24">
        <f t="shared" si="6"/>
        <v>-37.246261949586042</v>
      </c>
      <c r="Y67" s="24">
        <f>VLOOKUP(C67,'[1]Allocation '!C$1:K$65536,9,0)</f>
        <v>74.648610320130729</v>
      </c>
      <c r="Z67" s="24">
        <f>VLOOKUP(C67,[1]Actuals!B$1:J$65536,9,0)</f>
        <v>66</v>
      </c>
      <c r="AA67" s="24">
        <f t="shared" si="7"/>
        <v>-11.585761989461215</v>
      </c>
      <c r="AB67" s="24">
        <f>VLOOKUP(C67,'[1]Allocation '!C$1:L$65536,10,0)</f>
        <v>67.198128840755288</v>
      </c>
      <c r="AC67" s="24">
        <f>VLOOKUP(C67,[1]Actuals!B$1:K$65536,10,0)</f>
        <v>38</v>
      </c>
      <c r="AD67" s="24">
        <f t="shared" si="8"/>
        <v>-43.450806360915792</v>
      </c>
      <c r="AE67" s="24">
        <f>VLOOKUP(C67,'[1]Allocation '!C$1:M$65536,11,0)</f>
        <v>63.31285648252242</v>
      </c>
      <c r="AF67" s="24">
        <f>VLOOKUP(C67,[1]Actuals!B$1:L$65536,11,0)</f>
        <v>43</v>
      </c>
      <c r="AG67" s="24">
        <f t="shared" si="9"/>
        <v>-32.083304420374411</v>
      </c>
      <c r="AH67" s="24">
        <f>VLOOKUP(C67,'[1]Allocation '!C$1:N$65536,12,0)</f>
        <v>74.111315530127314</v>
      </c>
      <c r="AI67" s="24">
        <f>VLOOKUP(C67,[1]Actuals!B$1:M$65536,12,0)</f>
        <v>42</v>
      </c>
      <c r="AJ67" s="24">
        <f t="shared" si="10"/>
        <v>-43.328492147833487</v>
      </c>
      <c r="AK67" s="24">
        <f>VLOOKUP(C67,'[1]Allocation '!C$1:O$65536,13,0)</f>
        <v>78.06851623751578</v>
      </c>
      <c r="AL67" s="24">
        <f>VLOOKUP(C67,[1]Actuals!B$1:N$65536,13,0)</f>
        <v>44</v>
      </c>
      <c r="AM67" s="24">
        <f t="shared" si="11"/>
        <v>-43.639251620801488</v>
      </c>
      <c r="AN67" s="24">
        <f>VLOOKUP(C67,'[1]Allocation '!C$1:P$65536,14,0)</f>
        <v>82.190428654235433</v>
      </c>
      <c r="AO67" s="24">
        <f>VLOOKUP(C67,[1]Actuals!B$1:O$65536,14,0)</f>
        <v>112</v>
      </c>
      <c r="AP67" s="24">
        <f t="shared" si="12"/>
        <v>36.268908477372221</v>
      </c>
      <c r="AQ67" s="24">
        <f>VLOOKUP(C67,'[1]Allocation '!C$1:Q$65536,15,0)</f>
        <v>92.714316077612821</v>
      </c>
      <c r="AR67" s="24">
        <f>VLOOKUP(C67,[1]Actuals!B$1:P$65536,15,0)</f>
        <v>114</v>
      </c>
      <c r="AS67" s="24">
        <f t="shared" si="13"/>
        <v>22.958357266604381</v>
      </c>
      <c r="AT67" s="24">
        <f>VLOOKUP(C67,'[1]Allocation '!C$1:R$65536,16,0)</f>
        <v>82.62678357964171</v>
      </c>
      <c r="AU67" s="24">
        <f>VLOOKUP(C67,[1]Actuals!B$1:Q$65536,16,0)</f>
        <v>122</v>
      </c>
      <c r="AV67" s="24">
        <f t="shared" si="14"/>
        <v>47.651880800137306</v>
      </c>
      <c r="AW67" s="24">
        <f>VLOOKUP(C67,'[1]Allocation '!C$1:S$65536,17,0)</f>
        <v>56.640564947680346</v>
      </c>
      <c r="AX67" s="24">
        <f>VLOOKUP(C67,[1]Actuals!B$1:R$65536,17,0)</f>
        <v>107</v>
      </c>
      <c r="AY67" s="24">
        <f t="shared" si="15"/>
        <v>88.910545116979932</v>
      </c>
      <c r="AZ67" s="24">
        <f>VLOOKUP('[1]15.01.2024'!C67,'[1]Allocation '!C$1:T$65536,18,0)</f>
        <v>57.095133307902799</v>
      </c>
      <c r="BA67" s="24">
        <f>VLOOKUP(C67,[1]Actuals!B$1:S$65536,18,0)</f>
        <v>96</v>
      </c>
      <c r="BB67" s="24">
        <f t="shared" si="16"/>
        <v>68.140425353402577</v>
      </c>
      <c r="BC67" s="24">
        <f>VLOOKUP(C67,'[1]Allocation '!C$1:U$65536,19,0)</f>
        <v>50.512992892826901</v>
      </c>
      <c r="BD67" s="24">
        <f>VLOOKUP(C67,[1]Actuals!B$1:T$65536,19,0)</f>
        <v>97</v>
      </c>
      <c r="BE67" s="24">
        <f t="shared" si="17"/>
        <v>92.029801532061839</v>
      </c>
      <c r="BF67" s="24">
        <f>VLOOKUP(C67,'[1]Allocation '!C$1:V$65536,20,0)</f>
        <v>44.692315268579016</v>
      </c>
      <c r="BG67" s="24">
        <f>VLOOKUP(C67,[1]Actuals!B$1:U$65536,20,0)</f>
        <v>89</v>
      </c>
      <c r="BH67" s="24">
        <f t="shared" si="18"/>
        <v>99.139381043817963</v>
      </c>
      <c r="BI67" s="24">
        <f>VLOOKUP(C67,'[1]Allocation '!C$1:W$65536,21,0)</f>
        <v>36.733709152837406</v>
      </c>
      <c r="BJ67" s="24">
        <f>VLOOKUP(C67,[1]Actuals!B$1:V$65536,21,0)</f>
        <v>71</v>
      </c>
      <c r="BK67" s="24">
        <f t="shared" si="19"/>
        <v>93.282958997119891</v>
      </c>
      <c r="BL67" s="24">
        <f>VLOOKUP(C67,'[1]Allocation '!C$1:X$65536,22,0)</f>
        <v>27.674931130771775</v>
      </c>
      <c r="BM67" s="24">
        <f>VLOOKUP(C67,[1]Actuals!B$1:W$65536,22,0)</f>
        <v>77</v>
      </c>
      <c r="BN67" s="24">
        <f t="shared" si="20"/>
        <v>178.23014133676975</v>
      </c>
      <c r="BO67" s="24">
        <f>VLOOKUP(C67,'[1]Allocation '!C$1:Y$65536,23,0)</f>
        <v>33.533272237049871</v>
      </c>
      <c r="BP67" s="24">
        <f>VLOOKUP(C67,[1]Actuals!B$1:X$65536,23,0)</f>
        <v>78</v>
      </c>
      <c r="BQ67" s="24">
        <f t="shared" si="21"/>
        <v>132.60479755333932</v>
      </c>
      <c r="BR67" s="24">
        <f>VLOOKUP(C67,'[1]Allocation '!C$1:Z$65536,24,0)</f>
        <v>81.06109755472211</v>
      </c>
      <c r="BS67" s="24">
        <f>VLOOKUP(C67,[1]Actuals!B$1:Y$65536,24,0)</f>
        <v>79</v>
      </c>
      <c r="BT67" s="24">
        <f t="shared" si="22"/>
        <v>-2.542646987145369</v>
      </c>
      <c r="BU67" s="24">
        <f>VLOOKUP(C67,'[1]Allocation '!C$1:AA$65536,25,0)</f>
        <v>87.970613846590368</v>
      </c>
      <c r="BV67" s="24">
        <f>VLOOKUP(C67,[1]Actuals!B$1:Z$65536,25,0)</f>
        <v>83</v>
      </c>
      <c r="BW67" s="24">
        <f t="shared" si="23"/>
        <v>-5.6503116543650478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f>VLOOKUP(C68,'[1]Allocation '!C$1:D$65536,2,0)</f>
        <v>108.71821642062289</v>
      </c>
      <c r="E68" s="24">
        <f>VLOOKUP(C68,[1]Actuals!B$1:C$65536,2,0)</f>
        <v>129</v>
      </c>
      <c r="F68" s="24">
        <f t="shared" si="0"/>
        <v>18.655368205185006</v>
      </c>
      <c r="G68" s="24">
        <f>VLOOKUP(C68,'[1]Allocation '!C$1:E$65536,3,0)</f>
        <v>104.69401440400375</v>
      </c>
      <c r="H68" s="24">
        <f>VLOOKUP(C68,[1]Actuals!B$1:D$65536,3,0)</f>
        <v>169</v>
      </c>
      <c r="I68" s="24">
        <f t="shared" si="1"/>
        <v>61.42279094184493</v>
      </c>
      <c r="J68" s="24">
        <f>VLOOKUP(C68,'[1]Allocation '!C$1:F$65536,4,0)</f>
        <v>111.72954393980896</v>
      </c>
      <c r="K68" s="24">
        <f>VLOOKUP(C68,[1]Actuals!B$1:E$65536,4,0)</f>
        <v>162</v>
      </c>
      <c r="L68" s="24">
        <f t="shared" si="2"/>
        <v>44.992984207715715</v>
      </c>
      <c r="M68" s="24">
        <f>VLOOKUP(C68,'[1]Allocation '!C$1:G$65536,5,0)</f>
        <v>99.410340459403002</v>
      </c>
      <c r="N68" s="24">
        <f>VLOOKUP(C68,[1]Actuals!B$1:F$65536,5,0)</f>
        <v>159</v>
      </c>
      <c r="O68" s="24">
        <f t="shared" si="3"/>
        <v>59.943119865817287</v>
      </c>
      <c r="P68" s="24">
        <f>VLOOKUP(C68,'[1]Allocation '!C$1:H$65536,6,0)</f>
        <v>115.52970148861563</v>
      </c>
      <c r="Q68" s="24">
        <f>VLOOKUP(C68,[1]Actuals!B$1:G$65536,6,0)</f>
        <v>138</v>
      </c>
      <c r="R68" s="24">
        <f t="shared" si="4"/>
        <v>19.449802277554234</v>
      </c>
      <c r="S68" s="24">
        <f>VLOOKUP(C68,'[1]Allocation '!C$1:I$65536,7,0)</f>
        <v>122.97086750698028</v>
      </c>
      <c r="T68" s="24">
        <f>VLOOKUP(C68,[1]Actuals!B$1:H$65536,7,0)</f>
        <v>126</v>
      </c>
      <c r="U68" s="24">
        <f t="shared" si="5"/>
        <v>2.4632927736707817</v>
      </c>
      <c r="V68" s="25">
        <f>VLOOKUP(C68,'[1]Allocation '!C$1:J$65536,8,0)</f>
        <v>133.62417805183404</v>
      </c>
      <c r="W68" s="24">
        <f>VLOOKUP(C68,[1]Actuals!B$1:I$65536,8,0)</f>
        <v>130</v>
      </c>
      <c r="X68" s="24">
        <f t="shared" si="6"/>
        <v>-2.7122172833333984</v>
      </c>
      <c r="Y68" s="24">
        <f>VLOOKUP(C68,'[1]Allocation '!C$1:K$65536,9,0)</f>
        <v>120.51703352888575</v>
      </c>
      <c r="Z68" s="24">
        <f>VLOOKUP(C68,[1]Actuals!B$1:J$65536,9,0)</f>
        <v>144</v>
      </c>
      <c r="AA68" s="24">
        <f t="shared" si="7"/>
        <v>19.485184611257306</v>
      </c>
      <c r="AB68" s="24">
        <f>VLOOKUP(C68,'[1]Allocation '!C$1:L$65536,10,0)</f>
        <v>102.35994044347609</v>
      </c>
      <c r="AC68" s="24">
        <f>VLOOKUP(C68,[1]Actuals!B$1:K$65536,10,0)</f>
        <v>173</v>
      </c>
      <c r="AD68" s="24">
        <f t="shared" si="8"/>
        <v>69.011430888367769</v>
      </c>
      <c r="AE68" s="24">
        <f>VLOOKUP(C68,'[1]Allocation '!C$1:M$65536,11,0)</f>
        <v>124.4673201304134</v>
      </c>
      <c r="AF68" s="24">
        <f>VLOOKUP(C68,[1]Actuals!B$1:L$65536,11,0)</f>
        <v>200</v>
      </c>
      <c r="AG68" s="24">
        <f t="shared" si="9"/>
        <v>60.684748245921547</v>
      </c>
      <c r="AH68" s="24">
        <f>VLOOKUP(C68,'[1]Allocation '!C$1:N$65536,12,0)</f>
        <v>148.97123020702358</v>
      </c>
      <c r="AI68" s="24">
        <f>VLOOKUP(C68,[1]Actuals!B$1:M$65536,12,0)</f>
        <v>227</v>
      </c>
      <c r="AJ68" s="24">
        <f t="shared" si="10"/>
        <v>52.378415405807374</v>
      </c>
      <c r="AK68" s="24">
        <f>VLOOKUP(C68,'[1]Allocation '!C$1:O$65536,13,0)</f>
        <v>152.02816319937281</v>
      </c>
      <c r="AL68" s="24">
        <f>VLOOKUP(C68,[1]Actuals!B$1:N$65536,13,0)</f>
        <v>199</v>
      </c>
      <c r="AM68" s="24">
        <f t="shared" si="11"/>
        <v>30.896799521959213</v>
      </c>
      <c r="AN68" s="24">
        <f>VLOOKUP(C68,'[1]Allocation '!C$1:P$65536,14,0)</f>
        <v>152.51832121404513</v>
      </c>
      <c r="AO68" s="24">
        <f>VLOOKUP(C68,[1]Actuals!B$1:O$65536,14,0)</f>
        <v>211</v>
      </c>
      <c r="AP68" s="24">
        <f t="shared" si="12"/>
        <v>38.344035208649672</v>
      </c>
      <c r="AQ68" s="24">
        <f>VLOOKUP(C68,'[1]Allocation '!C$1:Q$65536,15,0)</f>
        <v>144.81093177836669</v>
      </c>
      <c r="AR68" s="24">
        <f>VLOOKUP(C68,[1]Actuals!B$1:P$65536,15,0)</f>
        <v>191</v>
      </c>
      <c r="AS68" s="24">
        <f t="shared" si="13"/>
        <v>31.896119757260958</v>
      </c>
      <c r="AT68" s="24">
        <f>VLOOKUP(C68,'[1]Allocation '!C$1:R$65536,16,0)</f>
        <v>144.81898627399568</v>
      </c>
      <c r="AU68" s="24">
        <f>VLOOKUP(C68,[1]Actuals!B$1:Q$65536,16,0)</f>
        <v>187</v>
      </c>
      <c r="AV68" s="24">
        <f t="shared" si="14"/>
        <v>29.126715226550736</v>
      </c>
      <c r="AW68" s="24">
        <f>VLOOKUP(C68,'[1]Allocation '!C$1:S$65536,17,0)</f>
        <v>107.84984284558314</v>
      </c>
      <c r="AX68" s="24">
        <f>VLOOKUP(C68,[1]Actuals!B$1:R$65536,17,0)</f>
        <v>182</v>
      </c>
      <c r="AY68" s="24">
        <f t="shared" si="15"/>
        <v>68.753143442761711</v>
      </c>
      <c r="AZ68" s="24">
        <f>VLOOKUP('[1]15.01.2024'!C68,'[1]Allocation '!C$1:T$65536,18,0)</f>
        <v>102.20733740303587</v>
      </c>
      <c r="BA68" s="24">
        <f>VLOOKUP(C68,[1]Actuals!B$1:S$65536,18,0)</f>
        <v>164</v>
      </c>
      <c r="BB68" s="24">
        <f t="shared" si="16"/>
        <v>60.458147298462649</v>
      </c>
      <c r="BC68" s="24">
        <f>VLOOKUP(C68,'[1]Allocation '!C$1:U$65536,19,0)</f>
        <v>73.110910765933667</v>
      </c>
      <c r="BD68" s="24">
        <f>VLOOKUP(C68,[1]Actuals!B$1:T$65536,19,0)</f>
        <v>161</v>
      </c>
      <c r="BE68" s="24">
        <f t="shared" si="17"/>
        <v>120.21336940452754</v>
      </c>
      <c r="BF68" s="24">
        <f>VLOOKUP(C68,'[1]Allocation '!C$1:V$65536,20,0)</f>
        <v>48.239324416878937</v>
      </c>
      <c r="BG68" s="24">
        <f>VLOOKUP(C68,[1]Actuals!B$1:U$65536,20,0)</f>
        <v>126</v>
      </c>
      <c r="BH68" s="24">
        <f t="shared" si="18"/>
        <v>161.19768782647506</v>
      </c>
      <c r="BI68" s="24">
        <f>VLOOKUP(C68,'[1]Allocation '!C$1:W$65536,21,0)</f>
        <v>50.418816484286637</v>
      </c>
      <c r="BJ68" s="24">
        <f>VLOOKUP(C68,[1]Actuals!B$1:V$65536,21,0)</f>
        <v>80</v>
      </c>
      <c r="BK68" s="24">
        <f t="shared" si="19"/>
        <v>58.670920062021956</v>
      </c>
      <c r="BL68" s="24">
        <f>VLOOKUP(C68,'[1]Allocation '!C$1:X$65536,22,0)</f>
        <v>47.662381391884722</v>
      </c>
      <c r="BM68" s="24">
        <f>VLOOKUP(C68,[1]Actuals!B$1:W$65536,22,0)</f>
        <v>82</v>
      </c>
      <c r="BN68" s="24">
        <f t="shared" si="20"/>
        <v>72.043438882728182</v>
      </c>
      <c r="BO68" s="24">
        <f>VLOOKUP(C68,'[1]Allocation '!C$1:Y$65536,23,0)</f>
        <v>31.897502859632805</v>
      </c>
      <c r="BP68" s="24">
        <f>VLOOKUP(C68,[1]Actuals!B$1:X$65536,23,0)</f>
        <v>77</v>
      </c>
      <c r="BQ68" s="24">
        <f t="shared" si="21"/>
        <v>141.39820705979363</v>
      </c>
      <c r="BR68" s="24">
        <f>VLOOKUP(C68,'[1]Allocation '!C$1:Z$65536,24,0)</f>
        <v>93.396481965223302</v>
      </c>
      <c r="BS68" s="24">
        <f>VLOOKUP(C68,[1]Actuals!B$1:Y$65536,24,0)</f>
        <v>122</v>
      </c>
      <c r="BT68" s="24">
        <f t="shared" si="22"/>
        <v>30.625905208535986</v>
      </c>
      <c r="BU68" s="24">
        <f>VLOOKUP(C68,'[1]Allocation '!C$1:AA$65536,25,0)</f>
        <v>125.80743700641419</v>
      </c>
      <c r="BV68" s="24">
        <f>VLOOKUP(C68,[1]Actuals!B$1:Z$65536,25,0)</f>
        <v>158</v>
      </c>
      <c r="BW68" s="24">
        <f t="shared" si="23"/>
        <v>25.588759901328011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f>VLOOKUP(C69,'[1]Allocation '!C$1:D$65536,2,0)</f>
        <v>99.301677990490191</v>
      </c>
      <c r="E69" s="24">
        <f>VLOOKUP(C69,[1]Actuals!B$1:C$65536,2,0)</f>
        <v>98</v>
      </c>
      <c r="F69" s="24">
        <f t="shared" si="0"/>
        <v>-1.3108318175800096</v>
      </c>
      <c r="G69" s="24">
        <f>VLOOKUP(C69,'[1]Allocation '!C$1:E$65536,3,0)</f>
        <v>92.0294158873904</v>
      </c>
      <c r="H69" s="24">
        <f>VLOOKUP(C69,[1]Actuals!B$1:D$65536,3,0)</f>
        <v>109</v>
      </c>
      <c r="I69" s="24">
        <f t="shared" si="1"/>
        <v>18.440390986915805</v>
      </c>
      <c r="J69" s="24">
        <f>VLOOKUP(C69,'[1]Allocation '!C$1:F$65536,4,0)</f>
        <v>93.261850726617396</v>
      </c>
      <c r="K69" s="24">
        <f>VLOOKUP(C69,[1]Actuals!B$1:E$65536,4,0)</f>
        <v>93</v>
      </c>
      <c r="L69" s="24">
        <f t="shared" si="2"/>
        <v>-0.28076938702939863</v>
      </c>
      <c r="M69" s="24">
        <f>VLOOKUP(C69,'[1]Allocation '!C$1:G$65536,5,0)</f>
        <v>102.30578726890018</v>
      </c>
      <c r="N69" s="24">
        <f>VLOOKUP(C69,[1]Actuals!B$1:F$65536,5,0)</f>
        <v>106</v>
      </c>
      <c r="O69" s="24">
        <f t="shared" si="3"/>
        <v>3.6109518627621413</v>
      </c>
      <c r="P69" s="24">
        <f>VLOOKUP(C69,'[1]Allocation '!C$1:H$65536,6,0)</f>
        <v>102.27219476041384</v>
      </c>
      <c r="Q69" s="24">
        <f>VLOOKUP(C69,[1]Actuals!B$1:G$65536,6,0)</f>
        <v>98</v>
      </c>
      <c r="R69" s="24">
        <f t="shared" si="4"/>
        <v>-4.1772788492727875</v>
      </c>
      <c r="S69" s="24">
        <f>VLOOKUP(C69,'[1]Allocation '!C$1:I$65536,7,0)</f>
        <v>93.457859305305021</v>
      </c>
      <c r="T69" s="24">
        <f>VLOOKUP(C69,[1]Actuals!B$1:H$65536,7,0)</f>
        <v>75</v>
      </c>
      <c r="U69" s="24">
        <f t="shared" si="5"/>
        <v>-19.749927338917001</v>
      </c>
      <c r="V69" s="25">
        <f>VLOOKUP(C69,'[1]Allocation '!C$1:J$65536,8,0)</f>
        <v>104.57544369273968</v>
      </c>
      <c r="W69" s="24">
        <f>VLOOKUP(C69,[1]Actuals!B$1:I$65536,8,0)</f>
        <v>88</v>
      </c>
      <c r="X69" s="24">
        <f t="shared" si="6"/>
        <v>-15.850225547635386</v>
      </c>
      <c r="Y69" s="24">
        <f>VLOOKUP(C69,'[1]Allocation '!C$1:K$65536,9,0)</f>
        <v>105.2275591259674</v>
      </c>
      <c r="Z69" s="24">
        <f>VLOOKUP(C69,[1]Actuals!B$1:J$65536,9,0)</f>
        <v>80</v>
      </c>
      <c r="AA69" s="24">
        <f t="shared" si="7"/>
        <v>-23.974288993786896</v>
      </c>
      <c r="AB69" s="24">
        <f>VLOOKUP(C69,'[1]Allocation '!C$1:L$65536,10,0)</f>
        <v>113.29917071987812</v>
      </c>
      <c r="AC69" s="24">
        <f>VLOOKUP(C69,[1]Actuals!B$1:K$65536,10,0)</f>
        <v>114</v>
      </c>
      <c r="AD69" s="24">
        <f t="shared" si="8"/>
        <v>0.6185652336808507</v>
      </c>
      <c r="AE69" s="24">
        <f>VLOOKUP(C69,'[1]Allocation '!C$1:M$65536,11,0)</f>
        <v>103.60285606230943</v>
      </c>
      <c r="AF69" s="24">
        <f>VLOOKUP(C69,[1]Actuals!B$1:L$65536,11,0)</f>
        <v>109</v>
      </c>
      <c r="AG69" s="24">
        <f t="shared" si="9"/>
        <v>5.2094547803243865</v>
      </c>
      <c r="AH69" s="24">
        <f>VLOOKUP(C69,'[1]Allocation '!C$1:N$65536,12,0)</f>
        <v>110.79267372180648</v>
      </c>
      <c r="AI69" s="24">
        <f>VLOOKUP(C69,[1]Actuals!B$1:M$65536,12,0)</f>
        <v>90</v>
      </c>
      <c r="AJ69" s="24">
        <f t="shared" si="10"/>
        <v>-18.767191930050892</v>
      </c>
      <c r="AK69" s="24">
        <f>VLOOKUP(C69,'[1]Allocation '!C$1:O$65536,13,0)</f>
        <v>115.87011357357605</v>
      </c>
      <c r="AL69" s="24">
        <f>VLOOKUP(C69,[1]Actuals!B$1:N$65536,13,0)</f>
        <v>85</v>
      </c>
      <c r="AM69" s="24">
        <f t="shared" si="11"/>
        <v>-26.641998200833662</v>
      </c>
      <c r="AN69" s="24">
        <f>VLOOKUP(C69,'[1]Allocation '!C$1:P$65536,14,0)</f>
        <v>118.62536094425732</v>
      </c>
      <c r="AO69" s="24">
        <f>VLOOKUP(C69,[1]Actuals!B$1:O$65536,14,0)</f>
        <v>111</v>
      </c>
      <c r="AP69" s="24">
        <f t="shared" si="12"/>
        <v>-6.4281034709268621</v>
      </c>
      <c r="AQ69" s="24">
        <f>VLOOKUP(C69,'[1]Allocation '!C$1:Q$65536,15,0)</f>
        <v>125.38507507639068</v>
      </c>
      <c r="AR69" s="24">
        <f>VLOOKUP(C69,[1]Actuals!B$1:P$65536,15,0)</f>
        <v>107</v>
      </c>
      <c r="AS69" s="24">
        <f t="shared" si="13"/>
        <v>-14.662889554589809</v>
      </c>
      <c r="AT69" s="24">
        <f>VLOOKUP(C69,'[1]Allocation '!C$1:R$65536,16,0)</f>
        <v>126.16132546568949</v>
      </c>
      <c r="AU69" s="24">
        <f>VLOOKUP(C69,[1]Actuals!B$1:Q$65536,16,0)</f>
        <v>121</v>
      </c>
      <c r="AV69" s="24">
        <f t="shared" si="14"/>
        <v>-4.0910520293266481</v>
      </c>
      <c r="AW69" s="24">
        <f>VLOOKUP(C69,'[1]Allocation '!C$1:S$65536,17,0)</f>
        <v>111.72933359542425</v>
      </c>
      <c r="AX69" s="24">
        <f>VLOOKUP(C69,[1]Actuals!B$1:R$65536,17,0)</f>
        <v>113</v>
      </c>
      <c r="AY69" s="24">
        <f t="shared" si="15"/>
        <v>1.1372719801380682</v>
      </c>
      <c r="AZ69" s="24">
        <f>VLOOKUP('[1]15.01.2024'!C69,'[1]Allocation '!C$1:T$65536,18,0)</f>
        <v>90.929286379252602</v>
      </c>
      <c r="BA69" s="24">
        <f>VLOOKUP(C69,[1]Actuals!B$1:S$65536,18,0)</f>
        <v>111</v>
      </c>
      <c r="BB69" s="24">
        <f t="shared" si="16"/>
        <v>22.072881488407837</v>
      </c>
      <c r="BC69" s="24">
        <f>VLOOKUP(C69,'[1]Allocation '!C$1:U$65536,19,0)</f>
        <v>78.428067912547021</v>
      </c>
      <c r="BD69" s="24">
        <f>VLOOKUP(C69,[1]Actuals!B$1:T$65536,19,0)</f>
        <v>108</v>
      </c>
      <c r="BE69" s="24">
        <f t="shared" si="17"/>
        <v>37.705802112105872</v>
      </c>
      <c r="BF69" s="24">
        <f>VLOOKUP(C69,'[1]Allocation '!C$1:V$65536,20,0)</f>
        <v>72.358986625318408</v>
      </c>
      <c r="BG69" s="24">
        <f>VLOOKUP(C69,[1]Actuals!B$1:U$65536,20,0)</f>
        <v>104</v>
      </c>
      <c r="BH69" s="24">
        <f t="shared" si="18"/>
        <v>43.727828221975678</v>
      </c>
      <c r="BI69" s="24">
        <f>VLOOKUP(C69,'[1]Allocation '!C$1:W$65536,21,0)</f>
        <v>82.830912795613756</v>
      </c>
      <c r="BJ69" s="24">
        <f>VLOOKUP(C69,[1]Actuals!B$1:V$65536,21,0)</f>
        <v>89</v>
      </c>
      <c r="BK69" s="24">
        <f t="shared" si="19"/>
        <v>7.4478078246083541</v>
      </c>
      <c r="BL69" s="24">
        <f>VLOOKUP(C69,'[1]Allocation '!C$1:X$65536,22,0)</f>
        <v>81.48729721838356</v>
      </c>
      <c r="BM69" s="24">
        <f>VLOOKUP(C69,[1]Actuals!B$1:W$65536,22,0)</f>
        <v>86</v>
      </c>
      <c r="BN69" s="24">
        <f t="shared" si="20"/>
        <v>5.5379217812593895</v>
      </c>
      <c r="BO69" s="24">
        <f>VLOOKUP(C69,'[1]Allocation '!C$1:Y$65536,23,0)</f>
        <v>82.606353559561882</v>
      </c>
      <c r="BP69" s="24">
        <f>VLOOKUP(C69,[1]Actuals!B$1:X$65536,23,0)</f>
        <v>76</v>
      </c>
      <c r="BQ69" s="24">
        <f t="shared" si="21"/>
        <v>-7.9973915744852295</v>
      </c>
      <c r="BR69" s="24">
        <f>VLOOKUP(C69,'[1]Allocation '!C$1:Z$65536,24,0)</f>
        <v>98.683075284009533</v>
      </c>
      <c r="BS69" s="24">
        <f>VLOOKUP(C69,[1]Actuals!B$1:Y$65536,24,0)</f>
        <v>113</v>
      </c>
      <c r="BT69" s="24">
        <f t="shared" si="22"/>
        <v>14.507983942318791</v>
      </c>
      <c r="BU69" s="24">
        <f>VLOOKUP(C69,'[1]Allocation '!C$1:AA$65536,25,0)</f>
        <v>115.40231063746263</v>
      </c>
      <c r="BV69" s="24">
        <f>VLOOKUP(C69,[1]Actuals!B$1:Z$65536,25,0)</f>
        <v>120</v>
      </c>
      <c r="BW69" s="24">
        <f t="shared" si="23"/>
        <v>3.9840531243616493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f>VLOOKUP(C70,'[1]Allocation '!C$1:D$65536,2,0)</f>
        <v>53.931083736214504</v>
      </c>
      <c r="E70" s="24">
        <f>VLOOKUP(C70,[1]Actuals!B$1:C$65536,2,0)</f>
        <v>58</v>
      </c>
      <c r="F70" s="24">
        <f t="shared" si="0"/>
        <v>7.5446588162166597</v>
      </c>
      <c r="G70" s="24">
        <f>VLOOKUP(C70,'[1]Allocation '!C$1:E$65536,3,0)</f>
        <v>94.562335590713076</v>
      </c>
      <c r="H70" s="24">
        <f>VLOOKUP(C70,[1]Actuals!B$1:D$65536,3,0)</f>
        <v>107</v>
      </c>
      <c r="I70" s="24">
        <f t="shared" si="1"/>
        <v>13.152873532142772</v>
      </c>
      <c r="J70" s="24">
        <f>VLOOKUP(C70,'[1]Allocation '!C$1:F$65536,4,0)</f>
        <v>101.57231267255361</v>
      </c>
      <c r="K70" s="24">
        <f>VLOOKUP(C70,[1]Actuals!B$1:E$65536,4,0)</f>
        <v>104</v>
      </c>
      <c r="L70" s="24">
        <f t="shared" si="2"/>
        <v>2.3901073664362773</v>
      </c>
      <c r="M70" s="24">
        <f>VLOOKUP(C70,'[1]Allocation '!C$1:G$65536,5,0)</f>
        <v>106.16638301489641</v>
      </c>
      <c r="N70" s="24">
        <f>VLOOKUP(C70,[1]Actuals!B$1:F$65536,5,0)</f>
        <v>89</v>
      </c>
      <c r="O70" s="24">
        <f t="shared" si="3"/>
        <v>-16.169320765583361</v>
      </c>
      <c r="P70" s="24">
        <f>VLOOKUP(C70,'[1]Allocation '!C$1:H$65536,6,0)</f>
        <v>103.21915952671397</v>
      </c>
      <c r="Q70" s="24">
        <f>VLOOKUP(C70,[1]Actuals!B$1:G$65536,6,0)</f>
        <v>111</v>
      </c>
      <c r="R70" s="24">
        <f t="shared" si="4"/>
        <v>7.5381746072755886</v>
      </c>
      <c r="S70" s="24">
        <f>VLOOKUP(C70,'[1]Allocation '!C$1:I$65536,7,0)</f>
        <v>101.32799482575176</v>
      </c>
      <c r="T70" s="24">
        <f>VLOOKUP(C70,[1]Actuals!B$1:H$65536,7,0)</f>
        <v>108</v>
      </c>
      <c r="U70" s="24">
        <f t="shared" si="5"/>
        <v>6.5845625246228598</v>
      </c>
      <c r="V70" s="25">
        <f>VLOOKUP(C70,'[1]Allocation '!C$1:J$65536,8,0)</f>
        <v>77.850608082372872</v>
      </c>
      <c r="W70" s="24">
        <f>VLOOKUP(C70,[1]Actuals!B$1:I$65536,8,0)</f>
        <v>87</v>
      </c>
      <c r="X70" s="24">
        <f t="shared" si="6"/>
        <v>11.752498975918412</v>
      </c>
      <c r="Y70" s="24">
        <f>VLOOKUP(C70,'[1]Allocation '!C$1:K$65536,9,0)</f>
        <v>47.667184903216004</v>
      </c>
      <c r="Z70" s="24">
        <f>VLOOKUP(C70,[1]Actuals!B$1:J$65536,9,0)</f>
        <v>43</v>
      </c>
      <c r="AA70" s="24">
        <f t="shared" si="7"/>
        <v>-9.7911905489957274</v>
      </c>
      <c r="AB70" s="24">
        <f>VLOOKUP(C70,'[1]Allocation '!C$1:L$65536,10,0)</f>
        <v>55.477524973181701</v>
      </c>
      <c r="AC70" s="24">
        <f>VLOOKUP(C70,[1]Actuals!B$1:K$65536,10,0)</f>
        <v>55</v>
      </c>
      <c r="AD70" s="24">
        <f t="shared" si="8"/>
        <v>-0.86075392406662132</v>
      </c>
      <c r="AE70" s="24">
        <f>VLOOKUP(C70,'[1]Allocation '!C$1:M$65536,11,0)</f>
        <v>109.35857028799327</v>
      </c>
      <c r="AF70" s="24">
        <f>VLOOKUP(C70,[1]Actuals!B$1:L$65536,11,0)</f>
        <v>161</v>
      </c>
      <c r="AG70" s="24">
        <f t="shared" si="9"/>
        <v>47.222114897817526</v>
      </c>
      <c r="AH70" s="24">
        <f>VLOOKUP(C70,'[1]Allocation '!C$1:N$65536,12,0)</f>
        <v>156.4572216747132</v>
      </c>
      <c r="AI70" s="24">
        <f>VLOOKUP(C70,[1]Actuals!B$1:M$65536,12,0)</f>
        <v>152</v>
      </c>
      <c r="AJ70" s="24">
        <f t="shared" si="10"/>
        <v>-2.8488436820002523</v>
      </c>
      <c r="AK70" s="24">
        <f>VLOOKUP(C70,'[1]Allocation '!C$1:O$65536,13,0)</f>
        <v>161.06767560582202</v>
      </c>
      <c r="AL70" s="24">
        <f>VLOOKUP(C70,[1]Actuals!B$1:N$65536,13,0)</f>
        <v>152</v>
      </c>
      <c r="AM70" s="24">
        <f t="shared" si="11"/>
        <v>-5.6297302185034166</v>
      </c>
      <c r="AN70" s="24">
        <f>VLOOKUP(C70,'[1]Allocation '!C$1:P$65536,14,0)</f>
        <v>144.89240515334288</v>
      </c>
      <c r="AO70" s="24">
        <f>VLOOKUP(C70,[1]Actuals!B$1:O$65536,14,0)</f>
        <v>158</v>
      </c>
      <c r="AP70" s="24">
        <f t="shared" si="12"/>
        <v>9.0464333398186483</v>
      </c>
      <c r="AQ70" s="24">
        <f>VLOOKUP(C70,'[1]Allocation '!C$1:Q$65536,15,0)</f>
        <v>150.10889269708744</v>
      </c>
      <c r="AR70" s="24">
        <f>VLOOKUP(C70,[1]Actuals!B$1:P$65536,15,0)</f>
        <v>168</v>
      </c>
      <c r="AS70" s="24">
        <f t="shared" si="13"/>
        <v>11.918752434618218</v>
      </c>
      <c r="AT70" s="24">
        <f>VLOOKUP(C70,'[1]Allocation '!C$1:R$65536,16,0)</f>
        <v>163.47664708230187</v>
      </c>
      <c r="AU70" s="24">
        <f>VLOOKUP(C70,[1]Actuals!B$1:Q$65536,16,0)</f>
        <v>164</v>
      </c>
      <c r="AV70" s="24">
        <f t="shared" si="14"/>
        <v>0.32013925355017403</v>
      </c>
      <c r="AW70" s="24">
        <f>VLOOKUP(C70,'[1]Allocation '!C$1:S$65536,17,0)</f>
        <v>129.57499104469341</v>
      </c>
      <c r="AX70" s="24">
        <f>VLOOKUP(C70,[1]Actuals!B$1:R$65536,17,0)</f>
        <v>174</v>
      </c>
      <c r="AY70" s="24">
        <f t="shared" si="15"/>
        <v>34.285172313832831</v>
      </c>
      <c r="AZ70" s="24">
        <f>VLOOKUP('[1]15.01.2024'!C70,'[1]Allocation '!C$1:T$65536,18,0)</f>
        <v>96.568311891144234</v>
      </c>
      <c r="BA70" s="24">
        <f>VLOOKUP(C70,[1]Actuals!B$1:S$65536,18,0)</f>
        <v>108</v>
      </c>
      <c r="BB70" s="24">
        <f t="shared" si="16"/>
        <v>11.837928907509571</v>
      </c>
      <c r="BC70" s="24">
        <f>VLOOKUP(C70,'[1]Allocation '!C$1:U$65536,19,0)</f>
        <v>45.19583574621354</v>
      </c>
      <c r="BD70" s="24">
        <f>VLOOKUP(C70,[1]Actuals!B$1:T$65536,19,0)</f>
        <v>82</v>
      </c>
      <c r="BE70" s="24">
        <f t="shared" si="17"/>
        <v>81.432644503912897</v>
      </c>
      <c r="BF70" s="24">
        <f>VLOOKUP(C70,'[1]Allocation '!C$1:V$65536,20,0)</f>
        <v>38.307698801639155</v>
      </c>
      <c r="BG70" s="24">
        <f>VLOOKUP(C70,[1]Actuals!B$1:U$65536,20,0)</f>
        <v>61</v>
      </c>
      <c r="BH70" s="24">
        <f t="shared" si="18"/>
        <v>59.236920797210246</v>
      </c>
      <c r="BI70" s="24">
        <f>VLOOKUP(C70,'[1]Allocation '!C$1:W$65536,21,0)</f>
        <v>29.531021083653602</v>
      </c>
      <c r="BJ70" s="24">
        <f>VLOOKUP(C70,[1]Actuals!B$1:V$65536,21,0)</f>
        <v>47</v>
      </c>
      <c r="BK70" s="24">
        <f t="shared" si="19"/>
        <v>59.154672867089097</v>
      </c>
      <c r="BL70" s="24">
        <f>VLOOKUP(C70,'[1]Allocation '!C$1:X$65536,22,0)</f>
        <v>32.287419652567074</v>
      </c>
      <c r="BM70" s="24">
        <f>VLOOKUP(C70,[1]Actuals!B$1:W$65536,22,0)</f>
        <v>43</v>
      </c>
      <c r="BN70" s="24">
        <f t="shared" si="20"/>
        <v>33.178806057303504</v>
      </c>
      <c r="BO70" s="24">
        <f>VLOOKUP(C70,'[1]Allocation '!C$1:Y$65536,23,0)</f>
        <v>31.07961817092427</v>
      </c>
      <c r="BP70" s="24">
        <f>VLOOKUP(C70,[1]Actuals!B$1:X$65536,23,0)</f>
        <v>40</v>
      </c>
      <c r="BQ70" s="24">
        <f t="shared" si="21"/>
        <v>28.701709847326761</v>
      </c>
      <c r="BR70" s="24">
        <f>VLOOKUP(C70,'[1]Allocation '!C$1:Z$65536,24,0)</f>
        <v>31.719559912717347</v>
      </c>
      <c r="BS70" s="24">
        <f>VLOOKUP(C70,[1]Actuals!B$1:Y$65536,24,0)</f>
        <v>48</v>
      </c>
      <c r="BT70" s="24">
        <f t="shared" si="22"/>
        <v>51.326185268905078</v>
      </c>
      <c r="BU70" s="24">
        <f>VLOOKUP(C70,'[1]Allocation '!C$1:AA$65536,25,0)</f>
        <v>41.620505475806198</v>
      </c>
      <c r="BV70" s="24">
        <f>VLOOKUP(C70,[1]Actuals!B$1:Z$65536,25,0)</f>
        <v>47</v>
      </c>
      <c r="BW70" s="24">
        <f t="shared" si="23"/>
        <v>12.925106177100318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f>VLOOKUP(C71,'[1]Allocation '!C$1:D$65536,2,0)</f>
        <v>67.627866907316601</v>
      </c>
      <c r="E71" s="24">
        <f>VLOOKUP(C71,[1]Actuals!B$1:C$65536,2,0)</f>
        <v>96</v>
      </c>
      <c r="F71" s="24">
        <f t="shared" si="0"/>
        <v>41.953316569288155</v>
      </c>
      <c r="G71" s="24">
        <f>VLOOKUP(C71,'[1]Allocation '!C$1:E$65536,3,0)</f>
        <v>70.921751693034807</v>
      </c>
      <c r="H71" s="24">
        <f>VLOOKUP(C71,[1]Actuals!B$1:D$65536,3,0)</f>
        <v>88</v>
      </c>
      <c r="I71" s="24">
        <f t="shared" si="1"/>
        <v>24.08040960534036</v>
      </c>
      <c r="J71" s="24">
        <f>VLOOKUP(C71,'[1]Allocation '!C$1:F$65536,4,0)</f>
        <v>60.943387603532159</v>
      </c>
      <c r="K71" s="24">
        <f>VLOOKUP(C71,[1]Actuals!B$1:E$65536,4,0)</f>
        <v>83</v>
      </c>
      <c r="L71" s="24">
        <f t="shared" si="2"/>
        <v>36.191969734202111</v>
      </c>
      <c r="M71" s="24">
        <f>VLOOKUP(C71,'[1]Allocation '!C$1:G$65536,5,0)</f>
        <v>62.734680872438787</v>
      </c>
      <c r="N71" s="24">
        <f>VLOOKUP(C71,[1]Actuals!B$1:F$65536,5,0)</f>
        <v>96</v>
      </c>
      <c r="O71" s="24">
        <f t="shared" si="3"/>
        <v>53.025405828079478</v>
      </c>
      <c r="P71" s="24">
        <f>VLOOKUP(C71,'[1]Allocation '!C$1:H$65536,6,0)</f>
        <v>60.605745043208202</v>
      </c>
      <c r="Q71" s="24">
        <f>VLOOKUP(C71,[1]Actuals!B$1:G$65536,6,0)</f>
        <v>86</v>
      </c>
      <c r="R71" s="24">
        <f t="shared" si="4"/>
        <v>41.900738846931496</v>
      </c>
      <c r="S71" s="24">
        <f>VLOOKUP(C71,'[1]Allocation '!C$1:I$65536,7,0)</f>
        <v>60.009783343406383</v>
      </c>
      <c r="T71" s="24">
        <f>VLOOKUP(C71,[1]Actuals!B$1:H$65536,7,0)</f>
        <v>85</v>
      </c>
      <c r="U71" s="24">
        <f t="shared" si="5"/>
        <v>41.643570871747585</v>
      </c>
      <c r="V71" s="25">
        <f>VLOOKUP(C71,'[1]Allocation '!C$1:J$65536,8,0)</f>
        <v>56.935519343824936</v>
      </c>
      <c r="W71" s="24">
        <f>VLOOKUP(C71,[1]Actuals!B$1:I$65536,8,0)</f>
        <v>75</v>
      </c>
      <c r="X71" s="24">
        <f t="shared" si="6"/>
        <v>31.727963254513259</v>
      </c>
      <c r="Y71" s="24">
        <f>VLOOKUP(C71,'[1]Allocation '!C$1:K$65536,9,0)</f>
        <v>60.258516764442874</v>
      </c>
      <c r="Z71" s="24">
        <f>VLOOKUP(C71,[1]Actuals!B$1:J$65536,9,0)</f>
        <v>97</v>
      </c>
      <c r="AA71" s="24">
        <f t="shared" si="7"/>
        <v>60.973095934610534</v>
      </c>
      <c r="AB71" s="24">
        <f>VLOOKUP(C71,'[1]Allocation '!C$1:L$65536,10,0)</f>
        <v>37.505932376235513</v>
      </c>
      <c r="AC71" s="24">
        <f>VLOOKUP(C71,[1]Actuals!B$1:K$65536,10,0)</f>
        <v>96</v>
      </c>
      <c r="AD71" s="24">
        <f t="shared" si="8"/>
        <v>155.95950805059164</v>
      </c>
      <c r="AE71" s="24">
        <f>VLOOKUP(C71,'[1]Allocation '!C$1:M$65536,11,0)</f>
        <v>75.543749212100622</v>
      </c>
      <c r="AF71" s="24">
        <f>VLOOKUP(C71,[1]Actuals!B$1:L$65536,11,0)</f>
        <v>150</v>
      </c>
      <c r="AG71" s="24">
        <f t="shared" si="9"/>
        <v>98.560438903888752</v>
      </c>
      <c r="AH71" s="24">
        <f>VLOOKUP(C71,'[1]Allocation '!C$1:N$65536,12,0)</f>
        <v>104.80388054765479</v>
      </c>
      <c r="AI71" s="24">
        <f>VLOOKUP(C71,[1]Actuals!B$1:M$65536,12,0)</f>
        <v>175</v>
      </c>
      <c r="AJ71" s="24">
        <f t="shared" si="10"/>
        <v>66.978549921562049</v>
      </c>
      <c r="AK71" s="24">
        <f>VLOOKUP(C71,'[1]Allocation '!C$1:O$65536,13,0)</f>
        <v>121.62253055949826</v>
      </c>
      <c r="AL71" s="24">
        <f>VLOOKUP(C71,[1]Actuals!B$1:N$65536,13,0)</f>
        <v>156</v>
      </c>
      <c r="AM71" s="24">
        <f t="shared" si="11"/>
        <v>28.26570807428163</v>
      </c>
      <c r="AN71" s="24">
        <f>VLOOKUP(C71,'[1]Allocation '!C$1:P$65536,14,0)</f>
        <v>127.09860101170426</v>
      </c>
      <c r="AO71" s="24">
        <f>VLOOKUP(C71,[1]Actuals!B$1:O$65536,14,0)</f>
        <v>147</v>
      </c>
      <c r="AP71" s="24">
        <f t="shared" si="12"/>
        <v>15.658236070169693</v>
      </c>
      <c r="AQ71" s="24">
        <f>VLOOKUP(C71,'[1]Allocation '!C$1:Q$65536,15,0)</f>
        <v>120.9701076441234</v>
      </c>
      <c r="AR71" s="24">
        <f>VLOOKUP(C71,[1]Actuals!B$1:P$65536,15,0)</f>
        <v>149</v>
      </c>
      <c r="AS71" s="24">
        <f t="shared" si="13"/>
        <v>23.170924538098696</v>
      </c>
      <c r="AT71" s="24">
        <f>VLOOKUP(C71,'[1]Allocation '!C$1:R$65536,16,0)</f>
        <v>108.39212469587407</v>
      </c>
      <c r="AU71" s="24">
        <f>VLOOKUP(C71,[1]Actuals!B$1:Q$65536,16,0)</f>
        <v>158</v>
      </c>
      <c r="AV71" s="24">
        <f t="shared" si="14"/>
        <v>45.767047599920552</v>
      </c>
      <c r="AW71" s="24">
        <f>VLOOKUP(C71,'[1]Allocation '!C$1:S$65536,17,0)</f>
        <v>98.539065045964449</v>
      </c>
      <c r="AX71" s="24">
        <f>VLOOKUP(C71,[1]Actuals!B$1:R$65536,17,0)</f>
        <v>129</v>
      </c>
      <c r="AY71" s="24">
        <f t="shared" si="15"/>
        <v>30.912547160688781</v>
      </c>
      <c r="AZ71" s="24">
        <f>VLOOKUP('[1]15.01.2024'!C71,'[1]Allocation '!C$1:T$65536,18,0)</f>
        <v>75.421966221550605</v>
      </c>
      <c r="BA71" s="24">
        <f>VLOOKUP(C71,[1]Actuals!B$1:S$65536,18,0)</f>
        <v>121</v>
      </c>
      <c r="BB71" s="24">
        <f t="shared" si="16"/>
        <v>60.430715429195757</v>
      </c>
      <c r="BC71" s="24">
        <f>VLOOKUP(C71,'[1]Allocation '!C$1:U$65536,19,0)</f>
        <v>59.818017899400274</v>
      </c>
      <c r="BD71" s="24">
        <f>VLOOKUP(C71,[1]Actuals!B$1:T$65536,19,0)</f>
        <v>119</v>
      </c>
      <c r="BE71" s="24">
        <f t="shared" si="17"/>
        <v>98.936715355780919</v>
      </c>
      <c r="BF71" s="24">
        <f>VLOOKUP(C71,'[1]Allocation '!C$1:V$65536,20,0)</f>
        <v>58.880351861778706</v>
      </c>
      <c r="BG71" s="24">
        <f>VLOOKUP(C71,[1]Actuals!B$1:U$65536,20,0)</f>
        <v>98</v>
      </c>
      <c r="BH71" s="24">
        <f t="shared" si="18"/>
        <v>66.439222764929212</v>
      </c>
      <c r="BI71" s="24">
        <f>VLOOKUP(C71,'[1]Allocation '!C$1:W$65536,21,0)</f>
        <v>26.649945855980079</v>
      </c>
      <c r="BJ71" s="24">
        <f>VLOOKUP(C71,[1]Actuals!B$1:V$65536,21,0)</f>
        <v>51</v>
      </c>
      <c r="BK71" s="24">
        <f t="shared" si="19"/>
        <v>91.369994804533249</v>
      </c>
      <c r="BL71" s="24">
        <f>VLOOKUP(C71,'[1]Allocation '!C$1:X$65536,22,0)</f>
        <v>25.368686869874129</v>
      </c>
      <c r="BM71" s="24">
        <f>VLOOKUP(C71,[1]Actuals!B$1:W$65536,22,0)</f>
        <v>46</v>
      </c>
      <c r="BN71" s="24">
        <f t="shared" si="20"/>
        <v>81.325900847576023</v>
      </c>
      <c r="BO71" s="24">
        <f>VLOOKUP(C71,'[1]Allocation '!C$1:Y$65536,23,0)</f>
        <v>30.261733482215739</v>
      </c>
      <c r="BP71" s="24">
        <f>VLOOKUP(C71,[1]Actuals!B$1:X$65536,23,0)</f>
        <v>47</v>
      </c>
      <c r="BQ71" s="24">
        <f t="shared" si="21"/>
        <v>55.311657964409179</v>
      </c>
      <c r="BR71" s="24">
        <f>VLOOKUP(C71,'[1]Allocation '!C$1:Z$65536,24,0)</f>
        <v>42.292746550289799</v>
      </c>
      <c r="BS71" s="24">
        <f>VLOOKUP(C71,[1]Actuals!B$1:Y$65536,24,0)</f>
        <v>97</v>
      </c>
      <c r="BT71" s="24">
        <f t="shared" si="22"/>
        <v>129.35374954818425</v>
      </c>
      <c r="BU71" s="24">
        <f>VLOOKUP(C71,'[1]Allocation '!C$1:AA$65536,25,0)</f>
        <v>39.72866431781501</v>
      </c>
      <c r="BV71" s="24">
        <f>VLOOKUP(C71,[1]Actuals!B$1:Z$65536,25,0)</f>
        <v>85</v>
      </c>
      <c r="BW71" s="24">
        <f t="shared" si="23"/>
        <v>113.95131565468853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f>VLOOKUP(C72,'[1]Allocation '!C$1:D$65536,2,0)</f>
        <v>35.782846034504225</v>
      </c>
      <c r="E72" s="24">
        <f>VLOOKUP(C72,[1]Actuals!B$1:C$65536,2,0)</f>
        <v>29</v>
      </c>
      <c r="F72" s="24">
        <f>(E72-D72)/D72*100</f>
        <v>-18.955580078688399</v>
      </c>
      <c r="G72" s="24">
        <f>VLOOKUP(C72,'[1]Allocation '!C$1:E$65536,3,0)</f>
        <v>42.384189702266042</v>
      </c>
      <c r="H72" s="24">
        <f>VLOOKUP(C72,[1]Actuals!B$1:D$65536,3,0)</f>
        <v>54</v>
      </c>
      <c r="I72" s="24">
        <f>(H72-G72)/G72*100</f>
        <v>27.405998272777943</v>
      </c>
      <c r="J72" s="24">
        <f>VLOOKUP(C72,'[1]Allocation '!C$1:F$65536,4,0)</f>
        <v>44.507140643791672</v>
      </c>
      <c r="K72" s="24">
        <f>VLOOKUP(C72,[1]Actuals!B$1:E$65536,4,0)</f>
        <v>56</v>
      </c>
      <c r="L72" s="24">
        <f>(K72-J72)/J72*100</f>
        <v>25.822506658403977</v>
      </c>
      <c r="M72" s="24">
        <f>VLOOKUP(C72,'[1]Allocation '!C$1:G$65536,5,0)</f>
        <v>51.152893634450088</v>
      </c>
      <c r="N72" s="24">
        <f>VLOOKUP(C72,[1]Actuals!B$1:F$65536,5,0)</f>
        <v>38</v>
      </c>
      <c r="O72" s="24">
        <f>(N72-M72)/M72*100</f>
        <v>-25.712902438019597</v>
      </c>
      <c r="P72" s="24">
        <f>VLOOKUP(C72,'[1]Allocation '!C$1:H$65536,6,0)</f>
        <v>46.590666501966311</v>
      </c>
      <c r="Q72" s="24">
        <f>VLOOKUP(C72,[1]Actuals!B$1:G$65536,6,0)</f>
        <v>56</v>
      </c>
      <c r="R72" s="24">
        <f>(Q72-P72)/P72*100</f>
        <v>20.19574778488429</v>
      </c>
      <c r="S72" s="24">
        <f>VLOOKUP(C72,'[1]Allocation '!C$1:I$65536,7,0)</f>
        <v>37.579897110133182</v>
      </c>
      <c r="T72" s="24">
        <f>VLOOKUP(C72,[1]Actuals!B$1:H$65536,7,0)</f>
        <v>60</v>
      </c>
      <c r="U72" s="24">
        <f>(T72-S72)/S72*100</f>
        <v>59.659830425191295</v>
      </c>
      <c r="V72" s="25">
        <f>VLOOKUP(C72,'[1]Allocation '!C$1:J$65536,8,0)</f>
        <v>45.548415475059954</v>
      </c>
      <c r="W72" s="24">
        <f>VLOOKUP(C72,[1]Actuals!B$1:I$65536,8,0)</f>
        <v>57</v>
      </c>
      <c r="X72" s="24">
        <f>(W72-V72)/V72*100</f>
        <v>25.141565091787584</v>
      </c>
      <c r="Y72" s="24">
        <f>VLOOKUP(C72,'[1]Allocation '!C$1:K$65536,9,0)</f>
        <v>46.587927886539411</v>
      </c>
      <c r="Z72" s="24">
        <f>VLOOKUP(C72,[1]Actuals!B$1:J$65536,9,0)</f>
        <v>61</v>
      </c>
      <c r="AA72" s="24">
        <f>(Z72-Y72)/Y72*100</f>
        <v>30.935207396559594</v>
      </c>
      <c r="AB72" s="24">
        <f>VLOOKUP(C72,'[1]Allocation '!C$1:L$65536,10,0)</f>
        <v>45.944767160888503</v>
      </c>
      <c r="AC72" s="24">
        <f>VLOOKUP(C72,[1]Actuals!B$1:K$65536,10,0)</f>
        <v>64</v>
      </c>
      <c r="AD72" s="24">
        <f>(AC72-AB72)/AB72*100</f>
        <v>39.297691456104303</v>
      </c>
      <c r="AE72" s="24">
        <f>VLOOKUP(C72,'[1]Allocation '!C$1:M$65536,11,0)</f>
        <v>76.83878491287949</v>
      </c>
      <c r="AF72" s="24">
        <f>VLOOKUP(C72,[1]Actuals!B$1:L$65536,11,0)</f>
        <v>93</v>
      </c>
      <c r="AG72" s="24">
        <f>(AF72-AE72)/AE72*100</f>
        <v>21.032627084673766</v>
      </c>
      <c r="AH72" s="24">
        <f>VLOOKUP(C72,'[1]Allocation '!C$1:N$65536,12,0)</f>
        <v>86.687781195845872</v>
      </c>
      <c r="AI72" s="24">
        <f>VLOOKUP(C72,[1]Actuals!B$1:M$65536,12,0)</f>
        <v>111</v>
      </c>
      <c r="AJ72" s="24">
        <f>(AI72-AH72)/AH72*100</f>
        <v>28.045727400990607</v>
      </c>
      <c r="AK72" s="24">
        <f>VLOOKUP(C72,'[1]Allocation '!C$1:O$65536,13,0)</f>
        <v>109.29592273252209</v>
      </c>
      <c r="AL72" s="24">
        <f>VLOOKUP(C72,[1]Actuals!B$1:N$65536,13,0)</f>
        <v>111</v>
      </c>
      <c r="AM72" s="24">
        <f>(AL72-AK72)/AK72*100</f>
        <v>1.5591407482310851</v>
      </c>
      <c r="AN72" s="24">
        <f>VLOOKUP(C72,'[1]Allocation '!C$1:P$65536,14,0)</f>
        <v>101.17048640531661</v>
      </c>
      <c r="AO72" s="24">
        <f>VLOOKUP(C72,[1]Actuals!B$1:O$65536,14,0)</f>
        <v>104</v>
      </c>
      <c r="AP72" s="24">
        <f>(AO72-AN72)/AN72*100</f>
        <v>2.7967776920114691</v>
      </c>
      <c r="AQ72" s="24">
        <f>VLOOKUP(C72,'[1]Allocation '!C$1:Q$65536,15,0)</f>
        <v>93.067513472194207</v>
      </c>
      <c r="AR72" s="24">
        <f>VLOOKUP(C72,[1]Actuals!B$1:P$65536,15,0)</f>
        <v>107</v>
      </c>
      <c r="AS72" s="24">
        <f>(AR72-AQ72)/AQ72*100</f>
        <v>14.970300600078247</v>
      </c>
      <c r="AT72" s="24">
        <f>VLOOKUP(C72,'[1]Allocation '!C$1:R$65536,16,0)</f>
        <v>99.329832303268205</v>
      </c>
      <c r="AU72" s="24">
        <f>VLOOKUP(C72,[1]Actuals!B$1:Q$65536,16,0)</f>
        <v>111</v>
      </c>
      <c r="AV72" s="24">
        <f>(AU72-AT72)/AT72*100</f>
        <v>11.748905063184948</v>
      </c>
      <c r="AW72" s="24">
        <f>VLOOKUP(C72,'[1]Allocation '!C$1:S$65536,17,0)</f>
        <v>77.900174256809692</v>
      </c>
      <c r="AX72" s="24">
        <f>VLOOKUP(C72,[1]Actuals!B$1:R$65536,17,0)</f>
        <v>110</v>
      </c>
      <c r="AY72" s="24">
        <f>(AX72-AW72)/AW72*100</f>
        <v>41.206359355973177</v>
      </c>
      <c r="AZ72" s="24">
        <f>VLOOKUP('[1]15.01.2024'!C72,'[1]Allocation '!C$1:T$65536,18,0)</f>
        <v>47.931716851078889</v>
      </c>
      <c r="BA72" s="24">
        <f>VLOOKUP(C72,[1]Actuals!B$1:S$65536,18,0)</f>
        <v>71</v>
      </c>
      <c r="BB72" s="24">
        <f>(BA72-AZ72)/AZ72*100</f>
        <v>48.127387593048148</v>
      </c>
      <c r="BC72" s="24">
        <f>VLOOKUP(C72,'[1]Allocation '!C$1:U$65536,19,0)</f>
        <v>29.643151092369472</v>
      </c>
      <c r="BD72" s="24">
        <f>VLOOKUP(C72,[1]Actuals!B$1:T$65536,19,0)</f>
        <v>65</v>
      </c>
      <c r="BE72" s="24">
        <f>(BD72-BC72)/BC72*100</f>
        <v>119.27493402255685</v>
      </c>
      <c r="BF72" s="24">
        <f>VLOOKUP(C72,'[1]Allocation '!C$1:V$65536,20,0)</f>
        <v>24.261542574371468</v>
      </c>
      <c r="BG72" s="24">
        <f>VLOOKUP(C72,[1]Actuals!B$1:U$65536,20,0)</f>
        <v>54</v>
      </c>
      <c r="BH72" s="24">
        <f>(BG72-BF72)/BF72*100</f>
        <v>122.57447082957771</v>
      </c>
      <c r="BI72" s="24">
        <f>VLOOKUP(C72,'[1]Allocation '!C$1:W$65536,21,0)</f>
        <v>22.040225491702444</v>
      </c>
      <c r="BJ72" s="24">
        <f>VLOOKUP(C72,[1]Actuals!B$1:V$65536,21,0)</f>
        <v>40</v>
      </c>
      <c r="BK72" s="24">
        <f>(BJ72-BI72)/BI72*100</f>
        <v>81.486346476168919</v>
      </c>
      <c r="BL72" s="24">
        <f>VLOOKUP(C72,'[1]Allocation '!C$1:X$65536,22,0)</f>
        <v>23.369941843762831</v>
      </c>
      <c r="BM72" s="24">
        <f>VLOOKUP(C72,[1]Actuals!B$1:W$65536,22,0)</f>
        <v>33</v>
      </c>
      <c r="BN72" s="24">
        <f>(BM72-BL72)/BL72*100</f>
        <v>41.207026618285411</v>
      </c>
      <c r="BO72" s="24">
        <f>VLOOKUP(C72,'[1]Allocation '!C$1:Y$65536,23,0)</f>
        <v>24.045809848030885</v>
      </c>
      <c r="BP72" s="24">
        <f>VLOOKUP(C72,[1]Actuals!B$1:X$65536,23,0)</f>
        <v>29</v>
      </c>
      <c r="BQ72" s="24">
        <f>(BP72-BO72)/BO72*100</f>
        <v>20.603132867137823</v>
      </c>
      <c r="BR72" s="24">
        <f>VLOOKUP(C72,'[1]Allocation '!C$1:Z$65536,24,0)</f>
        <v>28.371384144152742</v>
      </c>
      <c r="BS72" s="24">
        <f>VLOOKUP(C72,[1]Actuals!B$1:Y$65536,24,0)</f>
        <v>27</v>
      </c>
      <c r="BT72" s="24">
        <f>(BS72-BR72)/BR72*100</f>
        <v>-4.8336878355488357</v>
      </c>
      <c r="BU72" s="24">
        <f>VLOOKUP(C72,'[1]Allocation '!C$1:AA$65536,25,0)</f>
        <v>41.431321360007075</v>
      </c>
      <c r="BV72" s="24">
        <f>VLOOKUP(C72,[1]Actuals!B$1:Z$65536,25,0)</f>
        <v>25</v>
      </c>
      <c r="BW72" s="24">
        <f>(BV72-BU72)/BU72*100</f>
        <v>-39.659177696099121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f>VLOOKUP(C73,'[1]Allocation '!C$1:D$65536,2,0)</f>
        <v>74.476258492867643</v>
      </c>
      <c r="E73" s="24">
        <f>VLOOKUP(C73,[1]Actuals!B$1:C$65536,2,0)</f>
        <v>23</v>
      </c>
      <c r="F73" s="24">
        <f>(E73-D73)/D73*100</f>
        <v>-69.117675262644084</v>
      </c>
      <c r="G73" s="24">
        <f>VLOOKUP(C73,'[1]Allocation '!C$1:E$65536,3,0)</f>
        <v>74.298977964131694</v>
      </c>
      <c r="H73" s="24">
        <f>VLOOKUP(C73,[1]Actuals!B$1:D$65536,3,0)</f>
        <v>28</v>
      </c>
      <c r="I73" s="24">
        <f>(H73-G73)/G73*100</f>
        <v>-62.3144210496177</v>
      </c>
      <c r="J73" s="24">
        <f>VLOOKUP(C73,'[1]Allocation '!C$1:F$65536,4,0)</f>
        <v>83.104619459362041</v>
      </c>
      <c r="K73" s="24">
        <f>VLOOKUP(C73,[1]Actuals!B$1:E$65536,4,0)</f>
        <v>19</v>
      </c>
      <c r="L73" s="24">
        <f>(K73-J73)/J73*100</f>
        <v>-77.137251667109851</v>
      </c>
      <c r="M73" s="24">
        <f>VLOOKUP(C73,'[1]Allocation '!C$1:G$65536,5,0)</f>
        <v>82.03765960241995</v>
      </c>
      <c r="N73" s="24">
        <f>VLOOKUP(C73,[1]Actuals!B$1:F$65536,5,0)</f>
        <v>28</v>
      </c>
      <c r="O73" s="24">
        <f>(N73-M73)/M73*100</f>
        <v>-65.869333504031289</v>
      </c>
      <c r="P73" s="24">
        <f>VLOOKUP(C73,'[1]Allocation '!C$1:H$65536,6,0)</f>
        <v>80.492005135510894</v>
      </c>
      <c r="Q73" s="24">
        <f>VLOOKUP(C73,[1]Actuals!B$1:G$65536,6,0)</f>
        <v>43</v>
      </c>
      <c r="R73" s="24">
        <f>(Q73-P73)/P73*100</f>
        <v>-46.578545375272853</v>
      </c>
      <c r="S73" s="24">
        <f>VLOOKUP(C73,'[1]Allocation '!C$1:I$65536,7,0)</f>
        <v>86.571490724914128</v>
      </c>
      <c r="T73" s="24">
        <f>VLOOKUP(C73,[1]Actuals!B$1:H$65536,7,0)</f>
        <v>67</v>
      </c>
      <c r="U73" s="24">
        <f>(T73-S73)/S73*100</f>
        <v>-22.607316289728292</v>
      </c>
      <c r="V73" s="25">
        <f>VLOOKUP(C73,'[1]Allocation '!C$1:J$65536,8,0)</f>
        <v>103.41349431837591</v>
      </c>
      <c r="W73" s="24">
        <f>VLOOKUP(C73,[1]Actuals!B$1:I$65536,8,0)</f>
        <v>63</v>
      </c>
      <c r="X73" s="24">
        <f>(W73-V73)/V73*100</f>
        <v>-39.07951721847455</v>
      </c>
      <c r="Y73" s="24">
        <f>VLOOKUP(C73,'[1]Allocation '!C$1:K$65536,9,0)</f>
        <v>56.66099337552091</v>
      </c>
      <c r="Z73" s="24">
        <f>VLOOKUP(C73,[1]Actuals!B$1:J$65536,9,0)</f>
        <v>51</v>
      </c>
      <c r="AA73" s="24">
        <f>(Z73-Y73)/Y73*100</f>
        <v>-9.9909885765727022</v>
      </c>
      <c r="AB73" s="24">
        <f>VLOOKUP(C73,'[1]Allocation '!C$1:L$65536,10,0)</f>
        <v>57.040272155524846</v>
      </c>
      <c r="AC73" s="24">
        <f>VLOOKUP(C73,[1]Actuals!B$1:K$65536,10,0)</f>
        <v>70</v>
      </c>
      <c r="AD73" s="24">
        <f>(AC73-AB73)/AB73*100</f>
        <v>22.720312079050785</v>
      </c>
      <c r="AE73" s="24">
        <f>VLOOKUP(C73,'[1]Allocation '!C$1:M$65536,11,0)</f>
        <v>59.715535091470016</v>
      </c>
      <c r="AF73" s="24">
        <f>VLOOKUP(C73,[1]Actuals!B$1:L$65536,11,0)</f>
        <v>100</v>
      </c>
      <c r="AG73" s="24">
        <f>(AF73-AE73)/AE73*100</f>
        <v>67.460611123761609</v>
      </c>
      <c r="AH73" s="24">
        <f>VLOOKUP(C73,'[1]Allocation '!C$1:N$65536,12,0)</f>
        <v>62.133729181823909</v>
      </c>
      <c r="AI73" s="24">
        <f>VLOOKUP(C73,[1]Actuals!B$1:M$65536,12,0)</f>
        <v>108</v>
      </c>
      <c r="AJ73" s="24">
        <f>(AI73-AH73)/AH73*100</f>
        <v>73.818635099071813</v>
      </c>
      <c r="AK73" s="24">
        <f>VLOOKUP(C73,'[1]Allocation '!C$1:O$65536,13,0)</f>
        <v>64.098360700276103</v>
      </c>
      <c r="AL73" s="24">
        <f>VLOOKUP(C73,[1]Actuals!B$1:N$65536,13,0)</f>
        <v>80</v>
      </c>
      <c r="AM73" s="24">
        <f>(AL73-AK73)/AK73*100</f>
        <v>24.808184056500217</v>
      </c>
      <c r="AN73" s="24">
        <f>VLOOKUP(C73,'[1]Allocation '!C$1:P$65536,14,0)</f>
        <v>65.243948519341529</v>
      </c>
      <c r="AO73" s="24">
        <f>VLOOKUP(C73,[1]Actuals!B$1:O$65536,14,0)</f>
        <v>86</v>
      </c>
      <c r="AP73" s="24">
        <f>(AO73-AN73)/AN73*100</f>
        <v>31.81299101556576</v>
      </c>
      <c r="AQ73" s="24">
        <f>VLOOKUP(C73,'[1]Allocation '!C$1:Q$65536,15,0)</f>
        <v>70.639478916276431</v>
      </c>
      <c r="AR73" s="24">
        <f>VLOOKUP(C73,[1]Actuals!B$1:P$65536,15,0)</f>
        <v>82</v>
      </c>
      <c r="AS73" s="24">
        <f>(AR73-AQ73)/AQ73*100</f>
        <v>16.082396498406119</v>
      </c>
      <c r="AT73" s="24">
        <f>VLOOKUP(C73,'[1]Allocation '!C$1:R$65536,16,0)</f>
        <v>71.07680307926168</v>
      </c>
      <c r="AU73" s="24">
        <f>VLOOKUP(C73,[1]Actuals!B$1:Q$65536,16,0)</f>
        <v>95</v>
      </c>
      <c r="AV73" s="24">
        <f>(AU73-AT73)/AT73*100</f>
        <v>33.658234310370204</v>
      </c>
      <c r="AW73" s="24">
        <f>VLOOKUP(C73,'[1]Allocation '!C$1:S$65536,17,0)</f>
        <v>63.623648297394368</v>
      </c>
      <c r="AX73" s="24">
        <f>VLOOKUP(C73,[1]Actuals!B$1:R$65536,17,0)</f>
        <v>96</v>
      </c>
      <c r="AY73" s="24">
        <f>(AX73-AW73)/AW73*100</f>
        <v>50.88729201958003</v>
      </c>
      <c r="AZ73" s="24">
        <f>VLOOKUP('[1]15.01.2024'!C73,'[1]Allocation '!C$1:T$65536,18,0)</f>
        <v>57.800011496889255</v>
      </c>
      <c r="BA73" s="24">
        <f>VLOOKUP(C73,[1]Actuals!B$1:S$65536,18,0)</f>
        <v>90</v>
      </c>
      <c r="BB73" s="24">
        <f>(BA73-AZ73)/AZ73*100</f>
        <v>55.709311588707422</v>
      </c>
      <c r="BC73" s="24">
        <f>VLOOKUP(C73,'[1]Allocation '!C$1:U$65536,19,0)</f>
        <v>52.506926822806903</v>
      </c>
      <c r="BD73" s="24">
        <f>VLOOKUP(C73,[1]Actuals!B$1:T$65536,19,0)</f>
        <v>96</v>
      </c>
      <c r="BE73" s="24">
        <f>(BD73-BC73)/BC73*100</f>
        <v>82.833019963189798</v>
      </c>
      <c r="BF73" s="24">
        <f>VLOOKUP(C73,'[1]Allocation '!C$1:V$65536,20,0)</f>
        <v>58.170950032118718</v>
      </c>
      <c r="BG73" s="24">
        <f>VLOOKUP(C73,[1]Actuals!B$1:U$65536,20,0)</f>
        <v>82</v>
      </c>
      <c r="BH73" s="24">
        <f>(BG73-BF73)/BF73*100</f>
        <v>40.963831525399229</v>
      </c>
      <c r="BI73" s="24">
        <f>VLOOKUP(C73,'[1]Allocation '!C$1:W$65536,21,0)</f>
        <v>62.663386201899101</v>
      </c>
      <c r="BJ73" s="24">
        <f>VLOOKUP(C73,[1]Actuals!B$1:V$65536,21,0)</f>
        <v>56</v>
      </c>
      <c r="BK73" s="24">
        <f>(BJ73-BI73)/BI73*100</f>
        <v>-10.633619735183029</v>
      </c>
      <c r="BL73" s="24">
        <f>VLOOKUP(C73,'[1]Allocation '!C$1:X$65536,22,0)</f>
        <v>70.724824000861204</v>
      </c>
      <c r="BM73" s="24">
        <f>VLOOKUP(C73,[1]Actuals!B$1:W$65536,22,0)</f>
        <v>49</v>
      </c>
      <c r="BN73" s="24">
        <f>(BM73-BL73)/BL73*100</f>
        <v>-30.717395635507927</v>
      </c>
      <c r="BO73" s="24">
        <f>VLOOKUP(C73,'[1]Allocation '!C$1:Y$65536,23,0)</f>
        <v>73.609621983768008</v>
      </c>
      <c r="BP73" s="24">
        <f>VLOOKUP(C73,[1]Actuals!B$1:X$65536,23,0)</f>
        <v>34</v>
      </c>
      <c r="BQ73" s="24">
        <f>(BP73-BO73)/BO73*100</f>
        <v>-53.810386354792726</v>
      </c>
      <c r="BR73" s="24">
        <f>VLOOKUP(C73,'[1]Allocation '!C$1:Z$65536,24,0)</f>
        <v>75.774504235935893</v>
      </c>
      <c r="BS73" s="24">
        <f>VLOOKUP(C73,[1]Actuals!B$1:Y$65536,24,0)</f>
        <v>24</v>
      </c>
      <c r="BT73" s="24">
        <f>(BS73-BR73)/BR73*100</f>
        <v>-68.327077501857076</v>
      </c>
      <c r="BU73" s="24">
        <f>VLOOKUP(C73,'[1]Allocation '!C$1:AA$65536,25,0)</f>
        <v>84.186931530607993</v>
      </c>
      <c r="BV73" s="24">
        <f>VLOOKUP(C73,[1]Actuals!B$1:Z$65536,25,0)</f>
        <v>37</v>
      </c>
      <c r="BW73" s="24">
        <f>(BV73-BU73)/BU73*100</f>
        <v>-56.050185786201453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f>VLOOKUP(C74,'[1]Allocation '!C$1:D$65536,2,0)</f>
        <v>17.977027912071502</v>
      </c>
      <c r="E74" s="24">
        <f>VLOOKUP(C74,[1]Actuals!B$1:C$65536,2,0)</f>
        <v>10</v>
      </c>
      <c r="F74" s="24">
        <f t="shared" si="0"/>
        <v>-44.373452336439662</v>
      </c>
      <c r="G74" s="24">
        <f>VLOOKUP(C74,'[1]Allocation '!C$1:E$65536,3,0)</f>
        <v>17.167566878075885</v>
      </c>
      <c r="H74" s="24">
        <f>VLOOKUP(C74,[1]Actuals!B$1:D$65536,3,0)</f>
        <v>10</v>
      </c>
      <c r="I74" s="24">
        <f t="shared" si="1"/>
        <v>-41.75062738348403</v>
      </c>
      <c r="J74" s="24">
        <f>VLOOKUP(C74,'[1]Allocation '!C$1:F$65536,4,0)</f>
        <v>17.544308552531987</v>
      </c>
      <c r="K74" s="24">
        <f>VLOOKUP(C74,[1]Actuals!B$1:E$65536,4,0)</f>
        <v>8</v>
      </c>
      <c r="L74" s="24">
        <f t="shared" si="2"/>
        <v>-54.401166759886678</v>
      </c>
      <c r="M74" s="24">
        <f>VLOOKUP(C74,'[1]Allocation '!C$1:G$65536,5,0)</f>
        <v>16.729248232650342</v>
      </c>
      <c r="N74" s="24">
        <f>VLOOKUP(C74,[1]Actuals!B$1:F$65536,5,0)</f>
        <v>9</v>
      </c>
      <c r="O74" s="24">
        <f t="shared" si="3"/>
        <v>-46.202005763565808</v>
      </c>
      <c r="P74" s="24">
        <f>VLOOKUP(C74,'[1]Allocation '!C$1:H$65536,6,0)</f>
        <v>19.570605170202651</v>
      </c>
      <c r="Q74" s="24">
        <f>VLOOKUP(C74,[1]Actuals!B$1:G$65536,6,0)</f>
        <v>12</v>
      </c>
      <c r="R74" s="24">
        <f t="shared" si="4"/>
        <v>-38.683551706052114</v>
      </c>
      <c r="S74" s="24">
        <f>VLOOKUP(C74,'[1]Allocation '!C$1:I$65536,7,0)</f>
        <v>24.594173501396057</v>
      </c>
      <c r="T74" s="24">
        <f>VLOOKUP(C74,[1]Actuals!B$1:H$65536,7,0)</f>
        <v>12</v>
      </c>
      <c r="U74" s="24">
        <f t="shared" si="5"/>
        <v>-51.207955822061535</v>
      </c>
      <c r="V74" s="25">
        <f>VLOOKUP(C74,'[1]Allocation '!C$1:J$65536,8,0)</f>
        <v>29.048734359094354</v>
      </c>
      <c r="W74" s="24">
        <f>VLOOKUP(C74,[1]Actuals!B$1:I$65536,8,0)</f>
        <v>13</v>
      </c>
      <c r="X74" s="24">
        <f t="shared" si="6"/>
        <v>-55.247619950333359</v>
      </c>
      <c r="Y74" s="24">
        <f>VLOOKUP(C74,'[1]Allocation '!C$1:K$65536,9,0)</f>
        <v>21.585140333531776</v>
      </c>
      <c r="Z74" s="24">
        <f>VLOOKUP(C74,[1]Actuals!B$1:J$65536,9,0)</f>
        <v>14</v>
      </c>
      <c r="AA74" s="24">
        <f t="shared" si="7"/>
        <v>-35.140565297824452</v>
      </c>
      <c r="AB74" s="24">
        <f>VLOOKUP(C74,'[1]Allocation '!C$1:L$65536,10,0)</f>
        <v>20.315713370460905</v>
      </c>
      <c r="AC74" s="24">
        <f>VLOOKUP(C74,[1]Actuals!B$1:K$65536,10,0)</f>
        <v>14</v>
      </c>
      <c r="AD74" s="24">
        <f t="shared" si="8"/>
        <v>-31.087824755609944</v>
      </c>
      <c r="AE74" s="24">
        <f>VLOOKUP(C74,'[1]Allocation '!C$1:M$65536,11,0)</f>
        <v>17.986606955262054</v>
      </c>
      <c r="AF74" s="24">
        <f>VLOOKUP(C74,[1]Actuals!B$1:L$65536,11,0)</f>
        <v>23</v>
      </c>
      <c r="AG74" s="24">
        <f t="shared" si="9"/>
        <v>27.87292265410435</v>
      </c>
      <c r="AH74" s="24">
        <f>VLOOKUP(C74,'[1]Allocation '!C$1:N$65536,12,0)</f>
        <v>15.27142259408684</v>
      </c>
      <c r="AI74" s="24">
        <f>VLOOKUP(C74,[1]Actuals!B$1:M$65536,12,0)</f>
        <v>27</v>
      </c>
      <c r="AJ74" s="24">
        <f t="shared" si="10"/>
        <v>76.800817564006891</v>
      </c>
      <c r="AK74" s="24">
        <f>VLOOKUP(C74,'[1]Allocation '!C$1:O$65536,13,0)</f>
        <v>20.544346378293625</v>
      </c>
      <c r="AL74" s="24">
        <f>VLOOKUP(C74,[1]Actuals!B$1:N$65536,13,0)</f>
        <v>26</v>
      </c>
      <c r="AM74" s="24">
        <f t="shared" si="11"/>
        <v>26.555498633291208</v>
      </c>
      <c r="AN74" s="24">
        <f>VLOOKUP(C74,'[1]Allocation '!C$1:P$65536,14,0)</f>
        <v>16.268620929498145</v>
      </c>
      <c r="AO74" s="24">
        <f>VLOOKUP(C74,[1]Actuals!B$1:O$65536,14,0)</f>
        <v>23</v>
      </c>
      <c r="AP74" s="24">
        <f t="shared" si="12"/>
        <v>41.376457781351142</v>
      </c>
      <c r="AQ74" s="24">
        <f>VLOOKUP(C74,'[1]Allocation '!C$1:Q$65536,15,0)</f>
        <v>16.953474939906343</v>
      </c>
      <c r="AR74" s="24">
        <f>VLOOKUP(C74,[1]Actuals!B$1:P$65536,15,0)</f>
        <v>17</v>
      </c>
      <c r="AS74" s="24">
        <f t="shared" si="13"/>
        <v>0.27442786955813381</v>
      </c>
      <c r="AT74" s="24">
        <f>VLOOKUP(C74,'[1]Allocation '!C$1:R$65536,16,0)</f>
        <v>18.302276792909886</v>
      </c>
      <c r="AU74" s="24">
        <f>VLOOKUP(C74,[1]Actuals!B$1:Q$65536,16,0)</f>
        <v>18</v>
      </c>
      <c r="AV74" s="24">
        <f t="shared" si="14"/>
        <v>-1.6515802723898541</v>
      </c>
      <c r="AW74" s="24">
        <f>VLOOKUP(C74,'[1]Allocation '!C$1:S$65536,17,0)</f>
        <v>15.51796299936448</v>
      </c>
      <c r="AX74" s="24">
        <f>VLOOKUP(C74,[1]Actuals!B$1:R$65536,17,0)</f>
        <v>16</v>
      </c>
      <c r="AY74" s="24">
        <f t="shared" si="15"/>
        <v>3.1063162133796904</v>
      </c>
      <c r="AZ74" s="24">
        <f>VLOOKUP('[1]15.01.2024'!C74,'[1]Allocation '!C$1:T$65536,18,0)</f>
        <v>13.25170995294534</v>
      </c>
      <c r="BA74" s="24">
        <f>VLOOKUP(C74,[1]Actuals!B$1:S$65536,18,0)</f>
        <v>14</v>
      </c>
      <c r="BB74" s="24">
        <f t="shared" si="16"/>
        <v>5.6467433237802176</v>
      </c>
      <c r="BC74" s="24">
        <f>VLOOKUP(C74,'[1]Allocation '!C$1:U$65536,19,0)</f>
        <v>9.3050250065733771</v>
      </c>
      <c r="BD74" s="24">
        <f>VLOOKUP(C74,[1]Actuals!B$1:T$65536,19,0)</f>
        <v>9</v>
      </c>
      <c r="BE74" s="24">
        <f t="shared" si="17"/>
        <v>-3.2780675641161343</v>
      </c>
      <c r="BF74" s="24">
        <f>VLOOKUP(C74,'[1]Allocation '!C$1:V$65536,20,0)</f>
        <v>8.0398874028131573</v>
      </c>
      <c r="BG74" s="24">
        <f>VLOOKUP(C74,[1]Actuals!B$1:U$65536,20,0)</f>
        <v>10</v>
      </c>
      <c r="BH74" s="24">
        <f t="shared" si="18"/>
        <v>24.37985134594048</v>
      </c>
      <c r="BI74" s="24">
        <f>VLOOKUP(C74,'[1]Allocation '!C$1:W$65536,21,0)</f>
        <v>8.6432256830205674</v>
      </c>
      <c r="BJ74" s="24">
        <f>VLOOKUP(C74,[1]Actuals!B$1:V$65536,21,0)</f>
        <v>11</v>
      </c>
      <c r="BK74" s="24">
        <f t="shared" si="19"/>
        <v>27.267300466413431</v>
      </c>
      <c r="BL74" s="24">
        <f>VLOOKUP(C74,'[1]Allocation '!C$1:X$65536,22,0)</f>
        <v>8.9687276812686303</v>
      </c>
      <c r="BM74" s="24">
        <f>VLOOKUP(C74,[1]Actuals!B$1:W$65536,22,0)</f>
        <v>11</v>
      </c>
      <c r="BN74" s="24">
        <f t="shared" si="20"/>
        <v>22.648388834167896</v>
      </c>
      <c r="BO74" s="24">
        <f>VLOOKUP(C74,'[1]Allocation '!C$1:Y$65536,23,0)</f>
        <v>8.9967315757938682</v>
      </c>
      <c r="BP74" s="24">
        <f>VLOOKUP(C74,[1]Actuals!B$1:X$65536,23,0)</f>
        <v>10</v>
      </c>
      <c r="BQ74" s="24">
        <f t="shared" si="21"/>
        <v>11.151476686327655</v>
      </c>
      <c r="BR74" s="24">
        <f>VLOOKUP(C74,'[1]Allocation '!C$1:Z$65536,24,0)</f>
        <v>9.6920877511080779</v>
      </c>
      <c r="BS74" s="24">
        <f>VLOOKUP(C74,[1]Actuals!B$1:Y$65536,24,0)</f>
        <v>10</v>
      </c>
      <c r="BT74" s="24">
        <f t="shared" si="22"/>
        <v>3.1769445015261972</v>
      </c>
      <c r="BU74" s="24">
        <f>VLOOKUP(C74,'[1]Allocation '!C$1:AA$65536,25,0)</f>
        <v>11.035740088281946</v>
      </c>
      <c r="BV74" s="24">
        <f>VLOOKUP(C74,[1]Actuals!B$1:Z$65536,25,0)</f>
        <v>9</v>
      </c>
      <c r="BW74" s="24">
        <f t="shared" si="23"/>
        <v>-18.446792621036366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f>SUM(D67:D74)</f>
        <v>516.88235491946546</v>
      </c>
      <c r="E75" s="40">
        <f>SUM(E67:E74)</f>
        <v>504</v>
      </c>
      <c r="F75" s="40">
        <f t="shared" si="0"/>
        <v>-2.4923185705328699</v>
      </c>
      <c r="G75" s="40">
        <f>SUM(G67:G74)</f>
        <v>546.71664618606906</v>
      </c>
      <c r="H75" s="40">
        <f>SUM(H67:H74)</f>
        <v>654</v>
      </c>
      <c r="I75" s="40">
        <f t="shared" si="1"/>
        <v>19.623209675861638</v>
      </c>
      <c r="J75" s="40">
        <f>SUM(J67:J74)</f>
        <v>580.07024382634711</v>
      </c>
      <c r="K75" s="40">
        <f>SUM(K67:K74)</f>
        <v>605</v>
      </c>
      <c r="L75" s="40">
        <f t="shared" si="2"/>
        <v>4.297713326787366</v>
      </c>
      <c r="M75" s="40">
        <f>SUM(M67:M74)</f>
        <v>576.51563140210408</v>
      </c>
      <c r="N75" s="40">
        <f>SUM(N67:N74)</f>
        <v>580</v>
      </c>
      <c r="O75" s="40">
        <f t="shared" si="3"/>
        <v>0.60438406317307125</v>
      </c>
      <c r="P75" s="40">
        <f>SUM(P67:P74)</f>
        <v>570.89349211013723</v>
      </c>
      <c r="Q75" s="40">
        <f>SUM(Q67:Q74)</f>
        <v>599</v>
      </c>
      <c r="R75" s="40">
        <f t="shared" si="4"/>
        <v>4.9232489559436843</v>
      </c>
      <c r="S75" s="40">
        <f>SUM(S67:S74)</f>
        <v>576.68418026073482</v>
      </c>
      <c r="T75" s="40">
        <f>SUM(T67:T74)</f>
        <v>572</v>
      </c>
      <c r="U75" s="40">
        <f t="shared" si="5"/>
        <v>-0.812260925662461</v>
      </c>
      <c r="V75" s="40">
        <f>SUM(V67:V74)</f>
        <v>606.76996329276301</v>
      </c>
      <c r="W75" s="40">
        <f>SUM(W67:W74)</f>
        <v>548</v>
      </c>
      <c r="X75" s="40">
        <f t="shared" si="6"/>
        <v>-9.6857074094168443</v>
      </c>
      <c r="Y75" s="40">
        <f>SUM(Y67:Y74)</f>
        <v>533.15296623823485</v>
      </c>
      <c r="Z75" s="40">
        <f>SUM(Z67:Z74)</f>
        <v>556</v>
      </c>
      <c r="AA75" s="40">
        <f t="shared" si="7"/>
        <v>4.2852680578646813</v>
      </c>
      <c r="AB75" s="40">
        <f>SUM(AB67:AB74)</f>
        <v>499.14145004040097</v>
      </c>
      <c r="AC75" s="40">
        <f>SUM(AC67:AC74)</f>
        <v>624</v>
      </c>
      <c r="AD75" s="40">
        <f t="shared" si="8"/>
        <v>25.014662667164362</v>
      </c>
      <c r="AE75" s="40">
        <f>SUM(AE67:AE74)</f>
        <v>630.8262791349506</v>
      </c>
      <c r="AF75" s="40">
        <f>SUM(AF67:AF74)</f>
        <v>879</v>
      </c>
      <c r="AG75" s="40">
        <f t="shared" si="9"/>
        <v>39.341056178789664</v>
      </c>
      <c r="AH75" s="40">
        <f>SUM(AH67:AH74)</f>
        <v>759.22925465308208</v>
      </c>
      <c r="AI75" s="40">
        <f>SUM(AI67:AI74)</f>
        <v>932</v>
      </c>
      <c r="AJ75" s="40">
        <f t="shared" si="10"/>
        <v>22.756070618730675</v>
      </c>
      <c r="AK75" s="40">
        <f>SUM(AK67:AK74)</f>
        <v>822.5956289868767</v>
      </c>
      <c r="AL75" s="40">
        <f>SUM(AL67:AL74)</f>
        <v>853</v>
      </c>
      <c r="AM75" s="40">
        <f t="shared" si="11"/>
        <v>3.6961503248649468</v>
      </c>
      <c r="AN75" s="40">
        <f>SUM(AN67:AN74)</f>
        <v>808.00817283174149</v>
      </c>
      <c r="AO75" s="40">
        <f>SUM(AO67:AO74)</f>
        <v>952</v>
      </c>
      <c r="AP75" s="40">
        <f t="shared" si="12"/>
        <v>17.820590435815202</v>
      </c>
      <c r="AQ75" s="40">
        <f>SUM(AQ67:AQ74)</f>
        <v>814.64979060195787</v>
      </c>
      <c r="AR75" s="40">
        <f>SUM(AR67:AR74)</f>
        <v>935</v>
      </c>
      <c r="AS75" s="40">
        <f t="shared" si="13"/>
        <v>14.773244992687399</v>
      </c>
      <c r="AT75" s="40">
        <f>SUM(AT67:AT74)</f>
        <v>814.18477927294248</v>
      </c>
      <c r="AU75" s="40">
        <f>SUM(AU67:AU74)</f>
        <v>976</v>
      </c>
      <c r="AV75" s="40">
        <f t="shared" si="14"/>
        <v>19.874508200897175</v>
      </c>
      <c r="AW75" s="40">
        <f>SUM(AW67:AW74)</f>
        <v>661.37558303291416</v>
      </c>
      <c r="AX75" s="40">
        <f>SUM(AX67:AX74)</f>
        <v>927</v>
      </c>
      <c r="AY75" s="40">
        <f t="shared" si="15"/>
        <v>40.162416602831662</v>
      </c>
      <c r="AZ75" s="40">
        <f>SUM(AZ67:AZ74)</f>
        <v>541.20547350379957</v>
      </c>
      <c r="BA75" s="40">
        <f>SUM(BA67:BA74)</f>
        <v>775</v>
      </c>
      <c r="BB75" s="40">
        <f t="shared" si="16"/>
        <v>43.198847377244618</v>
      </c>
      <c r="BC75" s="40">
        <f>SUM(BC67:BC74)</f>
        <v>398.5209281386712</v>
      </c>
      <c r="BD75" s="40">
        <f>SUM(BD67:BD74)</f>
        <v>737</v>
      </c>
      <c r="BE75" s="40">
        <f t="shared" si="17"/>
        <v>84.933826045780464</v>
      </c>
      <c r="BF75" s="40">
        <f>SUM(BF67:BF74)</f>
        <v>352.95105698349755</v>
      </c>
      <c r="BG75" s="40">
        <f>SUM(BG67:BG74)</f>
        <v>624</v>
      </c>
      <c r="BH75" s="40">
        <f t="shared" si="18"/>
        <v>76.795050660288993</v>
      </c>
      <c r="BI75" s="40">
        <f>SUM(BI67:BI74)</f>
        <v>319.51124274899354</v>
      </c>
      <c r="BJ75" s="40">
        <f>SUM(BJ67:BJ74)</f>
        <v>445</v>
      </c>
      <c r="BK75" s="40">
        <f t="shared" si="19"/>
        <v>39.275224299255662</v>
      </c>
      <c r="BL75" s="40">
        <f>SUM(BL67:BL74)</f>
        <v>317.54420978937389</v>
      </c>
      <c r="BM75" s="40">
        <f>SUM(BM67:BM74)</f>
        <v>427</v>
      </c>
      <c r="BN75" s="40">
        <f t="shared" si="20"/>
        <v>34.469464986695172</v>
      </c>
      <c r="BO75" s="40">
        <f>SUM(BO67:BO74)</f>
        <v>316.03064371697735</v>
      </c>
      <c r="BP75" s="40">
        <f>SUM(BP67:BP74)</f>
        <v>391</v>
      </c>
      <c r="BQ75" s="40">
        <f t="shared" si="21"/>
        <v>23.722179406805179</v>
      </c>
      <c r="BR75" s="40">
        <f>SUM(BR67:BR74)</f>
        <v>460.99093739815879</v>
      </c>
      <c r="BS75" s="40">
        <f>SUM(BS67:BS74)</f>
        <v>520</v>
      </c>
      <c r="BT75" s="40">
        <f t="shared" si="22"/>
        <v>12.800482138518692</v>
      </c>
      <c r="BU75" s="40">
        <f>SUM(BU67:BU74)</f>
        <v>547.18352426298543</v>
      </c>
      <c r="BV75" s="40">
        <f>SUM(BV67:BV74)</f>
        <v>564</v>
      </c>
      <c r="BW75" s="40">
        <f t="shared" si="23"/>
        <v>3.0732788893205591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f>D66+D75</f>
        <v>1249.874266810476</v>
      </c>
      <c r="E76" s="33">
        <f>E66+E75</f>
        <v>1277</v>
      </c>
      <c r="F76" s="33">
        <f t="shared" si="0"/>
        <v>2.1702769558369659</v>
      </c>
      <c r="G76" s="33">
        <f>G66+G75</f>
        <v>1375.1502504861373</v>
      </c>
      <c r="H76" s="33">
        <f>H66+H75</f>
        <v>1570</v>
      </c>
      <c r="I76" s="33">
        <f t="shared" si="1"/>
        <v>14.169342546022168</v>
      </c>
      <c r="J76" s="33">
        <f>J66+J75</f>
        <v>1451.8838711880876</v>
      </c>
      <c r="K76" s="33">
        <f>K66+K75</f>
        <v>1422</v>
      </c>
      <c r="L76" s="33">
        <f t="shared" si="2"/>
        <v>-2.0582824688060897</v>
      </c>
      <c r="M76" s="33">
        <f>M66+M75</f>
        <v>1452.1470040408749</v>
      </c>
      <c r="N76" s="33">
        <f>N66+N75</f>
        <v>1335</v>
      </c>
      <c r="O76" s="33">
        <f t="shared" si="3"/>
        <v>-8.0671587459734511</v>
      </c>
      <c r="P76" s="33">
        <f>P66+P75</f>
        <v>1488.8811365614815</v>
      </c>
      <c r="Q76" s="33">
        <f>Q66+Q75</f>
        <v>1536</v>
      </c>
      <c r="R76" s="33">
        <f t="shared" si="4"/>
        <v>3.1647162611877686</v>
      </c>
      <c r="S76" s="33">
        <f>S66+S75</f>
        <v>1415.0995549233264</v>
      </c>
      <c r="T76" s="33">
        <f>T66+T75</f>
        <v>1467</v>
      </c>
      <c r="U76" s="33">
        <f t="shared" si="5"/>
        <v>3.6676179351555005</v>
      </c>
      <c r="V76" s="33">
        <f>V66+V75</f>
        <v>1346.6412274188961</v>
      </c>
      <c r="W76" s="33">
        <f>W66+W75</f>
        <v>1264</v>
      </c>
      <c r="X76" s="33">
        <f t="shared" si="6"/>
        <v>-6.1368407365111111</v>
      </c>
      <c r="Y76" s="33">
        <f>Y66+Y75</f>
        <v>1113.2536127019011</v>
      </c>
      <c r="Z76" s="33">
        <f>Z66+Z75</f>
        <v>1189</v>
      </c>
      <c r="AA76" s="33">
        <f t="shared" si="7"/>
        <v>6.8040549281722082</v>
      </c>
      <c r="AB76" s="33">
        <f>AB66+AB75</f>
        <v>1074.8184433360575</v>
      </c>
      <c r="AC76" s="33">
        <f>AC66+AC75</f>
        <v>1308</v>
      </c>
      <c r="AD76" s="33">
        <f t="shared" si="8"/>
        <v>21.694971658672486</v>
      </c>
      <c r="AE76" s="33">
        <f>AE66+AE75</f>
        <v>1333.7788521605021</v>
      </c>
      <c r="AF76" s="33">
        <f>AF66+AF75</f>
        <v>1800</v>
      </c>
      <c r="AG76" s="33">
        <f t="shared" si="9"/>
        <v>34.954906286322981</v>
      </c>
      <c r="AH76" s="33">
        <f>AH66+AH75</f>
        <v>1543.3120009788936</v>
      </c>
      <c r="AI76" s="33">
        <f>AI66+AI75</f>
        <v>1905</v>
      </c>
      <c r="AJ76" s="33">
        <f t="shared" si="10"/>
        <v>23.435831432120953</v>
      </c>
      <c r="AK76" s="33">
        <f>AK66+AK75</f>
        <v>1745.4476682998261</v>
      </c>
      <c r="AL76" s="33">
        <f>AL66+AL75</f>
        <v>1813</v>
      </c>
      <c r="AM76" s="33">
        <f t="shared" si="11"/>
        <v>3.8702009190555713</v>
      </c>
      <c r="AN76" s="33">
        <f>AN66+AN75</f>
        <v>1729.6848611682835</v>
      </c>
      <c r="AO76" s="33">
        <f>AO66+AO75</f>
        <v>1901</v>
      </c>
      <c r="AP76" s="33">
        <f t="shared" si="12"/>
        <v>9.9044133805972514</v>
      </c>
      <c r="AQ76" s="33">
        <f>AQ66+AQ75</f>
        <v>1810.2249465782288</v>
      </c>
      <c r="AR76" s="33">
        <f>AR66+AR75</f>
        <v>1959</v>
      </c>
      <c r="AS76" s="33">
        <f t="shared" si="13"/>
        <v>8.2185948051921773</v>
      </c>
      <c r="AT76" s="33">
        <f>AT66+AT75</f>
        <v>1775.4985409199567</v>
      </c>
      <c r="AU76" s="33">
        <f>AU66+AU75</f>
        <v>1989</v>
      </c>
      <c r="AV76" s="33">
        <f t="shared" si="14"/>
        <v>12.024873812029139</v>
      </c>
      <c r="AW76" s="33">
        <f>AW66+AW75</f>
        <v>1513.6997007730081</v>
      </c>
      <c r="AX76" s="33">
        <f>AX66+AX75</f>
        <v>1853</v>
      </c>
      <c r="AY76" s="33">
        <f>(AX76-AW76)/AW76*100</f>
        <v>22.415298031288494</v>
      </c>
      <c r="AZ76" s="33">
        <f>AZ66+AZ75</f>
        <v>1263.5293976676685</v>
      </c>
      <c r="BA76" s="33">
        <f>BA66+BA75</f>
        <v>1633</v>
      </c>
      <c r="BB76" s="33">
        <f t="shared" si="16"/>
        <v>29.241156004310799</v>
      </c>
      <c r="BC76" s="33">
        <f>BC66+BC75</f>
        <v>1007.3021891937344</v>
      </c>
      <c r="BD76" s="33">
        <f>BD66+BD75</f>
        <v>1507</v>
      </c>
      <c r="BE76" s="33">
        <f t="shared" si="17"/>
        <v>49.607537456682593</v>
      </c>
      <c r="BF76" s="33">
        <f>BF66+BF75</f>
        <v>679.80794999933528</v>
      </c>
      <c r="BG76" s="33">
        <f>BG66+BG75</f>
        <v>1120</v>
      </c>
      <c r="BH76" s="33">
        <f t="shared" si="18"/>
        <v>64.752412795568986</v>
      </c>
      <c r="BI76" s="33">
        <f>BI66+BI75</f>
        <v>592.8532549745189</v>
      </c>
      <c r="BJ76" s="33">
        <f>BJ66+BJ75</f>
        <v>820</v>
      </c>
      <c r="BK76" s="33">
        <f t="shared" si="19"/>
        <v>38.314160058924521</v>
      </c>
      <c r="BL76" s="33">
        <f>BL66+BL75</f>
        <v>600.44350579281877</v>
      </c>
      <c r="BM76" s="33">
        <f>BM66+BM75</f>
        <v>772</v>
      </c>
      <c r="BN76" s="33">
        <f t="shared" si="20"/>
        <v>28.57162956249481</v>
      </c>
      <c r="BO76" s="33">
        <f>BO66+BO75</f>
        <v>635.25103771991803</v>
      </c>
      <c r="BP76" s="33">
        <f>BP66+BP75</f>
        <v>725</v>
      </c>
      <c r="BQ76" s="33">
        <f t="shared" si="21"/>
        <v>14.128109511196463</v>
      </c>
      <c r="BR76" s="33">
        <f>BR66+BR75</f>
        <v>939.95629208019068</v>
      </c>
      <c r="BS76" s="33">
        <f>BS66+BS75</f>
        <v>1175</v>
      </c>
      <c r="BT76" s="33">
        <f t="shared" si="22"/>
        <v>25.005812493646989</v>
      </c>
      <c r="BU76" s="33">
        <f>BU66+BU75</f>
        <v>1210.652218370496</v>
      </c>
      <c r="BV76" s="33">
        <f>BV66+BV75</f>
        <v>1314</v>
      </c>
      <c r="BW76" s="33">
        <f t="shared" si="23"/>
        <v>8.5365375837337645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f>VLOOKUP(C77,'[1]Allocation '!C$1:D$65536,2,0)</f>
        <v>35</v>
      </c>
      <c r="E77" s="24">
        <f>VLOOKUP(C77,[1]Actuals!B$1:C$65536,2,0)</f>
        <v>35</v>
      </c>
      <c r="F77" s="24">
        <f>(E77-D77)/D77*100</f>
        <v>0</v>
      </c>
      <c r="G77" s="24">
        <f>VLOOKUP(C77,'[1]Allocation '!C$1:E$65536,3,0)</f>
        <v>35</v>
      </c>
      <c r="H77" s="24">
        <f>VLOOKUP(C77,[1]Actuals!B$1:D$65536,3,0)</f>
        <v>35</v>
      </c>
      <c r="I77" s="24">
        <f t="shared" si="1"/>
        <v>0</v>
      </c>
      <c r="J77" s="24">
        <f>VLOOKUP(C77,'[1]Allocation '!C$1:F$65536,4,0)</f>
        <v>35</v>
      </c>
      <c r="K77" s="24">
        <f>VLOOKUP(C77,[1]Actuals!B$1:E$65536,4,0)</f>
        <v>35</v>
      </c>
      <c r="L77" s="24">
        <f t="shared" si="2"/>
        <v>0</v>
      </c>
      <c r="M77" s="24">
        <f>VLOOKUP(C77,'[1]Allocation '!C$1:G$65536,5,0)</f>
        <v>35</v>
      </c>
      <c r="N77" s="24">
        <f>VLOOKUP(C77,[1]Actuals!B$1:F$65536,5,0)</f>
        <v>35</v>
      </c>
      <c r="O77" s="24">
        <f t="shared" si="3"/>
        <v>0</v>
      </c>
      <c r="P77" s="24">
        <f>VLOOKUP(C77,'[1]Allocation '!C$1:H$65536,6,0)</f>
        <v>35</v>
      </c>
      <c r="Q77" s="24">
        <f>VLOOKUP(C77,[1]Actuals!B$1:G$65536,6,0)</f>
        <v>35</v>
      </c>
      <c r="R77" s="24">
        <f t="shared" si="4"/>
        <v>0</v>
      </c>
      <c r="S77" s="24">
        <f>VLOOKUP(C77,'[1]Allocation '!C$1:I$65536,7,0)</f>
        <v>35</v>
      </c>
      <c r="T77" s="24">
        <f>VLOOKUP(C77,[1]Actuals!B$1:H$65536,7,0)</f>
        <v>35</v>
      </c>
      <c r="U77" s="24">
        <f t="shared" si="5"/>
        <v>0</v>
      </c>
      <c r="V77" s="25">
        <f>VLOOKUP(C77,'[1]Allocation '!C$1:J$65536,8,0)</f>
        <v>35</v>
      </c>
      <c r="W77" s="24">
        <f>VLOOKUP(C77,[1]Actuals!B$1:I$65536,8,0)</f>
        <v>35</v>
      </c>
      <c r="X77" s="24">
        <f t="shared" si="6"/>
        <v>0</v>
      </c>
      <c r="Y77" s="24">
        <f>VLOOKUP(C77,'[1]Allocation '!C$1:K$65536,9,0)</f>
        <v>35</v>
      </c>
      <c r="Z77" s="24">
        <f>VLOOKUP(C77,[1]Actuals!B$1:J$65536,9,0)</f>
        <v>35</v>
      </c>
      <c r="AA77" s="24">
        <f t="shared" si="7"/>
        <v>0</v>
      </c>
      <c r="AB77" s="24">
        <f>VLOOKUP(C77,'[1]Allocation '!C$1:L$65536,10,0)</f>
        <v>35</v>
      </c>
      <c r="AC77" s="24">
        <f>VLOOKUP(C77,[1]Actuals!B$1:K$65536,10,0)</f>
        <v>35</v>
      </c>
      <c r="AD77" s="24">
        <f t="shared" ref="AD77:AD83" si="48">(AC77-AB77)/AB77*100</f>
        <v>0</v>
      </c>
      <c r="AE77" s="24">
        <f>VLOOKUP(C77,'[1]Allocation '!C$1:M$65536,11,0)</f>
        <v>35</v>
      </c>
      <c r="AF77" s="24">
        <f>VLOOKUP(C77,[1]Actuals!B$1:L$65536,11,0)</f>
        <v>35</v>
      </c>
      <c r="AG77" s="24">
        <f t="shared" si="9"/>
        <v>0</v>
      </c>
      <c r="AH77" s="24">
        <f>VLOOKUP(C77,'[1]Allocation '!C$1:N$65536,12,0)</f>
        <v>35</v>
      </c>
      <c r="AI77" s="24">
        <f>VLOOKUP(C77,[1]Actuals!B$1:M$65536,12,0)</f>
        <v>35</v>
      </c>
      <c r="AJ77" s="24">
        <f t="shared" si="10"/>
        <v>0</v>
      </c>
      <c r="AK77" s="24">
        <f>VLOOKUP(C77,'[1]Allocation '!C$1:O$65536,13,0)</f>
        <v>35</v>
      </c>
      <c r="AL77" s="24">
        <f>VLOOKUP(C77,[1]Actuals!B$1:N$65536,13,0)</f>
        <v>35</v>
      </c>
      <c r="AM77" s="24">
        <f t="shared" si="11"/>
        <v>0</v>
      </c>
      <c r="AN77" s="24">
        <f>VLOOKUP(C77,'[1]Allocation '!C$1:P$65536,14,0)</f>
        <v>35</v>
      </c>
      <c r="AO77" s="24">
        <f>VLOOKUP(C77,[1]Actuals!B$1:O$65536,14,0)</f>
        <v>35</v>
      </c>
      <c r="AP77" s="24">
        <f t="shared" si="12"/>
        <v>0</v>
      </c>
      <c r="AQ77" s="24">
        <f>VLOOKUP(C77,'[1]Allocation '!C$1:Q$65536,15,0)</f>
        <v>35</v>
      </c>
      <c r="AR77" s="24">
        <f>VLOOKUP(C77,[1]Actuals!B$1:P$65536,15,0)</f>
        <v>35</v>
      </c>
      <c r="AS77" s="24">
        <f t="shared" si="13"/>
        <v>0</v>
      </c>
      <c r="AT77" s="24">
        <f>VLOOKUP(C77,'[1]Allocation '!C$1:R$65536,16,0)</f>
        <v>35</v>
      </c>
      <c r="AU77" s="24">
        <f>VLOOKUP(C77,[1]Actuals!B$1:Q$65536,16,0)</f>
        <v>35</v>
      </c>
      <c r="AV77" s="24">
        <f t="shared" si="14"/>
        <v>0</v>
      </c>
      <c r="AW77" s="24">
        <f>VLOOKUP(C77,'[1]Allocation '!C$1:S$65536,17,0)</f>
        <v>35</v>
      </c>
      <c r="AX77" s="24">
        <f>VLOOKUP(C77,[1]Actuals!B$1:R$65536,17,0)</f>
        <v>35</v>
      </c>
      <c r="AY77" s="24">
        <f t="shared" ref="AY77:AY83" si="49">(AX77-AW77)/AW77*100</f>
        <v>0</v>
      </c>
      <c r="AZ77" s="24">
        <f>VLOOKUP('[1]15.01.2024'!C77,'[1]Allocation '!C$1:T$65536,18,0)</f>
        <v>35</v>
      </c>
      <c r="BA77" s="24">
        <f>VLOOKUP(C77,[1]Actuals!B$1:S$65536,18,0)</f>
        <v>35</v>
      </c>
      <c r="BB77" s="24">
        <f t="shared" si="16"/>
        <v>0</v>
      </c>
      <c r="BC77" s="24">
        <f>VLOOKUP(C77,'[1]Allocation '!C$1:U$65536,19,0)</f>
        <v>35</v>
      </c>
      <c r="BD77" s="24">
        <f>VLOOKUP(C77,[1]Actuals!B$1:T$65536,19,0)</f>
        <v>35</v>
      </c>
      <c r="BE77" s="24">
        <f t="shared" si="17"/>
        <v>0</v>
      </c>
      <c r="BF77" s="24">
        <f>VLOOKUP(C77,'[1]Allocation '!C$1:V$65536,20,0)</f>
        <v>35</v>
      </c>
      <c r="BG77" s="24">
        <f>VLOOKUP(C77,[1]Actuals!B$1:U$65536,20,0)</f>
        <v>35</v>
      </c>
      <c r="BH77" s="24">
        <f t="shared" si="18"/>
        <v>0</v>
      </c>
      <c r="BI77" s="24">
        <f>VLOOKUP(C77,'[1]Allocation '!C$1:W$65536,21,0)</f>
        <v>35</v>
      </c>
      <c r="BJ77" s="24">
        <f>VLOOKUP(C77,[1]Actuals!B$1:V$65536,21,0)</f>
        <v>35</v>
      </c>
      <c r="BK77" s="24">
        <f t="shared" si="19"/>
        <v>0</v>
      </c>
      <c r="BL77" s="24">
        <f>VLOOKUP(C77,'[1]Allocation '!C$1:X$65536,22,0)</f>
        <v>35</v>
      </c>
      <c r="BM77" s="24">
        <f>VLOOKUP(C77,[1]Actuals!B$1:W$65536,22,0)</f>
        <v>35</v>
      </c>
      <c r="BN77" s="24">
        <f t="shared" si="20"/>
        <v>0</v>
      </c>
      <c r="BO77" s="24">
        <f>VLOOKUP(C77,'[1]Allocation '!C$1:Y$65536,23,0)</f>
        <v>35</v>
      </c>
      <c r="BP77" s="24">
        <f>VLOOKUP(C77,[1]Actuals!B$1:X$65536,23,0)</f>
        <v>35</v>
      </c>
      <c r="BQ77" s="24">
        <f t="shared" si="21"/>
        <v>0</v>
      </c>
      <c r="BR77" s="24">
        <f>VLOOKUP(C77,'[1]Allocation '!C$1:Z$65536,24,0)</f>
        <v>35</v>
      </c>
      <c r="BS77" s="24">
        <f>VLOOKUP(C77,[1]Actuals!B$1:Y$65536,24,0)</f>
        <v>35</v>
      </c>
      <c r="BT77" s="24">
        <f t="shared" si="22"/>
        <v>0</v>
      </c>
      <c r="BU77" s="24">
        <f>VLOOKUP(C77,'[1]Allocation '!C$1:AA$65536,25,0)</f>
        <v>35</v>
      </c>
      <c r="BV77" s="24">
        <f>VLOOKUP(C77,[1]Actuals!B$1:Z$65536,25,0)</f>
        <v>35</v>
      </c>
      <c r="BW77" s="24">
        <f t="shared" si="23"/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f>VLOOKUP(C78,'[1]Allocation '!C$1:D$65536,2,0)</f>
        <v>35</v>
      </c>
      <c r="E78" s="24">
        <f>VLOOKUP(C78,[1]Actuals!B$1:C$65536,2,0)</f>
        <v>36</v>
      </c>
      <c r="F78" s="24">
        <f t="shared" ref="F78:F83" si="50">(E78-D78)/D78*100</f>
        <v>2.8571428571428572</v>
      </c>
      <c r="G78" s="24">
        <f>VLOOKUP(C78,'[1]Allocation '!C$1:E$65536,3,0)</f>
        <v>35</v>
      </c>
      <c r="H78" s="24">
        <f>VLOOKUP(C78,[1]Actuals!B$1:D$65536,3,0)</f>
        <v>35</v>
      </c>
      <c r="I78" s="24">
        <f t="shared" si="1"/>
        <v>0</v>
      </c>
      <c r="J78" s="24">
        <f>VLOOKUP(C78,'[1]Allocation '!C$1:F$65536,4,0)</f>
        <v>35</v>
      </c>
      <c r="K78" s="24">
        <f>VLOOKUP(C78,[1]Actuals!B$1:E$65536,4,0)</f>
        <v>36</v>
      </c>
      <c r="L78" s="24">
        <f t="shared" si="2"/>
        <v>2.8571428571428572</v>
      </c>
      <c r="M78" s="24">
        <f>VLOOKUP(C78,'[1]Allocation '!C$1:G$65536,5,0)</f>
        <v>35</v>
      </c>
      <c r="N78" s="24">
        <f>VLOOKUP(C78,[1]Actuals!B$1:F$65536,5,0)</f>
        <v>36</v>
      </c>
      <c r="O78" s="24">
        <f t="shared" si="3"/>
        <v>2.8571428571428572</v>
      </c>
      <c r="P78" s="24">
        <f>VLOOKUP(C78,'[1]Allocation '!C$1:H$65536,6,0)</f>
        <v>35</v>
      </c>
      <c r="Q78" s="24">
        <f>VLOOKUP(C78,[1]Actuals!B$1:G$65536,6,0)</f>
        <v>36</v>
      </c>
      <c r="R78" s="24">
        <f t="shared" si="4"/>
        <v>2.8571428571428572</v>
      </c>
      <c r="S78" s="24">
        <f>VLOOKUP(C78,'[1]Allocation '!C$1:I$65536,7,0)</f>
        <v>35</v>
      </c>
      <c r="T78" s="24">
        <f>VLOOKUP(C78,[1]Actuals!B$1:H$65536,7,0)</f>
        <v>36</v>
      </c>
      <c r="U78" s="24">
        <f t="shared" si="5"/>
        <v>2.8571428571428572</v>
      </c>
      <c r="V78" s="25">
        <f>VLOOKUP(C78,'[1]Allocation '!C$1:J$65536,8,0)</f>
        <v>35</v>
      </c>
      <c r="W78" s="24">
        <f>VLOOKUP(C78,[1]Actuals!B$1:I$65536,8,0)</f>
        <v>36</v>
      </c>
      <c r="X78" s="24">
        <f t="shared" si="6"/>
        <v>2.8571428571428572</v>
      </c>
      <c r="Y78" s="24">
        <f>VLOOKUP(C78,'[1]Allocation '!C$1:K$65536,9,0)</f>
        <v>35</v>
      </c>
      <c r="Z78" s="24">
        <f>VLOOKUP(C78,[1]Actuals!B$1:J$65536,9,0)</f>
        <v>36</v>
      </c>
      <c r="AA78" s="24">
        <f t="shared" si="7"/>
        <v>2.8571428571428572</v>
      </c>
      <c r="AB78" s="24">
        <f>VLOOKUP(C78,'[1]Allocation '!C$1:L$65536,10,0)</f>
        <v>35</v>
      </c>
      <c r="AC78" s="24">
        <f>VLOOKUP(C78,[1]Actuals!B$1:K$65536,10,0)</f>
        <v>36</v>
      </c>
      <c r="AD78" s="24">
        <f t="shared" si="48"/>
        <v>2.8571428571428572</v>
      </c>
      <c r="AE78" s="24">
        <f>VLOOKUP(C78,'[1]Allocation '!C$1:M$65536,11,0)</f>
        <v>35</v>
      </c>
      <c r="AF78" s="24">
        <f>VLOOKUP(C78,[1]Actuals!B$1:L$65536,11,0)</f>
        <v>36</v>
      </c>
      <c r="AG78" s="24">
        <f t="shared" si="9"/>
        <v>2.8571428571428572</v>
      </c>
      <c r="AH78" s="24">
        <f>VLOOKUP(C78,'[1]Allocation '!C$1:N$65536,12,0)</f>
        <v>35</v>
      </c>
      <c r="AI78" s="24">
        <f>VLOOKUP(C78,[1]Actuals!B$1:M$65536,12,0)</f>
        <v>37</v>
      </c>
      <c r="AJ78" s="24">
        <f t="shared" si="10"/>
        <v>5.7142857142857144</v>
      </c>
      <c r="AK78" s="24">
        <f>VLOOKUP(C78,'[1]Allocation '!C$1:O$65536,13,0)</f>
        <v>35</v>
      </c>
      <c r="AL78" s="24">
        <f>VLOOKUP(C78,[1]Actuals!B$1:N$65536,13,0)</f>
        <v>37</v>
      </c>
      <c r="AM78" s="24">
        <f t="shared" si="11"/>
        <v>5.7142857142857144</v>
      </c>
      <c r="AN78" s="24">
        <f>VLOOKUP(C78,'[1]Allocation '!C$1:P$65536,14,0)</f>
        <v>35</v>
      </c>
      <c r="AO78" s="24">
        <f>VLOOKUP(C78,[1]Actuals!B$1:O$65536,14,0)</f>
        <v>37</v>
      </c>
      <c r="AP78" s="24">
        <f t="shared" si="12"/>
        <v>5.7142857142857144</v>
      </c>
      <c r="AQ78" s="24">
        <f>VLOOKUP(C78,'[1]Allocation '!C$1:Q$65536,15,0)</f>
        <v>35</v>
      </c>
      <c r="AR78" s="24">
        <f>VLOOKUP(C78,[1]Actuals!B$1:P$65536,15,0)</f>
        <v>36</v>
      </c>
      <c r="AS78" s="24">
        <f t="shared" si="13"/>
        <v>2.8571428571428572</v>
      </c>
      <c r="AT78" s="24">
        <f>VLOOKUP(C78,'[1]Allocation '!C$1:R$65536,16,0)</f>
        <v>35</v>
      </c>
      <c r="AU78" s="24">
        <f>VLOOKUP(C78,[1]Actuals!B$1:Q$65536,16,0)</f>
        <v>37</v>
      </c>
      <c r="AV78" s="24">
        <f t="shared" si="14"/>
        <v>5.7142857142857144</v>
      </c>
      <c r="AW78" s="24">
        <f>VLOOKUP(C78,'[1]Allocation '!C$1:S$65536,17,0)</f>
        <v>35</v>
      </c>
      <c r="AX78" s="24">
        <f>VLOOKUP(C78,[1]Actuals!B$1:R$65536,17,0)</f>
        <v>36</v>
      </c>
      <c r="AY78" s="24">
        <f t="shared" si="49"/>
        <v>2.8571428571428572</v>
      </c>
      <c r="AZ78" s="24">
        <f>VLOOKUP('[1]15.01.2024'!C78,'[1]Allocation '!C$1:T$65536,18,0)</f>
        <v>35</v>
      </c>
      <c r="BA78" s="24">
        <f>VLOOKUP(C78,[1]Actuals!B$1:S$65536,18,0)</f>
        <v>36</v>
      </c>
      <c r="BB78" s="24">
        <f t="shared" si="16"/>
        <v>2.8571428571428572</v>
      </c>
      <c r="BC78" s="24">
        <f>VLOOKUP(C78,'[1]Allocation '!C$1:U$65536,19,0)</f>
        <v>35</v>
      </c>
      <c r="BD78" s="24">
        <f>VLOOKUP(C78,[1]Actuals!B$1:T$65536,19,0)</f>
        <v>36</v>
      </c>
      <c r="BE78" s="24">
        <f t="shared" si="17"/>
        <v>2.8571428571428572</v>
      </c>
      <c r="BF78" s="24">
        <f>VLOOKUP(C78,'[1]Allocation '!C$1:V$65536,20,0)</f>
        <v>35</v>
      </c>
      <c r="BG78" s="24">
        <f>VLOOKUP(C78,[1]Actuals!B$1:U$65536,20,0)</f>
        <v>37</v>
      </c>
      <c r="BH78" s="24">
        <f t="shared" si="18"/>
        <v>5.7142857142857144</v>
      </c>
      <c r="BI78" s="24">
        <f>VLOOKUP(C78,'[1]Allocation '!C$1:W$65536,21,0)</f>
        <v>35</v>
      </c>
      <c r="BJ78" s="24">
        <f>VLOOKUP(C78,[1]Actuals!B$1:V$65536,21,0)</f>
        <v>36</v>
      </c>
      <c r="BK78" s="24">
        <f t="shared" si="19"/>
        <v>2.8571428571428572</v>
      </c>
      <c r="BL78" s="24">
        <f>VLOOKUP(C78,'[1]Allocation '!C$1:X$65536,22,0)</f>
        <v>35</v>
      </c>
      <c r="BM78" s="24">
        <f>VLOOKUP(C78,[1]Actuals!B$1:W$65536,22,0)</f>
        <v>36</v>
      </c>
      <c r="BN78" s="24">
        <f t="shared" si="20"/>
        <v>2.8571428571428572</v>
      </c>
      <c r="BO78" s="24">
        <f>VLOOKUP(C78,'[1]Allocation '!C$1:Y$65536,23,0)</f>
        <v>35</v>
      </c>
      <c r="BP78" s="24">
        <f>VLOOKUP(C78,[1]Actuals!B$1:X$65536,23,0)</f>
        <v>36</v>
      </c>
      <c r="BQ78" s="24">
        <f t="shared" si="21"/>
        <v>2.8571428571428572</v>
      </c>
      <c r="BR78" s="24">
        <f>VLOOKUP(C78,'[1]Allocation '!C$1:Z$65536,24,0)</f>
        <v>35</v>
      </c>
      <c r="BS78" s="24">
        <f>VLOOKUP(C78,[1]Actuals!B$1:Y$65536,24,0)</f>
        <v>36</v>
      </c>
      <c r="BT78" s="24">
        <f t="shared" si="22"/>
        <v>2.8571428571428572</v>
      </c>
      <c r="BU78" s="24">
        <f>VLOOKUP(C78,'[1]Allocation '!C$1:AA$65536,25,0)</f>
        <v>35</v>
      </c>
      <c r="BV78" s="24">
        <f>VLOOKUP(C78,[1]Actuals!B$1:Z$65536,25,0)</f>
        <v>36</v>
      </c>
      <c r="BW78" s="24">
        <f t="shared" si="23"/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f>VLOOKUP(C79,'[1]Allocation '!C$1:D$65536,2,0)</f>
        <v>5</v>
      </c>
      <c r="E79" s="24">
        <f>VLOOKUP(C79,[1]Actuals!B$1:C$65536,2,0)</f>
        <v>5</v>
      </c>
      <c r="F79" s="24">
        <f t="shared" si="50"/>
        <v>0</v>
      </c>
      <c r="G79" s="24">
        <f>VLOOKUP(C79,'[1]Allocation '!C$1:E$65536,3,0)</f>
        <v>5</v>
      </c>
      <c r="H79" s="24">
        <f>VLOOKUP(C79,[1]Actuals!B$1:D$65536,3,0)</f>
        <v>5</v>
      </c>
      <c r="I79" s="24">
        <f t="shared" si="1"/>
        <v>0</v>
      </c>
      <c r="J79" s="24">
        <f>VLOOKUP(C79,'[1]Allocation '!C$1:F$65536,4,0)</f>
        <v>5</v>
      </c>
      <c r="K79" s="24">
        <f>VLOOKUP(C79,[1]Actuals!B$1:E$65536,4,0)</f>
        <v>5</v>
      </c>
      <c r="L79" s="24">
        <f t="shared" si="2"/>
        <v>0</v>
      </c>
      <c r="M79" s="24">
        <f>VLOOKUP(C79,'[1]Allocation '!C$1:G$65536,5,0)</f>
        <v>5</v>
      </c>
      <c r="N79" s="24">
        <f>VLOOKUP(C79,[1]Actuals!B$1:F$65536,5,0)</f>
        <v>5</v>
      </c>
      <c r="O79" s="24">
        <f t="shared" si="3"/>
        <v>0</v>
      </c>
      <c r="P79" s="24">
        <f>VLOOKUP(C79,'[1]Allocation '!C$1:H$65536,6,0)</f>
        <v>5</v>
      </c>
      <c r="Q79" s="24">
        <f>VLOOKUP(C79,[1]Actuals!B$1:G$65536,6,0)</f>
        <v>5</v>
      </c>
      <c r="R79" s="24">
        <f t="shared" si="4"/>
        <v>0</v>
      </c>
      <c r="S79" s="24">
        <f>VLOOKUP(C79,'[1]Allocation '!C$1:I$65536,7,0)</f>
        <v>5</v>
      </c>
      <c r="T79" s="24">
        <f>VLOOKUP(C79,[1]Actuals!B$1:H$65536,7,0)</f>
        <v>5</v>
      </c>
      <c r="U79" s="24">
        <f t="shared" si="5"/>
        <v>0</v>
      </c>
      <c r="V79" s="25">
        <f>VLOOKUP(C79,'[1]Allocation '!C$1:J$65536,8,0)</f>
        <v>5</v>
      </c>
      <c r="W79" s="24">
        <f>VLOOKUP(C79,[1]Actuals!B$1:I$65536,8,0)</f>
        <v>5</v>
      </c>
      <c r="X79" s="24">
        <f t="shared" si="6"/>
        <v>0</v>
      </c>
      <c r="Y79" s="24">
        <f>VLOOKUP(C79,'[1]Allocation '!C$1:K$65536,9,0)</f>
        <v>5</v>
      </c>
      <c r="Z79" s="24">
        <f>VLOOKUP(C79,[1]Actuals!B$1:J$65536,9,0)</f>
        <v>5</v>
      </c>
      <c r="AA79" s="24">
        <f t="shared" si="7"/>
        <v>0</v>
      </c>
      <c r="AB79" s="24">
        <f>VLOOKUP(C79,'[1]Allocation '!C$1:L$65536,10,0)</f>
        <v>5</v>
      </c>
      <c r="AC79" s="24">
        <f>VLOOKUP(C79,[1]Actuals!B$1:K$65536,10,0)</f>
        <v>5</v>
      </c>
      <c r="AD79" s="24">
        <f t="shared" si="48"/>
        <v>0</v>
      </c>
      <c r="AE79" s="24">
        <f>VLOOKUP(C79,'[1]Allocation '!C$1:M$65536,11,0)</f>
        <v>5</v>
      </c>
      <c r="AF79" s="24">
        <f>VLOOKUP(C79,[1]Actuals!B$1:L$65536,11,0)</f>
        <v>5</v>
      </c>
      <c r="AG79" s="24">
        <f t="shared" si="9"/>
        <v>0</v>
      </c>
      <c r="AH79" s="24">
        <f>VLOOKUP(C79,'[1]Allocation '!C$1:N$65536,12,0)</f>
        <v>5</v>
      </c>
      <c r="AI79" s="24">
        <f>VLOOKUP(C79,[1]Actuals!B$1:M$65536,12,0)</f>
        <v>5</v>
      </c>
      <c r="AJ79" s="24">
        <f t="shared" si="10"/>
        <v>0</v>
      </c>
      <c r="AK79" s="24">
        <f>VLOOKUP(C79,'[1]Allocation '!C$1:O$65536,13,0)</f>
        <v>5</v>
      </c>
      <c r="AL79" s="24">
        <f>VLOOKUP(C79,[1]Actuals!B$1:N$65536,13,0)</f>
        <v>5</v>
      </c>
      <c r="AM79" s="24">
        <f t="shared" si="11"/>
        <v>0</v>
      </c>
      <c r="AN79" s="24">
        <f>VLOOKUP(C79,'[1]Allocation '!C$1:P$65536,14,0)</f>
        <v>5</v>
      </c>
      <c r="AO79" s="24">
        <f>VLOOKUP(C79,[1]Actuals!B$1:O$65536,14,0)</f>
        <v>5</v>
      </c>
      <c r="AP79" s="24">
        <f t="shared" si="12"/>
        <v>0</v>
      </c>
      <c r="AQ79" s="24">
        <f>VLOOKUP(C79,'[1]Allocation '!C$1:Q$65536,15,0)</f>
        <v>5</v>
      </c>
      <c r="AR79" s="24">
        <f>VLOOKUP(C79,[1]Actuals!B$1:P$65536,15,0)</f>
        <v>5</v>
      </c>
      <c r="AS79" s="24">
        <f t="shared" si="13"/>
        <v>0</v>
      </c>
      <c r="AT79" s="24">
        <f>VLOOKUP(C79,'[1]Allocation '!C$1:R$65536,16,0)</f>
        <v>5</v>
      </c>
      <c r="AU79" s="24">
        <f>VLOOKUP(C79,[1]Actuals!B$1:Q$65536,16,0)</f>
        <v>5</v>
      </c>
      <c r="AV79" s="24">
        <f t="shared" si="14"/>
        <v>0</v>
      </c>
      <c r="AW79" s="24">
        <f>VLOOKUP(C79,'[1]Allocation '!C$1:S$65536,17,0)</f>
        <v>5</v>
      </c>
      <c r="AX79" s="24">
        <f>VLOOKUP(C79,[1]Actuals!B$1:R$65536,17,0)</f>
        <v>5</v>
      </c>
      <c r="AY79" s="24">
        <f t="shared" si="49"/>
        <v>0</v>
      </c>
      <c r="AZ79" s="24">
        <f>VLOOKUP('[1]15.01.2024'!C79,'[1]Allocation '!C$1:T$65536,18,0)</f>
        <v>5</v>
      </c>
      <c r="BA79" s="24">
        <f>VLOOKUP(C79,[1]Actuals!B$1:S$65536,18,0)</f>
        <v>5</v>
      </c>
      <c r="BB79" s="24">
        <f t="shared" si="16"/>
        <v>0</v>
      </c>
      <c r="BC79" s="24">
        <f>VLOOKUP(C79,'[1]Allocation '!C$1:U$65536,19,0)</f>
        <v>5</v>
      </c>
      <c r="BD79" s="24">
        <f>VLOOKUP(C79,[1]Actuals!B$1:T$65536,19,0)</f>
        <v>5</v>
      </c>
      <c r="BE79" s="24">
        <f t="shared" si="17"/>
        <v>0</v>
      </c>
      <c r="BF79" s="24">
        <f>VLOOKUP(C79,'[1]Allocation '!C$1:V$65536,20,0)</f>
        <v>5</v>
      </c>
      <c r="BG79" s="24">
        <f>VLOOKUP(C79,[1]Actuals!B$1:U$65536,20,0)</f>
        <v>5</v>
      </c>
      <c r="BH79" s="24">
        <f t="shared" si="18"/>
        <v>0</v>
      </c>
      <c r="BI79" s="24">
        <f>VLOOKUP(C79,'[1]Allocation '!C$1:W$65536,21,0)</f>
        <v>5</v>
      </c>
      <c r="BJ79" s="24">
        <f>VLOOKUP(C79,[1]Actuals!B$1:V$65536,21,0)</f>
        <v>5</v>
      </c>
      <c r="BK79" s="24">
        <f t="shared" si="19"/>
        <v>0</v>
      </c>
      <c r="BL79" s="24">
        <f>VLOOKUP(C79,'[1]Allocation '!C$1:X$65536,22,0)</f>
        <v>5</v>
      </c>
      <c r="BM79" s="24">
        <f>VLOOKUP(C79,[1]Actuals!B$1:W$65536,22,0)</f>
        <v>5</v>
      </c>
      <c r="BN79" s="24">
        <f t="shared" si="20"/>
        <v>0</v>
      </c>
      <c r="BO79" s="24">
        <f>VLOOKUP(C79,'[1]Allocation '!C$1:Y$65536,23,0)</f>
        <v>5</v>
      </c>
      <c r="BP79" s="24">
        <f>VLOOKUP(C79,[1]Actuals!B$1:X$65536,23,0)</f>
        <v>5</v>
      </c>
      <c r="BQ79" s="24">
        <f t="shared" si="21"/>
        <v>0</v>
      </c>
      <c r="BR79" s="24">
        <f>VLOOKUP(C79,'[1]Allocation '!C$1:Z$65536,24,0)</f>
        <v>5</v>
      </c>
      <c r="BS79" s="24">
        <f>VLOOKUP(C79,[1]Actuals!B$1:Y$65536,24,0)</f>
        <v>5</v>
      </c>
      <c r="BT79" s="24">
        <f t="shared" si="22"/>
        <v>0</v>
      </c>
      <c r="BU79" s="24">
        <f>VLOOKUP(C79,'[1]Allocation '!C$1:AA$65536,25,0)</f>
        <v>5</v>
      </c>
      <c r="BV79" s="24">
        <f>VLOOKUP(C79,[1]Actuals!B$1:Z$65536,25,0)</f>
        <v>5</v>
      </c>
      <c r="BW79" s="24">
        <f t="shared" si="23"/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f>VLOOKUP(C80,'[1]Allocation '!C$1:D$65536,2,0)</f>
        <v>8</v>
      </c>
      <c r="E80" s="24">
        <f>VLOOKUP(C80,[1]Actuals!B$1:C$65536,2,0)</f>
        <v>5</v>
      </c>
      <c r="F80" s="24">
        <f t="shared" si="50"/>
        <v>-37.5</v>
      </c>
      <c r="G80" s="24">
        <f>VLOOKUP(C80,'[1]Allocation '!C$1:E$65536,3,0)</f>
        <v>8</v>
      </c>
      <c r="H80" s="24">
        <f>VLOOKUP(C80,[1]Actuals!B$1:D$65536,3,0)</f>
        <v>5</v>
      </c>
      <c r="I80" s="24">
        <f t="shared" si="1"/>
        <v>-37.5</v>
      </c>
      <c r="J80" s="24">
        <f>VLOOKUP(C80,'[1]Allocation '!C$1:F$65536,4,0)</f>
        <v>8</v>
      </c>
      <c r="K80" s="24">
        <f>VLOOKUP(C80,[1]Actuals!B$1:E$65536,4,0)</f>
        <v>5</v>
      </c>
      <c r="L80" s="24">
        <f t="shared" si="2"/>
        <v>-37.5</v>
      </c>
      <c r="M80" s="24">
        <f>VLOOKUP(C80,'[1]Allocation '!C$1:G$65536,5,0)</f>
        <v>8</v>
      </c>
      <c r="N80" s="24">
        <f>VLOOKUP(C80,[1]Actuals!B$1:F$65536,5,0)</f>
        <v>5</v>
      </c>
      <c r="O80" s="24">
        <f t="shared" si="3"/>
        <v>-37.5</v>
      </c>
      <c r="P80" s="24">
        <f>VLOOKUP(C80,'[1]Allocation '!C$1:H$65536,6,0)</f>
        <v>8</v>
      </c>
      <c r="Q80" s="24">
        <f>VLOOKUP(C80,[1]Actuals!B$1:G$65536,6,0)</f>
        <v>5</v>
      </c>
      <c r="R80" s="24">
        <f t="shared" si="4"/>
        <v>-37.5</v>
      </c>
      <c r="S80" s="24">
        <f>VLOOKUP(C80,'[1]Allocation '!C$1:I$65536,7,0)</f>
        <v>8</v>
      </c>
      <c r="T80" s="24">
        <f>VLOOKUP(C80,[1]Actuals!B$1:H$65536,7,0)</f>
        <v>5</v>
      </c>
      <c r="U80" s="24">
        <f t="shared" si="5"/>
        <v>-37.5</v>
      </c>
      <c r="V80" s="25">
        <f>VLOOKUP(C80,'[1]Allocation '!C$1:J$65536,8,0)</f>
        <v>8</v>
      </c>
      <c r="W80" s="24">
        <f>VLOOKUP(C80,[1]Actuals!B$1:I$65536,8,0)</f>
        <v>5</v>
      </c>
      <c r="X80" s="24">
        <f t="shared" si="6"/>
        <v>-37.5</v>
      </c>
      <c r="Y80" s="24">
        <f>VLOOKUP(C80,'[1]Allocation '!C$1:K$65536,9,0)</f>
        <v>8</v>
      </c>
      <c r="Z80" s="24">
        <f>VLOOKUP(C80,[1]Actuals!B$1:J$65536,9,0)</f>
        <v>5</v>
      </c>
      <c r="AA80" s="24">
        <f t="shared" si="7"/>
        <v>-37.5</v>
      </c>
      <c r="AB80" s="24">
        <f>VLOOKUP(C80,'[1]Allocation '!C$1:L$65536,10,0)</f>
        <v>8</v>
      </c>
      <c r="AC80" s="24">
        <f>VLOOKUP(C80,[1]Actuals!B$1:K$65536,10,0)</f>
        <v>5</v>
      </c>
      <c r="AD80" s="24">
        <f t="shared" si="48"/>
        <v>-37.5</v>
      </c>
      <c r="AE80" s="24">
        <f>VLOOKUP(C80,'[1]Allocation '!C$1:M$65536,11,0)</f>
        <v>8</v>
      </c>
      <c r="AF80" s="24">
        <f>VLOOKUP(C80,[1]Actuals!B$1:L$65536,11,0)</f>
        <v>5</v>
      </c>
      <c r="AG80" s="24">
        <f t="shared" si="9"/>
        <v>-37.5</v>
      </c>
      <c r="AH80" s="24">
        <f>VLOOKUP(C80,'[1]Allocation '!C$1:N$65536,12,0)</f>
        <v>8</v>
      </c>
      <c r="AI80" s="24">
        <f>VLOOKUP(C80,[1]Actuals!B$1:M$65536,12,0)</f>
        <v>5</v>
      </c>
      <c r="AJ80" s="24">
        <f t="shared" si="10"/>
        <v>-37.5</v>
      </c>
      <c r="AK80" s="24">
        <f>VLOOKUP(C80,'[1]Allocation '!C$1:O$65536,13,0)</f>
        <v>8</v>
      </c>
      <c r="AL80" s="24">
        <f>VLOOKUP(C80,[1]Actuals!B$1:N$65536,13,0)</f>
        <v>5</v>
      </c>
      <c r="AM80" s="24">
        <f t="shared" si="11"/>
        <v>-37.5</v>
      </c>
      <c r="AN80" s="24">
        <f>VLOOKUP(C80,'[1]Allocation '!C$1:P$65536,14,0)</f>
        <v>8</v>
      </c>
      <c r="AO80" s="24">
        <f>VLOOKUP(C80,[1]Actuals!B$1:O$65536,14,0)</f>
        <v>5</v>
      </c>
      <c r="AP80" s="24">
        <f t="shared" si="12"/>
        <v>-37.5</v>
      </c>
      <c r="AQ80" s="24">
        <f>VLOOKUP(C80,'[1]Allocation '!C$1:Q$65536,15,0)</f>
        <v>8</v>
      </c>
      <c r="AR80" s="24">
        <f>VLOOKUP(C80,[1]Actuals!B$1:P$65536,15,0)</f>
        <v>5</v>
      </c>
      <c r="AS80" s="24">
        <f t="shared" si="13"/>
        <v>-37.5</v>
      </c>
      <c r="AT80" s="24">
        <f>VLOOKUP(C80,'[1]Allocation '!C$1:R$65536,16,0)</f>
        <v>8</v>
      </c>
      <c r="AU80" s="24">
        <f>VLOOKUP(C80,[1]Actuals!B$1:Q$65536,16,0)</f>
        <v>5</v>
      </c>
      <c r="AV80" s="24">
        <f t="shared" si="14"/>
        <v>-37.5</v>
      </c>
      <c r="AW80" s="24">
        <f>VLOOKUP(C80,'[1]Allocation '!C$1:S$65536,17,0)</f>
        <v>8</v>
      </c>
      <c r="AX80" s="24">
        <f>VLOOKUP(C80,[1]Actuals!B$1:R$65536,17,0)</f>
        <v>5</v>
      </c>
      <c r="AY80" s="24">
        <f t="shared" si="49"/>
        <v>-37.5</v>
      </c>
      <c r="AZ80" s="24">
        <f>VLOOKUP('[1]15.01.2024'!C80,'[1]Allocation '!C$1:T$65536,18,0)</f>
        <v>8</v>
      </c>
      <c r="BA80" s="24">
        <f>VLOOKUP(C80,[1]Actuals!B$1:S$65536,18,0)</f>
        <v>5</v>
      </c>
      <c r="BB80" s="24">
        <f t="shared" si="16"/>
        <v>-37.5</v>
      </c>
      <c r="BC80" s="24">
        <f>VLOOKUP(C80,'[1]Allocation '!C$1:U$65536,19,0)</f>
        <v>8</v>
      </c>
      <c r="BD80" s="24">
        <f>VLOOKUP(C80,[1]Actuals!B$1:T$65536,19,0)</f>
        <v>5</v>
      </c>
      <c r="BE80" s="24">
        <f t="shared" si="17"/>
        <v>-37.5</v>
      </c>
      <c r="BF80" s="24">
        <f>VLOOKUP(C80,'[1]Allocation '!C$1:V$65536,20,0)</f>
        <v>8</v>
      </c>
      <c r="BG80" s="24">
        <f>VLOOKUP(C80,[1]Actuals!B$1:U$65536,20,0)</f>
        <v>5</v>
      </c>
      <c r="BH80" s="24">
        <f t="shared" si="18"/>
        <v>-37.5</v>
      </c>
      <c r="BI80" s="24">
        <f>VLOOKUP(C80,'[1]Allocation '!C$1:W$65536,21,0)</f>
        <v>8</v>
      </c>
      <c r="BJ80" s="24">
        <f>VLOOKUP(C80,[1]Actuals!B$1:V$65536,21,0)</f>
        <v>5</v>
      </c>
      <c r="BK80" s="24">
        <f t="shared" si="19"/>
        <v>-37.5</v>
      </c>
      <c r="BL80" s="24">
        <f>VLOOKUP(C80,'[1]Allocation '!C$1:X$65536,22,0)</f>
        <v>8</v>
      </c>
      <c r="BM80" s="24">
        <f>VLOOKUP(C80,[1]Actuals!B$1:W$65536,22,0)</f>
        <v>5</v>
      </c>
      <c r="BN80" s="24">
        <f t="shared" si="20"/>
        <v>-37.5</v>
      </c>
      <c r="BO80" s="24">
        <f>VLOOKUP(C80,'[1]Allocation '!C$1:Y$65536,23,0)</f>
        <v>8</v>
      </c>
      <c r="BP80" s="24">
        <f>VLOOKUP(C80,[1]Actuals!B$1:X$65536,23,0)</f>
        <v>5</v>
      </c>
      <c r="BQ80" s="24">
        <f t="shared" si="21"/>
        <v>-37.5</v>
      </c>
      <c r="BR80" s="24">
        <f>VLOOKUP(C80,'[1]Allocation '!C$1:Z$65536,24,0)</f>
        <v>8</v>
      </c>
      <c r="BS80" s="24">
        <f>VLOOKUP(C80,[1]Actuals!B$1:Y$65536,24,0)</f>
        <v>5</v>
      </c>
      <c r="BT80" s="24">
        <f t="shared" si="22"/>
        <v>-37.5</v>
      </c>
      <c r="BU80" s="24">
        <f>VLOOKUP(C80,'[1]Allocation '!C$1:AA$65536,25,0)</f>
        <v>8</v>
      </c>
      <c r="BV80" s="24">
        <f>VLOOKUP(C80,[1]Actuals!B$1:Z$65536,25,0)</f>
        <v>5</v>
      </c>
      <c r="BW80" s="24">
        <f>(BV80-BU80)/BU80*100</f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f>VLOOKUP(C81,'[1]Allocation '!C$1:D$65536,2,0)</f>
        <v>17.666666666666668</v>
      </c>
      <c r="E81" s="24">
        <f>VLOOKUP(C81,[1]Actuals!B$1:C$65536,2,0)</f>
        <v>11</v>
      </c>
      <c r="F81" s="24">
        <f t="shared" si="50"/>
        <v>-37.735849056603776</v>
      </c>
      <c r="G81" s="24">
        <f>VLOOKUP(C81,'[1]Allocation '!C$1:E$65536,3,0)</f>
        <v>5.666666666666667</v>
      </c>
      <c r="H81" s="24">
        <f>VLOOKUP(C81,[1]Actuals!B$1:D$65536,3,0)</f>
        <v>33</v>
      </c>
      <c r="I81" s="24">
        <f t="shared" si="1"/>
        <v>482.35294117647055</v>
      </c>
      <c r="J81" s="24">
        <f>VLOOKUP(C81,'[1]Allocation '!C$1:F$65536,4,0)</f>
        <v>22.333333333333332</v>
      </c>
      <c r="K81" s="24">
        <f>VLOOKUP(C81,[1]Actuals!B$1:E$65536,4,0)</f>
        <v>23</v>
      </c>
      <c r="L81" s="24">
        <f t="shared" si="2"/>
        <v>2.9850746268656771</v>
      </c>
      <c r="M81" s="24">
        <f>VLOOKUP(C81,'[1]Allocation '!C$1:G$65536,5,0)</f>
        <v>14.666666666666668</v>
      </c>
      <c r="N81" s="24">
        <f>VLOOKUP(C81,[1]Actuals!B$1:F$65536,5,0)</f>
        <v>22</v>
      </c>
      <c r="O81" s="24">
        <f>(N81-M81)/M81*100</f>
        <v>49.999999999999986</v>
      </c>
      <c r="P81" s="24">
        <f>VLOOKUP(C81,'[1]Allocation '!C$1:H$65536,6,0)</f>
        <v>15.333333333333332</v>
      </c>
      <c r="Q81" s="24">
        <f>VLOOKUP(C81,[1]Actuals!B$1:G$65536,6,0)</f>
        <v>17</v>
      </c>
      <c r="R81" s="24">
        <f t="shared" si="4"/>
        <v>10.869565217391312</v>
      </c>
      <c r="S81" s="24">
        <f>VLOOKUP(C81,'[1]Allocation '!C$1:I$65536,7,0)</f>
        <v>13</v>
      </c>
      <c r="T81" s="24">
        <f>VLOOKUP(C81,[1]Actuals!B$1:H$65536,7,0)</f>
        <v>33</v>
      </c>
      <c r="U81" s="24">
        <f t="shared" si="5"/>
        <v>153.84615384615387</v>
      </c>
      <c r="V81" s="25">
        <f>VLOOKUP(C81,'[1]Allocation '!C$1:J$65536,8,0)</f>
        <v>10.666666666666666</v>
      </c>
      <c r="W81" s="24">
        <f>VLOOKUP(C81,[1]Actuals!B$1:I$65536,8,0)</f>
        <v>19</v>
      </c>
      <c r="X81" s="24">
        <f t="shared" si="6"/>
        <v>78.125000000000014</v>
      </c>
      <c r="Y81" s="24">
        <f>VLOOKUP(C81,'[1]Allocation '!C$1:K$65536,9,0)</f>
        <v>29</v>
      </c>
      <c r="Z81" s="24">
        <v>9</v>
      </c>
      <c r="AA81" s="24">
        <f t="shared" si="7"/>
        <v>-68.965517241379317</v>
      </c>
      <c r="AB81" s="24">
        <f>VLOOKUP(C81,'[1]Allocation '!C$1:L$65536,10,0)</f>
        <v>22.666666666666668</v>
      </c>
      <c r="AC81" s="24">
        <f>VLOOKUP(C81,[1]Actuals!B$1:K$65536,10,0)</f>
        <v>46</v>
      </c>
      <c r="AD81" s="24">
        <f t="shared" si="48"/>
        <v>102.94117647058823</v>
      </c>
      <c r="AE81" s="24">
        <f>VLOOKUP(C81,'[1]Allocation '!C$1:M$65536,11,0)</f>
        <v>37</v>
      </c>
      <c r="AF81" s="24">
        <f>VLOOKUP(C81,[1]Actuals!B$1:L$65536,11,0)</f>
        <v>27</v>
      </c>
      <c r="AG81" s="24">
        <f t="shared" si="9"/>
        <v>-27.027027027027028</v>
      </c>
      <c r="AH81" s="24">
        <f>VLOOKUP(C81,'[1]Allocation '!C$1:N$65536,12,0)</f>
        <v>31.333333333333336</v>
      </c>
      <c r="AI81" s="24">
        <f>VLOOKUP(C81,[1]Actuals!B$1:M$65536,12,0)</f>
        <v>56</v>
      </c>
      <c r="AJ81" s="24">
        <f t="shared" si="10"/>
        <v>78.723404255319139</v>
      </c>
      <c r="AK81" s="24">
        <f>VLOOKUP(C81,'[1]Allocation '!C$1:O$65536,13,0)</f>
        <v>13</v>
      </c>
      <c r="AL81" s="24">
        <f>VLOOKUP(C81,[1]Actuals!B$1:N$65536,13,0)</f>
        <v>6</v>
      </c>
      <c r="AM81" s="24">
        <f t="shared" si="11"/>
        <v>-53.846153846153847</v>
      </c>
      <c r="AN81" s="24">
        <f>VLOOKUP(C81,'[1]Allocation '!C$1:P$65536,14,0)</f>
        <v>32.333333333333336</v>
      </c>
      <c r="AO81" s="24">
        <f>VLOOKUP(C81,[1]Actuals!B$1:O$65536,14,0)</f>
        <v>22</v>
      </c>
      <c r="AP81" s="24">
        <f t="shared" si="12"/>
        <v>-31.958762886597942</v>
      </c>
      <c r="AQ81" s="24">
        <f>VLOOKUP(C81,'[1]Allocation '!C$1:Q$65536,15,0)</f>
        <v>21</v>
      </c>
      <c r="AR81" s="24">
        <f>VLOOKUP(C81,[1]Actuals!B$1:P$65536,15,0)</f>
        <v>26</v>
      </c>
      <c r="AS81" s="24">
        <f t="shared" si="13"/>
        <v>23.809523809523807</v>
      </c>
      <c r="AT81" s="24">
        <f>VLOOKUP(C81,'[1]Allocation '!C$1:R$65536,16,0)</f>
        <v>13</v>
      </c>
      <c r="AU81" s="24">
        <f>VLOOKUP(C81,[1]Actuals!B$1:Q$65536,16,0)</f>
        <v>46</v>
      </c>
      <c r="AV81" s="24">
        <f t="shared" si="14"/>
        <v>253.84615384615384</v>
      </c>
      <c r="AW81" s="24">
        <f>VLOOKUP(C81,'[1]Allocation '!C$1:S$65536,17,0)</f>
        <v>29</v>
      </c>
      <c r="AX81" s="24">
        <f>VLOOKUP(C81,[1]Actuals!B$1:R$65536,17,0)</f>
        <v>30</v>
      </c>
      <c r="AY81" s="24">
        <f t="shared" si="49"/>
        <v>3.4482758620689653</v>
      </c>
      <c r="AZ81" s="24">
        <f>VLOOKUP('[1]15.01.2024'!C81,'[1]Allocation '!C$1:T$65536,18,0)</f>
        <v>28</v>
      </c>
      <c r="BA81" s="24">
        <f>VLOOKUP(C81,[1]Actuals!B$1:S$65536,18,0)</f>
        <v>19</v>
      </c>
      <c r="BB81" s="24">
        <f t="shared" si="16"/>
        <v>-32.142857142857146</v>
      </c>
      <c r="BC81" s="24">
        <f>VLOOKUP(C81,'[1]Allocation '!C$1:U$65536,19,0)</f>
        <v>28.666666666666668</v>
      </c>
      <c r="BD81" s="24">
        <f>VLOOKUP(C81,[1]Actuals!B$1:T$65536,19,0)</f>
        <v>25</v>
      </c>
      <c r="BE81" s="24">
        <f t="shared" si="17"/>
        <v>-12.790697674418608</v>
      </c>
      <c r="BF81" s="24">
        <f>VLOOKUP(C81,'[1]Allocation '!C$1:V$65536,20,0)</f>
        <v>13.333333333333334</v>
      </c>
      <c r="BG81" s="24">
        <f>VLOOKUP(C81,[1]Actuals!B$1:U$65536,20,0)</f>
        <v>24</v>
      </c>
      <c r="BH81" s="24">
        <f t="shared" si="18"/>
        <v>80</v>
      </c>
      <c r="BI81" s="24">
        <f>VLOOKUP(C81,'[1]Allocation '!C$1:W$65536,21,0)</f>
        <v>28</v>
      </c>
      <c r="BJ81" s="24">
        <f>VLOOKUP(C81,[1]Actuals!B$1:V$65536,21,0)</f>
        <v>30</v>
      </c>
      <c r="BK81" s="24">
        <f t="shared" si="19"/>
        <v>7.1428571428571423</v>
      </c>
      <c r="BL81" s="24">
        <f>VLOOKUP(C81,'[1]Allocation '!C$1:X$65536,22,0)</f>
        <v>31</v>
      </c>
      <c r="BM81" s="24">
        <f>VLOOKUP(C81,[1]Actuals!B$1:W$65536,22,0)</f>
        <v>65</v>
      </c>
      <c r="BN81" s="24">
        <f t="shared" si="20"/>
        <v>109.6774193548387</v>
      </c>
      <c r="BO81" s="24">
        <f>VLOOKUP(C81,'[1]Allocation '!C$1:Y$65536,23,0)</f>
        <v>28</v>
      </c>
      <c r="BP81" s="24">
        <f>VLOOKUP(C81,[1]Actuals!B$1:X$65536,23,0)</f>
        <v>9</v>
      </c>
      <c r="BQ81" s="24">
        <f t="shared" si="21"/>
        <v>-67.857142857142861</v>
      </c>
      <c r="BR81" s="24">
        <f>VLOOKUP(C81,'[1]Allocation '!C$1:Z$65536,24,0)</f>
        <v>35</v>
      </c>
      <c r="BS81" s="24">
        <f>VLOOKUP(C81,[1]Actuals!B$1:Y$65536,24,0)</f>
        <v>21</v>
      </c>
      <c r="BT81" s="24">
        <f t="shared" si="22"/>
        <v>-40</v>
      </c>
      <c r="BU81" s="24">
        <f>VLOOKUP(C81,'[1]Allocation '!C$1:AA$65536,25,0)</f>
        <v>7.3333333333333339</v>
      </c>
      <c r="BV81" s="24">
        <f>VLOOKUP(C81,[1]Actuals!B$1:Z$65536,25,0)</f>
        <v>7</v>
      </c>
      <c r="BW81" s="24">
        <f t="shared" si="23"/>
        <v>-4.545454545454553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f>VLOOKUP(C82,'[1]Allocation '!C$1:D$65536,2,0)</f>
        <v>3</v>
      </c>
      <c r="E82" s="24">
        <f>VLOOKUP(C82,[1]Actuals!B$1:C$65536,2,0)</f>
        <v>1</v>
      </c>
      <c r="F82" s="24">
        <f t="shared" si="50"/>
        <v>-66.666666666666657</v>
      </c>
      <c r="G82" s="24">
        <f>VLOOKUP(C82,'[1]Allocation '!C$1:E$65536,3,0)</f>
        <v>2</v>
      </c>
      <c r="H82" s="24">
        <f>VLOOKUP(C82,[1]Actuals!B$1:D$65536,3,0)</f>
        <v>1</v>
      </c>
      <c r="I82" s="24">
        <f t="shared" si="1"/>
        <v>-50</v>
      </c>
      <c r="J82" s="24">
        <f>VLOOKUP(C82,'[1]Allocation '!C$1:F$65536,4,0)</f>
        <v>2</v>
      </c>
      <c r="K82" s="24">
        <f>VLOOKUP(C82,[1]Actuals!B$1:E$65536,4,0)</f>
        <v>1</v>
      </c>
      <c r="L82" s="24">
        <f t="shared" si="2"/>
        <v>-50</v>
      </c>
      <c r="M82" s="24">
        <f>VLOOKUP(C82,'[1]Allocation '!C$1:G$65536,5,0)</f>
        <v>2</v>
      </c>
      <c r="N82" s="24">
        <f>VLOOKUP(C82,[1]Actuals!B$1:F$65536,5,0)</f>
        <v>1</v>
      </c>
      <c r="O82" s="24">
        <f t="shared" si="3"/>
        <v>-50</v>
      </c>
      <c r="P82" s="24">
        <f>VLOOKUP(C82,'[1]Allocation '!C$1:H$65536,6,0)</f>
        <v>2</v>
      </c>
      <c r="Q82" s="24">
        <f>VLOOKUP(C82,[1]Actuals!B$1:G$65536,6,0)</f>
        <v>1</v>
      </c>
      <c r="R82" s="24">
        <f t="shared" si="4"/>
        <v>-50</v>
      </c>
      <c r="S82" s="24">
        <f>VLOOKUP(C82,'[1]Allocation '!C$1:I$65536,7,0)</f>
        <v>3</v>
      </c>
      <c r="T82" s="24">
        <f>VLOOKUP(C82,[1]Actuals!B$1:H$65536,7,0)</f>
        <v>1</v>
      </c>
      <c r="U82" s="24">
        <f t="shared" si="5"/>
        <v>-66.666666666666657</v>
      </c>
      <c r="V82" s="25">
        <f>VLOOKUP(C82,'[1]Allocation '!C$1:J$65536,8,0)</f>
        <v>7</v>
      </c>
      <c r="W82" s="24">
        <f>VLOOKUP(C82,[1]Actuals!B$1:I$65536,8,0)</f>
        <v>0</v>
      </c>
      <c r="X82" s="24">
        <f t="shared" si="6"/>
        <v>-100</v>
      </c>
      <c r="Y82" s="24">
        <f>VLOOKUP(C82,'[1]Allocation '!C$1:K$65536,9,0)</f>
        <v>8</v>
      </c>
      <c r="Z82" s="24">
        <f>VLOOKUP(C82,[1]Actuals!B$1:J$65536,9,0)</f>
        <v>1</v>
      </c>
      <c r="AA82" s="24">
        <f t="shared" si="7"/>
        <v>-87.5</v>
      </c>
      <c r="AB82" s="24">
        <f>VLOOKUP(C82,'[1]Allocation '!C$1:L$65536,10,0)</f>
        <v>8</v>
      </c>
      <c r="AC82" s="24">
        <f>VLOOKUP(C82,[1]Actuals!B$1:K$65536,10,0)</f>
        <v>0</v>
      </c>
      <c r="AD82" s="24">
        <f t="shared" si="48"/>
        <v>-100</v>
      </c>
      <c r="AE82" s="24">
        <f>VLOOKUP(C82,'[1]Allocation '!C$1:M$65536,11,0)</f>
        <v>9</v>
      </c>
      <c r="AF82" s="24">
        <f>VLOOKUP(C82,[1]Actuals!B$1:L$65536,11,0)</f>
        <v>0</v>
      </c>
      <c r="AG82" s="24">
        <f t="shared" si="9"/>
        <v>-100</v>
      </c>
      <c r="AH82" s="24">
        <f>VLOOKUP(C82,'[1]Allocation '!C$1:N$65536,12,0)</f>
        <v>9</v>
      </c>
      <c r="AI82" s="24">
        <f>VLOOKUP(C82,[1]Actuals!B$1:M$65536,12,0)</f>
        <v>-1</v>
      </c>
      <c r="AJ82" s="24">
        <f t="shared" si="10"/>
        <v>-111.11111111111111</v>
      </c>
      <c r="AK82" s="24">
        <f>VLOOKUP(C82,'[1]Allocation '!C$1:O$65536,13,0)</f>
        <v>9</v>
      </c>
      <c r="AL82" s="24">
        <f>VLOOKUP(C82,[1]Actuals!B$1:N$65536,13,0)</f>
        <v>-1</v>
      </c>
      <c r="AM82" s="24">
        <f t="shared" si="11"/>
        <v>-111.11111111111111</v>
      </c>
      <c r="AN82" s="24">
        <f>VLOOKUP(C82,'[1]Allocation '!C$1:P$65536,14,0)</f>
        <v>7</v>
      </c>
      <c r="AO82" s="24">
        <f>VLOOKUP(C82,[1]Actuals!B$1:O$65536,14,0)</f>
        <v>0</v>
      </c>
      <c r="AP82" s="24">
        <f t="shared" si="12"/>
        <v>-100</v>
      </c>
      <c r="AQ82" s="24">
        <f>VLOOKUP(C82,'[1]Allocation '!C$1:Q$65536,15,0)</f>
        <v>7</v>
      </c>
      <c r="AR82" s="24">
        <f>VLOOKUP(C82,[1]Actuals!B$1:P$65536,15,0)</f>
        <v>0</v>
      </c>
      <c r="AS82" s="24">
        <f t="shared" si="13"/>
        <v>-100</v>
      </c>
      <c r="AT82" s="24">
        <f>VLOOKUP(C82,'[1]Allocation '!C$1:R$65536,16,0)</f>
        <v>9</v>
      </c>
      <c r="AU82" s="24">
        <f>VLOOKUP(C82,[1]Actuals!B$1:Q$65536,16,0)</f>
        <v>0</v>
      </c>
      <c r="AV82" s="24">
        <f t="shared" si="14"/>
        <v>-100</v>
      </c>
      <c r="AW82" s="24">
        <f>VLOOKUP(C82,'[1]Allocation '!C$1:S$65536,17,0)</f>
        <v>5</v>
      </c>
      <c r="AX82" s="24">
        <f>VLOOKUP(C82,[1]Actuals!B$1:R$65536,17,0)</f>
        <v>-0.4</v>
      </c>
      <c r="AY82" s="24">
        <f t="shared" si="49"/>
        <v>-108</v>
      </c>
      <c r="AZ82" s="24">
        <f>VLOOKUP('[1]15.01.2024'!C82,'[1]Allocation '!C$1:T$65536,18,0)</f>
        <v>4</v>
      </c>
      <c r="BA82" s="24">
        <f>VLOOKUP(C82,[1]Actuals!B$1:S$65536,18,0)</f>
        <v>0.2</v>
      </c>
      <c r="BB82" s="24">
        <f t="shared" si="16"/>
        <v>-95</v>
      </c>
      <c r="BC82" s="24">
        <f>VLOOKUP(C82,'[1]Allocation '!C$1:U$65536,19,0)</f>
        <v>4</v>
      </c>
      <c r="BD82" s="24">
        <f>VLOOKUP(C82,[1]Actuals!B$1:T$65536,19,0)</f>
        <v>1</v>
      </c>
      <c r="BE82" s="24">
        <f t="shared" si="17"/>
        <v>-75</v>
      </c>
      <c r="BF82" s="24">
        <f>VLOOKUP(C82,'[1]Allocation '!C$1:V$65536,20,0)</f>
        <v>3</v>
      </c>
      <c r="BG82" s="24">
        <f>VLOOKUP(C82,[1]Actuals!B$1:U$65536,20,0)</f>
        <v>2</v>
      </c>
      <c r="BH82" s="24">
        <f t="shared" si="18"/>
        <v>-33.333333333333329</v>
      </c>
      <c r="BI82" s="24">
        <f>VLOOKUP(C82,'[1]Allocation '!C$1:W$65536,21,0)</f>
        <v>3</v>
      </c>
      <c r="BJ82" s="24">
        <f>VLOOKUP(C82,[1]Actuals!B$1:V$65536,21,0)</f>
        <v>1</v>
      </c>
      <c r="BK82" s="24">
        <f t="shared" si="19"/>
        <v>-66.666666666666657</v>
      </c>
      <c r="BL82" s="24">
        <f>VLOOKUP(C82,'[1]Allocation '!C$1:X$65536,22,0)</f>
        <v>3</v>
      </c>
      <c r="BM82" s="24">
        <f>VLOOKUP(C82,[1]Actuals!B$1:W$65536,22,0)</f>
        <v>1</v>
      </c>
      <c r="BN82" s="24">
        <f t="shared" si="20"/>
        <v>-66.666666666666657</v>
      </c>
      <c r="BO82" s="24">
        <f>VLOOKUP(C82,'[1]Allocation '!C$1:Y$65536,23,0)</f>
        <v>3</v>
      </c>
      <c r="BP82" s="24">
        <f>VLOOKUP(C82,[1]Actuals!B$1:X$65536,23,0)</f>
        <v>2</v>
      </c>
      <c r="BQ82" s="24">
        <f t="shared" si="21"/>
        <v>-33.333333333333329</v>
      </c>
      <c r="BR82" s="24">
        <f>VLOOKUP(C82,'[1]Allocation '!C$1:Z$65536,24,0)</f>
        <v>3</v>
      </c>
      <c r="BS82" s="24">
        <f>VLOOKUP(C82,[1]Actuals!B$1:Y$65536,24,0)</f>
        <v>1</v>
      </c>
      <c r="BT82" s="24">
        <f t="shared" si="22"/>
        <v>-66.666666666666657</v>
      </c>
      <c r="BU82" s="24">
        <f>VLOOKUP(C82,'[1]Allocation '!C$1:AA$65536,25,0)</f>
        <v>3</v>
      </c>
      <c r="BV82" s="24">
        <f>VLOOKUP(C82,[1]Actuals!B$1:Z$65536,25,0)</f>
        <v>1</v>
      </c>
      <c r="BW82" s="24">
        <f t="shared" si="23"/>
        <v>-66.666666666666657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f>SUM(D77:D82)</f>
        <v>103.66666666666667</v>
      </c>
      <c r="E83" s="40">
        <f>SUM(E77:E82)</f>
        <v>93</v>
      </c>
      <c r="F83" s="33">
        <f t="shared" si="50"/>
        <v>-10.28938906752412</v>
      </c>
      <c r="G83" s="40">
        <f>SUM(G77:G82)</f>
        <v>90.666666666666671</v>
      </c>
      <c r="H83" s="40">
        <f>SUM(H77:H82)</f>
        <v>114</v>
      </c>
      <c r="I83" s="33">
        <f t="shared" si="1"/>
        <v>25.735294117647051</v>
      </c>
      <c r="J83" s="40">
        <f>SUM(J77:J82)</f>
        <v>107.33333333333333</v>
      </c>
      <c r="K83" s="40">
        <f>SUM(K77:K82)</f>
        <v>105</v>
      </c>
      <c r="L83" s="33">
        <f t="shared" si="2"/>
        <v>-2.1739130434782568</v>
      </c>
      <c r="M83" s="40">
        <f>SUM(M77:M82)</f>
        <v>99.666666666666671</v>
      </c>
      <c r="N83" s="40">
        <f>SUM(N77:N82)</f>
        <v>104</v>
      </c>
      <c r="O83" s="33">
        <f t="shared" si="3"/>
        <v>4.3478260869565171</v>
      </c>
      <c r="P83" s="40">
        <f>SUM(P77:P82)</f>
        <v>100.33333333333333</v>
      </c>
      <c r="Q83" s="40">
        <f>SUM(Q77:Q82)</f>
        <v>99</v>
      </c>
      <c r="R83" s="33">
        <f t="shared" si="4"/>
        <v>-1.3289036544850452</v>
      </c>
      <c r="S83" s="40">
        <f>SUM(S77:S82)</f>
        <v>99</v>
      </c>
      <c r="T83" s="40">
        <f>SUM(T77:T82)</f>
        <v>115</v>
      </c>
      <c r="U83" s="33">
        <f t="shared" si="5"/>
        <v>16.161616161616163</v>
      </c>
      <c r="V83" s="40">
        <f>SUM(V77:V82)</f>
        <v>100.66666666666667</v>
      </c>
      <c r="W83" s="40">
        <f>SUM(W77:W82)</f>
        <v>100</v>
      </c>
      <c r="X83" s="33">
        <f t="shared" si="6"/>
        <v>-0.66225165562914379</v>
      </c>
      <c r="Y83" s="40">
        <f>SUM(Y77:Y82)</f>
        <v>120</v>
      </c>
      <c r="Z83" s="40">
        <f>SUM(Z77:Z82)</f>
        <v>91</v>
      </c>
      <c r="AA83" s="33">
        <f t="shared" si="7"/>
        <v>-24.166666666666668</v>
      </c>
      <c r="AB83" s="40">
        <f>SUM(AB77:AB82)</f>
        <v>113.66666666666667</v>
      </c>
      <c r="AC83" s="40">
        <f>SUM(AC77:AC82)</f>
        <v>127</v>
      </c>
      <c r="AD83" s="33">
        <f t="shared" si="48"/>
        <v>11.73020527859237</v>
      </c>
      <c r="AE83" s="40">
        <f>SUM(AE77:AE82)</f>
        <v>129</v>
      </c>
      <c r="AF83" s="40">
        <f>SUM(AF77:AF82)</f>
        <v>108</v>
      </c>
      <c r="AG83" s="33">
        <f t="shared" si="9"/>
        <v>-16.279069767441861</v>
      </c>
      <c r="AH83" s="40">
        <f>SUM(AH77:AH82)</f>
        <v>123.33333333333334</v>
      </c>
      <c r="AI83" s="40">
        <f>SUM(AI77:AI82)</f>
        <v>137</v>
      </c>
      <c r="AJ83" s="33">
        <f t="shared" si="10"/>
        <v>11.081081081081072</v>
      </c>
      <c r="AK83" s="40">
        <f>SUM(AK77:AK82)</f>
        <v>105</v>
      </c>
      <c r="AL83" s="40">
        <f>SUM(AL77:AL82)</f>
        <v>87</v>
      </c>
      <c r="AM83" s="33">
        <f t="shared" si="11"/>
        <v>-17.142857142857142</v>
      </c>
      <c r="AN83" s="40">
        <f>SUM(AN77:AN82)</f>
        <v>122.33333333333334</v>
      </c>
      <c r="AO83" s="40">
        <f>SUM(AO77:AO82)</f>
        <v>104</v>
      </c>
      <c r="AP83" s="33">
        <f t="shared" si="12"/>
        <v>-14.986376021798373</v>
      </c>
      <c r="AQ83" s="40">
        <f>SUM(AQ77:AQ82)</f>
        <v>111</v>
      </c>
      <c r="AR83" s="40">
        <f>SUM(AR77:AR82)</f>
        <v>107</v>
      </c>
      <c r="AS83" s="33">
        <f t="shared" si="13"/>
        <v>-3.6036036036036037</v>
      </c>
      <c r="AT83" s="40">
        <f>SUM(AT77:AT82)</f>
        <v>105</v>
      </c>
      <c r="AU83" s="40">
        <f>SUM(AU77:AU82)</f>
        <v>128</v>
      </c>
      <c r="AV83" s="33">
        <f t="shared" si="14"/>
        <v>21.904761904761905</v>
      </c>
      <c r="AW83" s="40">
        <f>SUM(AW77:AW82)</f>
        <v>117</v>
      </c>
      <c r="AX83" s="40">
        <f>SUM(AX77:AX82)</f>
        <v>110.6</v>
      </c>
      <c r="AY83" s="33">
        <f t="shared" si="49"/>
        <v>-5.4700854700854746</v>
      </c>
      <c r="AZ83" s="40">
        <f>SUM(AZ77:AZ82)</f>
        <v>115</v>
      </c>
      <c r="BA83" s="40">
        <f>SUM(BA77:BA82)</f>
        <v>100.2</v>
      </c>
      <c r="BB83" s="33">
        <f t="shared" si="16"/>
        <v>-12.869565217391301</v>
      </c>
      <c r="BC83" s="40">
        <f>SUM(BC77:BC82)</f>
        <v>115.66666666666667</v>
      </c>
      <c r="BD83" s="40">
        <f>SUM(BD77:BD82)</f>
        <v>107</v>
      </c>
      <c r="BE83" s="33">
        <f t="shared" si="17"/>
        <v>-7.4927953890489949</v>
      </c>
      <c r="BF83" s="40">
        <f>SUM(BF77:BF82)</f>
        <v>99.333333333333329</v>
      </c>
      <c r="BG83" s="40">
        <f>SUM(BG77:BG82)</f>
        <v>108</v>
      </c>
      <c r="BH83" s="33">
        <f t="shared" si="18"/>
        <v>8.7248322147651063</v>
      </c>
      <c r="BI83" s="40">
        <f>SUM(BI77:BI82)</f>
        <v>114</v>
      </c>
      <c r="BJ83" s="40">
        <f>SUM(BJ77:BJ82)</f>
        <v>112</v>
      </c>
      <c r="BK83" s="33">
        <f t="shared" si="19"/>
        <v>-1.7543859649122806</v>
      </c>
      <c r="BL83" s="40">
        <f>SUM(BL77:BL82)</f>
        <v>117</v>
      </c>
      <c r="BM83" s="40">
        <f>SUM(BM77:BM82)</f>
        <v>147</v>
      </c>
      <c r="BN83" s="33">
        <f t="shared" si="20"/>
        <v>25.641025641025639</v>
      </c>
      <c r="BO83" s="40">
        <f>SUM(BO77:BO82)</f>
        <v>114</v>
      </c>
      <c r="BP83" s="40">
        <f>SUM(BP77:BP82)</f>
        <v>92</v>
      </c>
      <c r="BQ83" s="33">
        <f t="shared" si="21"/>
        <v>-19.298245614035086</v>
      </c>
      <c r="BR83" s="40">
        <f>SUM(BR77:BR82)</f>
        <v>121</v>
      </c>
      <c r="BS83" s="40">
        <f>SUM(BS77:BS82)</f>
        <v>103</v>
      </c>
      <c r="BT83" s="33">
        <f t="shared" si="22"/>
        <v>-14.87603305785124</v>
      </c>
      <c r="BU83" s="40">
        <f>SUM(BU77:BU82)</f>
        <v>93.333333333333329</v>
      </c>
      <c r="BV83" s="40">
        <f>SUM(BV77:BV82)</f>
        <v>89</v>
      </c>
      <c r="BW83" s="33">
        <f t="shared" si="23"/>
        <v>-4.6428571428571379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f>D33+D56+D76+D83</f>
        <v>4395.2887323728419</v>
      </c>
      <c r="E84" s="65">
        <f>E33+E56+E76+E83</f>
        <v>4240.3999999999996</v>
      </c>
      <c r="F84" s="65">
        <f>(E84-D84)/D84*100</f>
        <v>-3.5239717298213526</v>
      </c>
      <c r="G84" s="65">
        <f>G33+G56+G76+G83</f>
        <v>4406.2598608145026</v>
      </c>
      <c r="H84" s="65">
        <f>H33+H56+H76+H83</f>
        <v>4555.7</v>
      </c>
      <c r="I84" s="65">
        <f t="shared" si="1"/>
        <v>3.3915416681274215</v>
      </c>
      <c r="J84" s="65">
        <f>J33+J56+J76+J83</f>
        <v>4460.1866434751873</v>
      </c>
      <c r="K84" s="65">
        <f>K33+K56+K76+K83</f>
        <v>4246</v>
      </c>
      <c r="L84" s="65">
        <f t="shared" si="2"/>
        <v>-4.8021901457536815</v>
      </c>
      <c r="M84" s="65">
        <f>M33+M56+M76+M83</f>
        <v>4530.4649420599426</v>
      </c>
      <c r="N84" s="65">
        <f>N33+N56+N76+N83</f>
        <v>4198.5</v>
      </c>
      <c r="O84" s="65">
        <f t="shared" si="3"/>
        <v>-7.3273923605068774</v>
      </c>
      <c r="P84" s="65">
        <f>P33+P56+P76+P83</f>
        <v>4574.8246517659145</v>
      </c>
      <c r="Q84" s="65">
        <f>Q33+Q56+Q76+Q83</f>
        <v>4434.8999999999996</v>
      </c>
      <c r="R84" s="65">
        <f t="shared" si="4"/>
        <v>-3.0585795613369129</v>
      </c>
      <c r="S84" s="65">
        <f>S33+S56+S76+S83</f>
        <v>4636.5822269161108</v>
      </c>
      <c r="T84" s="65">
        <f>T33+T56+T76+T83</f>
        <v>4388.2</v>
      </c>
      <c r="U84" s="65">
        <f t="shared" si="5"/>
        <v>-5.3570111508906697</v>
      </c>
      <c r="V84" s="65">
        <f>V33+V56+V76+V83</f>
        <v>4926.2309278543053</v>
      </c>
      <c r="W84" s="65">
        <f>W33+W56+W76+W83</f>
        <v>4220.3</v>
      </c>
      <c r="X84" s="65">
        <f t="shared" si="6"/>
        <v>-14.330041327595335</v>
      </c>
      <c r="Y84" s="65">
        <f>Y33+Y56+Y76+Y83</f>
        <v>5218.7689966703083</v>
      </c>
      <c r="Z84" s="65">
        <f>Z33+Z56+Z76+Z83</f>
        <v>4597.0300000000007</v>
      </c>
      <c r="AA84" s="65">
        <f t="shared" si="7"/>
        <v>-11.913518246678308</v>
      </c>
      <c r="AB84" s="65">
        <f>AB33+AB56+AB76+AB83</f>
        <v>5495.4224636904692</v>
      </c>
      <c r="AC84" s="65">
        <f>AC33+AC56+AC76+AC83</f>
        <v>5340.66</v>
      </c>
      <c r="AD84" s="65">
        <f>(AC84-AB84)/AB84*100</f>
        <v>-2.8162068469352595</v>
      </c>
      <c r="AE84" s="65">
        <f>AE33+AE56+AE76+AE83</f>
        <v>6054.5451882279285</v>
      </c>
      <c r="AF84" s="65">
        <f>AF33+AF56+AF76+AF83</f>
        <v>6529.73</v>
      </c>
      <c r="AG84" s="65">
        <f t="shared" si="9"/>
        <v>7.8483981372538123</v>
      </c>
      <c r="AH84" s="65">
        <f>AH33+AH56+AH76+AH83</f>
        <v>6470.6549538579902</v>
      </c>
      <c r="AI84" s="65">
        <f>AI33+AI56+AI76+AI83</f>
        <v>6971.94</v>
      </c>
      <c r="AJ84" s="65">
        <f t="shared" si="10"/>
        <v>7.747052651032317</v>
      </c>
      <c r="AK84" s="65">
        <f>AK33+AK56+AK76+AK83</f>
        <v>6713.8501810103407</v>
      </c>
      <c r="AL84" s="65">
        <f>AL33+AL56+AL76+AL83</f>
        <v>6698.43</v>
      </c>
      <c r="AM84" s="65">
        <f t="shared" si="11"/>
        <v>-0.22967716875713684</v>
      </c>
      <c r="AN84" s="65">
        <f>AN33+AN56+AN76+AN83</f>
        <v>6751.270724658556</v>
      </c>
      <c r="AO84" s="65">
        <f>AO33+AO56+AO76+AO83</f>
        <v>6658.91</v>
      </c>
      <c r="AP84" s="65">
        <f t="shared" si="12"/>
        <v>-1.3680494891312074</v>
      </c>
      <c r="AQ84" s="65">
        <f>AQ33+AQ56+AQ76+AQ83</f>
        <v>6629.8540380366439</v>
      </c>
      <c r="AR84" s="65">
        <f>AR33+AR56+AR76+AR83</f>
        <v>6518.7</v>
      </c>
      <c r="AS84" s="65">
        <f t="shared" si="13"/>
        <v>-1.6765684040543545</v>
      </c>
      <c r="AT84" s="65">
        <f>AT33+AT56+AT76+AT83</f>
        <v>6307.5416359555547</v>
      </c>
      <c r="AU84" s="65">
        <f>AU33+AU56+AU76+AU83</f>
        <v>6230.58</v>
      </c>
      <c r="AV84" s="65">
        <f t="shared" si="14"/>
        <v>-1.2201526426213687</v>
      </c>
      <c r="AW84" s="65">
        <f>AW33+AW56+AW76+AW83</f>
        <v>5845.2910773026924</v>
      </c>
      <c r="AX84" s="65">
        <f>AX33+AX56+AX76+AX83</f>
        <v>5904.5</v>
      </c>
      <c r="AY84" s="65">
        <f t="shared" si="15"/>
        <v>1.0129336916550871</v>
      </c>
      <c r="AZ84" s="65">
        <f>AZ33+AZ56+AZ76+AZ83</f>
        <v>5449.0757112042465</v>
      </c>
      <c r="BA84" s="65">
        <f>BA33+BA56+BA76+BA83</f>
        <v>5313.69</v>
      </c>
      <c r="BB84" s="65">
        <f t="shared" si="16"/>
        <v>-2.4845628576213468</v>
      </c>
      <c r="BC84" s="65">
        <f>BC33+BC56+BC76+BC83</f>
        <v>4989.5167536617564</v>
      </c>
      <c r="BD84" s="65">
        <f>BD33+BD56+BD76+BD83</f>
        <v>5026.76</v>
      </c>
      <c r="BE84" s="65">
        <f t="shared" si="17"/>
        <v>0.74642992852787515</v>
      </c>
      <c r="BF84" s="65">
        <f>BF33+BF56+BF76+BF83</f>
        <v>4703.0169925316195</v>
      </c>
      <c r="BG84" s="65">
        <f>BG33+BG56+BG76+BG83</f>
        <v>4656.1000000000004</v>
      </c>
      <c r="BH84" s="65">
        <f t="shared" si="18"/>
        <v>-0.99759351510154481</v>
      </c>
      <c r="BI84" s="65">
        <f>BI33+BI56+BI76+BI83</f>
        <v>4645.0402634225356</v>
      </c>
      <c r="BJ84" s="65">
        <f>BJ33+BJ56+BJ76+BJ83</f>
        <v>4504.29</v>
      </c>
      <c r="BK84" s="65">
        <f t="shared" si="19"/>
        <v>-3.0301193410717344</v>
      </c>
      <c r="BL84" s="65">
        <f>BL33+BL56+BL76+BL83</f>
        <v>4502.0461431897093</v>
      </c>
      <c r="BM84" s="65">
        <f>BM33+BM56+BM76+BM83</f>
        <v>4356.34</v>
      </c>
      <c r="BN84" s="65">
        <f t="shared" si="20"/>
        <v>-3.2364426875126604</v>
      </c>
      <c r="BO84" s="65">
        <f>BO33+BO56+BO76+BO83</f>
        <v>4454.1908951765226</v>
      </c>
      <c r="BP84" s="65">
        <f>BP33+BP56+BP76+BP83</f>
        <v>4020.98</v>
      </c>
      <c r="BQ84" s="65">
        <f t="shared" si="21"/>
        <v>-9.7259166787317088</v>
      </c>
      <c r="BR84" s="65">
        <f>BR33+BR56+BR76+BR83</f>
        <v>4435.2643952184862</v>
      </c>
      <c r="BS84" s="65">
        <f>BS33+BS56+BS76+BS83</f>
        <v>4231.66</v>
      </c>
      <c r="BT84" s="65">
        <f t="shared" si="22"/>
        <v>-4.5905807878778466</v>
      </c>
      <c r="BU84" s="65">
        <f>BU33+BU56+BU76+BU83</f>
        <v>4443.9023918675148</v>
      </c>
      <c r="BV84" s="65">
        <f>BV33+BV56+BV76+BV83</f>
        <v>4096.58</v>
      </c>
      <c r="BW84" s="65">
        <f t="shared" si="23"/>
        <v>-7.8157070349503188</v>
      </c>
      <c r="BX84" s="66">
        <f>BU84+BR84+BO84+BL84+BI84+BF84+BC84+AZ84+AW84+AT84+AQ84+AN84+AK84+AH84+AE84+AB84+Y84+V84+S84+P84+M84+J84+G84+D84</f>
        <v>125039.09079094167</v>
      </c>
      <c r="BY84" s="66">
        <f>BV84+BS84+BP84+BM84+BJ84+BG84+BD84+BA84+AX84+AU84+AR84+AO84+AL84+AI84+AF84+AC84+Z84+W84+T84+Q84+N84+K84+H84+E84</f>
        <v>121940.87999999998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Actuals-15-01-24</vt:lpstr>
      <vt:lpstr>'Allocation Vs Actuals-15-01-24'!Print_Area</vt:lpstr>
      <vt:lpstr>'Allocation Vs Actuals-15-01-24'!Print_Titles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2024-01-16T08:13:19Z</dcterms:created>
  <dcterms:modified xsi:type="dcterms:W3CDTF">2024-01-16T08:13:25Z</dcterms:modified>
</cp:coreProperties>
</file>