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90" windowWidth="27315" windowHeight="12015"/>
  </bookViews>
  <sheets>
    <sheet name="Allocation Vs Actuals-24-04-24" sheetId="1" r:id="rId1"/>
  </sheets>
  <externalReferences>
    <externalReference r:id="rId2"/>
    <externalReference r:id="rId3"/>
  </externalReferences>
  <definedNames>
    <definedName name="_xlnm.Print_Area" localSheetId="0">'Allocation Vs Actuals-24-04-24'!$A$1:$BW$91</definedName>
    <definedName name="_xlnm.Print_Titles" localSheetId="0">'Allocation Vs Actuals-24-04-24'!$A:$C</definedName>
  </definedNames>
  <calcPr calcId="144525"/>
</workbook>
</file>

<file path=xl/calcChain.xml><?xml version="1.0" encoding="utf-8"?>
<calcChain xmlns="http://schemas.openxmlformats.org/spreadsheetml/2006/main">
  <c r="BV84" i="1" l="1"/>
  <c r="BW84" i="1" s="1"/>
  <c r="BU84" i="1"/>
  <c r="BS84" i="1"/>
  <c r="BT84" i="1" s="1"/>
  <c r="BR84" i="1"/>
  <c r="BP84" i="1"/>
  <c r="BQ84" i="1" s="1"/>
  <c r="BO84" i="1"/>
  <c r="BM84" i="1"/>
  <c r="BN84" i="1" s="1"/>
  <c r="BL84" i="1"/>
  <c r="BJ84" i="1"/>
  <c r="BK84" i="1" s="1"/>
  <c r="BI84" i="1"/>
  <c r="BG84" i="1"/>
  <c r="BH84" i="1" s="1"/>
  <c r="BF84" i="1"/>
  <c r="BD84" i="1"/>
  <c r="BE84" i="1" s="1"/>
  <c r="BC84" i="1"/>
  <c r="BA84" i="1"/>
  <c r="BB84" i="1" s="1"/>
  <c r="AZ84" i="1"/>
  <c r="AX84" i="1"/>
  <c r="AY84" i="1" s="1"/>
  <c r="AW84" i="1"/>
  <c r="AU84" i="1"/>
  <c r="AV84" i="1" s="1"/>
  <c r="AT84" i="1"/>
  <c r="AR84" i="1"/>
  <c r="AS84" i="1" s="1"/>
  <c r="AQ84" i="1"/>
  <c r="AO84" i="1"/>
  <c r="AP84" i="1" s="1"/>
  <c r="AN84" i="1"/>
  <c r="AL84" i="1"/>
  <c r="AM84" i="1" s="1"/>
  <c r="AK84" i="1"/>
  <c r="AI84" i="1"/>
  <c r="AJ84" i="1" s="1"/>
  <c r="AH84" i="1"/>
  <c r="AF84" i="1"/>
  <c r="AG84" i="1" s="1"/>
  <c r="AE84" i="1"/>
  <c r="AC84" i="1"/>
  <c r="AD84" i="1" s="1"/>
  <c r="AB84" i="1"/>
  <c r="Z84" i="1"/>
  <c r="AA84" i="1" s="1"/>
  <c r="Y84" i="1"/>
  <c r="W84" i="1"/>
  <c r="V84" i="1"/>
  <c r="X84" i="1" s="1"/>
  <c r="T84" i="1"/>
  <c r="U84" i="1" s="1"/>
  <c r="S84" i="1"/>
  <c r="Q84" i="1"/>
  <c r="P84" i="1"/>
  <c r="R84" i="1" s="1"/>
  <c r="N84" i="1"/>
  <c r="O84" i="1" s="1"/>
  <c r="M84" i="1"/>
  <c r="K84" i="1"/>
  <c r="J84" i="1"/>
  <c r="L84" i="1" s="1"/>
  <c r="H84" i="1"/>
  <c r="G84" i="1"/>
  <c r="E84" i="1"/>
  <c r="F84" i="1" s="1"/>
  <c r="D84" i="1"/>
  <c r="BV83" i="1"/>
  <c r="BW83" i="1" s="1"/>
  <c r="BU83" i="1"/>
  <c r="BS83" i="1"/>
  <c r="BT83" i="1" s="1"/>
  <c r="BR83" i="1"/>
  <c r="BP83" i="1"/>
  <c r="BQ83" i="1" s="1"/>
  <c r="BO83" i="1"/>
  <c r="BM83" i="1"/>
  <c r="BN83" i="1" s="1"/>
  <c r="BL83" i="1"/>
  <c r="BJ83" i="1"/>
  <c r="BK83" i="1" s="1"/>
  <c r="BI83" i="1"/>
  <c r="BG83" i="1"/>
  <c r="BH83" i="1" s="1"/>
  <c r="BF83" i="1"/>
  <c r="BD83" i="1"/>
  <c r="BE83" i="1" s="1"/>
  <c r="BC83" i="1"/>
  <c r="BA83" i="1"/>
  <c r="BB83" i="1" s="1"/>
  <c r="AZ83" i="1"/>
  <c r="AX83" i="1"/>
  <c r="AY83" i="1" s="1"/>
  <c r="AW83" i="1"/>
  <c r="AU83" i="1"/>
  <c r="AV83" i="1" s="1"/>
  <c r="AT83" i="1"/>
  <c r="AR83" i="1"/>
  <c r="AS83" i="1" s="1"/>
  <c r="AQ83" i="1"/>
  <c r="AO83" i="1"/>
  <c r="AP83" i="1" s="1"/>
  <c r="AN83" i="1"/>
  <c r="AL83" i="1"/>
  <c r="AM83" i="1" s="1"/>
  <c r="AK83" i="1"/>
  <c r="AI83" i="1"/>
  <c r="AJ83" i="1" s="1"/>
  <c r="AH83" i="1"/>
  <c r="AF83" i="1"/>
  <c r="AG83" i="1" s="1"/>
  <c r="AE83" i="1"/>
  <c r="AC83" i="1"/>
  <c r="AD83" i="1" s="1"/>
  <c r="AB83" i="1"/>
  <c r="Y83" i="1"/>
  <c r="AA83" i="1" s="1"/>
  <c r="W83" i="1"/>
  <c r="X83" i="1" s="1"/>
  <c r="V83" i="1"/>
  <c r="T83" i="1"/>
  <c r="U83" i="1" s="1"/>
  <c r="S83" i="1"/>
  <c r="Q83" i="1"/>
  <c r="R83" i="1" s="1"/>
  <c r="P83" i="1"/>
  <c r="N83" i="1"/>
  <c r="O83" i="1" s="1"/>
  <c r="M83" i="1"/>
  <c r="K83" i="1"/>
  <c r="L83" i="1" s="1"/>
  <c r="J83" i="1"/>
  <c r="H83" i="1"/>
  <c r="I83" i="1" s="1"/>
  <c r="G83" i="1"/>
  <c r="E83" i="1"/>
  <c r="F83" i="1" s="1"/>
  <c r="D83" i="1"/>
  <c r="BV82" i="1"/>
  <c r="BU82" i="1"/>
  <c r="BW82" i="1" s="1"/>
  <c r="BS82" i="1"/>
  <c r="BT82" i="1" s="1"/>
  <c r="BR82" i="1"/>
  <c r="BP82" i="1"/>
  <c r="BO82" i="1"/>
  <c r="BQ82" i="1" s="1"/>
  <c r="BM82" i="1"/>
  <c r="BN82" i="1" s="1"/>
  <c r="BL82" i="1"/>
  <c r="BJ82" i="1"/>
  <c r="BI82" i="1"/>
  <c r="BK82" i="1" s="1"/>
  <c r="BG82" i="1"/>
  <c r="BH82" i="1" s="1"/>
  <c r="BF82" i="1"/>
  <c r="BD82" i="1"/>
  <c r="BC82" i="1"/>
  <c r="BE82" i="1" s="1"/>
  <c r="BA82" i="1"/>
  <c r="BB82" i="1" s="1"/>
  <c r="AZ82" i="1"/>
  <c r="AX82" i="1"/>
  <c r="AW82" i="1"/>
  <c r="AY82" i="1" s="1"/>
  <c r="AU82" i="1"/>
  <c r="AV82" i="1" s="1"/>
  <c r="AT82" i="1"/>
  <c r="AR82" i="1"/>
  <c r="AQ82" i="1"/>
  <c r="AS82" i="1" s="1"/>
  <c r="AO82" i="1"/>
  <c r="AP82" i="1" s="1"/>
  <c r="AN82" i="1"/>
  <c r="AL82" i="1"/>
  <c r="AK82" i="1"/>
  <c r="AM82" i="1" s="1"/>
  <c r="AI82" i="1"/>
  <c r="AJ82" i="1" s="1"/>
  <c r="AH82" i="1"/>
  <c r="AF82" i="1"/>
  <c r="AE82" i="1"/>
  <c r="AG82" i="1" s="1"/>
  <c r="AC82" i="1"/>
  <c r="AD82" i="1" s="1"/>
  <c r="AB82" i="1"/>
  <c r="Z82" i="1"/>
  <c r="Y82" i="1"/>
  <c r="AA82" i="1" s="1"/>
  <c r="W82" i="1"/>
  <c r="X82" i="1" s="1"/>
  <c r="V82" i="1"/>
  <c r="T82" i="1"/>
  <c r="S82" i="1"/>
  <c r="U82" i="1" s="1"/>
  <c r="Q82" i="1"/>
  <c r="R82" i="1" s="1"/>
  <c r="P82" i="1"/>
  <c r="N82" i="1"/>
  <c r="M82" i="1"/>
  <c r="O82" i="1" s="1"/>
  <c r="K82" i="1"/>
  <c r="L82" i="1" s="1"/>
  <c r="J82" i="1"/>
  <c r="H82" i="1"/>
  <c r="G82" i="1"/>
  <c r="I82" i="1" s="1"/>
  <c r="E82" i="1"/>
  <c r="F82" i="1" s="1"/>
  <c r="D82" i="1"/>
  <c r="BV81" i="1"/>
  <c r="BU81" i="1"/>
  <c r="BW81" i="1" s="1"/>
  <c r="BS81" i="1"/>
  <c r="BT81" i="1" s="1"/>
  <c r="BR81" i="1"/>
  <c r="BP81" i="1"/>
  <c r="BO81" i="1"/>
  <c r="BQ81" i="1" s="1"/>
  <c r="BM81" i="1"/>
  <c r="BN81" i="1" s="1"/>
  <c r="BL81" i="1"/>
  <c r="BJ81" i="1"/>
  <c r="BI81" i="1"/>
  <c r="BK81" i="1" s="1"/>
  <c r="BG81" i="1"/>
  <c r="BH81" i="1" s="1"/>
  <c r="BF81" i="1"/>
  <c r="BD81" i="1"/>
  <c r="BC81" i="1"/>
  <c r="BE81" i="1" s="1"/>
  <c r="BA81" i="1"/>
  <c r="BB81" i="1" s="1"/>
  <c r="AZ81" i="1"/>
  <c r="AX81" i="1"/>
  <c r="AW81" i="1"/>
  <c r="AY81" i="1" s="1"/>
  <c r="AU81" i="1"/>
  <c r="AV81" i="1" s="1"/>
  <c r="AT81" i="1"/>
  <c r="AR81" i="1"/>
  <c r="AQ81" i="1"/>
  <c r="AS81" i="1" s="1"/>
  <c r="AO81" i="1"/>
  <c r="AP81" i="1" s="1"/>
  <c r="AN81" i="1"/>
  <c r="AL81" i="1"/>
  <c r="AK81" i="1"/>
  <c r="AM81" i="1" s="1"/>
  <c r="AI81" i="1"/>
  <c r="AJ81" i="1" s="1"/>
  <c r="AH81" i="1"/>
  <c r="AF81" i="1"/>
  <c r="AE81" i="1"/>
  <c r="AG81" i="1" s="1"/>
  <c r="AC81" i="1"/>
  <c r="AD81" i="1" s="1"/>
  <c r="AB81" i="1"/>
  <c r="Z81" i="1"/>
  <c r="Y81" i="1"/>
  <c r="AA81" i="1" s="1"/>
  <c r="W81" i="1"/>
  <c r="X81" i="1" s="1"/>
  <c r="V81" i="1"/>
  <c r="T81" i="1"/>
  <c r="S81" i="1"/>
  <c r="U81" i="1" s="1"/>
  <c r="Q81" i="1"/>
  <c r="R81" i="1" s="1"/>
  <c r="P81" i="1"/>
  <c r="N81" i="1"/>
  <c r="M81" i="1"/>
  <c r="O81" i="1" s="1"/>
  <c r="K81" i="1"/>
  <c r="L81" i="1" s="1"/>
  <c r="J81" i="1"/>
  <c r="H81" i="1"/>
  <c r="G81" i="1"/>
  <c r="I81" i="1" s="1"/>
  <c r="E81" i="1"/>
  <c r="F81" i="1" s="1"/>
  <c r="D81" i="1"/>
  <c r="BV80" i="1"/>
  <c r="BU80" i="1"/>
  <c r="BW80" i="1" s="1"/>
  <c r="BS80" i="1"/>
  <c r="BT80" i="1" s="1"/>
  <c r="BR80" i="1"/>
  <c r="BP80" i="1"/>
  <c r="BO80" i="1"/>
  <c r="BQ80" i="1" s="1"/>
  <c r="BM80" i="1"/>
  <c r="BN80" i="1" s="1"/>
  <c r="BL80" i="1"/>
  <c r="BJ80" i="1"/>
  <c r="BI80" i="1"/>
  <c r="BK80" i="1" s="1"/>
  <c r="BG80" i="1"/>
  <c r="BH80" i="1" s="1"/>
  <c r="BF80" i="1"/>
  <c r="BD80" i="1"/>
  <c r="BC80" i="1"/>
  <c r="BE80" i="1" s="1"/>
  <c r="BA80" i="1"/>
  <c r="BB80" i="1" s="1"/>
  <c r="AZ80" i="1"/>
  <c r="AX80" i="1"/>
  <c r="AW80" i="1"/>
  <c r="AY80" i="1" s="1"/>
  <c r="AU80" i="1"/>
  <c r="AV80" i="1" s="1"/>
  <c r="AT80" i="1"/>
  <c r="AR80" i="1"/>
  <c r="AQ80" i="1"/>
  <c r="AS80" i="1" s="1"/>
  <c r="AO80" i="1"/>
  <c r="AP80" i="1" s="1"/>
  <c r="AN80" i="1"/>
  <c r="AL80" i="1"/>
  <c r="AK80" i="1"/>
  <c r="AM80" i="1" s="1"/>
  <c r="AI80" i="1"/>
  <c r="AJ80" i="1" s="1"/>
  <c r="AH80" i="1"/>
  <c r="AF80" i="1"/>
  <c r="AE80" i="1"/>
  <c r="AG80" i="1" s="1"/>
  <c r="AC80" i="1"/>
  <c r="AD80" i="1" s="1"/>
  <c r="AB80" i="1"/>
  <c r="Z80" i="1"/>
  <c r="Y80" i="1"/>
  <c r="AA80" i="1" s="1"/>
  <c r="W80" i="1"/>
  <c r="X80" i="1" s="1"/>
  <c r="V80" i="1"/>
  <c r="T80" i="1"/>
  <c r="S80" i="1"/>
  <c r="U80" i="1" s="1"/>
  <c r="Q80" i="1"/>
  <c r="R80" i="1" s="1"/>
  <c r="P80" i="1"/>
  <c r="N80" i="1"/>
  <c r="M80" i="1"/>
  <c r="O80" i="1" s="1"/>
  <c r="K80" i="1"/>
  <c r="L80" i="1" s="1"/>
  <c r="J80" i="1"/>
  <c r="H80" i="1"/>
  <c r="G80" i="1"/>
  <c r="I80" i="1" s="1"/>
  <c r="E80" i="1"/>
  <c r="F80" i="1" s="1"/>
  <c r="D80" i="1"/>
  <c r="BV79" i="1"/>
  <c r="BV85" i="1" s="1"/>
  <c r="BU79" i="1"/>
  <c r="BU85" i="1" s="1"/>
  <c r="BS79" i="1"/>
  <c r="BS85" i="1" s="1"/>
  <c r="BT85" i="1" s="1"/>
  <c r="BR79" i="1"/>
  <c r="BR85" i="1" s="1"/>
  <c r="BP79" i="1"/>
  <c r="BP85" i="1" s="1"/>
  <c r="BO79" i="1"/>
  <c r="BO85" i="1" s="1"/>
  <c r="BM79" i="1"/>
  <c r="BM85" i="1" s="1"/>
  <c r="BN85" i="1" s="1"/>
  <c r="BL79" i="1"/>
  <c r="BL85" i="1" s="1"/>
  <c r="BJ79" i="1"/>
  <c r="BJ85" i="1" s="1"/>
  <c r="BI79" i="1"/>
  <c r="BI85" i="1" s="1"/>
  <c r="BG79" i="1"/>
  <c r="BG85" i="1" s="1"/>
  <c r="BH85" i="1" s="1"/>
  <c r="BF79" i="1"/>
  <c r="BF85" i="1" s="1"/>
  <c r="BD79" i="1"/>
  <c r="BD85" i="1" s="1"/>
  <c r="BC79" i="1"/>
  <c r="BC85" i="1" s="1"/>
  <c r="BA79" i="1"/>
  <c r="BA85" i="1" s="1"/>
  <c r="BB85" i="1" s="1"/>
  <c r="AZ79" i="1"/>
  <c r="AZ85" i="1" s="1"/>
  <c r="AX79" i="1"/>
  <c r="AX85" i="1" s="1"/>
  <c r="AW79" i="1"/>
  <c r="AW85" i="1" s="1"/>
  <c r="AU79" i="1"/>
  <c r="AU85" i="1" s="1"/>
  <c r="AV85" i="1" s="1"/>
  <c r="AT79" i="1"/>
  <c r="AT85" i="1" s="1"/>
  <c r="AR79" i="1"/>
  <c r="AR85" i="1" s="1"/>
  <c r="AQ79" i="1"/>
  <c r="AQ85" i="1" s="1"/>
  <c r="AO79" i="1"/>
  <c r="AO85" i="1" s="1"/>
  <c r="AP85" i="1" s="1"/>
  <c r="AN79" i="1"/>
  <c r="AN85" i="1" s="1"/>
  <c r="AL79" i="1"/>
  <c r="AL85" i="1" s="1"/>
  <c r="AK79" i="1"/>
  <c r="AK85" i="1" s="1"/>
  <c r="AI79" i="1"/>
  <c r="AI85" i="1" s="1"/>
  <c r="AJ85" i="1" s="1"/>
  <c r="AH79" i="1"/>
  <c r="AH85" i="1" s="1"/>
  <c r="AF79" i="1"/>
  <c r="AF85" i="1" s="1"/>
  <c r="AE79" i="1"/>
  <c r="AE85" i="1" s="1"/>
  <c r="AC79" i="1"/>
  <c r="AC85" i="1" s="1"/>
  <c r="AD85" i="1" s="1"/>
  <c r="AB79" i="1"/>
  <c r="AB85" i="1" s="1"/>
  <c r="Z79" i="1"/>
  <c r="Z85" i="1" s="1"/>
  <c r="Y79" i="1"/>
  <c r="Y85" i="1" s="1"/>
  <c r="W79" i="1"/>
  <c r="W85" i="1" s="1"/>
  <c r="X85" i="1" s="1"/>
  <c r="V79" i="1"/>
  <c r="V85" i="1" s="1"/>
  <c r="T79" i="1"/>
  <c r="T85" i="1" s="1"/>
  <c r="S79" i="1"/>
  <c r="S85" i="1" s="1"/>
  <c r="Q79" i="1"/>
  <c r="Q85" i="1" s="1"/>
  <c r="R85" i="1" s="1"/>
  <c r="P79" i="1"/>
  <c r="P85" i="1" s="1"/>
  <c r="N79" i="1"/>
  <c r="N85" i="1" s="1"/>
  <c r="M79" i="1"/>
  <c r="M85" i="1" s="1"/>
  <c r="K79" i="1"/>
  <c r="K85" i="1" s="1"/>
  <c r="L85" i="1" s="1"/>
  <c r="J79" i="1"/>
  <c r="J85" i="1" s="1"/>
  <c r="H79" i="1"/>
  <c r="H85" i="1" s="1"/>
  <c r="G79" i="1"/>
  <c r="G85" i="1" s="1"/>
  <c r="E79" i="1"/>
  <c r="E85" i="1" s="1"/>
  <c r="F85" i="1" s="1"/>
  <c r="D79" i="1"/>
  <c r="D85" i="1" s="1"/>
  <c r="BV76" i="1"/>
  <c r="BU76" i="1"/>
  <c r="BW76" i="1" s="1"/>
  <c r="BS76" i="1"/>
  <c r="BT76" i="1" s="1"/>
  <c r="BR76" i="1"/>
  <c r="BP76" i="1"/>
  <c r="BO76" i="1"/>
  <c r="BQ76" i="1" s="1"/>
  <c r="BM76" i="1"/>
  <c r="BN76" i="1" s="1"/>
  <c r="BL76" i="1"/>
  <c r="BJ76" i="1"/>
  <c r="BI76" i="1"/>
  <c r="BK76" i="1" s="1"/>
  <c r="BG76" i="1"/>
  <c r="BH76" i="1" s="1"/>
  <c r="BF76" i="1"/>
  <c r="BD76" i="1"/>
  <c r="BE76" i="1" s="1"/>
  <c r="BC76" i="1"/>
  <c r="BA76" i="1"/>
  <c r="BB76" i="1" s="1"/>
  <c r="AZ76" i="1"/>
  <c r="AX76" i="1"/>
  <c r="AY76" i="1" s="1"/>
  <c r="AW76" i="1"/>
  <c r="AU76" i="1"/>
  <c r="AV76" i="1" s="1"/>
  <c r="AT76" i="1"/>
  <c r="AR76" i="1"/>
  <c r="AQ76" i="1"/>
  <c r="AS76" i="1" s="1"/>
  <c r="AO76" i="1"/>
  <c r="AP76" i="1" s="1"/>
  <c r="AN76" i="1"/>
  <c r="AL76" i="1"/>
  <c r="AK76" i="1"/>
  <c r="AM76" i="1" s="1"/>
  <c r="AI76" i="1"/>
  <c r="AJ76" i="1" s="1"/>
  <c r="AH76" i="1"/>
  <c r="AF76" i="1"/>
  <c r="AE76" i="1"/>
  <c r="AG76" i="1" s="1"/>
  <c r="AC76" i="1"/>
  <c r="AD76" i="1" s="1"/>
  <c r="AB76" i="1"/>
  <c r="Z76" i="1"/>
  <c r="Y76" i="1"/>
  <c r="AA76" i="1" s="1"/>
  <c r="W76" i="1"/>
  <c r="X76" i="1" s="1"/>
  <c r="V76" i="1"/>
  <c r="T76" i="1"/>
  <c r="S76" i="1"/>
  <c r="U76" i="1" s="1"/>
  <c r="Q76" i="1"/>
  <c r="R76" i="1" s="1"/>
  <c r="P76" i="1"/>
  <c r="N76" i="1"/>
  <c r="M76" i="1"/>
  <c r="O76" i="1" s="1"/>
  <c r="K76" i="1"/>
  <c r="L76" i="1" s="1"/>
  <c r="J76" i="1"/>
  <c r="H76" i="1"/>
  <c r="G76" i="1"/>
  <c r="I76" i="1" s="1"/>
  <c r="E76" i="1"/>
  <c r="F76" i="1" s="1"/>
  <c r="D76" i="1"/>
  <c r="BV75" i="1"/>
  <c r="BU75" i="1"/>
  <c r="BW75" i="1" s="1"/>
  <c r="BS75" i="1"/>
  <c r="BT75" i="1" s="1"/>
  <c r="BR75" i="1"/>
  <c r="BP75" i="1"/>
  <c r="BO75" i="1"/>
  <c r="BQ75" i="1" s="1"/>
  <c r="BM75" i="1"/>
  <c r="BN75" i="1" s="1"/>
  <c r="BL75" i="1"/>
  <c r="BJ75" i="1"/>
  <c r="BI75" i="1"/>
  <c r="BK75" i="1" s="1"/>
  <c r="BG75" i="1"/>
  <c r="BH75" i="1" s="1"/>
  <c r="BF75" i="1"/>
  <c r="BD75" i="1"/>
  <c r="BC75" i="1"/>
  <c r="BE75" i="1" s="1"/>
  <c r="BA75" i="1"/>
  <c r="BB75" i="1" s="1"/>
  <c r="AZ75" i="1"/>
  <c r="AX75" i="1"/>
  <c r="AW75" i="1"/>
  <c r="AY75" i="1" s="1"/>
  <c r="AU75" i="1"/>
  <c r="AV75" i="1" s="1"/>
  <c r="AT75" i="1"/>
  <c r="AR75" i="1"/>
  <c r="AQ75" i="1"/>
  <c r="AS75" i="1" s="1"/>
  <c r="AO75" i="1"/>
  <c r="AP75" i="1" s="1"/>
  <c r="AN75" i="1"/>
  <c r="AL75" i="1"/>
  <c r="AK75" i="1"/>
  <c r="AM75" i="1" s="1"/>
  <c r="AI75" i="1"/>
  <c r="AJ75" i="1" s="1"/>
  <c r="AH75" i="1"/>
  <c r="AF75" i="1"/>
  <c r="AE75" i="1"/>
  <c r="AG75" i="1" s="1"/>
  <c r="AC75" i="1"/>
  <c r="AD75" i="1" s="1"/>
  <c r="AB75" i="1"/>
  <c r="Z75" i="1"/>
  <c r="Y75" i="1"/>
  <c r="AA75" i="1" s="1"/>
  <c r="W75" i="1"/>
  <c r="X75" i="1" s="1"/>
  <c r="V75" i="1"/>
  <c r="T75" i="1"/>
  <c r="S75" i="1"/>
  <c r="U75" i="1" s="1"/>
  <c r="Q75" i="1"/>
  <c r="R75" i="1" s="1"/>
  <c r="P75" i="1"/>
  <c r="N75" i="1"/>
  <c r="M75" i="1"/>
  <c r="O75" i="1" s="1"/>
  <c r="K75" i="1"/>
  <c r="L75" i="1" s="1"/>
  <c r="J75" i="1"/>
  <c r="H75" i="1"/>
  <c r="G75" i="1"/>
  <c r="I75" i="1" s="1"/>
  <c r="E75" i="1"/>
  <c r="F75" i="1" s="1"/>
  <c r="D75" i="1"/>
  <c r="BV74" i="1"/>
  <c r="BU74" i="1"/>
  <c r="BW74" i="1" s="1"/>
  <c r="BS74" i="1"/>
  <c r="BT74" i="1" s="1"/>
  <c r="BR74" i="1"/>
  <c r="BP74" i="1"/>
  <c r="BO74" i="1"/>
  <c r="BQ74" i="1" s="1"/>
  <c r="BM74" i="1"/>
  <c r="BN74" i="1" s="1"/>
  <c r="BL74" i="1"/>
  <c r="BJ74" i="1"/>
  <c r="BI74" i="1"/>
  <c r="BK74" i="1" s="1"/>
  <c r="BG74" i="1"/>
  <c r="BH74" i="1" s="1"/>
  <c r="BF74" i="1"/>
  <c r="BD74" i="1"/>
  <c r="BC74" i="1"/>
  <c r="BE74" i="1" s="1"/>
  <c r="BA74" i="1"/>
  <c r="BB74" i="1" s="1"/>
  <c r="AZ74" i="1"/>
  <c r="AX74" i="1"/>
  <c r="AW74" i="1"/>
  <c r="AY74" i="1" s="1"/>
  <c r="AU74" i="1"/>
  <c r="AV74" i="1" s="1"/>
  <c r="AT74" i="1"/>
  <c r="AR74" i="1"/>
  <c r="AQ74" i="1"/>
  <c r="AS74" i="1" s="1"/>
  <c r="AO74" i="1"/>
  <c r="AP74" i="1" s="1"/>
  <c r="AN74" i="1"/>
  <c r="AL74" i="1"/>
  <c r="AK74" i="1"/>
  <c r="AM74" i="1" s="1"/>
  <c r="AI74" i="1"/>
  <c r="AJ74" i="1" s="1"/>
  <c r="AH74" i="1"/>
  <c r="AF74" i="1"/>
  <c r="AE74" i="1"/>
  <c r="AG74" i="1" s="1"/>
  <c r="AC74" i="1"/>
  <c r="AD74" i="1" s="1"/>
  <c r="AB74" i="1"/>
  <c r="Z74" i="1"/>
  <c r="Y74" i="1"/>
  <c r="AA74" i="1" s="1"/>
  <c r="W74" i="1"/>
  <c r="X74" i="1" s="1"/>
  <c r="V74" i="1"/>
  <c r="T74" i="1"/>
  <c r="S74" i="1"/>
  <c r="U74" i="1" s="1"/>
  <c r="Q74" i="1"/>
  <c r="R74" i="1" s="1"/>
  <c r="P74" i="1"/>
  <c r="N74" i="1"/>
  <c r="M74" i="1"/>
  <c r="O74" i="1" s="1"/>
  <c r="K74" i="1"/>
  <c r="L74" i="1" s="1"/>
  <c r="J74" i="1"/>
  <c r="H74" i="1"/>
  <c r="G74" i="1"/>
  <c r="I74" i="1" s="1"/>
  <c r="E74" i="1"/>
  <c r="F74" i="1" s="1"/>
  <c r="D74" i="1"/>
  <c r="BV73" i="1"/>
  <c r="BU73" i="1"/>
  <c r="BW73" i="1" s="1"/>
  <c r="BS73" i="1"/>
  <c r="BT73" i="1" s="1"/>
  <c r="BR73" i="1"/>
  <c r="BP73" i="1"/>
  <c r="BO73" i="1"/>
  <c r="BQ73" i="1" s="1"/>
  <c r="BM73" i="1"/>
  <c r="BN73" i="1" s="1"/>
  <c r="BL73" i="1"/>
  <c r="BJ73" i="1"/>
  <c r="BI73" i="1"/>
  <c r="BK73" i="1" s="1"/>
  <c r="BG73" i="1"/>
  <c r="BH73" i="1" s="1"/>
  <c r="BF73" i="1"/>
  <c r="BD73" i="1"/>
  <c r="BC73" i="1"/>
  <c r="BE73" i="1" s="1"/>
  <c r="BA73" i="1"/>
  <c r="BB73" i="1" s="1"/>
  <c r="AZ73" i="1"/>
  <c r="AX73" i="1"/>
  <c r="AW73" i="1"/>
  <c r="AY73" i="1" s="1"/>
  <c r="AU73" i="1"/>
  <c r="AV73" i="1" s="1"/>
  <c r="AT73" i="1"/>
  <c r="AR73" i="1"/>
  <c r="AQ73" i="1"/>
  <c r="AS73" i="1" s="1"/>
  <c r="AO73" i="1"/>
  <c r="AP73" i="1" s="1"/>
  <c r="AN73" i="1"/>
  <c r="AL73" i="1"/>
  <c r="AK73" i="1"/>
  <c r="AM73" i="1" s="1"/>
  <c r="AI73" i="1"/>
  <c r="AJ73" i="1" s="1"/>
  <c r="AH73" i="1"/>
  <c r="AF73" i="1"/>
  <c r="AE73" i="1"/>
  <c r="AG73" i="1" s="1"/>
  <c r="AC73" i="1"/>
  <c r="AD73" i="1" s="1"/>
  <c r="AB73" i="1"/>
  <c r="Z73" i="1"/>
  <c r="Y73" i="1"/>
  <c r="AA73" i="1" s="1"/>
  <c r="W73" i="1"/>
  <c r="X73" i="1" s="1"/>
  <c r="V73" i="1"/>
  <c r="T73" i="1"/>
  <c r="S73" i="1"/>
  <c r="U73" i="1" s="1"/>
  <c r="Q73" i="1"/>
  <c r="R73" i="1" s="1"/>
  <c r="P73" i="1"/>
  <c r="N73" i="1"/>
  <c r="M73" i="1"/>
  <c r="O73" i="1" s="1"/>
  <c r="K73" i="1"/>
  <c r="L73" i="1" s="1"/>
  <c r="J73" i="1"/>
  <c r="H73" i="1"/>
  <c r="G73" i="1"/>
  <c r="I73" i="1" s="1"/>
  <c r="E73" i="1"/>
  <c r="F73" i="1" s="1"/>
  <c r="D73" i="1"/>
  <c r="BV72" i="1"/>
  <c r="BU72" i="1"/>
  <c r="BW72" i="1" s="1"/>
  <c r="BS72" i="1"/>
  <c r="BT72" i="1" s="1"/>
  <c r="BR72" i="1"/>
  <c r="BP72" i="1"/>
  <c r="BO72" i="1"/>
  <c r="BQ72" i="1" s="1"/>
  <c r="BM72" i="1"/>
  <c r="BN72" i="1" s="1"/>
  <c r="BL72" i="1"/>
  <c r="BJ72" i="1"/>
  <c r="BI72" i="1"/>
  <c r="BK72" i="1" s="1"/>
  <c r="BG72" i="1"/>
  <c r="BH72" i="1" s="1"/>
  <c r="BF72" i="1"/>
  <c r="BD72" i="1"/>
  <c r="BC72" i="1"/>
  <c r="BE72" i="1" s="1"/>
  <c r="BA72" i="1"/>
  <c r="BB72" i="1" s="1"/>
  <c r="AZ72" i="1"/>
  <c r="AX72" i="1"/>
  <c r="AW72" i="1"/>
  <c r="AY72" i="1" s="1"/>
  <c r="AU72" i="1"/>
  <c r="AV72" i="1" s="1"/>
  <c r="AT72" i="1"/>
  <c r="AR72" i="1"/>
  <c r="AQ72" i="1"/>
  <c r="AS72" i="1" s="1"/>
  <c r="AO72" i="1"/>
  <c r="AP72" i="1" s="1"/>
  <c r="AN72" i="1"/>
  <c r="AL72" i="1"/>
  <c r="AK72" i="1"/>
  <c r="AM72" i="1" s="1"/>
  <c r="AI72" i="1"/>
  <c r="AJ72" i="1" s="1"/>
  <c r="AH72" i="1"/>
  <c r="AF72" i="1"/>
  <c r="AE72" i="1"/>
  <c r="AG72" i="1" s="1"/>
  <c r="AC72" i="1"/>
  <c r="AD72" i="1" s="1"/>
  <c r="AB72" i="1"/>
  <c r="Z72" i="1"/>
  <c r="Y72" i="1"/>
  <c r="AA72" i="1" s="1"/>
  <c r="W72" i="1"/>
  <c r="X72" i="1" s="1"/>
  <c r="V72" i="1"/>
  <c r="T72" i="1"/>
  <c r="S72" i="1"/>
  <c r="U72" i="1" s="1"/>
  <c r="Q72" i="1"/>
  <c r="R72" i="1" s="1"/>
  <c r="P72" i="1"/>
  <c r="N72" i="1"/>
  <c r="M72" i="1"/>
  <c r="O72" i="1" s="1"/>
  <c r="K72" i="1"/>
  <c r="L72" i="1" s="1"/>
  <c r="J72" i="1"/>
  <c r="H72" i="1"/>
  <c r="G72" i="1"/>
  <c r="I72" i="1" s="1"/>
  <c r="E72" i="1"/>
  <c r="F72" i="1" s="1"/>
  <c r="D72" i="1"/>
  <c r="BV71" i="1"/>
  <c r="BU71" i="1"/>
  <c r="BW71" i="1" s="1"/>
  <c r="BS71" i="1"/>
  <c r="BT71" i="1" s="1"/>
  <c r="BR71" i="1"/>
  <c r="BP71" i="1"/>
  <c r="BO71" i="1"/>
  <c r="BQ71" i="1" s="1"/>
  <c r="BM71" i="1"/>
  <c r="BN71" i="1" s="1"/>
  <c r="BL71" i="1"/>
  <c r="BJ71" i="1"/>
  <c r="BI71" i="1"/>
  <c r="BK71" i="1" s="1"/>
  <c r="BG71" i="1"/>
  <c r="BH71" i="1" s="1"/>
  <c r="BF71" i="1"/>
  <c r="BD71" i="1"/>
  <c r="BC71" i="1"/>
  <c r="BE71" i="1" s="1"/>
  <c r="BA71" i="1"/>
  <c r="BB71" i="1" s="1"/>
  <c r="AZ71" i="1"/>
  <c r="AX71" i="1"/>
  <c r="AW71" i="1"/>
  <c r="AY71" i="1" s="1"/>
  <c r="AU71" i="1"/>
  <c r="AV71" i="1" s="1"/>
  <c r="AT71" i="1"/>
  <c r="AR71" i="1"/>
  <c r="AQ71" i="1"/>
  <c r="AS71" i="1" s="1"/>
  <c r="AO71" i="1"/>
  <c r="AP71" i="1" s="1"/>
  <c r="AN71" i="1"/>
  <c r="AL71" i="1"/>
  <c r="AK71" i="1"/>
  <c r="AM71" i="1" s="1"/>
  <c r="AI71" i="1"/>
  <c r="AJ71" i="1" s="1"/>
  <c r="AH71" i="1"/>
  <c r="AF71" i="1"/>
  <c r="AE71" i="1"/>
  <c r="AG71" i="1" s="1"/>
  <c r="AC71" i="1"/>
  <c r="AD71" i="1" s="1"/>
  <c r="AB71" i="1"/>
  <c r="Z71" i="1"/>
  <c r="Y71" i="1"/>
  <c r="AA71" i="1" s="1"/>
  <c r="W71" i="1"/>
  <c r="X71" i="1" s="1"/>
  <c r="V71" i="1"/>
  <c r="T71" i="1"/>
  <c r="S71" i="1"/>
  <c r="U71" i="1" s="1"/>
  <c r="Q71" i="1"/>
  <c r="R71" i="1" s="1"/>
  <c r="P71" i="1"/>
  <c r="N71" i="1"/>
  <c r="M71" i="1"/>
  <c r="O71" i="1" s="1"/>
  <c r="K71" i="1"/>
  <c r="L71" i="1" s="1"/>
  <c r="J71" i="1"/>
  <c r="H71" i="1"/>
  <c r="G71" i="1"/>
  <c r="I71" i="1" s="1"/>
  <c r="E71" i="1"/>
  <c r="F71" i="1" s="1"/>
  <c r="D71" i="1"/>
  <c r="BV70" i="1"/>
  <c r="BU70" i="1"/>
  <c r="BW70" i="1" s="1"/>
  <c r="BS70" i="1"/>
  <c r="BT70" i="1" s="1"/>
  <c r="BR70" i="1"/>
  <c r="BP70" i="1"/>
  <c r="BO70" i="1"/>
  <c r="BQ70" i="1" s="1"/>
  <c r="BM70" i="1"/>
  <c r="BN70" i="1" s="1"/>
  <c r="BL70" i="1"/>
  <c r="BJ70" i="1"/>
  <c r="BI70" i="1"/>
  <c r="BK70" i="1" s="1"/>
  <c r="BG70" i="1"/>
  <c r="BH70" i="1" s="1"/>
  <c r="BF70" i="1"/>
  <c r="BD70" i="1"/>
  <c r="BC70" i="1"/>
  <c r="BE70" i="1" s="1"/>
  <c r="BA70" i="1"/>
  <c r="BB70" i="1" s="1"/>
  <c r="AZ70" i="1"/>
  <c r="AX70" i="1"/>
  <c r="AW70" i="1"/>
  <c r="AY70" i="1" s="1"/>
  <c r="AU70" i="1"/>
  <c r="AV70" i="1" s="1"/>
  <c r="AT70" i="1"/>
  <c r="AR70" i="1"/>
  <c r="AQ70" i="1"/>
  <c r="AS70" i="1" s="1"/>
  <c r="AO70" i="1"/>
  <c r="AP70" i="1" s="1"/>
  <c r="AN70" i="1"/>
  <c r="AL70" i="1"/>
  <c r="AK70" i="1"/>
  <c r="AM70" i="1" s="1"/>
  <c r="AI70" i="1"/>
  <c r="AJ70" i="1" s="1"/>
  <c r="AH70" i="1"/>
  <c r="AF70" i="1"/>
  <c r="AE70" i="1"/>
  <c r="AG70" i="1" s="1"/>
  <c r="AC70" i="1"/>
  <c r="AD70" i="1" s="1"/>
  <c r="AB70" i="1"/>
  <c r="Z70" i="1"/>
  <c r="Y70" i="1"/>
  <c r="AA70" i="1" s="1"/>
  <c r="W70" i="1"/>
  <c r="X70" i="1" s="1"/>
  <c r="V70" i="1"/>
  <c r="T70" i="1"/>
  <c r="S70" i="1"/>
  <c r="U70" i="1" s="1"/>
  <c r="Q70" i="1"/>
  <c r="R70" i="1" s="1"/>
  <c r="P70" i="1"/>
  <c r="N70" i="1"/>
  <c r="M70" i="1"/>
  <c r="O70" i="1" s="1"/>
  <c r="K70" i="1"/>
  <c r="L70" i="1" s="1"/>
  <c r="J70" i="1"/>
  <c r="H70" i="1"/>
  <c r="G70" i="1"/>
  <c r="I70" i="1" s="1"/>
  <c r="E70" i="1"/>
  <c r="F70" i="1" s="1"/>
  <c r="D70" i="1"/>
  <c r="BV69" i="1"/>
  <c r="BV77" i="1" s="1"/>
  <c r="BU69" i="1"/>
  <c r="BU77" i="1" s="1"/>
  <c r="BS69" i="1"/>
  <c r="BR69" i="1"/>
  <c r="BR77" i="1" s="1"/>
  <c r="BP69" i="1"/>
  <c r="BP77" i="1" s="1"/>
  <c r="BO69" i="1"/>
  <c r="BO77" i="1" s="1"/>
  <c r="BM69" i="1"/>
  <c r="BL69" i="1"/>
  <c r="BL77" i="1" s="1"/>
  <c r="BJ69" i="1"/>
  <c r="BJ77" i="1" s="1"/>
  <c r="BI69" i="1"/>
  <c r="BI77" i="1" s="1"/>
  <c r="BG69" i="1"/>
  <c r="BF69" i="1"/>
  <c r="BF77" i="1" s="1"/>
  <c r="BD69" i="1"/>
  <c r="BD77" i="1" s="1"/>
  <c r="BE77" i="1" s="1"/>
  <c r="BC69" i="1"/>
  <c r="BC77" i="1" s="1"/>
  <c r="BA69" i="1"/>
  <c r="AZ69" i="1"/>
  <c r="AZ77" i="1" s="1"/>
  <c r="AX69" i="1"/>
  <c r="AX77" i="1" s="1"/>
  <c r="AW69" i="1"/>
  <c r="AW77" i="1" s="1"/>
  <c r="AU69" i="1"/>
  <c r="AT69" i="1"/>
  <c r="AT77" i="1" s="1"/>
  <c r="AR69" i="1"/>
  <c r="AR77" i="1" s="1"/>
  <c r="AS77" i="1" s="1"/>
  <c r="AQ69" i="1"/>
  <c r="AQ77" i="1" s="1"/>
  <c r="AO69" i="1"/>
  <c r="AN69" i="1"/>
  <c r="AN77" i="1" s="1"/>
  <c r="AL69" i="1"/>
  <c r="AL77" i="1" s="1"/>
  <c r="AK69" i="1"/>
  <c r="AK77" i="1" s="1"/>
  <c r="AI69" i="1"/>
  <c r="AH69" i="1"/>
  <c r="AH77" i="1" s="1"/>
  <c r="AF69" i="1"/>
  <c r="AF77" i="1" s="1"/>
  <c r="AG77" i="1" s="1"/>
  <c r="AE69" i="1"/>
  <c r="AE77" i="1" s="1"/>
  <c r="AC69" i="1"/>
  <c r="AB69" i="1"/>
  <c r="AB77" i="1" s="1"/>
  <c r="Z69" i="1"/>
  <c r="Z77" i="1" s="1"/>
  <c r="Y69" i="1"/>
  <c r="Y77" i="1" s="1"/>
  <c r="W69" i="1"/>
  <c r="V69" i="1"/>
  <c r="V77" i="1" s="1"/>
  <c r="T69" i="1"/>
  <c r="T77" i="1" s="1"/>
  <c r="U77" i="1" s="1"/>
  <c r="S69" i="1"/>
  <c r="S77" i="1" s="1"/>
  <c r="Q69" i="1"/>
  <c r="P69" i="1"/>
  <c r="P77" i="1" s="1"/>
  <c r="N69" i="1"/>
  <c r="N77" i="1" s="1"/>
  <c r="M69" i="1"/>
  <c r="M77" i="1" s="1"/>
  <c r="K69" i="1"/>
  <c r="J69" i="1"/>
  <c r="J77" i="1" s="1"/>
  <c r="H69" i="1"/>
  <c r="H77" i="1" s="1"/>
  <c r="I77" i="1" s="1"/>
  <c r="G69" i="1"/>
  <c r="G77" i="1" s="1"/>
  <c r="E69" i="1"/>
  <c r="D69" i="1"/>
  <c r="D77" i="1" s="1"/>
  <c r="BV67" i="1"/>
  <c r="BU67" i="1"/>
  <c r="BW67" i="1" s="1"/>
  <c r="BS67" i="1"/>
  <c r="BT67" i="1" s="1"/>
  <c r="BR67" i="1"/>
  <c r="BP67" i="1"/>
  <c r="BO67" i="1"/>
  <c r="BQ67" i="1" s="1"/>
  <c r="BM67" i="1"/>
  <c r="BN67" i="1" s="1"/>
  <c r="BL67" i="1"/>
  <c r="BJ67" i="1"/>
  <c r="BI67" i="1"/>
  <c r="BK67" i="1" s="1"/>
  <c r="BG67" i="1"/>
  <c r="BH67" i="1" s="1"/>
  <c r="BF67" i="1"/>
  <c r="BD67" i="1"/>
  <c r="BC67" i="1"/>
  <c r="BE67" i="1" s="1"/>
  <c r="BA67" i="1"/>
  <c r="BB67" i="1" s="1"/>
  <c r="AZ67" i="1"/>
  <c r="AX67" i="1"/>
  <c r="AW67" i="1"/>
  <c r="AY67" i="1" s="1"/>
  <c r="AU67" i="1"/>
  <c r="AV67" i="1" s="1"/>
  <c r="AT67" i="1"/>
  <c r="AR67" i="1"/>
  <c r="AQ67" i="1"/>
  <c r="AS67" i="1" s="1"/>
  <c r="AO67" i="1"/>
  <c r="AP67" i="1" s="1"/>
  <c r="AN67" i="1"/>
  <c r="AL67" i="1"/>
  <c r="AK67" i="1"/>
  <c r="AM67" i="1" s="1"/>
  <c r="AI67" i="1"/>
  <c r="AJ67" i="1" s="1"/>
  <c r="AH67" i="1"/>
  <c r="AF67" i="1"/>
  <c r="AE67" i="1"/>
  <c r="AG67" i="1" s="1"/>
  <c r="AC67" i="1"/>
  <c r="AD67" i="1" s="1"/>
  <c r="AB67" i="1"/>
  <c r="Z67" i="1"/>
  <c r="Y67" i="1"/>
  <c r="AA67" i="1" s="1"/>
  <c r="W67" i="1"/>
  <c r="X67" i="1" s="1"/>
  <c r="V67" i="1"/>
  <c r="T67" i="1"/>
  <c r="S67" i="1"/>
  <c r="U67" i="1" s="1"/>
  <c r="Q67" i="1"/>
  <c r="R67" i="1" s="1"/>
  <c r="P67" i="1"/>
  <c r="N67" i="1"/>
  <c r="M67" i="1"/>
  <c r="O67" i="1" s="1"/>
  <c r="K67" i="1"/>
  <c r="L67" i="1" s="1"/>
  <c r="J67" i="1"/>
  <c r="H67" i="1"/>
  <c r="G67" i="1"/>
  <c r="I67" i="1" s="1"/>
  <c r="E67" i="1"/>
  <c r="F67" i="1" s="1"/>
  <c r="D67" i="1"/>
  <c r="BV66" i="1"/>
  <c r="BU66" i="1"/>
  <c r="BW66" i="1" s="1"/>
  <c r="BS66" i="1"/>
  <c r="BT66" i="1" s="1"/>
  <c r="BR66" i="1"/>
  <c r="BP66" i="1"/>
  <c r="BO66" i="1"/>
  <c r="BQ66" i="1" s="1"/>
  <c r="BM66" i="1"/>
  <c r="BN66" i="1" s="1"/>
  <c r="BL66" i="1"/>
  <c r="BJ66" i="1"/>
  <c r="BI66" i="1"/>
  <c r="BK66" i="1" s="1"/>
  <c r="BG66" i="1"/>
  <c r="BF66" i="1"/>
  <c r="BD66" i="1"/>
  <c r="BE66" i="1" s="1"/>
  <c r="BC66" i="1"/>
  <c r="BA66" i="1"/>
  <c r="AZ66" i="1"/>
  <c r="BB66" i="1" s="1"/>
  <c r="AX66" i="1"/>
  <c r="AY66" i="1" s="1"/>
  <c r="AW66" i="1"/>
  <c r="AU66" i="1"/>
  <c r="AT66" i="1"/>
  <c r="AV66" i="1" s="1"/>
  <c r="AR66" i="1"/>
  <c r="AS66" i="1" s="1"/>
  <c r="AQ66" i="1"/>
  <c r="AO66" i="1"/>
  <c r="AN66" i="1"/>
  <c r="AP66" i="1" s="1"/>
  <c r="AL66" i="1"/>
  <c r="AM66" i="1" s="1"/>
  <c r="AK66" i="1"/>
  <c r="AI66" i="1"/>
  <c r="AH66" i="1"/>
  <c r="AJ66" i="1" s="1"/>
  <c r="AF66" i="1"/>
  <c r="AG66" i="1" s="1"/>
  <c r="AE66" i="1"/>
  <c r="AC66" i="1"/>
  <c r="AB66" i="1"/>
  <c r="AD66" i="1" s="1"/>
  <c r="Z66" i="1"/>
  <c r="AA66" i="1" s="1"/>
  <c r="Y66" i="1"/>
  <c r="W66" i="1"/>
  <c r="V66" i="1"/>
  <c r="X66" i="1" s="1"/>
  <c r="T66" i="1"/>
  <c r="U66" i="1" s="1"/>
  <c r="S66" i="1"/>
  <c r="Q66" i="1"/>
  <c r="P66" i="1"/>
  <c r="R66" i="1" s="1"/>
  <c r="N66" i="1"/>
  <c r="O66" i="1" s="1"/>
  <c r="M66" i="1"/>
  <c r="K66" i="1"/>
  <c r="J66" i="1"/>
  <c r="L66" i="1" s="1"/>
  <c r="H66" i="1"/>
  <c r="I66" i="1" s="1"/>
  <c r="G66" i="1"/>
  <c r="E66" i="1"/>
  <c r="D66" i="1"/>
  <c r="F66" i="1" s="1"/>
  <c r="BV65" i="1"/>
  <c r="BW65" i="1" s="1"/>
  <c r="BU65" i="1"/>
  <c r="BS65" i="1"/>
  <c r="BR65" i="1"/>
  <c r="BT65" i="1" s="1"/>
  <c r="BP65" i="1"/>
  <c r="BQ65" i="1" s="1"/>
  <c r="BO65" i="1"/>
  <c r="BM65" i="1"/>
  <c r="BL65" i="1"/>
  <c r="BN65" i="1" s="1"/>
  <c r="BJ65" i="1"/>
  <c r="BK65" i="1" s="1"/>
  <c r="BI65" i="1"/>
  <c r="BG65" i="1"/>
  <c r="BF65" i="1"/>
  <c r="BH65" i="1" s="1"/>
  <c r="BD65" i="1"/>
  <c r="BE65" i="1" s="1"/>
  <c r="BC65" i="1"/>
  <c r="BA65" i="1"/>
  <c r="AZ65" i="1"/>
  <c r="BB65" i="1" s="1"/>
  <c r="AW65" i="1"/>
  <c r="AY65" i="1" s="1"/>
  <c r="AU65" i="1"/>
  <c r="AV65" i="1" s="1"/>
  <c r="AT65" i="1"/>
  <c r="AR65" i="1"/>
  <c r="AQ65" i="1"/>
  <c r="AS65" i="1" s="1"/>
  <c r="AO65" i="1"/>
  <c r="AP65" i="1" s="1"/>
  <c r="AN65" i="1"/>
  <c r="AL65" i="1"/>
  <c r="AK65" i="1"/>
  <c r="AM65" i="1" s="1"/>
  <c r="AI65" i="1"/>
  <c r="AJ65" i="1" s="1"/>
  <c r="AH65" i="1"/>
  <c r="AF65" i="1"/>
  <c r="AE65" i="1"/>
  <c r="AG65" i="1" s="1"/>
  <c r="AC65" i="1"/>
  <c r="AD65" i="1" s="1"/>
  <c r="AB65" i="1"/>
  <c r="Z65" i="1"/>
  <c r="Y65" i="1"/>
  <c r="AA65" i="1" s="1"/>
  <c r="W65" i="1"/>
  <c r="X65" i="1" s="1"/>
  <c r="V65" i="1"/>
  <c r="T65" i="1"/>
  <c r="S65" i="1"/>
  <c r="U65" i="1" s="1"/>
  <c r="Q65" i="1"/>
  <c r="R65" i="1" s="1"/>
  <c r="P65" i="1"/>
  <c r="N65" i="1"/>
  <c r="M65" i="1"/>
  <c r="O65" i="1" s="1"/>
  <c r="K65" i="1"/>
  <c r="L65" i="1" s="1"/>
  <c r="J65" i="1"/>
  <c r="H65" i="1"/>
  <c r="G65" i="1"/>
  <c r="I65" i="1" s="1"/>
  <c r="E65" i="1"/>
  <c r="F65" i="1" s="1"/>
  <c r="D65" i="1"/>
  <c r="BV64" i="1"/>
  <c r="BU64" i="1"/>
  <c r="BW64" i="1" s="1"/>
  <c r="BS64" i="1"/>
  <c r="BT64" i="1" s="1"/>
  <c r="BR64" i="1"/>
  <c r="BP64" i="1"/>
  <c r="BO64" i="1"/>
  <c r="BQ64" i="1" s="1"/>
  <c r="BM64" i="1"/>
  <c r="BN64" i="1" s="1"/>
  <c r="BL64" i="1"/>
  <c r="BJ64" i="1"/>
  <c r="BI64" i="1"/>
  <c r="BK64" i="1" s="1"/>
  <c r="BG64" i="1"/>
  <c r="BH64" i="1" s="1"/>
  <c r="BF64" i="1"/>
  <c r="BD64" i="1"/>
  <c r="BC64" i="1"/>
  <c r="BE64" i="1" s="1"/>
  <c r="BA64" i="1"/>
  <c r="BB64" i="1" s="1"/>
  <c r="AZ64" i="1"/>
  <c r="AY64" i="1"/>
  <c r="AW64" i="1"/>
  <c r="AU64" i="1"/>
  <c r="AT64" i="1"/>
  <c r="AV64" i="1" s="1"/>
  <c r="AR64" i="1"/>
  <c r="AS64" i="1" s="1"/>
  <c r="AQ64" i="1"/>
  <c r="AO64" i="1"/>
  <c r="AN64" i="1"/>
  <c r="AP64" i="1" s="1"/>
  <c r="AL64" i="1"/>
  <c r="AM64" i="1" s="1"/>
  <c r="AK64" i="1"/>
  <c r="AI64" i="1"/>
  <c r="AH64" i="1"/>
  <c r="AJ64" i="1" s="1"/>
  <c r="AF64" i="1"/>
  <c r="AG64" i="1" s="1"/>
  <c r="AE64" i="1"/>
  <c r="AC64" i="1"/>
  <c r="AB64" i="1"/>
  <c r="AD64" i="1" s="1"/>
  <c r="Z64" i="1"/>
  <c r="AA64" i="1" s="1"/>
  <c r="Y64" i="1"/>
  <c r="W64" i="1"/>
  <c r="V64" i="1"/>
  <c r="X64" i="1" s="1"/>
  <c r="T64" i="1"/>
  <c r="U64" i="1" s="1"/>
  <c r="S64" i="1"/>
  <c r="Q64" i="1"/>
  <c r="P64" i="1"/>
  <c r="R64" i="1" s="1"/>
  <c r="N64" i="1"/>
  <c r="O64" i="1" s="1"/>
  <c r="M64" i="1"/>
  <c r="K64" i="1"/>
  <c r="J64" i="1"/>
  <c r="L64" i="1" s="1"/>
  <c r="H64" i="1"/>
  <c r="I64" i="1" s="1"/>
  <c r="G64" i="1"/>
  <c r="E64" i="1"/>
  <c r="D64" i="1"/>
  <c r="F64" i="1" s="1"/>
  <c r="BV63" i="1"/>
  <c r="BW63" i="1" s="1"/>
  <c r="BU63" i="1"/>
  <c r="BS63" i="1"/>
  <c r="BR63" i="1"/>
  <c r="BT63" i="1" s="1"/>
  <c r="BP63" i="1"/>
  <c r="BQ63" i="1" s="1"/>
  <c r="BO63" i="1"/>
  <c r="BM63" i="1"/>
  <c r="BL63" i="1"/>
  <c r="BN63" i="1" s="1"/>
  <c r="BJ63" i="1"/>
  <c r="BK63" i="1" s="1"/>
  <c r="BI63" i="1"/>
  <c r="BG63" i="1"/>
  <c r="BF63" i="1"/>
  <c r="BH63" i="1" s="1"/>
  <c r="BD63" i="1"/>
  <c r="BE63" i="1" s="1"/>
  <c r="BC63" i="1"/>
  <c r="BA63" i="1"/>
  <c r="AZ63" i="1"/>
  <c r="BB63" i="1" s="1"/>
  <c r="AX63" i="1"/>
  <c r="AY63" i="1" s="1"/>
  <c r="AW63" i="1"/>
  <c r="AU63" i="1"/>
  <c r="AT63" i="1"/>
  <c r="AV63" i="1" s="1"/>
  <c r="AR63" i="1"/>
  <c r="AS63" i="1" s="1"/>
  <c r="AQ63" i="1"/>
  <c r="AO63" i="1"/>
  <c r="AN63" i="1"/>
  <c r="AP63" i="1" s="1"/>
  <c r="AL63" i="1"/>
  <c r="AM63" i="1" s="1"/>
  <c r="AK63" i="1"/>
  <c r="AI63" i="1"/>
  <c r="AH63" i="1"/>
  <c r="AJ63" i="1" s="1"/>
  <c r="AF63" i="1"/>
  <c r="AG63" i="1" s="1"/>
  <c r="AE63" i="1"/>
  <c r="AC63" i="1"/>
  <c r="AB63" i="1"/>
  <c r="AD63" i="1" s="1"/>
  <c r="Z63" i="1"/>
  <c r="AA63" i="1" s="1"/>
  <c r="Y63" i="1"/>
  <c r="W63" i="1"/>
  <c r="V63" i="1"/>
  <c r="X63" i="1" s="1"/>
  <c r="T63" i="1"/>
  <c r="U63" i="1" s="1"/>
  <c r="S63" i="1"/>
  <c r="Q63" i="1"/>
  <c r="P63" i="1"/>
  <c r="R63" i="1" s="1"/>
  <c r="N63" i="1"/>
  <c r="O63" i="1" s="1"/>
  <c r="M63" i="1"/>
  <c r="K63" i="1"/>
  <c r="J63" i="1"/>
  <c r="L63" i="1" s="1"/>
  <c r="H63" i="1"/>
  <c r="I63" i="1" s="1"/>
  <c r="G63" i="1"/>
  <c r="E63" i="1"/>
  <c r="D63" i="1"/>
  <c r="F63" i="1" s="1"/>
  <c r="BV62" i="1"/>
  <c r="BW62" i="1" s="1"/>
  <c r="BU62" i="1"/>
  <c r="BS62" i="1"/>
  <c r="BR62" i="1"/>
  <c r="BT62" i="1" s="1"/>
  <c r="BP62" i="1"/>
  <c r="BQ62" i="1" s="1"/>
  <c r="BO62" i="1"/>
  <c r="BM62" i="1"/>
  <c r="BL62" i="1"/>
  <c r="BN62" i="1" s="1"/>
  <c r="BJ62" i="1"/>
  <c r="BK62" i="1" s="1"/>
  <c r="BI62" i="1"/>
  <c r="BG62" i="1"/>
  <c r="BF62" i="1"/>
  <c r="BH62" i="1" s="1"/>
  <c r="BD62" i="1"/>
  <c r="BE62" i="1" s="1"/>
  <c r="BC62" i="1"/>
  <c r="BA62" i="1"/>
  <c r="AZ62" i="1"/>
  <c r="BB62" i="1" s="1"/>
  <c r="AX62" i="1"/>
  <c r="AY62" i="1" s="1"/>
  <c r="AW62" i="1"/>
  <c r="AU62" i="1"/>
  <c r="AT62" i="1"/>
  <c r="AV62" i="1" s="1"/>
  <c r="AR62" i="1"/>
  <c r="AS62" i="1" s="1"/>
  <c r="AQ62" i="1"/>
  <c r="AO62" i="1"/>
  <c r="AN62" i="1"/>
  <c r="AP62" i="1" s="1"/>
  <c r="AL62" i="1"/>
  <c r="AM62" i="1" s="1"/>
  <c r="AK62" i="1"/>
  <c r="AI62" i="1"/>
  <c r="AH62" i="1"/>
  <c r="AJ62" i="1" s="1"/>
  <c r="AF62" i="1"/>
  <c r="AG62" i="1" s="1"/>
  <c r="AE62" i="1"/>
  <c r="AC62" i="1"/>
  <c r="AB62" i="1"/>
  <c r="AD62" i="1" s="1"/>
  <c r="Z62" i="1"/>
  <c r="AA62" i="1" s="1"/>
  <c r="Y62" i="1"/>
  <c r="W62" i="1"/>
  <c r="V62" i="1"/>
  <c r="X62" i="1" s="1"/>
  <c r="T62" i="1"/>
  <c r="U62" i="1" s="1"/>
  <c r="S62" i="1"/>
  <c r="Q62" i="1"/>
  <c r="P62" i="1"/>
  <c r="R62" i="1" s="1"/>
  <c r="N62" i="1"/>
  <c r="O62" i="1" s="1"/>
  <c r="M62" i="1"/>
  <c r="K62" i="1"/>
  <c r="J62" i="1"/>
  <c r="L62" i="1" s="1"/>
  <c r="H62" i="1"/>
  <c r="I62" i="1" s="1"/>
  <c r="G62" i="1"/>
  <c r="E62" i="1"/>
  <c r="D62" i="1"/>
  <c r="F62" i="1" s="1"/>
  <c r="BV61" i="1"/>
  <c r="BW61" i="1" s="1"/>
  <c r="BU61" i="1"/>
  <c r="BS61" i="1"/>
  <c r="BR61" i="1"/>
  <c r="BT61" i="1" s="1"/>
  <c r="BP61" i="1"/>
  <c r="BQ61" i="1" s="1"/>
  <c r="BO61" i="1"/>
  <c r="BM61" i="1"/>
  <c r="BL61" i="1"/>
  <c r="BN61" i="1" s="1"/>
  <c r="BJ61" i="1"/>
  <c r="BK61" i="1" s="1"/>
  <c r="BI61" i="1"/>
  <c r="BG61" i="1"/>
  <c r="BF61" i="1"/>
  <c r="BH61" i="1" s="1"/>
  <c r="BD61" i="1"/>
  <c r="BE61" i="1" s="1"/>
  <c r="BC61" i="1"/>
  <c r="BA61" i="1"/>
  <c r="AZ61" i="1"/>
  <c r="BB61" i="1" s="1"/>
  <c r="AX61" i="1"/>
  <c r="AY61" i="1" s="1"/>
  <c r="AW61" i="1"/>
  <c r="AU61" i="1"/>
  <c r="AT61" i="1"/>
  <c r="AV61" i="1" s="1"/>
  <c r="AR61" i="1"/>
  <c r="AS61" i="1" s="1"/>
  <c r="AQ61" i="1"/>
  <c r="AO61" i="1"/>
  <c r="AN61" i="1"/>
  <c r="AP61" i="1" s="1"/>
  <c r="AL61" i="1"/>
  <c r="AM61" i="1" s="1"/>
  <c r="AK61" i="1"/>
  <c r="AI61" i="1"/>
  <c r="AH61" i="1"/>
  <c r="AJ61" i="1" s="1"/>
  <c r="AF61" i="1"/>
  <c r="AG61" i="1" s="1"/>
  <c r="AE61" i="1"/>
  <c r="AC61" i="1"/>
  <c r="AB61" i="1"/>
  <c r="AD61" i="1" s="1"/>
  <c r="Z61" i="1"/>
  <c r="AA61" i="1" s="1"/>
  <c r="Y61" i="1"/>
  <c r="W61" i="1"/>
  <c r="V61" i="1"/>
  <c r="X61" i="1" s="1"/>
  <c r="T61" i="1"/>
  <c r="U61" i="1" s="1"/>
  <c r="S61" i="1"/>
  <c r="Q61" i="1"/>
  <c r="P61" i="1"/>
  <c r="R61" i="1" s="1"/>
  <c r="N61" i="1"/>
  <c r="O61" i="1" s="1"/>
  <c r="M61" i="1"/>
  <c r="K61" i="1"/>
  <c r="J61" i="1"/>
  <c r="L61" i="1" s="1"/>
  <c r="H61" i="1"/>
  <c r="I61" i="1" s="1"/>
  <c r="G61" i="1"/>
  <c r="E61" i="1"/>
  <c r="D61" i="1"/>
  <c r="F61" i="1" s="1"/>
  <c r="BV60" i="1"/>
  <c r="BW60" i="1" s="1"/>
  <c r="BU60" i="1"/>
  <c r="BS60" i="1"/>
  <c r="BR60" i="1"/>
  <c r="BT60" i="1" s="1"/>
  <c r="BP60" i="1"/>
  <c r="BQ60" i="1" s="1"/>
  <c r="BO60" i="1"/>
  <c r="BM60" i="1"/>
  <c r="BL60" i="1"/>
  <c r="BN60" i="1" s="1"/>
  <c r="BJ60" i="1"/>
  <c r="BK60" i="1" s="1"/>
  <c r="BI60" i="1"/>
  <c r="BG60" i="1"/>
  <c r="BF60" i="1"/>
  <c r="BH60" i="1" s="1"/>
  <c r="BD60" i="1"/>
  <c r="BE60" i="1" s="1"/>
  <c r="BC60" i="1"/>
  <c r="BA60" i="1"/>
  <c r="AZ60" i="1"/>
  <c r="BB60" i="1" s="1"/>
  <c r="AX60" i="1"/>
  <c r="AY60" i="1" s="1"/>
  <c r="AW60" i="1"/>
  <c r="AU60" i="1"/>
  <c r="AT60" i="1"/>
  <c r="AV60" i="1" s="1"/>
  <c r="AR60" i="1"/>
  <c r="AS60" i="1" s="1"/>
  <c r="AQ60" i="1"/>
  <c r="AO60" i="1"/>
  <c r="AN60" i="1"/>
  <c r="AP60" i="1" s="1"/>
  <c r="AL60" i="1"/>
  <c r="AM60" i="1" s="1"/>
  <c r="AK60" i="1"/>
  <c r="AI60" i="1"/>
  <c r="AH60" i="1"/>
  <c r="AJ60" i="1" s="1"/>
  <c r="AF60" i="1"/>
  <c r="AG60" i="1" s="1"/>
  <c r="AE60" i="1"/>
  <c r="AC60" i="1"/>
  <c r="AB60" i="1"/>
  <c r="AD60" i="1" s="1"/>
  <c r="Z60" i="1"/>
  <c r="AA60" i="1" s="1"/>
  <c r="Y60" i="1"/>
  <c r="W60" i="1"/>
  <c r="V60" i="1"/>
  <c r="X60" i="1" s="1"/>
  <c r="T60" i="1"/>
  <c r="U60" i="1" s="1"/>
  <c r="S60" i="1"/>
  <c r="Q60" i="1"/>
  <c r="P60" i="1"/>
  <c r="R60" i="1" s="1"/>
  <c r="N60" i="1"/>
  <c r="O60" i="1" s="1"/>
  <c r="M60" i="1"/>
  <c r="K60" i="1"/>
  <c r="J60" i="1"/>
  <c r="L60" i="1" s="1"/>
  <c r="H60" i="1"/>
  <c r="I60" i="1" s="1"/>
  <c r="G60" i="1"/>
  <c r="E60" i="1"/>
  <c r="D60" i="1"/>
  <c r="F60" i="1" s="1"/>
  <c r="BV59" i="1"/>
  <c r="BV68" i="1" s="1"/>
  <c r="BV78" i="1" s="1"/>
  <c r="BU59" i="1"/>
  <c r="BU68" i="1" s="1"/>
  <c r="BU78" i="1" s="1"/>
  <c r="BS59" i="1"/>
  <c r="BS68" i="1" s="1"/>
  <c r="BR59" i="1"/>
  <c r="BR68" i="1" s="1"/>
  <c r="BR78" i="1" s="1"/>
  <c r="BP59" i="1"/>
  <c r="BP68" i="1" s="1"/>
  <c r="BP78" i="1" s="1"/>
  <c r="BO59" i="1"/>
  <c r="BO68" i="1" s="1"/>
  <c r="BO78" i="1" s="1"/>
  <c r="BM59" i="1"/>
  <c r="BM68" i="1" s="1"/>
  <c r="BL59" i="1"/>
  <c r="BL68" i="1" s="1"/>
  <c r="BL78" i="1" s="1"/>
  <c r="BJ59" i="1"/>
  <c r="BJ68" i="1" s="1"/>
  <c r="BJ78" i="1" s="1"/>
  <c r="BI59" i="1"/>
  <c r="BI68" i="1" s="1"/>
  <c r="BI78" i="1" s="1"/>
  <c r="BG59" i="1"/>
  <c r="BG68" i="1" s="1"/>
  <c r="BF59" i="1"/>
  <c r="BF68" i="1" s="1"/>
  <c r="BF78" i="1" s="1"/>
  <c r="BD59" i="1"/>
  <c r="BD68" i="1" s="1"/>
  <c r="BD78" i="1" s="1"/>
  <c r="BC59" i="1"/>
  <c r="BC68" i="1" s="1"/>
  <c r="BC78" i="1" s="1"/>
  <c r="BA59" i="1"/>
  <c r="BA68" i="1" s="1"/>
  <c r="AZ59" i="1"/>
  <c r="AZ68" i="1" s="1"/>
  <c r="AZ78" i="1" s="1"/>
  <c r="AX59" i="1"/>
  <c r="AX68" i="1" s="1"/>
  <c r="AX78" i="1" s="1"/>
  <c r="AW59" i="1"/>
  <c r="AW68" i="1" s="1"/>
  <c r="AW78" i="1" s="1"/>
  <c r="AU59" i="1"/>
  <c r="AU68" i="1" s="1"/>
  <c r="AT59" i="1"/>
  <c r="AT68" i="1" s="1"/>
  <c r="AT78" i="1" s="1"/>
  <c r="AR59" i="1"/>
  <c r="AR68" i="1" s="1"/>
  <c r="AR78" i="1" s="1"/>
  <c r="AQ59" i="1"/>
  <c r="AQ68" i="1" s="1"/>
  <c r="AQ78" i="1" s="1"/>
  <c r="AO59" i="1"/>
  <c r="AO68" i="1" s="1"/>
  <c r="AN59" i="1"/>
  <c r="AN68" i="1" s="1"/>
  <c r="AN78" i="1" s="1"/>
  <c r="AL59" i="1"/>
  <c r="AL68" i="1" s="1"/>
  <c r="AL78" i="1" s="1"/>
  <c r="AK59" i="1"/>
  <c r="AK68" i="1" s="1"/>
  <c r="AK78" i="1" s="1"/>
  <c r="AI59" i="1"/>
  <c r="AI68" i="1" s="1"/>
  <c r="AH59" i="1"/>
  <c r="AH68" i="1" s="1"/>
  <c r="AH78" i="1" s="1"/>
  <c r="AF59" i="1"/>
  <c r="AF68" i="1" s="1"/>
  <c r="AF78" i="1" s="1"/>
  <c r="AE59" i="1"/>
  <c r="AE68" i="1" s="1"/>
  <c r="AE78" i="1" s="1"/>
  <c r="AC59" i="1"/>
  <c r="AC68" i="1" s="1"/>
  <c r="AB59" i="1"/>
  <c r="AB68" i="1" s="1"/>
  <c r="AB78" i="1" s="1"/>
  <c r="Z59" i="1"/>
  <c r="Z68" i="1" s="1"/>
  <c r="Z78" i="1" s="1"/>
  <c r="Y59" i="1"/>
  <c r="Y68" i="1" s="1"/>
  <c r="Y78" i="1" s="1"/>
  <c r="W59" i="1"/>
  <c r="W68" i="1" s="1"/>
  <c r="V59" i="1"/>
  <c r="V68" i="1" s="1"/>
  <c r="V78" i="1" s="1"/>
  <c r="T59" i="1"/>
  <c r="T68" i="1" s="1"/>
  <c r="T78" i="1" s="1"/>
  <c r="S59" i="1"/>
  <c r="S68" i="1" s="1"/>
  <c r="S78" i="1" s="1"/>
  <c r="Q59" i="1"/>
  <c r="Q68" i="1" s="1"/>
  <c r="P59" i="1"/>
  <c r="P68" i="1" s="1"/>
  <c r="P78" i="1" s="1"/>
  <c r="N59" i="1"/>
  <c r="N68" i="1" s="1"/>
  <c r="N78" i="1" s="1"/>
  <c r="M59" i="1"/>
  <c r="M68" i="1" s="1"/>
  <c r="M78" i="1" s="1"/>
  <c r="K59" i="1"/>
  <c r="K68" i="1" s="1"/>
  <c r="J59" i="1"/>
  <c r="J68" i="1" s="1"/>
  <c r="J78" i="1" s="1"/>
  <c r="H59" i="1"/>
  <c r="H68" i="1" s="1"/>
  <c r="H78" i="1" s="1"/>
  <c r="G59" i="1"/>
  <c r="G68" i="1" s="1"/>
  <c r="G78" i="1" s="1"/>
  <c r="E59" i="1"/>
  <c r="E68" i="1" s="1"/>
  <c r="D59" i="1"/>
  <c r="D68" i="1" s="1"/>
  <c r="D78" i="1" s="1"/>
  <c r="BV56" i="1"/>
  <c r="BW56" i="1" s="1"/>
  <c r="BU56" i="1"/>
  <c r="BS56" i="1"/>
  <c r="BR56" i="1"/>
  <c r="BT56" i="1" s="1"/>
  <c r="BP56" i="1"/>
  <c r="BQ56" i="1" s="1"/>
  <c r="BO56" i="1"/>
  <c r="BM56" i="1"/>
  <c r="BL56" i="1"/>
  <c r="BN56" i="1" s="1"/>
  <c r="BJ56" i="1"/>
  <c r="BK56" i="1" s="1"/>
  <c r="BI56" i="1"/>
  <c r="BG56" i="1"/>
  <c r="BF56" i="1"/>
  <c r="BH56" i="1" s="1"/>
  <c r="BD56" i="1"/>
  <c r="BE56" i="1" s="1"/>
  <c r="BC56" i="1"/>
  <c r="BA56" i="1"/>
  <c r="AZ56" i="1"/>
  <c r="BB56" i="1" s="1"/>
  <c r="AX56" i="1"/>
  <c r="AY56" i="1" s="1"/>
  <c r="AW56" i="1"/>
  <c r="AU56" i="1"/>
  <c r="AT56" i="1"/>
  <c r="AV56" i="1" s="1"/>
  <c r="AR56" i="1"/>
  <c r="AS56" i="1" s="1"/>
  <c r="AQ56" i="1"/>
  <c r="AO56" i="1"/>
  <c r="AN56" i="1"/>
  <c r="AP56" i="1" s="1"/>
  <c r="AL56" i="1"/>
  <c r="AM56" i="1" s="1"/>
  <c r="AK56" i="1"/>
  <c r="AI56" i="1"/>
  <c r="AH56" i="1"/>
  <c r="AJ56" i="1" s="1"/>
  <c r="AF56" i="1"/>
  <c r="AG56" i="1" s="1"/>
  <c r="AE56" i="1"/>
  <c r="AC56" i="1"/>
  <c r="AB56" i="1"/>
  <c r="AD56" i="1" s="1"/>
  <c r="Z56" i="1"/>
  <c r="AA56" i="1" s="1"/>
  <c r="Y56" i="1"/>
  <c r="W56" i="1"/>
  <c r="V56" i="1"/>
  <c r="X56" i="1" s="1"/>
  <c r="T56" i="1"/>
  <c r="U56" i="1" s="1"/>
  <c r="S56" i="1"/>
  <c r="Q56" i="1"/>
  <c r="P56" i="1"/>
  <c r="R56" i="1" s="1"/>
  <c r="N56" i="1"/>
  <c r="O56" i="1" s="1"/>
  <c r="M56" i="1"/>
  <c r="K56" i="1"/>
  <c r="J56" i="1"/>
  <c r="L56" i="1" s="1"/>
  <c r="H56" i="1"/>
  <c r="I56" i="1" s="1"/>
  <c r="G56" i="1"/>
  <c r="E56" i="1"/>
  <c r="D56" i="1"/>
  <c r="F56" i="1" s="1"/>
  <c r="BV55" i="1"/>
  <c r="BW55" i="1" s="1"/>
  <c r="BU55" i="1"/>
  <c r="BS55" i="1"/>
  <c r="BR55" i="1"/>
  <c r="BT55" i="1" s="1"/>
  <c r="BP55" i="1"/>
  <c r="BQ55" i="1" s="1"/>
  <c r="BO55" i="1"/>
  <c r="BM55" i="1"/>
  <c r="BL55" i="1"/>
  <c r="BN55" i="1" s="1"/>
  <c r="BJ55" i="1"/>
  <c r="BI55" i="1"/>
  <c r="BK55" i="1" s="1"/>
  <c r="BG55" i="1"/>
  <c r="BH55" i="1" s="1"/>
  <c r="BF55" i="1"/>
  <c r="BD55" i="1"/>
  <c r="BC55" i="1"/>
  <c r="BE55" i="1" s="1"/>
  <c r="BA55" i="1"/>
  <c r="BB55" i="1" s="1"/>
  <c r="AZ55" i="1"/>
  <c r="AX55" i="1"/>
  <c r="AW55" i="1"/>
  <c r="AY55" i="1" s="1"/>
  <c r="AU55" i="1"/>
  <c r="AV55" i="1" s="1"/>
  <c r="AT55" i="1"/>
  <c r="AR55" i="1"/>
  <c r="AQ55" i="1"/>
  <c r="AS55" i="1" s="1"/>
  <c r="AO55" i="1"/>
  <c r="AP55" i="1" s="1"/>
  <c r="AN55" i="1"/>
  <c r="AL55" i="1"/>
  <c r="AK55" i="1"/>
  <c r="AM55" i="1" s="1"/>
  <c r="AI55" i="1"/>
  <c r="AJ55" i="1" s="1"/>
  <c r="AH55" i="1"/>
  <c r="AF55" i="1"/>
  <c r="AE55" i="1"/>
  <c r="AG55" i="1" s="1"/>
  <c r="AC55" i="1"/>
  <c r="AD55" i="1" s="1"/>
  <c r="AB55" i="1"/>
  <c r="Z55" i="1"/>
  <c r="Y55" i="1"/>
  <c r="AA55" i="1" s="1"/>
  <c r="W55" i="1"/>
  <c r="X55" i="1" s="1"/>
  <c r="V55" i="1"/>
  <c r="T55" i="1"/>
  <c r="S55" i="1"/>
  <c r="U55" i="1" s="1"/>
  <c r="Q55" i="1"/>
  <c r="R55" i="1" s="1"/>
  <c r="P55" i="1"/>
  <c r="N55" i="1"/>
  <c r="M55" i="1"/>
  <c r="O55" i="1" s="1"/>
  <c r="K55" i="1"/>
  <c r="L55" i="1" s="1"/>
  <c r="J55" i="1"/>
  <c r="H55" i="1"/>
  <c r="G55" i="1"/>
  <c r="I55" i="1" s="1"/>
  <c r="E55" i="1"/>
  <c r="F55" i="1" s="1"/>
  <c r="D55" i="1"/>
  <c r="BV54" i="1"/>
  <c r="BU54" i="1"/>
  <c r="BW54" i="1" s="1"/>
  <c r="BS54" i="1"/>
  <c r="BT54" i="1" s="1"/>
  <c r="BR54" i="1"/>
  <c r="BP54" i="1"/>
  <c r="BO54" i="1"/>
  <c r="BQ54" i="1" s="1"/>
  <c r="BM54" i="1"/>
  <c r="BN54" i="1" s="1"/>
  <c r="BL54" i="1"/>
  <c r="BJ54" i="1"/>
  <c r="BI54" i="1"/>
  <c r="BK54" i="1" s="1"/>
  <c r="BG54" i="1"/>
  <c r="BH54" i="1" s="1"/>
  <c r="BF54" i="1"/>
  <c r="BD54" i="1"/>
  <c r="BC54" i="1"/>
  <c r="BE54" i="1" s="1"/>
  <c r="BA54" i="1"/>
  <c r="BB54" i="1" s="1"/>
  <c r="AZ54" i="1"/>
  <c r="AX54" i="1"/>
  <c r="AW54" i="1"/>
  <c r="AY54" i="1" s="1"/>
  <c r="AU54" i="1"/>
  <c r="AV54" i="1" s="1"/>
  <c r="AT54" i="1"/>
  <c r="AR54" i="1"/>
  <c r="AQ54" i="1"/>
  <c r="AS54" i="1" s="1"/>
  <c r="AO54" i="1"/>
  <c r="AP54" i="1" s="1"/>
  <c r="AN54" i="1"/>
  <c r="AL54" i="1"/>
  <c r="AK54" i="1"/>
  <c r="AM54" i="1" s="1"/>
  <c r="AI54" i="1"/>
  <c r="AJ54" i="1" s="1"/>
  <c r="AH54" i="1"/>
  <c r="AF54" i="1"/>
  <c r="AE54" i="1"/>
  <c r="AG54" i="1" s="1"/>
  <c r="AC54" i="1"/>
  <c r="AD54" i="1" s="1"/>
  <c r="AB54" i="1"/>
  <c r="Z54" i="1"/>
  <c r="Y54" i="1"/>
  <c r="AA54" i="1" s="1"/>
  <c r="W54" i="1"/>
  <c r="X54" i="1" s="1"/>
  <c r="V54" i="1"/>
  <c r="T54" i="1"/>
  <c r="S54" i="1"/>
  <c r="U54" i="1" s="1"/>
  <c r="Q54" i="1"/>
  <c r="R54" i="1" s="1"/>
  <c r="P54" i="1"/>
  <c r="N54" i="1"/>
  <c r="M54" i="1"/>
  <c r="O54" i="1" s="1"/>
  <c r="K54" i="1"/>
  <c r="L54" i="1" s="1"/>
  <c r="J54" i="1"/>
  <c r="H54" i="1"/>
  <c r="G54" i="1"/>
  <c r="I54" i="1" s="1"/>
  <c r="E54" i="1"/>
  <c r="F54" i="1" s="1"/>
  <c r="D54" i="1"/>
  <c r="BV53" i="1"/>
  <c r="BV57" i="1" s="1"/>
  <c r="BW57" i="1" s="1"/>
  <c r="BU53" i="1"/>
  <c r="BU57" i="1" s="1"/>
  <c r="BS53" i="1"/>
  <c r="BS57" i="1" s="1"/>
  <c r="BR53" i="1"/>
  <c r="BR57" i="1" s="1"/>
  <c r="BP53" i="1"/>
  <c r="BP57" i="1" s="1"/>
  <c r="BQ57" i="1" s="1"/>
  <c r="BO53" i="1"/>
  <c r="BO57" i="1" s="1"/>
  <c r="BM53" i="1"/>
  <c r="BM57" i="1" s="1"/>
  <c r="BL53" i="1"/>
  <c r="BL57" i="1" s="1"/>
  <c r="BJ53" i="1"/>
  <c r="BJ57" i="1" s="1"/>
  <c r="BK57" i="1" s="1"/>
  <c r="BI53" i="1"/>
  <c r="BI57" i="1" s="1"/>
  <c r="BG53" i="1"/>
  <c r="BG57" i="1" s="1"/>
  <c r="BF53" i="1"/>
  <c r="BF57" i="1" s="1"/>
  <c r="BD53" i="1"/>
  <c r="BD57" i="1" s="1"/>
  <c r="BE57" i="1" s="1"/>
  <c r="BC53" i="1"/>
  <c r="BC57" i="1" s="1"/>
  <c r="BA53" i="1"/>
  <c r="BA57" i="1" s="1"/>
  <c r="AZ53" i="1"/>
  <c r="AZ57" i="1" s="1"/>
  <c r="AX53" i="1"/>
  <c r="AX57" i="1" s="1"/>
  <c r="AY57" i="1" s="1"/>
  <c r="AW53" i="1"/>
  <c r="AW57" i="1" s="1"/>
  <c r="AU53" i="1"/>
  <c r="AU57" i="1" s="1"/>
  <c r="AT53" i="1"/>
  <c r="AT57" i="1" s="1"/>
  <c r="AR53" i="1"/>
  <c r="AR57" i="1" s="1"/>
  <c r="AS57" i="1" s="1"/>
  <c r="AQ53" i="1"/>
  <c r="AQ57" i="1" s="1"/>
  <c r="AO53" i="1"/>
  <c r="AO57" i="1" s="1"/>
  <c r="AN53" i="1"/>
  <c r="AN57" i="1" s="1"/>
  <c r="AL53" i="1"/>
  <c r="AL57" i="1" s="1"/>
  <c r="AM57" i="1" s="1"/>
  <c r="AK53" i="1"/>
  <c r="AK57" i="1" s="1"/>
  <c r="AI53" i="1"/>
  <c r="AI57" i="1" s="1"/>
  <c r="AH53" i="1"/>
  <c r="AH57" i="1" s="1"/>
  <c r="AF53" i="1"/>
  <c r="AF57" i="1" s="1"/>
  <c r="AG57" i="1" s="1"/>
  <c r="AE53" i="1"/>
  <c r="AE57" i="1" s="1"/>
  <c r="AC53" i="1"/>
  <c r="AC57" i="1" s="1"/>
  <c r="AB53" i="1"/>
  <c r="AB57" i="1" s="1"/>
  <c r="Z53" i="1"/>
  <c r="Z57" i="1" s="1"/>
  <c r="AA57" i="1" s="1"/>
  <c r="Y53" i="1"/>
  <c r="Y57" i="1" s="1"/>
  <c r="W53" i="1"/>
  <c r="W57" i="1" s="1"/>
  <c r="V53" i="1"/>
  <c r="V57" i="1" s="1"/>
  <c r="T53" i="1"/>
  <c r="T57" i="1" s="1"/>
  <c r="U57" i="1" s="1"/>
  <c r="S53" i="1"/>
  <c r="S57" i="1" s="1"/>
  <c r="Q53" i="1"/>
  <c r="Q57" i="1" s="1"/>
  <c r="P53" i="1"/>
  <c r="P57" i="1" s="1"/>
  <c r="N53" i="1"/>
  <c r="N57" i="1" s="1"/>
  <c r="O57" i="1" s="1"/>
  <c r="M53" i="1"/>
  <c r="M57" i="1" s="1"/>
  <c r="K53" i="1"/>
  <c r="K57" i="1" s="1"/>
  <c r="L57" i="1" s="1"/>
  <c r="J53" i="1"/>
  <c r="J57" i="1" s="1"/>
  <c r="H53" i="1"/>
  <c r="H57" i="1" s="1"/>
  <c r="I57" i="1" s="1"/>
  <c r="G53" i="1"/>
  <c r="G57" i="1" s="1"/>
  <c r="E53" i="1"/>
  <c r="E57" i="1" s="1"/>
  <c r="F57" i="1" s="1"/>
  <c r="D53" i="1"/>
  <c r="D57" i="1" s="1"/>
  <c r="BV51" i="1"/>
  <c r="BU51" i="1"/>
  <c r="BW51" i="1" s="1"/>
  <c r="BS51" i="1"/>
  <c r="BT51" i="1" s="1"/>
  <c r="BR51" i="1"/>
  <c r="BP51" i="1"/>
  <c r="BO51" i="1"/>
  <c r="BQ51" i="1" s="1"/>
  <c r="BM51" i="1"/>
  <c r="BN51" i="1" s="1"/>
  <c r="BL51" i="1"/>
  <c r="BJ51" i="1"/>
  <c r="BI51" i="1"/>
  <c r="BK51" i="1" s="1"/>
  <c r="BG51" i="1"/>
  <c r="BH51" i="1" s="1"/>
  <c r="BF51" i="1"/>
  <c r="BD51" i="1"/>
  <c r="BC51" i="1"/>
  <c r="BE51" i="1" s="1"/>
  <c r="BA51" i="1"/>
  <c r="BB51" i="1" s="1"/>
  <c r="AZ51" i="1"/>
  <c r="AX51" i="1"/>
  <c r="AW51" i="1"/>
  <c r="AY51" i="1" s="1"/>
  <c r="AU51" i="1"/>
  <c r="AV51" i="1" s="1"/>
  <c r="AT51" i="1"/>
  <c r="AR51" i="1"/>
  <c r="AQ51" i="1"/>
  <c r="AS51" i="1" s="1"/>
  <c r="AO51" i="1"/>
  <c r="AP51" i="1" s="1"/>
  <c r="AN51" i="1"/>
  <c r="AL51" i="1"/>
  <c r="AK51" i="1"/>
  <c r="AM51" i="1" s="1"/>
  <c r="AI51" i="1"/>
  <c r="AJ51" i="1" s="1"/>
  <c r="AH51" i="1"/>
  <c r="AF51" i="1"/>
  <c r="AE51" i="1"/>
  <c r="AG51" i="1" s="1"/>
  <c r="AC51" i="1"/>
  <c r="AD51" i="1" s="1"/>
  <c r="AB51" i="1"/>
  <c r="Z51" i="1"/>
  <c r="Y51" i="1"/>
  <c r="AA51" i="1" s="1"/>
  <c r="W51" i="1"/>
  <c r="X51" i="1" s="1"/>
  <c r="V51" i="1"/>
  <c r="T51" i="1"/>
  <c r="S51" i="1"/>
  <c r="U51" i="1" s="1"/>
  <c r="Q51" i="1"/>
  <c r="R51" i="1" s="1"/>
  <c r="P51" i="1"/>
  <c r="N51" i="1"/>
  <c r="M51" i="1"/>
  <c r="O51" i="1" s="1"/>
  <c r="K51" i="1"/>
  <c r="L51" i="1" s="1"/>
  <c r="J51" i="1"/>
  <c r="H51" i="1"/>
  <c r="G51" i="1"/>
  <c r="I51" i="1" s="1"/>
  <c r="E51" i="1"/>
  <c r="F51" i="1" s="1"/>
  <c r="D51" i="1"/>
  <c r="BV50" i="1"/>
  <c r="BU50" i="1"/>
  <c r="BW50" i="1" s="1"/>
  <c r="BS50" i="1"/>
  <c r="BT50" i="1" s="1"/>
  <c r="BR50" i="1"/>
  <c r="BP50" i="1"/>
  <c r="BO50" i="1"/>
  <c r="BQ50" i="1" s="1"/>
  <c r="BM50" i="1"/>
  <c r="BN50" i="1" s="1"/>
  <c r="BL50" i="1"/>
  <c r="BJ50" i="1"/>
  <c r="BI50" i="1"/>
  <c r="BK50" i="1" s="1"/>
  <c r="BG50" i="1"/>
  <c r="BH50" i="1" s="1"/>
  <c r="BF50" i="1"/>
  <c r="BD50" i="1"/>
  <c r="BC50" i="1"/>
  <c r="BE50" i="1" s="1"/>
  <c r="BA50" i="1"/>
  <c r="BB50" i="1" s="1"/>
  <c r="AZ50" i="1"/>
  <c r="AX50" i="1"/>
  <c r="AW50" i="1"/>
  <c r="AY50" i="1" s="1"/>
  <c r="AU50" i="1"/>
  <c r="AV50" i="1" s="1"/>
  <c r="AT50" i="1"/>
  <c r="AR50" i="1"/>
  <c r="AQ50" i="1"/>
  <c r="AS50" i="1" s="1"/>
  <c r="AO50" i="1"/>
  <c r="AP50" i="1" s="1"/>
  <c r="AN50" i="1"/>
  <c r="AL50" i="1"/>
  <c r="AK50" i="1"/>
  <c r="AM50" i="1" s="1"/>
  <c r="AI50" i="1"/>
  <c r="AJ50" i="1" s="1"/>
  <c r="AH50" i="1"/>
  <c r="AF50" i="1"/>
  <c r="AE50" i="1"/>
  <c r="AG50" i="1" s="1"/>
  <c r="AC50" i="1"/>
  <c r="AD50" i="1" s="1"/>
  <c r="AB50" i="1"/>
  <c r="Z50" i="1"/>
  <c r="Y50" i="1"/>
  <c r="AA50" i="1" s="1"/>
  <c r="W50" i="1"/>
  <c r="X50" i="1" s="1"/>
  <c r="V50" i="1"/>
  <c r="T50" i="1"/>
  <c r="S50" i="1"/>
  <c r="U50" i="1" s="1"/>
  <c r="Q50" i="1"/>
  <c r="R50" i="1" s="1"/>
  <c r="P50" i="1"/>
  <c r="N50" i="1"/>
  <c r="M50" i="1"/>
  <c r="O50" i="1" s="1"/>
  <c r="K50" i="1"/>
  <c r="L50" i="1" s="1"/>
  <c r="J50" i="1"/>
  <c r="H50" i="1"/>
  <c r="G50" i="1"/>
  <c r="I50" i="1" s="1"/>
  <c r="E50" i="1"/>
  <c r="F50" i="1" s="1"/>
  <c r="D50" i="1"/>
  <c r="BV49" i="1"/>
  <c r="BU49" i="1"/>
  <c r="BW49" i="1" s="1"/>
  <c r="BS49" i="1"/>
  <c r="BT49" i="1" s="1"/>
  <c r="BR49" i="1"/>
  <c r="BP49" i="1"/>
  <c r="BO49" i="1"/>
  <c r="BQ49" i="1" s="1"/>
  <c r="BM49" i="1"/>
  <c r="BN49" i="1" s="1"/>
  <c r="BL49" i="1"/>
  <c r="BJ49" i="1"/>
  <c r="BI49" i="1"/>
  <c r="BK49" i="1" s="1"/>
  <c r="BG49" i="1"/>
  <c r="BH49" i="1" s="1"/>
  <c r="BF49" i="1"/>
  <c r="BD49" i="1"/>
  <c r="BC49" i="1"/>
  <c r="BE49" i="1" s="1"/>
  <c r="BA49" i="1"/>
  <c r="BB49" i="1" s="1"/>
  <c r="AZ49" i="1"/>
  <c r="AX49" i="1"/>
  <c r="AW49" i="1"/>
  <c r="AY49" i="1" s="1"/>
  <c r="AU49" i="1"/>
  <c r="AV49" i="1" s="1"/>
  <c r="AT49" i="1"/>
  <c r="AR49" i="1"/>
  <c r="AQ49" i="1"/>
  <c r="AS49" i="1" s="1"/>
  <c r="AO49" i="1"/>
  <c r="AP49" i="1" s="1"/>
  <c r="AN49" i="1"/>
  <c r="AL49" i="1"/>
  <c r="AK49" i="1"/>
  <c r="AM49" i="1" s="1"/>
  <c r="AI49" i="1"/>
  <c r="AJ49" i="1" s="1"/>
  <c r="AH49" i="1"/>
  <c r="AF49" i="1"/>
  <c r="AE49" i="1"/>
  <c r="AG49" i="1" s="1"/>
  <c r="AC49" i="1"/>
  <c r="AD49" i="1" s="1"/>
  <c r="AB49" i="1"/>
  <c r="Z49" i="1"/>
  <c r="Y49" i="1"/>
  <c r="AA49" i="1" s="1"/>
  <c r="W49" i="1"/>
  <c r="X49" i="1" s="1"/>
  <c r="V49" i="1"/>
  <c r="T49" i="1"/>
  <c r="S49" i="1"/>
  <c r="U49" i="1" s="1"/>
  <c r="Q49" i="1"/>
  <c r="R49" i="1" s="1"/>
  <c r="P49" i="1"/>
  <c r="N49" i="1"/>
  <c r="M49" i="1"/>
  <c r="O49" i="1" s="1"/>
  <c r="K49" i="1"/>
  <c r="L49" i="1" s="1"/>
  <c r="J49" i="1"/>
  <c r="H49" i="1"/>
  <c r="G49" i="1"/>
  <c r="I49" i="1" s="1"/>
  <c r="E49" i="1"/>
  <c r="F49" i="1" s="1"/>
  <c r="D49" i="1"/>
  <c r="BV48" i="1"/>
  <c r="BU48" i="1"/>
  <c r="BW48" i="1" s="1"/>
  <c r="BS48" i="1"/>
  <c r="BT48" i="1" s="1"/>
  <c r="BR48" i="1"/>
  <c r="BP48" i="1"/>
  <c r="BO48" i="1"/>
  <c r="BQ48" i="1" s="1"/>
  <c r="BM48" i="1"/>
  <c r="BN48" i="1" s="1"/>
  <c r="BL48" i="1"/>
  <c r="BJ48" i="1"/>
  <c r="BI48" i="1"/>
  <c r="BK48" i="1" s="1"/>
  <c r="BG48" i="1"/>
  <c r="BH48" i="1" s="1"/>
  <c r="BF48" i="1"/>
  <c r="BD48" i="1"/>
  <c r="BC48" i="1"/>
  <c r="BE48" i="1" s="1"/>
  <c r="BA48" i="1"/>
  <c r="BB48" i="1" s="1"/>
  <c r="AZ48" i="1"/>
  <c r="AX48" i="1"/>
  <c r="AW48" i="1"/>
  <c r="AY48" i="1" s="1"/>
  <c r="AU48" i="1"/>
  <c r="AV48" i="1" s="1"/>
  <c r="AT48" i="1"/>
  <c r="AR48" i="1"/>
  <c r="AQ48" i="1"/>
  <c r="AS48" i="1" s="1"/>
  <c r="AO48" i="1"/>
  <c r="AP48" i="1" s="1"/>
  <c r="AN48" i="1"/>
  <c r="AL48" i="1"/>
  <c r="AK48" i="1"/>
  <c r="AM48" i="1" s="1"/>
  <c r="AI48" i="1"/>
  <c r="AJ48" i="1" s="1"/>
  <c r="AH48" i="1"/>
  <c r="AF48" i="1"/>
  <c r="AE48" i="1"/>
  <c r="AG48" i="1" s="1"/>
  <c r="AC48" i="1"/>
  <c r="AD48" i="1" s="1"/>
  <c r="AB48" i="1"/>
  <c r="Z48" i="1"/>
  <c r="Y48" i="1"/>
  <c r="AA48" i="1" s="1"/>
  <c r="W48" i="1"/>
  <c r="X48" i="1" s="1"/>
  <c r="V48" i="1"/>
  <c r="T48" i="1"/>
  <c r="S48" i="1"/>
  <c r="U48" i="1" s="1"/>
  <c r="Q48" i="1"/>
  <c r="R48" i="1" s="1"/>
  <c r="P48" i="1"/>
  <c r="N48" i="1"/>
  <c r="M48" i="1"/>
  <c r="O48" i="1" s="1"/>
  <c r="K48" i="1"/>
  <c r="L48" i="1" s="1"/>
  <c r="J48" i="1"/>
  <c r="H48" i="1"/>
  <c r="G48" i="1"/>
  <c r="I48" i="1" s="1"/>
  <c r="E48" i="1"/>
  <c r="F48" i="1" s="1"/>
  <c r="D48" i="1"/>
  <c r="BV47" i="1"/>
  <c r="BU47" i="1"/>
  <c r="BW47" i="1" s="1"/>
  <c r="BS47" i="1"/>
  <c r="BT47" i="1" s="1"/>
  <c r="BR47" i="1"/>
  <c r="BP47" i="1"/>
  <c r="BO47" i="1"/>
  <c r="BQ47" i="1" s="1"/>
  <c r="BM47" i="1"/>
  <c r="BN47" i="1" s="1"/>
  <c r="BL47" i="1"/>
  <c r="BJ47" i="1"/>
  <c r="BI47" i="1"/>
  <c r="BK47" i="1" s="1"/>
  <c r="BG47" i="1"/>
  <c r="BH47" i="1" s="1"/>
  <c r="BF47" i="1"/>
  <c r="BD47" i="1"/>
  <c r="BC47" i="1"/>
  <c r="BE47" i="1" s="1"/>
  <c r="BA47" i="1"/>
  <c r="BB47" i="1" s="1"/>
  <c r="AZ47" i="1"/>
  <c r="AX47" i="1"/>
  <c r="AW47" i="1"/>
  <c r="AY47" i="1" s="1"/>
  <c r="AU47" i="1"/>
  <c r="AV47" i="1" s="1"/>
  <c r="AT47" i="1"/>
  <c r="AR47" i="1"/>
  <c r="AQ47" i="1"/>
  <c r="AS47" i="1" s="1"/>
  <c r="AO47" i="1"/>
  <c r="AP47" i="1" s="1"/>
  <c r="AN47" i="1"/>
  <c r="AL47" i="1"/>
  <c r="AK47" i="1"/>
  <c r="AM47" i="1" s="1"/>
  <c r="AI47" i="1"/>
  <c r="AJ47" i="1" s="1"/>
  <c r="AH47" i="1"/>
  <c r="AF47" i="1"/>
  <c r="AE47" i="1"/>
  <c r="AG47" i="1" s="1"/>
  <c r="AC47" i="1"/>
  <c r="AD47" i="1" s="1"/>
  <c r="AB47" i="1"/>
  <c r="Z47" i="1"/>
  <c r="Y47" i="1"/>
  <c r="AA47" i="1" s="1"/>
  <c r="W47" i="1"/>
  <c r="X47" i="1" s="1"/>
  <c r="V47" i="1"/>
  <c r="T47" i="1"/>
  <c r="S47" i="1"/>
  <c r="U47" i="1" s="1"/>
  <c r="Q47" i="1"/>
  <c r="R47" i="1" s="1"/>
  <c r="P47" i="1"/>
  <c r="N47" i="1"/>
  <c r="M47" i="1"/>
  <c r="O47" i="1" s="1"/>
  <c r="K47" i="1"/>
  <c r="L47" i="1" s="1"/>
  <c r="J47" i="1"/>
  <c r="H47" i="1"/>
  <c r="G47" i="1"/>
  <c r="I47" i="1" s="1"/>
  <c r="E47" i="1"/>
  <c r="F47" i="1" s="1"/>
  <c r="D47" i="1"/>
  <c r="BV46" i="1"/>
  <c r="BU46" i="1"/>
  <c r="BW46" i="1" s="1"/>
  <c r="BS46" i="1"/>
  <c r="BT46" i="1" s="1"/>
  <c r="BR46" i="1"/>
  <c r="BP46" i="1"/>
  <c r="BO46" i="1"/>
  <c r="BQ46" i="1" s="1"/>
  <c r="BM46" i="1"/>
  <c r="BN46" i="1" s="1"/>
  <c r="BL46" i="1"/>
  <c r="BJ46" i="1"/>
  <c r="BI46" i="1"/>
  <c r="BK46" i="1" s="1"/>
  <c r="BG46" i="1"/>
  <c r="BH46" i="1" s="1"/>
  <c r="BF46" i="1"/>
  <c r="BD46" i="1"/>
  <c r="BC46" i="1"/>
  <c r="BE46" i="1" s="1"/>
  <c r="BA46" i="1"/>
  <c r="BB46" i="1" s="1"/>
  <c r="AZ46" i="1"/>
  <c r="AX46" i="1"/>
  <c r="AW46" i="1"/>
  <c r="AY46" i="1" s="1"/>
  <c r="AU46" i="1"/>
  <c r="AV46" i="1" s="1"/>
  <c r="AT46" i="1"/>
  <c r="AR46" i="1"/>
  <c r="AQ46" i="1"/>
  <c r="AS46" i="1" s="1"/>
  <c r="AO46" i="1"/>
  <c r="AP46" i="1" s="1"/>
  <c r="AN46" i="1"/>
  <c r="AL46" i="1"/>
  <c r="AK46" i="1"/>
  <c r="AM46" i="1" s="1"/>
  <c r="AI46" i="1"/>
  <c r="AJ46" i="1" s="1"/>
  <c r="AH46" i="1"/>
  <c r="AF46" i="1"/>
  <c r="AE46" i="1"/>
  <c r="AG46" i="1" s="1"/>
  <c r="AC46" i="1"/>
  <c r="AD46" i="1" s="1"/>
  <c r="AB46" i="1"/>
  <c r="Z46" i="1"/>
  <c r="Y46" i="1"/>
  <c r="AA46" i="1" s="1"/>
  <c r="W46" i="1"/>
  <c r="X46" i="1" s="1"/>
  <c r="V46" i="1"/>
  <c r="T46" i="1"/>
  <c r="S46" i="1"/>
  <c r="U46" i="1" s="1"/>
  <c r="Q46" i="1"/>
  <c r="R46" i="1" s="1"/>
  <c r="P46" i="1"/>
  <c r="N46" i="1"/>
  <c r="M46" i="1"/>
  <c r="O46" i="1" s="1"/>
  <c r="K46" i="1"/>
  <c r="L46" i="1" s="1"/>
  <c r="J46" i="1"/>
  <c r="H46" i="1"/>
  <c r="G46" i="1"/>
  <c r="I46" i="1" s="1"/>
  <c r="E46" i="1"/>
  <c r="F46" i="1" s="1"/>
  <c r="D46" i="1"/>
  <c r="BV45" i="1"/>
  <c r="BU45" i="1"/>
  <c r="BW45" i="1" s="1"/>
  <c r="BS45" i="1"/>
  <c r="BT45" i="1" s="1"/>
  <c r="BR45" i="1"/>
  <c r="BP45" i="1"/>
  <c r="BO45" i="1"/>
  <c r="BQ45" i="1" s="1"/>
  <c r="BM45" i="1"/>
  <c r="BN45" i="1" s="1"/>
  <c r="BL45" i="1"/>
  <c r="BJ45" i="1"/>
  <c r="BI45" i="1"/>
  <c r="BK45" i="1" s="1"/>
  <c r="BG45" i="1"/>
  <c r="BH45" i="1" s="1"/>
  <c r="BF45" i="1"/>
  <c r="BD45" i="1"/>
  <c r="BC45" i="1"/>
  <c r="BE45" i="1" s="1"/>
  <c r="BA45" i="1"/>
  <c r="BB45" i="1" s="1"/>
  <c r="AZ45" i="1"/>
  <c r="AX45" i="1"/>
  <c r="AW45" i="1"/>
  <c r="AY45" i="1" s="1"/>
  <c r="AU45" i="1"/>
  <c r="AV45" i="1" s="1"/>
  <c r="AT45" i="1"/>
  <c r="AR45" i="1"/>
  <c r="AQ45" i="1"/>
  <c r="AS45" i="1" s="1"/>
  <c r="AO45" i="1"/>
  <c r="AP45" i="1" s="1"/>
  <c r="AN45" i="1"/>
  <c r="AL45" i="1"/>
  <c r="AK45" i="1"/>
  <c r="AM45" i="1" s="1"/>
  <c r="AI45" i="1"/>
  <c r="AJ45" i="1" s="1"/>
  <c r="AH45" i="1"/>
  <c r="AF45" i="1"/>
  <c r="AE45" i="1"/>
  <c r="AG45" i="1" s="1"/>
  <c r="AC45" i="1"/>
  <c r="AD45" i="1" s="1"/>
  <c r="AB45" i="1"/>
  <c r="Z45" i="1"/>
  <c r="Y45" i="1"/>
  <c r="AA45" i="1" s="1"/>
  <c r="W45" i="1"/>
  <c r="X45" i="1" s="1"/>
  <c r="V45" i="1"/>
  <c r="T45" i="1"/>
  <c r="S45" i="1"/>
  <c r="U45" i="1" s="1"/>
  <c r="Q45" i="1"/>
  <c r="R45" i="1" s="1"/>
  <c r="P45" i="1"/>
  <c r="N45" i="1"/>
  <c r="M45" i="1"/>
  <c r="O45" i="1" s="1"/>
  <c r="K45" i="1"/>
  <c r="L45" i="1" s="1"/>
  <c r="J45" i="1"/>
  <c r="H45" i="1"/>
  <c r="G45" i="1"/>
  <c r="I45" i="1" s="1"/>
  <c r="E45" i="1"/>
  <c r="F45" i="1" s="1"/>
  <c r="D45" i="1"/>
  <c r="BV44" i="1"/>
  <c r="BU44" i="1"/>
  <c r="BW44" i="1" s="1"/>
  <c r="BS44" i="1"/>
  <c r="BT44" i="1" s="1"/>
  <c r="BR44" i="1"/>
  <c r="BP44" i="1"/>
  <c r="BO44" i="1"/>
  <c r="BQ44" i="1" s="1"/>
  <c r="BM44" i="1"/>
  <c r="BN44" i="1" s="1"/>
  <c r="BL44" i="1"/>
  <c r="BJ44" i="1"/>
  <c r="BI44" i="1"/>
  <c r="BK44" i="1" s="1"/>
  <c r="BG44" i="1"/>
  <c r="BH44" i="1" s="1"/>
  <c r="BF44" i="1"/>
  <c r="BD44" i="1"/>
  <c r="BC44" i="1"/>
  <c r="BE44" i="1" s="1"/>
  <c r="BA44" i="1"/>
  <c r="BB44" i="1" s="1"/>
  <c r="AZ44" i="1"/>
  <c r="AX44" i="1"/>
  <c r="AW44" i="1"/>
  <c r="AY44" i="1" s="1"/>
  <c r="AU44" i="1"/>
  <c r="AV44" i="1" s="1"/>
  <c r="AT44" i="1"/>
  <c r="AR44" i="1"/>
  <c r="AQ44" i="1"/>
  <c r="AS44" i="1" s="1"/>
  <c r="AO44" i="1"/>
  <c r="AP44" i="1" s="1"/>
  <c r="AN44" i="1"/>
  <c r="AL44" i="1"/>
  <c r="AK44" i="1"/>
  <c r="AM44" i="1" s="1"/>
  <c r="AI44" i="1"/>
  <c r="AJ44" i="1" s="1"/>
  <c r="AH44" i="1"/>
  <c r="AF44" i="1"/>
  <c r="AE44" i="1"/>
  <c r="AG44" i="1" s="1"/>
  <c r="AC44" i="1"/>
  <c r="AD44" i="1" s="1"/>
  <c r="AB44" i="1"/>
  <c r="Z44" i="1"/>
  <c r="Y44" i="1"/>
  <c r="AA44" i="1" s="1"/>
  <c r="W44" i="1"/>
  <c r="X44" i="1" s="1"/>
  <c r="V44" i="1"/>
  <c r="T44" i="1"/>
  <c r="S44" i="1"/>
  <c r="U44" i="1" s="1"/>
  <c r="Q44" i="1"/>
  <c r="R44" i="1" s="1"/>
  <c r="P44" i="1"/>
  <c r="N44" i="1"/>
  <c r="M44" i="1"/>
  <c r="O44" i="1" s="1"/>
  <c r="K44" i="1"/>
  <c r="L44" i="1" s="1"/>
  <c r="J44" i="1"/>
  <c r="H44" i="1"/>
  <c r="G44" i="1"/>
  <c r="I44" i="1" s="1"/>
  <c r="E44" i="1"/>
  <c r="F44" i="1" s="1"/>
  <c r="D44" i="1"/>
  <c r="BV43" i="1"/>
  <c r="BU43" i="1"/>
  <c r="BW43" i="1" s="1"/>
  <c r="BS43" i="1"/>
  <c r="BT43" i="1" s="1"/>
  <c r="BR43" i="1"/>
  <c r="BP43" i="1"/>
  <c r="BO43" i="1"/>
  <c r="BQ43" i="1" s="1"/>
  <c r="BM43" i="1"/>
  <c r="BN43" i="1" s="1"/>
  <c r="BL43" i="1"/>
  <c r="BJ43" i="1"/>
  <c r="BI43" i="1"/>
  <c r="BK43" i="1" s="1"/>
  <c r="BG43" i="1"/>
  <c r="BH43" i="1" s="1"/>
  <c r="BF43" i="1"/>
  <c r="BD43" i="1"/>
  <c r="BC43" i="1"/>
  <c r="BE43" i="1" s="1"/>
  <c r="BA43" i="1"/>
  <c r="BB43" i="1" s="1"/>
  <c r="AZ43" i="1"/>
  <c r="AX43" i="1"/>
  <c r="AW43" i="1"/>
  <c r="AY43" i="1" s="1"/>
  <c r="AU43" i="1"/>
  <c r="AV43" i="1" s="1"/>
  <c r="AT43" i="1"/>
  <c r="AR43" i="1"/>
  <c r="AQ43" i="1"/>
  <c r="AS43" i="1" s="1"/>
  <c r="AO43" i="1"/>
  <c r="AP43" i="1" s="1"/>
  <c r="AN43" i="1"/>
  <c r="AL43" i="1"/>
  <c r="AK43" i="1"/>
  <c r="AM43" i="1" s="1"/>
  <c r="AI43" i="1"/>
  <c r="AJ43" i="1" s="1"/>
  <c r="AH43" i="1"/>
  <c r="AF43" i="1"/>
  <c r="AE43" i="1"/>
  <c r="AG43" i="1" s="1"/>
  <c r="AC43" i="1"/>
  <c r="AD43" i="1" s="1"/>
  <c r="AB43" i="1"/>
  <c r="Z43" i="1"/>
  <c r="Y43" i="1"/>
  <c r="AA43" i="1" s="1"/>
  <c r="W43" i="1"/>
  <c r="X43" i="1" s="1"/>
  <c r="V43" i="1"/>
  <c r="T43" i="1"/>
  <c r="S43" i="1"/>
  <c r="U43" i="1" s="1"/>
  <c r="Q43" i="1"/>
  <c r="R43" i="1" s="1"/>
  <c r="P43" i="1"/>
  <c r="N43" i="1"/>
  <c r="M43" i="1"/>
  <c r="O43" i="1" s="1"/>
  <c r="K43" i="1"/>
  <c r="L43" i="1" s="1"/>
  <c r="J43" i="1"/>
  <c r="H43" i="1"/>
  <c r="G43" i="1"/>
  <c r="I43" i="1" s="1"/>
  <c r="E43" i="1"/>
  <c r="F43" i="1" s="1"/>
  <c r="D43" i="1"/>
  <c r="BV42" i="1"/>
  <c r="BU42" i="1"/>
  <c r="BW42" i="1" s="1"/>
  <c r="BS42" i="1"/>
  <c r="BT42" i="1" s="1"/>
  <c r="BR42" i="1"/>
  <c r="BP42" i="1"/>
  <c r="BO42" i="1"/>
  <c r="BQ42" i="1" s="1"/>
  <c r="BM42" i="1"/>
  <c r="BN42" i="1" s="1"/>
  <c r="BL42" i="1"/>
  <c r="BJ42" i="1"/>
  <c r="BI42" i="1"/>
  <c r="BK42" i="1" s="1"/>
  <c r="BG42" i="1"/>
  <c r="BH42" i="1" s="1"/>
  <c r="BF42" i="1"/>
  <c r="BD42" i="1"/>
  <c r="BC42" i="1"/>
  <c r="BE42" i="1" s="1"/>
  <c r="BA42" i="1"/>
  <c r="BB42" i="1" s="1"/>
  <c r="AZ42" i="1"/>
  <c r="AX42" i="1"/>
  <c r="AW42" i="1"/>
  <c r="AY42" i="1" s="1"/>
  <c r="AU42" i="1"/>
  <c r="AV42" i="1" s="1"/>
  <c r="AT42" i="1"/>
  <c r="AR42" i="1"/>
  <c r="AQ42" i="1"/>
  <c r="AS42" i="1" s="1"/>
  <c r="AO42" i="1"/>
  <c r="AP42" i="1" s="1"/>
  <c r="AN42" i="1"/>
  <c r="AL42" i="1"/>
  <c r="AK42" i="1"/>
  <c r="AM42" i="1" s="1"/>
  <c r="AI42" i="1"/>
  <c r="AJ42" i="1" s="1"/>
  <c r="AH42" i="1"/>
  <c r="AF42" i="1"/>
  <c r="AE42" i="1"/>
  <c r="AG42" i="1" s="1"/>
  <c r="AC42" i="1"/>
  <c r="AD42" i="1" s="1"/>
  <c r="AB42" i="1"/>
  <c r="Z42" i="1"/>
  <c r="Y42" i="1"/>
  <c r="AA42" i="1" s="1"/>
  <c r="W42" i="1"/>
  <c r="X42" i="1" s="1"/>
  <c r="V42" i="1"/>
  <c r="T42" i="1"/>
  <c r="S42" i="1"/>
  <c r="U42" i="1" s="1"/>
  <c r="Q42" i="1"/>
  <c r="R42" i="1" s="1"/>
  <c r="P42" i="1"/>
  <c r="N42" i="1"/>
  <c r="M42" i="1"/>
  <c r="O42" i="1" s="1"/>
  <c r="K42" i="1"/>
  <c r="L42" i="1" s="1"/>
  <c r="J42" i="1"/>
  <c r="H42" i="1"/>
  <c r="G42" i="1"/>
  <c r="I42" i="1" s="1"/>
  <c r="E42" i="1"/>
  <c r="F42" i="1" s="1"/>
  <c r="D42" i="1"/>
  <c r="BV41" i="1"/>
  <c r="BU41" i="1"/>
  <c r="BW41" i="1" s="1"/>
  <c r="BS41" i="1"/>
  <c r="BT41" i="1" s="1"/>
  <c r="BR41" i="1"/>
  <c r="BP41" i="1"/>
  <c r="BO41" i="1"/>
  <c r="BQ41" i="1" s="1"/>
  <c r="BM41" i="1"/>
  <c r="BN41" i="1" s="1"/>
  <c r="BL41" i="1"/>
  <c r="BJ41" i="1"/>
  <c r="BI41" i="1"/>
  <c r="BK41" i="1" s="1"/>
  <c r="BG41" i="1"/>
  <c r="BH41" i="1" s="1"/>
  <c r="BF41" i="1"/>
  <c r="BD41" i="1"/>
  <c r="BC41" i="1"/>
  <c r="BE41" i="1" s="1"/>
  <c r="BA41" i="1"/>
  <c r="BB41" i="1" s="1"/>
  <c r="AZ41" i="1"/>
  <c r="AX41" i="1"/>
  <c r="AW41" i="1"/>
  <c r="AY41" i="1" s="1"/>
  <c r="AU41" i="1"/>
  <c r="AV41" i="1" s="1"/>
  <c r="AT41" i="1"/>
  <c r="AR41" i="1"/>
  <c r="AQ41" i="1"/>
  <c r="AS41" i="1" s="1"/>
  <c r="AO41" i="1"/>
  <c r="AP41" i="1" s="1"/>
  <c r="AN41" i="1"/>
  <c r="AL41" i="1"/>
  <c r="AK41" i="1"/>
  <c r="AM41" i="1" s="1"/>
  <c r="AI41" i="1"/>
  <c r="AJ41" i="1" s="1"/>
  <c r="AH41" i="1"/>
  <c r="AF41" i="1"/>
  <c r="AE41" i="1"/>
  <c r="AG41" i="1" s="1"/>
  <c r="AC41" i="1"/>
  <c r="AD41" i="1" s="1"/>
  <c r="AB41" i="1"/>
  <c r="Z41" i="1"/>
  <c r="Y41" i="1"/>
  <c r="AA41" i="1" s="1"/>
  <c r="W41" i="1"/>
  <c r="X41" i="1" s="1"/>
  <c r="V41" i="1"/>
  <c r="T41" i="1"/>
  <c r="S41" i="1"/>
  <c r="U41" i="1" s="1"/>
  <c r="Q41" i="1"/>
  <c r="R41" i="1" s="1"/>
  <c r="P41" i="1"/>
  <c r="N41" i="1"/>
  <c r="M41" i="1"/>
  <c r="O41" i="1" s="1"/>
  <c r="K41" i="1"/>
  <c r="L41" i="1" s="1"/>
  <c r="J41" i="1"/>
  <c r="H41" i="1"/>
  <c r="G41" i="1"/>
  <c r="I41" i="1" s="1"/>
  <c r="E41" i="1"/>
  <c r="F41" i="1" s="1"/>
  <c r="D41" i="1"/>
  <c r="BV40" i="1"/>
  <c r="BU40" i="1"/>
  <c r="BW40" i="1" s="1"/>
  <c r="BS40" i="1"/>
  <c r="BT40" i="1" s="1"/>
  <c r="BR40" i="1"/>
  <c r="BP40" i="1"/>
  <c r="BO40" i="1"/>
  <c r="BQ40" i="1" s="1"/>
  <c r="BM40" i="1"/>
  <c r="BN40" i="1" s="1"/>
  <c r="BL40" i="1"/>
  <c r="BJ40" i="1"/>
  <c r="BI40" i="1"/>
  <c r="BK40" i="1" s="1"/>
  <c r="BG40" i="1"/>
  <c r="BH40" i="1" s="1"/>
  <c r="BF40" i="1"/>
  <c r="BD40" i="1"/>
  <c r="BC40" i="1"/>
  <c r="BE40" i="1" s="1"/>
  <c r="BA40" i="1"/>
  <c r="BB40" i="1" s="1"/>
  <c r="AZ40" i="1"/>
  <c r="AX40" i="1"/>
  <c r="AW40" i="1"/>
  <c r="AY40" i="1" s="1"/>
  <c r="AU40" i="1"/>
  <c r="AV40" i="1" s="1"/>
  <c r="AT40" i="1"/>
  <c r="AR40" i="1"/>
  <c r="AQ40" i="1"/>
  <c r="AS40" i="1" s="1"/>
  <c r="AO40" i="1"/>
  <c r="AP40" i="1" s="1"/>
  <c r="AN40" i="1"/>
  <c r="AL40" i="1"/>
  <c r="AK40" i="1"/>
  <c r="AM40" i="1" s="1"/>
  <c r="AI40" i="1"/>
  <c r="AJ40" i="1" s="1"/>
  <c r="AH40" i="1"/>
  <c r="AF40" i="1"/>
  <c r="AE40" i="1"/>
  <c r="AG40" i="1" s="1"/>
  <c r="AC40" i="1"/>
  <c r="AD40" i="1" s="1"/>
  <c r="AB40" i="1"/>
  <c r="Z40" i="1"/>
  <c r="Y40" i="1"/>
  <c r="AA40" i="1" s="1"/>
  <c r="W40" i="1"/>
  <c r="X40" i="1" s="1"/>
  <c r="V40" i="1"/>
  <c r="T40" i="1"/>
  <c r="S40" i="1"/>
  <c r="U40" i="1" s="1"/>
  <c r="Q40" i="1"/>
  <c r="R40" i="1" s="1"/>
  <c r="P40" i="1"/>
  <c r="N40" i="1"/>
  <c r="M40" i="1"/>
  <c r="O40" i="1" s="1"/>
  <c r="K40" i="1"/>
  <c r="L40" i="1" s="1"/>
  <c r="J40" i="1"/>
  <c r="H40" i="1"/>
  <c r="G40" i="1"/>
  <c r="I40" i="1" s="1"/>
  <c r="E40" i="1"/>
  <c r="F40" i="1" s="1"/>
  <c r="D40" i="1"/>
  <c r="BV39" i="1"/>
  <c r="BU39" i="1"/>
  <c r="BW39" i="1" s="1"/>
  <c r="BS39" i="1"/>
  <c r="BT39" i="1" s="1"/>
  <c r="BR39" i="1"/>
  <c r="BP39" i="1"/>
  <c r="BO39" i="1"/>
  <c r="BQ39" i="1" s="1"/>
  <c r="BM39" i="1"/>
  <c r="BN39" i="1" s="1"/>
  <c r="BL39" i="1"/>
  <c r="BJ39" i="1"/>
  <c r="BI39" i="1"/>
  <c r="BK39" i="1" s="1"/>
  <c r="BG39" i="1"/>
  <c r="BH39" i="1" s="1"/>
  <c r="BF39" i="1"/>
  <c r="BD39" i="1"/>
  <c r="BC39" i="1"/>
  <c r="BE39" i="1" s="1"/>
  <c r="BA39" i="1"/>
  <c r="BB39" i="1" s="1"/>
  <c r="AZ39" i="1"/>
  <c r="AX39" i="1"/>
  <c r="AW39" i="1"/>
  <c r="AY39" i="1" s="1"/>
  <c r="AU39" i="1"/>
  <c r="AV39" i="1" s="1"/>
  <c r="AT39" i="1"/>
  <c r="AR39" i="1"/>
  <c r="AQ39" i="1"/>
  <c r="AS39" i="1" s="1"/>
  <c r="AO39" i="1"/>
  <c r="AP39" i="1" s="1"/>
  <c r="AN39" i="1"/>
  <c r="AL39" i="1"/>
  <c r="AK39" i="1"/>
  <c r="AM39" i="1" s="1"/>
  <c r="AI39" i="1"/>
  <c r="AJ39" i="1" s="1"/>
  <c r="AH39" i="1"/>
  <c r="AF39" i="1"/>
  <c r="AE39" i="1"/>
  <c r="AG39" i="1" s="1"/>
  <c r="AC39" i="1"/>
  <c r="AD39" i="1" s="1"/>
  <c r="AB39" i="1"/>
  <c r="Z39" i="1"/>
  <c r="Y39" i="1"/>
  <c r="AA39" i="1" s="1"/>
  <c r="W39" i="1"/>
  <c r="X39" i="1" s="1"/>
  <c r="V39" i="1"/>
  <c r="T39" i="1"/>
  <c r="S39" i="1"/>
  <c r="U39" i="1" s="1"/>
  <c r="Q39" i="1"/>
  <c r="R39" i="1" s="1"/>
  <c r="P39" i="1"/>
  <c r="N39" i="1"/>
  <c r="M39" i="1"/>
  <c r="O39" i="1" s="1"/>
  <c r="K39" i="1"/>
  <c r="L39" i="1" s="1"/>
  <c r="J39" i="1"/>
  <c r="H39" i="1"/>
  <c r="G39" i="1"/>
  <c r="I39" i="1" s="1"/>
  <c r="E39" i="1"/>
  <c r="F39" i="1" s="1"/>
  <c r="D39" i="1"/>
  <c r="BV38" i="1"/>
  <c r="BU38" i="1"/>
  <c r="BW38" i="1" s="1"/>
  <c r="BS38" i="1"/>
  <c r="BT38" i="1" s="1"/>
  <c r="BR38" i="1"/>
  <c r="BP38" i="1"/>
  <c r="BO38" i="1"/>
  <c r="BQ38" i="1" s="1"/>
  <c r="BM38" i="1"/>
  <c r="BN38" i="1" s="1"/>
  <c r="BL38" i="1"/>
  <c r="BJ38" i="1"/>
  <c r="BI38" i="1"/>
  <c r="BK38" i="1" s="1"/>
  <c r="BG38" i="1"/>
  <c r="BH38" i="1" s="1"/>
  <c r="BF38" i="1"/>
  <c r="BD38" i="1"/>
  <c r="BC38" i="1"/>
  <c r="BE38" i="1" s="1"/>
  <c r="BA38" i="1"/>
  <c r="BB38" i="1" s="1"/>
  <c r="AZ38" i="1"/>
  <c r="AX38" i="1"/>
  <c r="AW38" i="1"/>
  <c r="AY38" i="1" s="1"/>
  <c r="AU38" i="1"/>
  <c r="AV38" i="1" s="1"/>
  <c r="AT38" i="1"/>
  <c r="AR38" i="1"/>
  <c r="AQ38" i="1"/>
  <c r="AS38" i="1" s="1"/>
  <c r="AO38" i="1"/>
  <c r="AP38" i="1" s="1"/>
  <c r="AN38" i="1"/>
  <c r="AL38" i="1"/>
  <c r="AK38" i="1"/>
  <c r="AM38" i="1" s="1"/>
  <c r="AI38" i="1"/>
  <c r="AJ38" i="1" s="1"/>
  <c r="AH38" i="1"/>
  <c r="AF38" i="1"/>
  <c r="AE38" i="1"/>
  <c r="AG38" i="1" s="1"/>
  <c r="AC38" i="1"/>
  <c r="AD38" i="1" s="1"/>
  <c r="AB38" i="1"/>
  <c r="Z38" i="1"/>
  <c r="Y38" i="1"/>
  <c r="AA38" i="1" s="1"/>
  <c r="W38" i="1"/>
  <c r="X38" i="1" s="1"/>
  <c r="V38" i="1"/>
  <c r="T38" i="1"/>
  <c r="S38" i="1"/>
  <c r="U38" i="1" s="1"/>
  <c r="Q38" i="1"/>
  <c r="R38" i="1" s="1"/>
  <c r="P38" i="1"/>
  <c r="N38" i="1"/>
  <c r="M38" i="1"/>
  <c r="O38" i="1" s="1"/>
  <c r="K38" i="1"/>
  <c r="L38" i="1" s="1"/>
  <c r="J38" i="1"/>
  <c r="H38" i="1"/>
  <c r="G38" i="1"/>
  <c r="I38" i="1" s="1"/>
  <c r="E38" i="1"/>
  <c r="F38" i="1" s="1"/>
  <c r="D38" i="1"/>
  <c r="BV37" i="1"/>
  <c r="BU37" i="1"/>
  <c r="BW37" i="1" s="1"/>
  <c r="BS37" i="1"/>
  <c r="BT37" i="1" s="1"/>
  <c r="BR37" i="1"/>
  <c r="BP37" i="1"/>
  <c r="BO37" i="1"/>
  <c r="BQ37" i="1" s="1"/>
  <c r="BM37" i="1"/>
  <c r="BN37" i="1" s="1"/>
  <c r="BL37" i="1"/>
  <c r="BJ37" i="1"/>
  <c r="BI37" i="1"/>
  <c r="BK37" i="1" s="1"/>
  <c r="BG37" i="1"/>
  <c r="BH37" i="1" s="1"/>
  <c r="BF37" i="1"/>
  <c r="BD37" i="1"/>
  <c r="BC37" i="1"/>
  <c r="BE37" i="1" s="1"/>
  <c r="BA37" i="1"/>
  <c r="BB37" i="1" s="1"/>
  <c r="AZ37" i="1"/>
  <c r="AX37" i="1"/>
  <c r="AW37" i="1"/>
  <c r="AY37" i="1" s="1"/>
  <c r="AU37" i="1"/>
  <c r="AV37" i="1" s="1"/>
  <c r="AT37" i="1"/>
  <c r="AR37" i="1"/>
  <c r="AQ37" i="1"/>
  <c r="AS37" i="1" s="1"/>
  <c r="AO37" i="1"/>
  <c r="AP37" i="1" s="1"/>
  <c r="AN37" i="1"/>
  <c r="AL37" i="1"/>
  <c r="AK37" i="1"/>
  <c r="AM37" i="1" s="1"/>
  <c r="AI37" i="1"/>
  <c r="AJ37" i="1" s="1"/>
  <c r="AH37" i="1"/>
  <c r="AF37" i="1"/>
  <c r="AE37" i="1"/>
  <c r="AG37" i="1" s="1"/>
  <c r="AC37" i="1"/>
  <c r="AD37" i="1" s="1"/>
  <c r="AB37" i="1"/>
  <c r="Z37" i="1"/>
  <c r="Y37" i="1"/>
  <c r="AA37" i="1" s="1"/>
  <c r="W37" i="1"/>
  <c r="X37" i="1" s="1"/>
  <c r="V37" i="1"/>
  <c r="T37" i="1"/>
  <c r="S37" i="1"/>
  <c r="U37" i="1" s="1"/>
  <c r="Q37" i="1"/>
  <c r="R37" i="1" s="1"/>
  <c r="P37" i="1"/>
  <c r="N37" i="1"/>
  <c r="M37" i="1"/>
  <c r="O37" i="1" s="1"/>
  <c r="K37" i="1"/>
  <c r="L37" i="1" s="1"/>
  <c r="J37" i="1"/>
  <c r="H37" i="1"/>
  <c r="G37" i="1"/>
  <c r="I37" i="1" s="1"/>
  <c r="E37" i="1"/>
  <c r="F37" i="1" s="1"/>
  <c r="D37" i="1"/>
  <c r="BV36" i="1"/>
  <c r="BU36" i="1"/>
  <c r="BW36" i="1" s="1"/>
  <c r="BS36" i="1"/>
  <c r="BT36" i="1" s="1"/>
  <c r="BR36" i="1"/>
  <c r="BP36" i="1"/>
  <c r="BO36" i="1"/>
  <c r="BQ36" i="1" s="1"/>
  <c r="BM36" i="1"/>
  <c r="BN36" i="1" s="1"/>
  <c r="BL36" i="1"/>
  <c r="BJ36" i="1"/>
  <c r="BI36" i="1"/>
  <c r="BK36" i="1" s="1"/>
  <c r="BG36" i="1"/>
  <c r="BH36" i="1" s="1"/>
  <c r="BF36" i="1"/>
  <c r="BD36" i="1"/>
  <c r="BC36" i="1"/>
  <c r="BE36" i="1" s="1"/>
  <c r="BA36" i="1"/>
  <c r="BB36" i="1" s="1"/>
  <c r="AZ36" i="1"/>
  <c r="AX36" i="1"/>
  <c r="AW36" i="1"/>
  <c r="AY36" i="1" s="1"/>
  <c r="AU36" i="1"/>
  <c r="AV36" i="1" s="1"/>
  <c r="AT36" i="1"/>
  <c r="AR36" i="1"/>
  <c r="AQ36" i="1"/>
  <c r="AS36" i="1" s="1"/>
  <c r="AO36" i="1"/>
  <c r="AP36" i="1" s="1"/>
  <c r="AN36" i="1"/>
  <c r="AL36" i="1"/>
  <c r="AK36" i="1"/>
  <c r="AM36" i="1" s="1"/>
  <c r="AI36" i="1"/>
  <c r="AJ36" i="1" s="1"/>
  <c r="AH36" i="1"/>
  <c r="AF36" i="1"/>
  <c r="AE36" i="1"/>
  <c r="AG36" i="1" s="1"/>
  <c r="AC36" i="1"/>
  <c r="AD36" i="1" s="1"/>
  <c r="AB36" i="1"/>
  <c r="Z36" i="1"/>
  <c r="Y36" i="1"/>
  <c r="AA36" i="1" s="1"/>
  <c r="W36" i="1"/>
  <c r="X36" i="1" s="1"/>
  <c r="V36" i="1"/>
  <c r="T36" i="1"/>
  <c r="S36" i="1"/>
  <c r="U36" i="1" s="1"/>
  <c r="Q36" i="1"/>
  <c r="R36" i="1" s="1"/>
  <c r="P36" i="1"/>
  <c r="N36" i="1"/>
  <c r="M36" i="1"/>
  <c r="O36" i="1" s="1"/>
  <c r="K36" i="1"/>
  <c r="L36" i="1" s="1"/>
  <c r="J36" i="1"/>
  <c r="H36" i="1"/>
  <c r="G36" i="1"/>
  <c r="I36" i="1" s="1"/>
  <c r="E36" i="1"/>
  <c r="F36" i="1" s="1"/>
  <c r="D36" i="1"/>
  <c r="BV35" i="1"/>
  <c r="BV52" i="1" s="1"/>
  <c r="BU35" i="1"/>
  <c r="BU52" i="1" s="1"/>
  <c r="BU58" i="1" s="1"/>
  <c r="BS35" i="1"/>
  <c r="BR35" i="1"/>
  <c r="BR52" i="1" s="1"/>
  <c r="BR58" i="1" s="1"/>
  <c r="BP35" i="1"/>
  <c r="BP52" i="1" s="1"/>
  <c r="BO35" i="1"/>
  <c r="BO52" i="1" s="1"/>
  <c r="BO58" i="1" s="1"/>
  <c r="BM35" i="1"/>
  <c r="BL35" i="1"/>
  <c r="BL52" i="1" s="1"/>
  <c r="BL58" i="1" s="1"/>
  <c r="BJ35" i="1"/>
  <c r="BJ52" i="1" s="1"/>
  <c r="BI35" i="1"/>
  <c r="BI52" i="1" s="1"/>
  <c r="BI58" i="1" s="1"/>
  <c r="BG35" i="1"/>
  <c r="BF35" i="1"/>
  <c r="BF52" i="1" s="1"/>
  <c r="BF58" i="1" s="1"/>
  <c r="BD35" i="1"/>
  <c r="BD52" i="1" s="1"/>
  <c r="BC35" i="1"/>
  <c r="BC52" i="1" s="1"/>
  <c r="BC58" i="1" s="1"/>
  <c r="BA35" i="1"/>
  <c r="AZ35" i="1"/>
  <c r="AZ52" i="1" s="1"/>
  <c r="AZ58" i="1" s="1"/>
  <c r="AX35" i="1"/>
  <c r="AX52" i="1" s="1"/>
  <c r="AW35" i="1"/>
  <c r="AW52" i="1" s="1"/>
  <c r="AW58" i="1" s="1"/>
  <c r="AU35" i="1"/>
  <c r="AT35" i="1"/>
  <c r="AT52" i="1" s="1"/>
  <c r="AT58" i="1" s="1"/>
  <c r="AR35" i="1"/>
  <c r="AR52" i="1" s="1"/>
  <c r="AQ35" i="1"/>
  <c r="AQ52" i="1" s="1"/>
  <c r="AQ58" i="1" s="1"/>
  <c r="AO35" i="1"/>
  <c r="AN35" i="1"/>
  <c r="AN52" i="1" s="1"/>
  <c r="AN58" i="1" s="1"/>
  <c r="AL35" i="1"/>
  <c r="AL52" i="1" s="1"/>
  <c r="AK35" i="1"/>
  <c r="AK52" i="1" s="1"/>
  <c r="AK58" i="1" s="1"/>
  <c r="AI35" i="1"/>
  <c r="AH35" i="1"/>
  <c r="AH52" i="1" s="1"/>
  <c r="AH58" i="1" s="1"/>
  <c r="AF35" i="1"/>
  <c r="AF52" i="1" s="1"/>
  <c r="AE35" i="1"/>
  <c r="AE52" i="1" s="1"/>
  <c r="AE58" i="1" s="1"/>
  <c r="AC35" i="1"/>
  <c r="AB35" i="1"/>
  <c r="AB52" i="1" s="1"/>
  <c r="AB58" i="1" s="1"/>
  <c r="Z35" i="1"/>
  <c r="Z52" i="1" s="1"/>
  <c r="Y35" i="1"/>
  <c r="Y52" i="1" s="1"/>
  <c r="Y58" i="1" s="1"/>
  <c r="W35" i="1"/>
  <c r="V35" i="1"/>
  <c r="V52" i="1" s="1"/>
  <c r="V58" i="1" s="1"/>
  <c r="T35" i="1"/>
  <c r="T52" i="1" s="1"/>
  <c r="S35" i="1"/>
  <c r="S52" i="1" s="1"/>
  <c r="S58" i="1" s="1"/>
  <c r="Q35" i="1"/>
  <c r="P35" i="1"/>
  <c r="P52" i="1" s="1"/>
  <c r="P58" i="1" s="1"/>
  <c r="N35" i="1"/>
  <c r="N52" i="1" s="1"/>
  <c r="M35" i="1"/>
  <c r="M52" i="1" s="1"/>
  <c r="M58" i="1" s="1"/>
  <c r="K35" i="1"/>
  <c r="J35" i="1"/>
  <c r="J52" i="1" s="1"/>
  <c r="J58" i="1" s="1"/>
  <c r="H35" i="1"/>
  <c r="H52" i="1" s="1"/>
  <c r="G35" i="1"/>
  <c r="G52" i="1" s="1"/>
  <c r="G58" i="1" s="1"/>
  <c r="E35" i="1"/>
  <c r="D35" i="1"/>
  <c r="D52" i="1" s="1"/>
  <c r="D58" i="1" s="1"/>
  <c r="BV33" i="1"/>
  <c r="BU33" i="1"/>
  <c r="BW33" i="1" s="1"/>
  <c r="BS33" i="1"/>
  <c r="BT33" i="1" s="1"/>
  <c r="BR33" i="1"/>
  <c r="BP33" i="1"/>
  <c r="BO33" i="1"/>
  <c r="BQ33" i="1" s="1"/>
  <c r="BM33" i="1"/>
  <c r="BN33" i="1" s="1"/>
  <c r="BL33" i="1"/>
  <c r="BJ33" i="1"/>
  <c r="BI33" i="1"/>
  <c r="BK33" i="1" s="1"/>
  <c r="BG33" i="1"/>
  <c r="BH33" i="1" s="1"/>
  <c r="BF33" i="1"/>
  <c r="BD33" i="1"/>
  <c r="BC33" i="1"/>
  <c r="BE33" i="1" s="1"/>
  <c r="BA33" i="1"/>
  <c r="BB33" i="1" s="1"/>
  <c r="AZ33" i="1"/>
  <c r="AX33" i="1"/>
  <c r="AW33" i="1"/>
  <c r="AY33" i="1" s="1"/>
  <c r="AU33" i="1"/>
  <c r="AV33" i="1" s="1"/>
  <c r="AT33" i="1"/>
  <c r="AR33" i="1"/>
  <c r="AQ33" i="1"/>
  <c r="AS33" i="1" s="1"/>
  <c r="AO33" i="1"/>
  <c r="AP33" i="1" s="1"/>
  <c r="AN33" i="1"/>
  <c r="AL33" i="1"/>
  <c r="AK33" i="1"/>
  <c r="AM33" i="1" s="1"/>
  <c r="AI33" i="1"/>
  <c r="AJ33" i="1" s="1"/>
  <c r="AH33" i="1"/>
  <c r="AF33" i="1"/>
  <c r="AE33" i="1"/>
  <c r="AG33" i="1" s="1"/>
  <c r="AC33" i="1"/>
  <c r="AD33" i="1" s="1"/>
  <c r="AB33" i="1"/>
  <c r="Z33" i="1"/>
  <c r="Y33" i="1"/>
  <c r="AA33" i="1" s="1"/>
  <c r="W33" i="1"/>
  <c r="X33" i="1" s="1"/>
  <c r="V33" i="1"/>
  <c r="T33" i="1"/>
  <c r="S33" i="1"/>
  <c r="U33" i="1" s="1"/>
  <c r="Q33" i="1"/>
  <c r="R33" i="1" s="1"/>
  <c r="P33" i="1"/>
  <c r="N33" i="1"/>
  <c r="M33" i="1"/>
  <c r="O33" i="1" s="1"/>
  <c r="K33" i="1"/>
  <c r="L33" i="1" s="1"/>
  <c r="J33" i="1"/>
  <c r="H33" i="1"/>
  <c r="G33" i="1"/>
  <c r="I33" i="1" s="1"/>
  <c r="E33" i="1"/>
  <c r="F33" i="1" s="1"/>
  <c r="D33" i="1"/>
  <c r="BV32" i="1"/>
  <c r="BU32" i="1"/>
  <c r="BW32" i="1" s="1"/>
  <c r="BS32" i="1"/>
  <c r="BT32" i="1" s="1"/>
  <c r="BR32" i="1"/>
  <c r="BP32" i="1"/>
  <c r="BO32" i="1"/>
  <c r="BQ32" i="1" s="1"/>
  <c r="BM32" i="1"/>
  <c r="BN32" i="1" s="1"/>
  <c r="BL32" i="1"/>
  <c r="BJ32" i="1"/>
  <c r="BI32" i="1"/>
  <c r="BK32" i="1" s="1"/>
  <c r="BG32" i="1"/>
  <c r="BH32" i="1" s="1"/>
  <c r="BF32" i="1"/>
  <c r="BD32" i="1"/>
  <c r="BC32" i="1"/>
  <c r="BE32" i="1" s="1"/>
  <c r="BA32" i="1"/>
  <c r="BB32" i="1" s="1"/>
  <c r="AZ32" i="1"/>
  <c r="AX32" i="1"/>
  <c r="AW32" i="1"/>
  <c r="AY32" i="1" s="1"/>
  <c r="AU32" i="1"/>
  <c r="AV32" i="1" s="1"/>
  <c r="AT32" i="1"/>
  <c r="AR32" i="1"/>
  <c r="AQ32" i="1"/>
  <c r="AS32" i="1" s="1"/>
  <c r="AO32" i="1"/>
  <c r="AP32" i="1" s="1"/>
  <c r="AN32" i="1"/>
  <c r="AL32" i="1"/>
  <c r="AK32" i="1"/>
  <c r="AM32" i="1" s="1"/>
  <c r="AI32" i="1"/>
  <c r="AJ32" i="1" s="1"/>
  <c r="AH32" i="1"/>
  <c r="AF32" i="1"/>
  <c r="AE32" i="1"/>
  <c r="AG32" i="1" s="1"/>
  <c r="AC32" i="1"/>
  <c r="AD32" i="1" s="1"/>
  <c r="AB32" i="1"/>
  <c r="Z32" i="1"/>
  <c r="Y32" i="1"/>
  <c r="AA32" i="1" s="1"/>
  <c r="W32" i="1"/>
  <c r="X32" i="1" s="1"/>
  <c r="V32" i="1"/>
  <c r="T32" i="1"/>
  <c r="S32" i="1"/>
  <c r="U32" i="1" s="1"/>
  <c r="Q32" i="1"/>
  <c r="R32" i="1" s="1"/>
  <c r="P32" i="1"/>
  <c r="N32" i="1"/>
  <c r="M32" i="1"/>
  <c r="O32" i="1" s="1"/>
  <c r="K32" i="1"/>
  <c r="L32" i="1" s="1"/>
  <c r="J32" i="1"/>
  <c r="H32" i="1"/>
  <c r="G32" i="1"/>
  <c r="I32" i="1" s="1"/>
  <c r="E32" i="1"/>
  <c r="F32" i="1" s="1"/>
  <c r="D32" i="1"/>
  <c r="BV31" i="1"/>
  <c r="BU31" i="1"/>
  <c r="BW31" i="1" s="1"/>
  <c r="BS31" i="1"/>
  <c r="BT31" i="1" s="1"/>
  <c r="BR31" i="1"/>
  <c r="BP31" i="1"/>
  <c r="BO31" i="1"/>
  <c r="BQ31" i="1" s="1"/>
  <c r="BM31" i="1"/>
  <c r="BN31" i="1" s="1"/>
  <c r="BL31" i="1"/>
  <c r="BJ31" i="1"/>
  <c r="BI31" i="1"/>
  <c r="BK31" i="1" s="1"/>
  <c r="BG31" i="1"/>
  <c r="BH31" i="1" s="1"/>
  <c r="BF31" i="1"/>
  <c r="BD31" i="1"/>
  <c r="BC31" i="1"/>
  <c r="BE31" i="1" s="1"/>
  <c r="BA31" i="1"/>
  <c r="BB31" i="1" s="1"/>
  <c r="AZ31" i="1"/>
  <c r="AX31" i="1"/>
  <c r="AW31" i="1"/>
  <c r="AY31" i="1" s="1"/>
  <c r="AU31" i="1"/>
  <c r="AV31" i="1" s="1"/>
  <c r="AT31" i="1"/>
  <c r="AR31" i="1"/>
  <c r="AQ31" i="1"/>
  <c r="AS31" i="1" s="1"/>
  <c r="AO31" i="1"/>
  <c r="AP31" i="1" s="1"/>
  <c r="AN31" i="1"/>
  <c r="AL31" i="1"/>
  <c r="AK31" i="1"/>
  <c r="AM31" i="1" s="1"/>
  <c r="AI31" i="1"/>
  <c r="AJ31" i="1" s="1"/>
  <c r="AH31" i="1"/>
  <c r="AF31" i="1"/>
  <c r="AE31" i="1"/>
  <c r="AG31" i="1" s="1"/>
  <c r="AC31" i="1"/>
  <c r="AD31" i="1" s="1"/>
  <c r="AB31" i="1"/>
  <c r="Z31" i="1"/>
  <c r="Y31" i="1"/>
  <c r="AA31" i="1" s="1"/>
  <c r="W31" i="1"/>
  <c r="X31" i="1" s="1"/>
  <c r="V31" i="1"/>
  <c r="T31" i="1"/>
  <c r="S31" i="1"/>
  <c r="U31" i="1" s="1"/>
  <c r="Q31" i="1"/>
  <c r="R31" i="1" s="1"/>
  <c r="P31" i="1"/>
  <c r="N31" i="1"/>
  <c r="M31" i="1"/>
  <c r="O31" i="1" s="1"/>
  <c r="K31" i="1"/>
  <c r="L31" i="1" s="1"/>
  <c r="J31" i="1"/>
  <c r="H31" i="1"/>
  <c r="G31" i="1"/>
  <c r="I31" i="1" s="1"/>
  <c r="E31" i="1"/>
  <c r="F31" i="1" s="1"/>
  <c r="D31" i="1"/>
  <c r="BV30" i="1"/>
  <c r="BU30" i="1"/>
  <c r="BW30" i="1" s="1"/>
  <c r="BS30" i="1"/>
  <c r="BT30" i="1" s="1"/>
  <c r="BR30" i="1"/>
  <c r="BP30" i="1"/>
  <c r="BO30" i="1"/>
  <c r="BQ30" i="1" s="1"/>
  <c r="BM30" i="1"/>
  <c r="BN30" i="1" s="1"/>
  <c r="BL30" i="1"/>
  <c r="BJ30" i="1"/>
  <c r="BI30" i="1"/>
  <c r="BK30" i="1" s="1"/>
  <c r="BG30" i="1"/>
  <c r="BH30" i="1" s="1"/>
  <c r="BF30" i="1"/>
  <c r="BD30" i="1"/>
  <c r="BC30" i="1"/>
  <c r="BE30" i="1" s="1"/>
  <c r="BA30" i="1"/>
  <c r="BB30" i="1" s="1"/>
  <c r="AZ30" i="1"/>
  <c r="AX30" i="1"/>
  <c r="AW30" i="1"/>
  <c r="AY30" i="1" s="1"/>
  <c r="AU30" i="1"/>
  <c r="AV30" i="1" s="1"/>
  <c r="AT30" i="1"/>
  <c r="AR30" i="1"/>
  <c r="AQ30" i="1"/>
  <c r="AS30" i="1" s="1"/>
  <c r="AO30" i="1"/>
  <c r="AP30" i="1" s="1"/>
  <c r="AN30" i="1"/>
  <c r="AL30" i="1"/>
  <c r="AK30" i="1"/>
  <c r="AM30" i="1" s="1"/>
  <c r="AI30" i="1"/>
  <c r="AJ30" i="1" s="1"/>
  <c r="AH30" i="1"/>
  <c r="AF30" i="1"/>
  <c r="AE30" i="1"/>
  <c r="AG30" i="1" s="1"/>
  <c r="AC30" i="1"/>
  <c r="AD30" i="1" s="1"/>
  <c r="AB30" i="1"/>
  <c r="Z30" i="1"/>
  <c r="Y30" i="1"/>
  <c r="AA30" i="1" s="1"/>
  <c r="W30" i="1"/>
  <c r="X30" i="1" s="1"/>
  <c r="V30" i="1"/>
  <c r="T30" i="1"/>
  <c r="S30" i="1"/>
  <c r="U30" i="1" s="1"/>
  <c r="Q30" i="1"/>
  <c r="R30" i="1" s="1"/>
  <c r="P30" i="1"/>
  <c r="N30" i="1"/>
  <c r="M30" i="1"/>
  <c r="O30" i="1" s="1"/>
  <c r="K30" i="1"/>
  <c r="L30" i="1" s="1"/>
  <c r="J30" i="1"/>
  <c r="H30" i="1"/>
  <c r="G30" i="1"/>
  <c r="I30" i="1" s="1"/>
  <c r="E30" i="1"/>
  <c r="F30" i="1" s="1"/>
  <c r="D30" i="1"/>
  <c r="BV29" i="1"/>
  <c r="BU29" i="1"/>
  <c r="BW29" i="1" s="1"/>
  <c r="BS29" i="1"/>
  <c r="BT29" i="1" s="1"/>
  <c r="BR29" i="1"/>
  <c r="BP29" i="1"/>
  <c r="BO29" i="1"/>
  <c r="BQ29" i="1" s="1"/>
  <c r="BM29" i="1"/>
  <c r="BN29" i="1" s="1"/>
  <c r="BL29" i="1"/>
  <c r="BJ29" i="1"/>
  <c r="BI29" i="1"/>
  <c r="BK29" i="1" s="1"/>
  <c r="BG29" i="1"/>
  <c r="BH29" i="1" s="1"/>
  <c r="BF29" i="1"/>
  <c r="BD29" i="1"/>
  <c r="BC29" i="1"/>
  <c r="BE29" i="1" s="1"/>
  <c r="BA29" i="1"/>
  <c r="BB29" i="1" s="1"/>
  <c r="AZ29" i="1"/>
  <c r="AX29" i="1"/>
  <c r="AW29" i="1"/>
  <c r="AY29" i="1" s="1"/>
  <c r="AU29" i="1"/>
  <c r="AV29" i="1" s="1"/>
  <c r="AT29" i="1"/>
  <c r="AR29" i="1"/>
  <c r="AQ29" i="1"/>
  <c r="AS29" i="1" s="1"/>
  <c r="AO29" i="1"/>
  <c r="AP29" i="1" s="1"/>
  <c r="AN29" i="1"/>
  <c r="AL29" i="1"/>
  <c r="AK29" i="1"/>
  <c r="AM29" i="1" s="1"/>
  <c r="AI29" i="1"/>
  <c r="AJ29" i="1" s="1"/>
  <c r="AH29" i="1"/>
  <c r="AF29" i="1"/>
  <c r="AE29" i="1"/>
  <c r="AG29" i="1" s="1"/>
  <c r="AC29" i="1"/>
  <c r="AD29" i="1" s="1"/>
  <c r="AB29" i="1"/>
  <c r="Z29" i="1"/>
  <c r="Y29" i="1"/>
  <c r="AA29" i="1" s="1"/>
  <c r="W29" i="1"/>
  <c r="X29" i="1" s="1"/>
  <c r="V29" i="1"/>
  <c r="T29" i="1"/>
  <c r="S29" i="1"/>
  <c r="U29" i="1" s="1"/>
  <c r="Q29" i="1"/>
  <c r="R29" i="1" s="1"/>
  <c r="P29" i="1"/>
  <c r="N29" i="1"/>
  <c r="M29" i="1"/>
  <c r="O29" i="1" s="1"/>
  <c r="K29" i="1"/>
  <c r="L29" i="1" s="1"/>
  <c r="J29" i="1"/>
  <c r="H29" i="1"/>
  <c r="G29" i="1"/>
  <c r="I29" i="1" s="1"/>
  <c r="E29" i="1"/>
  <c r="F29" i="1" s="1"/>
  <c r="D29" i="1"/>
  <c r="BV28" i="1"/>
  <c r="BU28" i="1"/>
  <c r="BW28" i="1" s="1"/>
  <c r="BS28" i="1"/>
  <c r="BT28" i="1" s="1"/>
  <c r="BR28" i="1"/>
  <c r="BP28" i="1"/>
  <c r="BO28" i="1"/>
  <c r="BQ28" i="1" s="1"/>
  <c r="BM28" i="1"/>
  <c r="BN28" i="1" s="1"/>
  <c r="BL28" i="1"/>
  <c r="BJ28" i="1"/>
  <c r="BI28" i="1"/>
  <c r="BK28" i="1" s="1"/>
  <c r="BG28" i="1"/>
  <c r="BH28" i="1" s="1"/>
  <c r="BF28" i="1"/>
  <c r="BD28" i="1"/>
  <c r="BC28" i="1"/>
  <c r="BE28" i="1" s="1"/>
  <c r="BA28" i="1"/>
  <c r="BB28" i="1" s="1"/>
  <c r="AZ28" i="1"/>
  <c r="AX28" i="1"/>
  <c r="AW28" i="1"/>
  <c r="AY28" i="1" s="1"/>
  <c r="AU28" i="1"/>
  <c r="AV28" i="1" s="1"/>
  <c r="AT28" i="1"/>
  <c r="AR28" i="1"/>
  <c r="AQ28" i="1"/>
  <c r="AS28" i="1" s="1"/>
  <c r="AO28" i="1"/>
  <c r="AP28" i="1" s="1"/>
  <c r="AN28" i="1"/>
  <c r="AL28" i="1"/>
  <c r="AK28" i="1"/>
  <c r="AM28" i="1" s="1"/>
  <c r="AI28" i="1"/>
  <c r="AJ28" i="1" s="1"/>
  <c r="AH28" i="1"/>
  <c r="AF28" i="1"/>
  <c r="AE28" i="1"/>
  <c r="AG28" i="1" s="1"/>
  <c r="AC28" i="1"/>
  <c r="AD28" i="1" s="1"/>
  <c r="AB28" i="1"/>
  <c r="Z28" i="1"/>
  <c r="Y28" i="1"/>
  <c r="AA28" i="1" s="1"/>
  <c r="W28" i="1"/>
  <c r="X28" i="1" s="1"/>
  <c r="V28" i="1"/>
  <c r="T28" i="1"/>
  <c r="S28" i="1"/>
  <c r="U28" i="1" s="1"/>
  <c r="Q28" i="1"/>
  <c r="R28" i="1" s="1"/>
  <c r="P28" i="1"/>
  <c r="N28" i="1"/>
  <c r="M28" i="1"/>
  <c r="O28" i="1" s="1"/>
  <c r="K28" i="1"/>
  <c r="L28" i="1" s="1"/>
  <c r="J28" i="1"/>
  <c r="H28" i="1"/>
  <c r="G28" i="1"/>
  <c r="I28" i="1" s="1"/>
  <c r="E28" i="1"/>
  <c r="F28" i="1" s="1"/>
  <c r="D28" i="1"/>
  <c r="BV27" i="1"/>
  <c r="BU27" i="1"/>
  <c r="BW27" i="1" s="1"/>
  <c r="BS27" i="1"/>
  <c r="BT27" i="1" s="1"/>
  <c r="BR27" i="1"/>
  <c r="BP27" i="1"/>
  <c r="BO27" i="1"/>
  <c r="BQ27" i="1" s="1"/>
  <c r="BM27" i="1"/>
  <c r="BN27" i="1" s="1"/>
  <c r="BL27" i="1"/>
  <c r="BJ27" i="1"/>
  <c r="BI27" i="1"/>
  <c r="BK27" i="1" s="1"/>
  <c r="BG27" i="1"/>
  <c r="BH27" i="1" s="1"/>
  <c r="BF27" i="1"/>
  <c r="BD27" i="1"/>
  <c r="BC27" i="1"/>
  <c r="BE27" i="1" s="1"/>
  <c r="BA27" i="1"/>
  <c r="BB27" i="1" s="1"/>
  <c r="AZ27" i="1"/>
  <c r="AX27" i="1"/>
  <c r="AW27" i="1"/>
  <c r="AY27" i="1" s="1"/>
  <c r="AU27" i="1"/>
  <c r="AV27" i="1" s="1"/>
  <c r="AT27" i="1"/>
  <c r="AR27" i="1"/>
  <c r="AQ27" i="1"/>
  <c r="AS27" i="1" s="1"/>
  <c r="AO27" i="1"/>
  <c r="AP27" i="1" s="1"/>
  <c r="AN27" i="1"/>
  <c r="AL27" i="1"/>
  <c r="AK27" i="1"/>
  <c r="AM27" i="1" s="1"/>
  <c r="AI27" i="1"/>
  <c r="AJ27" i="1" s="1"/>
  <c r="AH27" i="1"/>
  <c r="AF27" i="1"/>
  <c r="AE27" i="1"/>
  <c r="AG27" i="1" s="1"/>
  <c r="AC27" i="1"/>
  <c r="AD27" i="1" s="1"/>
  <c r="AB27" i="1"/>
  <c r="Z27" i="1"/>
  <c r="Y27" i="1"/>
  <c r="AA27" i="1" s="1"/>
  <c r="W27" i="1"/>
  <c r="X27" i="1" s="1"/>
  <c r="V27" i="1"/>
  <c r="T27" i="1"/>
  <c r="S27" i="1"/>
  <c r="U27" i="1" s="1"/>
  <c r="Q27" i="1"/>
  <c r="R27" i="1" s="1"/>
  <c r="P27" i="1"/>
  <c r="N27" i="1"/>
  <c r="M27" i="1"/>
  <c r="O27" i="1" s="1"/>
  <c r="K27" i="1"/>
  <c r="L27" i="1" s="1"/>
  <c r="J27" i="1"/>
  <c r="H27" i="1"/>
  <c r="G27" i="1"/>
  <c r="I27" i="1" s="1"/>
  <c r="E27" i="1"/>
  <c r="F27" i="1" s="1"/>
  <c r="D27" i="1"/>
  <c r="BV26" i="1"/>
  <c r="BU26" i="1"/>
  <c r="BW26" i="1" s="1"/>
  <c r="BS26" i="1"/>
  <c r="BT26" i="1" s="1"/>
  <c r="BR26" i="1"/>
  <c r="BP26" i="1"/>
  <c r="BO26" i="1"/>
  <c r="BQ26" i="1" s="1"/>
  <c r="BM26" i="1"/>
  <c r="BN26" i="1" s="1"/>
  <c r="BL26" i="1"/>
  <c r="BJ26" i="1"/>
  <c r="BI26" i="1"/>
  <c r="BK26" i="1" s="1"/>
  <c r="BG26" i="1"/>
  <c r="BH26" i="1" s="1"/>
  <c r="BF26" i="1"/>
  <c r="BD26" i="1"/>
  <c r="BC26" i="1"/>
  <c r="BE26" i="1" s="1"/>
  <c r="BA26" i="1"/>
  <c r="BB26" i="1" s="1"/>
  <c r="AZ26" i="1"/>
  <c r="AX26" i="1"/>
  <c r="AW26" i="1"/>
  <c r="AY26" i="1" s="1"/>
  <c r="AU26" i="1"/>
  <c r="AV26" i="1" s="1"/>
  <c r="AT26" i="1"/>
  <c r="AR26" i="1"/>
  <c r="AQ26" i="1"/>
  <c r="AS26" i="1" s="1"/>
  <c r="AO26" i="1"/>
  <c r="AP26" i="1" s="1"/>
  <c r="AN26" i="1"/>
  <c r="AL26" i="1"/>
  <c r="AK26" i="1"/>
  <c r="AM26" i="1" s="1"/>
  <c r="AI26" i="1"/>
  <c r="AJ26" i="1" s="1"/>
  <c r="AH26" i="1"/>
  <c r="AF26" i="1"/>
  <c r="AE26" i="1"/>
  <c r="AG26" i="1" s="1"/>
  <c r="AC26" i="1"/>
  <c r="AD26" i="1" s="1"/>
  <c r="AB26" i="1"/>
  <c r="Z26" i="1"/>
  <c r="Y26" i="1"/>
  <c r="AA26" i="1" s="1"/>
  <c r="W26" i="1"/>
  <c r="X26" i="1" s="1"/>
  <c r="V26" i="1"/>
  <c r="T26" i="1"/>
  <c r="S26" i="1"/>
  <c r="U26" i="1" s="1"/>
  <c r="Q26" i="1"/>
  <c r="R26" i="1" s="1"/>
  <c r="P26" i="1"/>
  <c r="N26" i="1"/>
  <c r="M26" i="1"/>
  <c r="O26" i="1" s="1"/>
  <c r="K26" i="1"/>
  <c r="L26" i="1" s="1"/>
  <c r="J26" i="1"/>
  <c r="H26" i="1"/>
  <c r="G26" i="1"/>
  <c r="I26" i="1" s="1"/>
  <c r="E26" i="1"/>
  <c r="F26" i="1" s="1"/>
  <c r="D26" i="1"/>
  <c r="BV25" i="1"/>
  <c r="BU25" i="1"/>
  <c r="BW25" i="1" s="1"/>
  <c r="BS25" i="1"/>
  <c r="BT25" i="1" s="1"/>
  <c r="BR25" i="1"/>
  <c r="BP25" i="1"/>
  <c r="BO25" i="1"/>
  <c r="BQ25" i="1" s="1"/>
  <c r="BM25" i="1"/>
  <c r="BN25" i="1" s="1"/>
  <c r="BL25" i="1"/>
  <c r="BJ25" i="1"/>
  <c r="BI25" i="1"/>
  <c r="BK25" i="1" s="1"/>
  <c r="BG25" i="1"/>
  <c r="BH25" i="1" s="1"/>
  <c r="BF25" i="1"/>
  <c r="BD25" i="1"/>
  <c r="BC25" i="1"/>
  <c r="BE25" i="1" s="1"/>
  <c r="BA25" i="1"/>
  <c r="BB25" i="1" s="1"/>
  <c r="AZ25" i="1"/>
  <c r="AX25" i="1"/>
  <c r="AW25" i="1"/>
  <c r="AY25" i="1" s="1"/>
  <c r="AU25" i="1"/>
  <c r="AV25" i="1" s="1"/>
  <c r="AT25" i="1"/>
  <c r="AR25" i="1"/>
  <c r="AQ25" i="1"/>
  <c r="AS25" i="1" s="1"/>
  <c r="AO25" i="1"/>
  <c r="AP25" i="1" s="1"/>
  <c r="AN25" i="1"/>
  <c r="AL25" i="1"/>
  <c r="AK25" i="1"/>
  <c r="AM25" i="1" s="1"/>
  <c r="AI25" i="1"/>
  <c r="AJ25" i="1" s="1"/>
  <c r="AH25" i="1"/>
  <c r="AF25" i="1"/>
  <c r="AE25" i="1"/>
  <c r="AG25" i="1" s="1"/>
  <c r="AC25" i="1"/>
  <c r="AD25" i="1" s="1"/>
  <c r="AB25" i="1"/>
  <c r="Z25" i="1"/>
  <c r="Y25" i="1"/>
  <c r="AA25" i="1" s="1"/>
  <c r="W25" i="1"/>
  <c r="X25" i="1" s="1"/>
  <c r="V25" i="1"/>
  <c r="T25" i="1"/>
  <c r="S25" i="1"/>
  <c r="U25" i="1" s="1"/>
  <c r="Q25" i="1"/>
  <c r="R25" i="1" s="1"/>
  <c r="P25" i="1"/>
  <c r="N25" i="1"/>
  <c r="M25" i="1"/>
  <c r="O25" i="1" s="1"/>
  <c r="K25" i="1"/>
  <c r="L25" i="1" s="1"/>
  <c r="J25" i="1"/>
  <c r="H25" i="1"/>
  <c r="G25" i="1"/>
  <c r="I25" i="1" s="1"/>
  <c r="E25" i="1"/>
  <c r="F25" i="1" s="1"/>
  <c r="D25" i="1"/>
  <c r="BV24" i="1"/>
  <c r="BU24" i="1"/>
  <c r="BW24" i="1" s="1"/>
  <c r="BS24" i="1"/>
  <c r="BT24" i="1" s="1"/>
  <c r="BR24" i="1"/>
  <c r="BP24" i="1"/>
  <c r="BO24" i="1"/>
  <c r="BQ24" i="1" s="1"/>
  <c r="BM24" i="1"/>
  <c r="BN24" i="1" s="1"/>
  <c r="BL24" i="1"/>
  <c r="BJ24" i="1"/>
  <c r="BI24" i="1"/>
  <c r="BK24" i="1" s="1"/>
  <c r="BG24" i="1"/>
  <c r="BH24" i="1" s="1"/>
  <c r="BF24" i="1"/>
  <c r="BD24" i="1"/>
  <c r="BC24" i="1"/>
  <c r="BE24" i="1" s="1"/>
  <c r="BA24" i="1"/>
  <c r="BB24" i="1" s="1"/>
  <c r="AZ24" i="1"/>
  <c r="AX24" i="1"/>
  <c r="AW24" i="1"/>
  <c r="AY24" i="1" s="1"/>
  <c r="AU24" i="1"/>
  <c r="AV24" i="1" s="1"/>
  <c r="AT24" i="1"/>
  <c r="AR24" i="1"/>
  <c r="AQ24" i="1"/>
  <c r="AS24" i="1" s="1"/>
  <c r="AO24" i="1"/>
  <c r="AP24" i="1" s="1"/>
  <c r="AN24" i="1"/>
  <c r="AL24" i="1"/>
  <c r="AK24" i="1"/>
  <c r="AM24" i="1" s="1"/>
  <c r="AI24" i="1"/>
  <c r="AJ24" i="1" s="1"/>
  <c r="AH24" i="1"/>
  <c r="AF24" i="1"/>
  <c r="AE24" i="1"/>
  <c r="AG24" i="1" s="1"/>
  <c r="AC24" i="1"/>
  <c r="AD24" i="1" s="1"/>
  <c r="AB24" i="1"/>
  <c r="Z24" i="1"/>
  <c r="Y24" i="1"/>
  <c r="AA24" i="1" s="1"/>
  <c r="W24" i="1"/>
  <c r="X24" i="1" s="1"/>
  <c r="V24" i="1"/>
  <c r="T24" i="1"/>
  <c r="S24" i="1"/>
  <c r="U24" i="1" s="1"/>
  <c r="Q24" i="1"/>
  <c r="R24" i="1" s="1"/>
  <c r="P24" i="1"/>
  <c r="N24" i="1"/>
  <c r="M24" i="1"/>
  <c r="O24" i="1" s="1"/>
  <c r="K24" i="1"/>
  <c r="L24" i="1" s="1"/>
  <c r="J24" i="1"/>
  <c r="H24" i="1"/>
  <c r="G24" i="1"/>
  <c r="I24" i="1" s="1"/>
  <c r="E24" i="1"/>
  <c r="F24" i="1" s="1"/>
  <c r="D24" i="1"/>
  <c r="BV23" i="1"/>
  <c r="BU23" i="1"/>
  <c r="BW23" i="1" s="1"/>
  <c r="BS23" i="1"/>
  <c r="BT23" i="1" s="1"/>
  <c r="BR23" i="1"/>
  <c r="BP23" i="1"/>
  <c r="BO23" i="1"/>
  <c r="BQ23" i="1" s="1"/>
  <c r="BM23" i="1"/>
  <c r="BN23" i="1" s="1"/>
  <c r="BL23" i="1"/>
  <c r="BJ23" i="1"/>
  <c r="BI23" i="1"/>
  <c r="BK23" i="1" s="1"/>
  <c r="BG23" i="1"/>
  <c r="BH23" i="1" s="1"/>
  <c r="BF23" i="1"/>
  <c r="BD23" i="1"/>
  <c r="BC23" i="1"/>
  <c r="BE23" i="1" s="1"/>
  <c r="BA23" i="1"/>
  <c r="BB23" i="1" s="1"/>
  <c r="AZ23" i="1"/>
  <c r="AX23" i="1"/>
  <c r="AW23" i="1"/>
  <c r="AY23" i="1" s="1"/>
  <c r="AU23" i="1"/>
  <c r="AV23" i="1" s="1"/>
  <c r="AT23" i="1"/>
  <c r="AR23" i="1"/>
  <c r="AQ23" i="1"/>
  <c r="AS23" i="1" s="1"/>
  <c r="AO23" i="1"/>
  <c r="AP23" i="1" s="1"/>
  <c r="AN23" i="1"/>
  <c r="AL23" i="1"/>
  <c r="AK23" i="1"/>
  <c r="AM23" i="1" s="1"/>
  <c r="AI23" i="1"/>
  <c r="AJ23" i="1" s="1"/>
  <c r="AH23" i="1"/>
  <c r="AF23" i="1"/>
  <c r="AE23" i="1"/>
  <c r="AG23" i="1" s="1"/>
  <c r="AC23" i="1"/>
  <c r="AD23" i="1" s="1"/>
  <c r="AB23" i="1"/>
  <c r="Z23" i="1"/>
  <c r="Y23" i="1"/>
  <c r="AA23" i="1" s="1"/>
  <c r="W23" i="1"/>
  <c r="X23" i="1" s="1"/>
  <c r="V23" i="1"/>
  <c r="T23" i="1"/>
  <c r="S23" i="1"/>
  <c r="U23" i="1" s="1"/>
  <c r="Q23" i="1"/>
  <c r="R23" i="1" s="1"/>
  <c r="P23" i="1"/>
  <c r="N23" i="1"/>
  <c r="M23" i="1"/>
  <c r="O23" i="1" s="1"/>
  <c r="K23" i="1"/>
  <c r="L23" i="1" s="1"/>
  <c r="J23" i="1"/>
  <c r="H23" i="1"/>
  <c r="G23" i="1"/>
  <c r="I23" i="1" s="1"/>
  <c r="E23" i="1"/>
  <c r="F23" i="1" s="1"/>
  <c r="D23" i="1"/>
  <c r="BV22" i="1"/>
  <c r="BU22" i="1"/>
  <c r="BW22" i="1" s="1"/>
  <c r="BS22" i="1"/>
  <c r="BT22" i="1" s="1"/>
  <c r="BR22" i="1"/>
  <c r="BP22" i="1"/>
  <c r="BO22" i="1"/>
  <c r="BQ22" i="1" s="1"/>
  <c r="BM22" i="1"/>
  <c r="BN22" i="1" s="1"/>
  <c r="BL22" i="1"/>
  <c r="BJ22" i="1"/>
  <c r="BI22" i="1"/>
  <c r="BK22" i="1" s="1"/>
  <c r="BG22" i="1"/>
  <c r="BH22" i="1" s="1"/>
  <c r="BF22" i="1"/>
  <c r="BD22" i="1"/>
  <c r="BC22" i="1"/>
  <c r="BE22" i="1" s="1"/>
  <c r="BA22" i="1"/>
  <c r="BB22" i="1" s="1"/>
  <c r="AZ22" i="1"/>
  <c r="AX22" i="1"/>
  <c r="AW22" i="1"/>
  <c r="AY22" i="1" s="1"/>
  <c r="AU22" i="1"/>
  <c r="AV22" i="1" s="1"/>
  <c r="AT22" i="1"/>
  <c r="AR22" i="1"/>
  <c r="AQ22" i="1"/>
  <c r="AS22" i="1" s="1"/>
  <c r="AO22" i="1"/>
  <c r="AP22" i="1" s="1"/>
  <c r="AN22" i="1"/>
  <c r="AL22" i="1"/>
  <c r="AK22" i="1"/>
  <c r="AM22" i="1" s="1"/>
  <c r="AI22" i="1"/>
  <c r="AJ22" i="1" s="1"/>
  <c r="AH22" i="1"/>
  <c r="AF22" i="1"/>
  <c r="AE22" i="1"/>
  <c r="AG22" i="1" s="1"/>
  <c r="AC22" i="1"/>
  <c r="AD22" i="1" s="1"/>
  <c r="AB22" i="1"/>
  <c r="AA22" i="1"/>
  <c r="Z22" i="1"/>
  <c r="Y22" i="1"/>
  <c r="W22" i="1"/>
  <c r="X22" i="1" s="1"/>
  <c r="V22" i="1"/>
  <c r="T22" i="1"/>
  <c r="S22" i="1"/>
  <c r="U22" i="1" s="1"/>
  <c r="Q22" i="1"/>
  <c r="R22" i="1" s="1"/>
  <c r="P22" i="1"/>
  <c r="N22" i="1"/>
  <c r="M22" i="1"/>
  <c r="O22" i="1" s="1"/>
  <c r="K22" i="1"/>
  <c r="L22" i="1" s="1"/>
  <c r="J22" i="1"/>
  <c r="H22" i="1"/>
  <c r="G22" i="1"/>
  <c r="I22" i="1" s="1"/>
  <c r="E22" i="1"/>
  <c r="F22" i="1" s="1"/>
  <c r="D22" i="1"/>
  <c r="BV21" i="1"/>
  <c r="BU21" i="1"/>
  <c r="BW21" i="1" s="1"/>
  <c r="BS21" i="1"/>
  <c r="BT21" i="1" s="1"/>
  <c r="BR21" i="1"/>
  <c r="BP21" i="1"/>
  <c r="BO21" i="1"/>
  <c r="BQ21" i="1" s="1"/>
  <c r="BM21" i="1"/>
  <c r="BN21" i="1" s="1"/>
  <c r="BL21" i="1"/>
  <c r="BJ21" i="1"/>
  <c r="BI21" i="1"/>
  <c r="BK21" i="1" s="1"/>
  <c r="BG21" i="1"/>
  <c r="BH21" i="1" s="1"/>
  <c r="BF21" i="1"/>
  <c r="BD21" i="1"/>
  <c r="BC21" i="1"/>
  <c r="BE21" i="1" s="1"/>
  <c r="BA21" i="1"/>
  <c r="BB21" i="1" s="1"/>
  <c r="AZ21" i="1"/>
  <c r="AX21" i="1"/>
  <c r="AW21" i="1"/>
  <c r="AY21" i="1" s="1"/>
  <c r="AU21" i="1"/>
  <c r="AV21" i="1" s="1"/>
  <c r="AT21" i="1"/>
  <c r="AR21" i="1"/>
  <c r="AQ21" i="1"/>
  <c r="AS21" i="1" s="1"/>
  <c r="AO21" i="1"/>
  <c r="AP21" i="1" s="1"/>
  <c r="AN21" i="1"/>
  <c r="AL21" i="1"/>
  <c r="AK21" i="1"/>
  <c r="AM21" i="1" s="1"/>
  <c r="AI21" i="1"/>
  <c r="AJ21" i="1" s="1"/>
  <c r="AH21" i="1"/>
  <c r="AF21" i="1"/>
  <c r="AE21" i="1"/>
  <c r="AG21" i="1" s="1"/>
  <c r="AC21" i="1"/>
  <c r="AD21" i="1" s="1"/>
  <c r="AB21" i="1"/>
  <c r="Z21" i="1"/>
  <c r="Y21" i="1"/>
  <c r="AA21" i="1" s="1"/>
  <c r="W21" i="1"/>
  <c r="X21" i="1" s="1"/>
  <c r="V21" i="1"/>
  <c r="T21" i="1"/>
  <c r="S21" i="1"/>
  <c r="U21" i="1" s="1"/>
  <c r="Q21" i="1"/>
  <c r="R21" i="1" s="1"/>
  <c r="P21" i="1"/>
  <c r="N21" i="1"/>
  <c r="M21" i="1"/>
  <c r="O21" i="1" s="1"/>
  <c r="K21" i="1"/>
  <c r="L21" i="1" s="1"/>
  <c r="J21" i="1"/>
  <c r="H21" i="1"/>
  <c r="G21" i="1"/>
  <c r="I21" i="1" s="1"/>
  <c r="E21" i="1"/>
  <c r="F21" i="1" s="1"/>
  <c r="D21" i="1"/>
  <c r="BV20" i="1"/>
  <c r="BU20" i="1"/>
  <c r="BW20" i="1" s="1"/>
  <c r="BS20" i="1"/>
  <c r="BT20" i="1" s="1"/>
  <c r="BR20" i="1"/>
  <c r="BP20" i="1"/>
  <c r="BO20" i="1"/>
  <c r="BQ20" i="1" s="1"/>
  <c r="BM20" i="1"/>
  <c r="BN20" i="1" s="1"/>
  <c r="BL20" i="1"/>
  <c r="BJ20" i="1"/>
  <c r="BI20" i="1"/>
  <c r="BK20" i="1" s="1"/>
  <c r="BG20" i="1"/>
  <c r="BH20" i="1" s="1"/>
  <c r="BF20" i="1"/>
  <c r="BD20" i="1"/>
  <c r="BC20" i="1"/>
  <c r="BE20" i="1" s="1"/>
  <c r="BA20" i="1"/>
  <c r="BB20" i="1" s="1"/>
  <c r="AZ20" i="1"/>
  <c r="AX20" i="1"/>
  <c r="AW20" i="1"/>
  <c r="AY20" i="1" s="1"/>
  <c r="AU20" i="1"/>
  <c r="AV20" i="1" s="1"/>
  <c r="AT20" i="1"/>
  <c r="AR20" i="1"/>
  <c r="AQ20" i="1"/>
  <c r="AS20" i="1" s="1"/>
  <c r="AO20" i="1"/>
  <c r="AP20" i="1" s="1"/>
  <c r="AN20" i="1"/>
  <c r="AL20" i="1"/>
  <c r="AK20" i="1"/>
  <c r="AM20" i="1" s="1"/>
  <c r="AI20" i="1"/>
  <c r="AJ20" i="1" s="1"/>
  <c r="AH20" i="1"/>
  <c r="AF20" i="1"/>
  <c r="AE20" i="1"/>
  <c r="AG20" i="1" s="1"/>
  <c r="AC20" i="1"/>
  <c r="AD20" i="1" s="1"/>
  <c r="AB20" i="1"/>
  <c r="Z20" i="1"/>
  <c r="Y20" i="1"/>
  <c r="AA20" i="1" s="1"/>
  <c r="W20" i="1"/>
  <c r="X20" i="1" s="1"/>
  <c r="V20" i="1"/>
  <c r="T20" i="1"/>
  <c r="S20" i="1"/>
  <c r="U20" i="1" s="1"/>
  <c r="Q20" i="1"/>
  <c r="R20" i="1" s="1"/>
  <c r="P20" i="1"/>
  <c r="N20" i="1"/>
  <c r="M20" i="1"/>
  <c r="O20" i="1" s="1"/>
  <c r="K20" i="1"/>
  <c r="L20" i="1" s="1"/>
  <c r="J20" i="1"/>
  <c r="H20" i="1"/>
  <c r="G20" i="1"/>
  <c r="I20" i="1" s="1"/>
  <c r="E20" i="1"/>
  <c r="F20" i="1" s="1"/>
  <c r="D20" i="1"/>
  <c r="BV19" i="1"/>
  <c r="BU19" i="1"/>
  <c r="BW19" i="1" s="1"/>
  <c r="BS19" i="1"/>
  <c r="BT19" i="1" s="1"/>
  <c r="BR19" i="1"/>
  <c r="BP19" i="1"/>
  <c r="BO19" i="1"/>
  <c r="BQ19" i="1" s="1"/>
  <c r="BM19" i="1"/>
  <c r="BN19" i="1" s="1"/>
  <c r="BL19" i="1"/>
  <c r="BJ19" i="1"/>
  <c r="BI19" i="1"/>
  <c r="BK19" i="1" s="1"/>
  <c r="BG19" i="1"/>
  <c r="BH19" i="1" s="1"/>
  <c r="BF19" i="1"/>
  <c r="BD19" i="1"/>
  <c r="BC19" i="1"/>
  <c r="BE19" i="1" s="1"/>
  <c r="BA19" i="1"/>
  <c r="BB19" i="1" s="1"/>
  <c r="AZ19" i="1"/>
  <c r="AX19" i="1"/>
  <c r="AW19" i="1"/>
  <c r="AY19" i="1" s="1"/>
  <c r="AU19" i="1"/>
  <c r="AV19" i="1" s="1"/>
  <c r="AT19" i="1"/>
  <c r="AR19" i="1"/>
  <c r="AQ19" i="1"/>
  <c r="AS19" i="1" s="1"/>
  <c r="AO19" i="1"/>
  <c r="AP19" i="1" s="1"/>
  <c r="AN19" i="1"/>
  <c r="AL19" i="1"/>
  <c r="AK19" i="1"/>
  <c r="AM19" i="1" s="1"/>
  <c r="AI19" i="1"/>
  <c r="AJ19" i="1" s="1"/>
  <c r="AH19" i="1"/>
  <c r="AF19" i="1"/>
  <c r="AE19" i="1"/>
  <c r="AG19" i="1" s="1"/>
  <c r="AC19" i="1"/>
  <c r="AD19" i="1" s="1"/>
  <c r="AB19" i="1"/>
  <c r="Z19" i="1"/>
  <c r="Y19" i="1"/>
  <c r="AA19" i="1" s="1"/>
  <c r="W19" i="1"/>
  <c r="X19" i="1" s="1"/>
  <c r="V19" i="1"/>
  <c r="T19" i="1"/>
  <c r="S19" i="1"/>
  <c r="U19" i="1" s="1"/>
  <c r="Q19" i="1"/>
  <c r="R19" i="1" s="1"/>
  <c r="P19" i="1"/>
  <c r="N19" i="1"/>
  <c r="M19" i="1"/>
  <c r="O19" i="1" s="1"/>
  <c r="K19" i="1"/>
  <c r="L19" i="1" s="1"/>
  <c r="J19" i="1"/>
  <c r="H19" i="1"/>
  <c r="G19" i="1"/>
  <c r="I19" i="1" s="1"/>
  <c r="E19" i="1"/>
  <c r="F19" i="1" s="1"/>
  <c r="D19" i="1"/>
  <c r="BV18" i="1"/>
  <c r="BU18" i="1"/>
  <c r="BW18" i="1" s="1"/>
  <c r="BS18" i="1"/>
  <c r="BT18" i="1" s="1"/>
  <c r="BR18" i="1"/>
  <c r="BP18" i="1"/>
  <c r="BO18" i="1"/>
  <c r="BQ18" i="1" s="1"/>
  <c r="BM18" i="1"/>
  <c r="BN18" i="1" s="1"/>
  <c r="BL18" i="1"/>
  <c r="BJ18" i="1"/>
  <c r="BI18" i="1"/>
  <c r="BK18" i="1" s="1"/>
  <c r="BG18" i="1"/>
  <c r="BH18" i="1" s="1"/>
  <c r="BF18" i="1"/>
  <c r="BD18" i="1"/>
  <c r="BC18" i="1"/>
  <c r="BE18" i="1" s="1"/>
  <c r="BA18" i="1"/>
  <c r="BB18" i="1" s="1"/>
  <c r="AZ18" i="1"/>
  <c r="AX18" i="1"/>
  <c r="AW18" i="1"/>
  <c r="AY18" i="1" s="1"/>
  <c r="AU18" i="1"/>
  <c r="AV18" i="1" s="1"/>
  <c r="AT18" i="1"/>
  <c r="AR18" i="1"/>
  <c r="AQ18" i="1"/>
  <c r="AS18" i="1" s="1"/>
  <c r="AO18" i="1"/>
  <c r="AP18" i="1" s="1"/>
  <c r="AN18" i="1"/>
  <c r="AL18" i="1"/>
  <c r="AK18" i="1"/>
  <c r="AM18" i="1" s="1"/>
  <c r="AI18" i="1"/>
  <c r="AJ18" i="1" s="1"/>
  <c r="AH18" i="1"/>
  <c r="AF18" i="1"/>
  <c r="AE18" i="1"/>
  <c r="AG18" i="1" s="1"/>
  <c r="AC18" i="1"/>
  <c r="AD18" i="1" s="1"/>
  <c r="AB18" i="1"/>
  <c r="Z18" i="1"/>
  <c r="Y18" i="1"/>
  <c r="AA18" i="1" s="1"/>
  <c r="W18" i="1"/>
  <c r="X18" i="1" s="1"/>
  <c r="V18" i="1"/>
  <c r="T18" i="1"/>
  <c r="S18" i="1"/>
  <c r="U18" i="1" s="1"/>
  <c r="Q18" i="1"/>
  <c r="R18" i="1" s="1"/>
  <c r="P18" i="1"/>
  <c r="N18" i="1"/>
  <c r="M18" i="1"/>
  <c r="O18" i="1" s="1"/>
  <c r="K18" i="1"/>
  <c r="L18" i="1" s="1"/>
  <c r="J18" i="1"/>
  <c r="H18" i="1"/>
  <c r="G18" i="1"/>
  <c r="I18" i="1" s="1"/>
  <c r="E18" i="1"/>
  <c r="F18" i="1" s="1"/>
  <c r="D18" i="1"/>
  <c r="BV17" i="1"/>
  <c r="BU17" i="1"/>
  <c r="BW17" i="1" s="1"/>
  <c r="BS17" i="1"/>
  <c r="BT17" i="1" s="1"/>
  <c r="BR17" i="1"/>
  <c r="BP17" i="1"/>
  <c r="BO17" i="1"/>
  <c r="BQ17" i="1" s="1"/>
  <c r="BM17" i="1"/>
  <c r="BN17" i="1" s="1"/>
  <c r="BL17" i="1"/>
  <c r="BJ17" i="1"/>
  <c r="BI17" i="1"/>
  <c r="BK17" i="1" s="1"/>
  <c r="BG17" i="1"/>
  <c r="BH17" i="1" s="1"/>
  <c r="BF17" i="1"/>
  <c r="BD17" i="1"/>
  <c r="BC17" i="1"/>
  <c r="BE17" i="1" s="1"/>
  <c r="BA17" i="1"/>
  <c r="BB17" i="1" s="1"/>
  <c r="AZ17" i="1"/>
  <c r="AX17" i="1"/>
  <c r="AW17" i="1"/>
  <c r="AY17" i="1" s="1"/>
  <c r="AU17" i="1"/>
  <c r="AV17" i="1" s="1"/>
  <c r="AT17" i="1"/>
  <c r="AR17" i="1"/>
  <c r="AQ17" i="1"/>
  <c r="AS17" i="1" s="1"/>
  <c r="AO17" i="1"/>
  <c r="AP17" i="1" s="1"/>
  <c r="AN17" i="1"/>
  <c r="AL17" i="1"/>
  <c r="AK17" i="1"/>
  <c r="AM17" i="1" s="1"/>
  <c r="AI17" i="1"/>
  <c r="AJ17" i="1" s="1"/>
  <c r="AH17" i="1"/>
  <c r="AF17" i="1"/>
  <c r="AE17" i="1"/>
  <c r="AG17" i="1" s="1"/>
  <c r="AC17" i="1"/>
  <c r="AD17" i="1" s="1"/>
  <c r="AB17" i="1"/>
  <c r="Z17" i="1"/>
  <c r="Y17" i="1"/>
  <c r="AA17" i="1" s="1"/>
  <c r="W17" i="1"/>
  <c r="X17" i="1" s="1"/>
  <c r="V17" i="1"/>
  <c r="T17" i="1"/>
  <c r="S17" i="1"/>
  <c r="U17" i="1" s="1"/>
  <c r="Q17" i="1"/>
  <c r="R17" i="1" s="1"/>
  <c r="P17" i="1"/>
  <c r="N17" i="1"/>
  <c r="M17" i="1"/>
  <c r="O17" i="1" s="1"/>
  <c r="K17" i="1"/>
  <c r="L17" i="1" s="1"/>
  <c r="J17" i="1"/>
  <c r="H17" i="1"/>
  <c r="G17" i="1"/>
  <c r="I17" i="1" s="1"/>
  <c r="E17" i="1"/>
  <c r="F17" i="1" s="1"/>
  <c r="D17" i="1"/>
  <c r="BV16" i="1"/>
  <c r="BU16" i="1"/>
  <c r="BW16" i="1" s="1"/>
  <c r="BS16" i="1"/>
  <c r="BT16" i="1" s="1"/>
  <c r="BR16" i="1"/>
  <c r="BP16" i="1"/>
  <c r="BO16" i="1"/>
  <c r="BQ16" i="1" s="1"/>
  <c r="BM16" i="1"/>
  <c r="BN16" i="1" s="1"/>
  <c r="BL16" i="1"/>
  <c r="BJ16" i="1"/>
  <c r="BI16" i="1"/>
  <c r="BK16" i="1" s="1"/>
  <c r="BG16" i="1"/>
  <c r="BH16" i="1" s="1"/>
  <c r="BF16" i="1"/>
  <c r="BD16" i="1"/>
  <c r="BC16" i="1"/>
  <c r="BE16" i="1" s="1"/>
  <c r="BA16" i="1"/>
  <c r="BB16" i="1" s="1"/>
  <c r="AZ16" i="1"/>
  <c r="AX16" i="1"/>
  <c r="AW16" i="1"/>
  <c r="AY16" i="1" s="1"/>
  <c r="AU16" i="1"/>
  <c r="AV16" i="1" s="1"/>
  <c r="AT16" i="1"/>
  <c r="AR16" i="1"/>
  <c r="AQ16" i="1"/>
  <c r="AS16" i="1" s="1"/>
  <c r="AO16" i="1"/>
  <c r="AP16" i="1" s="1"/>
  <c r="AN16" i="1"/>
  <c r="AL16" i="1"/>
  <c r="AK16" i="1"/>
  <c r="AM16" i="1" s="1"/>
  <c r="AI16" i="1"/>
  <c r="AJ16" i="1" s="1"/>
  <c r="AH16" i="1"/>
  <c r="AF16" i="1"/>
  <c r="AE16" i="1"/>
  <c r="AG16" i="1" s="1"/>
  <c r="AC16" i="1"/>
  <c r="AD16" i="1" s="1"/>
  <c r="AB16" i="1"/>
  <c r="Z16" i="1"/>
  <c r="Y16" i="1"/>
  <c r="AA16" i="1" s="1"/>
  <c r="W16" i="1"/>
  <c r="X16" i="1" s="1"/>
  <c r="V16" i="1"/>
  <c r="T16" i="1"/>
  <c r="S16" i="1"/>
  <c r="U16" i="1" s="1"/>
  <c r="Q16" i="1"/>
  <c r="R16" i="1" s="1"/>
  <c r="P16" i="1"/>
  <c r="N16" i="1"/>
  <c r="M16" i="1"/>
  <c r="O16" i="1" s="1"/>
  <c r="K16" i="1"/>
  <c r="L16" i="1" s="1"/>
  <c r="J16" i="1"/>
  <c r="H16" i="1"/>
  <c r="G16" i="1"/>
  <c r="I16" i="1" s="1"/>
  <c r="E16" i="1"/>
  <c r="F16" i="1" s="1"/>
  <c r="D16" i="1"/>
  <c r="BV15" i="1"/>
  <c r="BU15" i="1"/>
  <c r="BW15" i="1" s="1"/>
  <c r="BS15" i="1"/>
  <c r="BT15" i="1" s="1"/>
  <c r="BR15" i="1"/>
  <c r="BP15" i="1"/>
  <c r="BO15" i="1"/>
  <c r="BQ15" i="1" s="1"/>
  <c r="BM15" i="1"/>
  <c r="BN15" i="1" s="1"/>
  <c r="BL15" i="1"/>
  <c r="BJ15" i="1"/>
  <c r="BI15" i="1"/>
  <c r="BK15" i="1" s="1"/>
  <c r="BG15" i="1"/>
  <c r="BH15" i="1" s="1"/>
  <c r="BF15" i="1"/>
  <c r="BD15" i="1"/>
  <c r="BC15" i="1"/>
  <c r="BE15" i="1" s="1"/>
  <c r="BA15" i="1"/>
  <c r="BB15" i="1" s="1"/>
  <c r="AZ15" i="1"/>
  <c r="AX15" i="1"/>
  <c r="AW15" i="1"/>
  <c r="AY15" i="1" s="1"/>
  <c r="AU15" i="1"/>
  <c r="AV15" i="1" s="1"/>
  <c r="AT15" i="1"/>
  <c r="AR15" i="1"/>
  <c r="AQ15" i="1"/>
  <c r="AS15" i="1" s="1"/>
  <c r="AO15" i="1"/>
  <c r="AP15" i="1" s="1"/>
  <c r="AN15" i="1"/>
  <c r="AL15" i="1"/>
  <c r="AK15" i="1"/>
  <c r="AM15" i="1" s="1"/>
  <c r="AI15" i="1"/>
  <c r="AJ15" i="1" s="1"/>
  <c r="AH15" i="1"/>
  <c r="AF15" i="1"/>
  <c r="AE15" i="1"/>
  <c r="AG15" i="1" s="1"/>
  <c r="AC15" i="1"/>
  <c r="AD15" i="1" s="1"/>
  <c r="AB15" i="1"/>
  <c r="Z15" i="1"/>
  <c r="Y15" i="1"/>
  <c r="AA15" i="1" s="1"/>
  <c r="W15" i="1"/>
  <c r="X15" i="1" s="1"/>
  <c r="V15" i="1"/>
  <c r="T15" i="1"/>
  <c r="S15" i="1"/>
  <c r="U15" i="1" s="1"/>
  <c r="Q15" i="1"/>
  <c r="R15" i="1" s="1"/>
  <c r="P15" i="1"/>
  <c r="N15" i="1"/>
  <c r="M15" i="1"/>
  <c r="O15" i="1" s="1"/>
  <c r="K15" i="1"/>
  <c r="L15" i="1" s="1"/>
  <c r="J15" i="1"/>
  <c r="H15" i="1"/>
  <c r="G15" i="1"/>
  <c r="I15" i="1" s="1"/>
  <c r="E15" i="1"/>
  <c r="F15" i="1" s="1"/>
  <c r="D15" i="1"/>
  <c r="BV14" i="1"/>
  <c r="BU14" i="1"/>
  <c r="BW14" i="1" s="1"/>
  <c r="BS14" i="1"/>
  <c r="BT14" i="1" s="1"/>
  <c r="BR14" i="1"/>
  <c r="BP14" i="1"/>
  <c r="BO14" i="1"/>
  <c r="BQ14" i="1" s="1"/>
  <c r="BM14" i="1"/>
  <c r="BN14" i="1" s="1"/>
  <c r="BL14" i="1"/>
  <c r="BJ14" i="1"/>
  <c r="BI14" i="1"/>
  <c r="BK14" i="1" s="1"/>
  <c r="BG14" i="1"/>
  <c r="BH14" i="1" s="1"/>
  <c r="BF14" i="1"/>
  <c r="BD14" i="1"/>
  <c r="BC14" i="1"/>
  <c r="BE14" i="1" s="1"/>
  <c r="BA14" i="1"/>
  <c r="BB14" i="1" s="1"/>
  <c r="AZ14" i="1"/>
  <c r="AX14" i="1"/>
  <c r="AW14" i="1"/>
  <c r="AY14" i="1" s="1"/>
  <c r="AU14" i="1"/>
  <c r="AV14" i="1" s="1"/>
  <c r="AT14" i="1"/>
  <c r="AR14" i="1"/>
  <c r="AQ14" i="1"/>
  <c r="AS14" i="1" s="1"/>
  <c r="AO14" i="1"/>
  <c r="AP14" i="1" s="1"/>
  <c r="AN14" i="1"/>
  <c r="AL14" i="1"/>
  <c r="AK14" i="1"/>
  <c r="AM14" i="1" s="1"/>
  <c r="AI14" i="1"/>
  <c r="AJ14" i="1" s="1"/>
  <c r="AH14" i="1"/>
  <c r="AF14" i="1"/>
  <c r="AE14" i="1"/>
  <c r="AG14" i="1" s="1"/>
  <c r="AC14" i="1"/>
  <c r="AD14" i="1" s="1"/>
  <c r="AB14" i="1"/>
  <c r="Z14" i="1"/>
  <c r="Y14" i="1"/>
  <c r="AA14" i="1" s="1"/>
  <c r="W14" i="1"/>
  <c r="X14" i="1" s="1"/>
  <c r="V14" i="1"/>
  <c r="T14" i="1"/>
  <c r="S14" i="1"/>
  <c r="U14" i="1" s="1"/>
  <c r="Q14" i="1"/>
  <c r="R14" i="1" s="1"/>
  <c r="P14" i="1"/>
  <c r="N14" i="1"/>
  <c r="M14" i="1"/>
  <c r="O14" i="1" s="1"/>
  <c r="K14" i="1"/>
  <c r="L14" i="1" s="1"/>
  <c r="J14" i="1"/>
  <c r="H14" i="1"/>
  <c r="G14" i="1"/>
  <c r="I14" i="1" s="1"/>
  <c r="E14" i="1"/>
  <c r="F14" i="1" s="1"/>
  <c r="D14" i="1"/>
  <c r="BV13" i="1"/>
  <c r="BU13" i="1"/>
  <c r="BW13" i="1" s="1"/>
  <c r="BS13" i="1"/>
  <c r="BT13" i="1" s="1"/>
  <c r="BR13" i="1"/>
  <c r="BP13" i="1"/>
  <c r="BO13" i="1"/>
  <c r="BQ13" i="1" s="1"/>
  <c r="BM13" i="1"/>
  <c r="BN13" i="1" s="1"/>
  <c r="BL13" i="1"/>
  <c r="BJ13" i="1"/>
  <c r="BI13" i="1"/>
  <c r="BK13" i="1" s="1"/>
  <c r="BG13" i="1"/>
  <c r="BH13" i="1" s="1"/>
  <c r="BF13" i="1"/>
  <c r="BD13" i="1"/>
  <c r="BC13" i="1"/>
  <c r="BE13" i="1" s="1"/>
  <c r="BA13" i="1"/>
  <c r="BB13" i="1" s="1"/>
  <c r="AZ13" i="1"/>
  <c r="AX13" i="1"/>
  <c r="AW13" i="1"/>
  <c r="AY13" i="1" s="1"/>
  <c r="AU13" i="1"/>
  <c r="AV13" i="1" s="1"/>
  <c r="AT13" i="1"/>
  <c r="AR13" i="1"/>
  <c r="AQ13" i="1"/>
  <c r="AS13" i="1" s="1"/>
  <c r="AO13" i="1"/>
  <c r="AP13" i="1" s="1"/>
  <c r="AN13" i="1"/>
  <c r="AL13" i="1"/>
  <c r="AK13" i="1"/>
  <c r="AM13" i="1" s="1"/>
  <c r="AI13" i="1"/>
  <c r="AJ13" i="1" s="1"/>
  <c r="AH13" i="1"/>
  <c r="AF13" i="1"/>
  <c r="AE13" i="1"/>
  <c r="AG13" i="1" s="1"/>
  <c r="AC13" i="1"/>
  <c r="AD13" i="1" s="1"/>
  <c r="AB13" i="1"/>
  <c r="Z13" i="1"/>
  <c r="Y13" i="1"/>
  <c r="AA13" i="1" s="1"/>
  <c r="W13" i="1"/>
  <c r="X13" i="1" s="1"/>
  <c r="V13" i="1"/>
  <c r="T13" i="1"/>
  <c r="S13" i="1"/>
  <c r="U13" i="1" s="1"/>
  <c r="Q13" i="1"/>
  <c r="R13" i="1" s="1"/>
  <c r="P13" i="1"/>
  <c r="N13" i="1"/>
  <c r="M13" i="1"/>
  <c r="O13" i="1" s="1"/>
  <c r="K13" i="1"/>
  <c r="L13" i="1" s="1"/>
  <c r="J13" i="1"/>
  <c r="H13" i="1"/>
  <c r="G13" i="1"/>
  <c r="I13" i="1" s="1"/>
  <c r="E13" i="1"/>
  <c r="F13" i="1" s="1"/>
  <c r="D13" i="1"/>
  <c r="BV12" i="1"/>
  <c r="BU12" i="1"/>
  <c r="BW12" i="1" s="1"/>
  <c r="BS12" i="1"/>
  <c r="BT12" i="1" s="1"/>
  <c r="BR12" i="1"/>
  <c r="BP12" i="1"/>
  <c r="BO12" i="1"/>
  <c r="BQ12" i="1" s="1"/>
  <c r="BM12" i="1"/>
  <c r="BN12" i="1" s="1"/>
  <c r="BL12" i="1"/>
  <c r="BJ12" i="1"/>
  <c r="BI12" i="1"/>
  <c r="BK12" i="1" s="1"/>
  <c r="BG12" i="1"/>
  <c r="BH12" i="1" s="1"/>
  <c r="BF12" i="1"/>
  <c r="BD12" i="1"/>
  <c r="BC12" i="1"/>
  <c r="BE12" i="1" s="1"/>
  <c r="BA12" i="1"/>
  <c r="BB12" i="1" s="1"/>
  <c r="AZ12" i="1"/>
  <c r="AX12" i="1"/>
  <c r="AW12" i="1"/>
  <c r="AY12" i="1" s="1"/>
  <c r="AU12" i="1"/>
  <c r="AV12" i="1" s="1"/>
  <c r="AT12" i="1"/>
  <c r="AR12" i="1"/>
  <c r="AQ12" i="1"/>
  <c r="AS12" i="1" s="1"/>
  <c r="AO12" i="1"/>
  <c r="AP12" i="1" s="1"/>
  <c r="AN12" i="1"/>
  <c r="AL12" i="1"/>
  <c r="AK12" i="1"/>
  <c r="AM12" i="1" s="1"/>
  <c r="AI12" i="1"/>
  <c r="AJ12" i="1" s="1"/>
  <c r="AH12" i="1"/>
  <c r="AF12" i="1"/>
  <c r="AE12" i="1"/>
  <c r="AG12" i="1" s="1"/>
  <c r="AC12" i="1"/>
  <c r="AD12" i="1" s="1"/>
  <c r="AB12" i="1"/>
  <c r="Z12" i="1"/>
  <c r="Y12" i="1"/>
  <c r="AA12" i="1" s="1"/>
  <c r="W12" i="1"/>
  <c r="X12" i="1" s="1"/>
  <c r="V12" i="1"/>
  <c r="T12" i="1"/>
  <c r="S12" i="1"/>
  <c r="U12" i="1" s="1"/>
  <c r="Q12" i="1"/>
  <c r="R12" i="1" s="1"/>
  <c r="P12" i="1"/>
  <c r="N12" i="1"/>
  <c r="M12" i="1"/>
  <c r="O12" i="1" s="1"/>
  <c r="K12" i="1"/>
  <c r="L12" i="1" s="1"/>
  <c r="J12" i="1"/>
  <c r="H12" i="1"/>
  <c r="G12" i="1"/>
  <c r="I12" i="1" s="1"/>
  <c r="E12" i="1"/>
  <c r="F12" i="1" s="1"/>
  <c r="D12" i="1"/>
  <c r="BV11" i="1"/>
  <c r="BU11" i="1"/>
  <c r="BW11" i="1" s="1"/>
  <c r="BS11" i="1"/>
  <c r="BT11" i="1" s="1"/>
  <c r="BR11" i="1"/>
  <c r="BP11" i="1"/>
  <c r="BO11" i="1"/>
  <c r="BQ11" i="1" s="1"/>
  <c r="BM11" i="1"/>
  <c r="BN11" i="1" s="1"/>
  <c r="BL11" i="1"/>
  <c r="BJ11" i="1"/>
  <c r="BI11" i="1"/>
  <c r="BK11" i="1" s="1"/>
  <c r="BG11" i="1"/>
  <c r="BH11" i="1" s="1"/>
  <c r="BF11" i="1"/>
  <c r="BD11" i="1"/>
  <c r="BC11" i="1"/>
  <c r="BE11" i="1" s="1"/>
  <c r="BA11" i="1"/>
  <c r="BB11" i="1" s="1"/>
  <c r="AZ11" i="1"/>
  <c r="AX11" i="1"/>
  <c r="AW11" i="1"/>
  <c r="AY11" i="1" s="1"/>
  <c r="AU11" i="1"/>
  <c r="AV11" i="1" s="1"/>
  <c r="AT11" i="1"/>
  <c r="AR11" i="1"/>
  <c r="AQ11" i="1"/>
  <c r="AS11" i="1" s="1"/>
  <c r="AO11" i="1"/>
  <c r="AP11" i="1" s="1"/>
  <c r="AN11" i="1"/>
  <c r="AL11" i="1"/>
  <c r="AK11" i="1"/>
  <c r="AM11" i="1" s="1"/>
  <c r="AI11" i="1"/>
  <c r="AJ11" i="1" s="1"/>
  <c r="AH11" i="1"/>
  <c r="AF11" i="1"/>
  <c r="AE11" i="1"/>
  <c r="AG11" i="1" s="1"/>
  <c r="AC11" i="1"/>
  <c r="AD11" i="1" s="1"/>
  <c r="AB11" i="1"/>
  <c r="Z11" i="1"/>
  <c r="Y11" i="1"/>
  <c r="AA11" i="1" s="1"/>
  <c r="W11" i="1"/>
  <c r="X11" i="1" s="1"/>
  <c r="V11" i="1"/>
  <c r="T11" i="1"/>
  <c r="S11" i="1"/>
  <c r="U11" i="1" s="1"/>
  <c r="Q11" i="1"/>
  <c r="R11" i="1" s="1"/>
  <c r="P11" i="1"/>
  <c r="N11" i="1"/>
  <c r="M11" i="1"/>
  <c r="O11" i="1" s="1"/>
  <c r="K11" i="1"/>
  <c r="L11" i="1" s="1"/>
  <c r="J11" i="1"/>
  <c r="H11" i="1"/>
  <c r="G11" i="1"/>
  <c r="I11" i="1" s="1"/>
  <c r="E11" i="1"/>
  <c r="F11" i="1" s="1"/>
  <c r="D11" i="1"/>
  <c r="BV10" i="1"/>
  <c r="BU10" i="1"/>
  <c r="BW10" i="1" s="1"/>
  <c r="BS10" i="1"/>
  <c r="BT10" i="1" s="1"/>
  <c r="BR10" i="1"/>
  <c r="BP10" i="1"/>
  <c r="BO10" i="1"/>
  <c r="BQ10" i="1" s="1"/>
  <c r="BM10" i="1"/>
  <c r="BN10" i="1" s="1"/>
  <c r="BL10" i="1"/>
  <c r="BJ10" i="1"/>
  <c r="BI10" i="1"/>
  <c r="BK10" i="1" s="1"/>
  <c r="BG10" i="1"/>
  <c r="BH10" i="1" s="1"/>
  <c r="BF10" i="1"/>
  <c r="BD10" i="1"/>
  <c r="BC10" i="1"/>
  <c r="BE10" i="1" s="1"/>
  <c r="BA10" i="1"/>
  <c r="BB10" i="1" s="1"/>
  <c r="AZ10" i="1"/>
  <c r="AX10" i="1"/>
  <c r="AW10" i="1"/>
  <c r="AY10" i="1" s="1"/>
  <c r="AU10" i="1"/>
  <c r="AV10" i="1" s="1"/>
  <c r="AT10" i="1"/>
  <c r="AR10" i="1"/>
  <c r="AQ10" i="1"/>
  <c r="AS10" i="1" s="1"/>
  <c r="AO10" i="1"/>
  <c r="AP10" i="1" s="1"/>
  <c r="AN10" i="1"/>
  <c r="AL10" i="1"/>
  <c r="AK10" i="1"/>
  <c r="AM10" i="1" s="1"/>
  <c r="AI10" i="1"/>
  <c r="AJ10" i="1" s="1"/>
  <c r="AH10" i="1"/>
  <c r="AF10" i="1"/>
  <c r="AE10" i="1"/>
  <c r="AG10" i="1" s="1"/>
  <c r="AC10" i="1"/>
  <c r="AD10" i="1" s="1"/>
  <c r="AB10" i="1"/>
  <c r="Z10" i="1"/>
  <c r="Y10" i="1"/>
  <c r="AA10" i="1" s="1"/>
  <c r="W10" i="1"/>
  <c r="X10" i="1" s="1"/>
  <c r="V10" i="1"/>
  <c r="T10" i="1"/>
  <c r="S10" i="1"/>
  <c r="U10" i="1" s="1"/>
  <c r="Q10" i="1"/>
  <c r="R10" i="1" s="1"/>
  <c r="P10" i="1"/>
  <c r="N10" i="1"/>
  <c r="M10" i="1"/>
  <c r="O10" i="1" s="1"/>
  <c r="K10" i="1"/>
  <c r="L10" i="1" s="1"/>
  <c r="J10" i="1"/>
  <c r="H10" i="1"/>
  <c r="G10" i="1"/>
  <c r="I10" i="1" s="1"/>
  <c r="E10" i="1"/>
  <c r="F10" i="1" s="1"/>
  <c r="D10" i="1"/>
  <c r="BV9" i="1"/>
  <c r="BU9" i="1"/>
  <c r="BW9" i="1" s="1"/>
  <c r="BS9" i="1"/>
  <c r="BT9" i="1" s="1"/>
  <c r="BR9" i="1"/>
  <c r="BP9" i="1"/>
  <c r="BO9" i="1"/>
  <c r="BQ9" i="1" s="1"/>
  <c r="BM9" i="1"/>
  <c r="BN9" i="1" s="1"/>
  <c r="BL9" i="1"/>
  <c r="BJ9" i="1"/>
  <c r="BI9" i="1"/>
  <c r="BK9" i="1" s="1"/>
  <c r="BG9" i="1"/>
  <c r="BH9" i="1" s="1"/>
  <c r="BF9" i="1"/>
  <c r="BD9" i="1"/>
  <c r="BC9" i="1"/>
  <c r="BE9" i="1" s="1"/>
  <c r="BA9" i="1"/>
  <c r="BB9" i="1" s="1"/>
  <c r="AZ9" i="1"/>
  <c r="AX9" i="1"/>
  <c r="AW9" i="1"/>
  <c r="AY9" i="1" s="1"/>
  <c r="AU9" i="1"/>
  <c r="AV9" i="1" s="1"/>
  <c r="AT9" i="1"/>
  <c r="AR9" i="1"/>
  <c r="AQ9" i="1"/>
  <c r="AS9" i="1" s="1"/>
  <c r="AO9" i="1"/>
  <c r="AP9" i="1" s="1"/>
  <c r="AN9" i="1"/>
  <c r="AL9" i="1"/>
  <c r="AK9" i="1"/>
  <c r="AM9" i="1" s="1"/>
  <c r="AI9" i="1"/>
  <c r="AJ9" i="1" s="1"/>
  <c r="AH9" i="1"/>
  <c r="AF9" i="1"/>
  <c r="AE9" i="1"/>
  <c r="AG9" i="1" s="1"/>
  <c r="AC9" i="1"/>
  <c r="AD9" i="1" s="1"/>
  <c r="AB9" i="1"/>
  <c r="Z9" i="1"/>
  <c r="Y9" i="1"/>
  <c r="AA9" i="1" s="1"/>
  <c r="W9" i="1"/>
  <c r="X9" i="1" s="1"/>
  <c r="V9" i="1"/>
  <c r="T9" i="1"/>
  <c r="S9" i="1"/>
  <c r="U9" i="1" s="1"/>
  <c r="Q9" i="1"/>
  <c r="R9" i="1" s="1"/>
  <c r="P9" i="1"/>
  <c r="N9" i="1"/>
  <c r="M9" i="1"/>
  <c r="O9" i="1" s="1"/>
  <c r="K9" i="1"/>
  <c r="L9" i="1" s="1"/>
  <c r="J9" i="1"/>
  <c r="H9" i="1"/>
  <c r="G9" i="1"/>
  <c r="I9" i="1" s="1"/>
  <c r="E9" i="1"/>
  <c r="F9" i="1" s="1"/>
  <c r="D9" i="1"/>
  <c r="BV8" i="1"/>
  <c r="BU8" i="1"/>
  <c r="BW8" i="1" s="1"/>
  <c r="BS8" i="1"/>
  <c r="BT8" i="1" s="1"/>
  <c r="BR8" i="1"/>
  <c r="BP8" i="1"/>
  <c r="BO8" i="1"/>
  <c r="BQ8" i="1" s="1"/>
  <c r="BM8" i="1"/>
  <c r="BN8" i="1" s="1"/>
  <c r="BL8" i="1"/>
  <c r="BJ8" i="1"/>
  <c r="BI8" i="1"/>
  <c r="BK8" i="1" s="1"/>
  <c r="BG8" i="1"/>
  <c r="BH8" i="1" s="1"/>
  <c r="BF8" i="1"/>
  <c r="BD8" i="1"/>
  <c r="BC8" i="1"/>
  <c r="BE8" i="1" s="1"/>
  <c r="BA8" i="1"/>
  <c r="BB8" i="1" s="1"/>
  <c r="AZ8" i="1"/>
  <c r="AX8" i="1"/>
  <c r="AW8" i="1"/>
  <c r="AY8" i="1" s="1"/>
  <c r="AU8" i="1"/>
  <c r="AV8" i="1" s="1"/>
  <c r="AT8" i="1"/>
  <c r="AR8" i="1"/>
  <c r="AQ8" i="1"/>
  <c r="AS8" i="1" s="1"/>
  <c r="AO8" i="1"/>
  <c r="AP8" i="1" s="1"/>
  <c r="AN8" i="1"/>
  <c r="AL8" i="1"/>
  <c r="AK8" i="1"/>
  <c r="AM8" i="1" s="1"/>
  <c r="AI8" i="1"/>
  <c r="AJ8" i="1" s="1"/>
  <c r="AH8" i="1"/>
  <c r="AF8" i="1"/>
  <c r="AE8" i="1"/>
  <c r="AG8" i="1" s="1"/>
  <c r="AC8" i="1"/>
  <c r="AD8" i="1" s="1"/>
  <c r="AB8" i="1"/>
  <c r="Z8" i="1"/>
  <c r="Y8" i="1"/>
  <c r="AA8" i="1" s="1"/>
  <c r="W8" i="1"/>
  <c r="X8" i="1" s="1"/>
  <c r="V8" i="1"/>
  <c r="T8" i="1"/>
  <c r="S8" i="1"/>
  <c r="U8" i="1" s="1"/>
  <c r="Q8" i="1"/>
  <c r="R8" i="1" s="1"/>
  <c r="P8" i="1"/>
  <c r="N8" i="1"/>
  <c r="M8" i="1"/>
  <c r="O8" i="1" s="1"/>
  <c r="K8" i="1"/>
  <c r="L8" i="1" s="1"/>
  <c r="J8" i="1"/>
  <c r="H8" i="1"/>
  <c r="G8" i="1"/>
  <c r="I8" i="1" s="1"/>
  <c r="E8" i="1"/>
  <c r="F8" i="1" s="1"/>
  <c r="D8" i="1"/>
  <c r="BV7" i="1"/>
  <c r="BU7" i="1"/>
  <c r="BW7" i="1" s="1"/>
  <c r="BS7" i="1"/>
  <c r="BT7" i="1" s="1"/>
  <c r="BR7" i="1"/>
  <c r="BP7" i="1"/>
  <c r="BO7" i="1"/>
  <c r="BQ7" i="1" s="1"/>
  <c r="BM7" i="1"/>
  <c r="BN7" i="1" s="1"/>
  <c r="BL7" i="1"/>
  <c r="BJ7" i="1"/>
  <c r="BI7" i="1"/>
  <c r="BK7" i="1" s="1"/>
  <c r="BG7" i="1"/>
  <c r="BH7" i="1" s="1"/>
  <c r="BF7" i="1"/>
  <c r="BD7" i="1"/>
  <c r="BC7" i="1"/>
  <c r="BE7" i="1" s="1"/>
  <c r="BA7" i="1"/>
  <c r="BB7" i="1" s="1"/>
  <c r="AZ7" i="1"/>
  <c r="AX7" i="1"/>
  <c r="AW7" i="1"/>
  <c r="AY7" i="1" s="1"/>
  <c r="AU7" i="1"/>
  <c r="AV7" i="1" s="1"/>
  <c r="AT7" i="1"/>
  <c r="AR7" i="1"/>
  <c r="AQ7" i="1"/>
  <c r="AS7" i="1" s="1"/>
  <c r="AO7" i="1"/>
  <c r="AP7" i="1" s="1"/>
  <c r="AN7" i="1"/>
  <c r="AL7" i="1"/>
  <c r="AK7" i="1"/>
  <c r="AM7" i="1" s="1"/>
  <c r="AI7" i="1"/>
  <c r="AJ7" i="1" s="1"/>
  <c r="AH7" i="1"/>
  <c r="AF7" i="1"/>
  <c r="AE7" i="1"/>
  <c r="AG7" i="1" s="1"/>
  <c r="AC7" i="1"/>
  <c r="AD7" i="1" s="1"/>
  <c r="AB7" i="1"/>
  <c r="Z7" i="1"/>
  <c r="Y7" i="1"/>
  <c r="AA7" i="1" s="1"/>
  <c r="W7" i="1"/>
  <c r="X7" i="1" s="1"/>
  <c r="V7" i="1"/>
  <c r="T7" i="1"/>
  <c r="S7" i="1"/>
  <c r="U7" i="1" s="1"/>
  <c r="Q7" i="1"/>
  <c r="R7" i="1" s="1"/>
  <c r="P7" i="1"/>
  <c r="N7" i="1"/>
  <c r="M7" i="1"/>
  <c r="O7" i="1" s="1"/>
  <c r="K7" i="1"/>
  <c r="L7" i="1" s="1"/>
  <c r="J7" i="1"/>
  <c r="H7" i="1"/>
  <c r="G7" i="1"/>
  <c r="I7" i="1" s="1"/>
  <c r="E7" i="1"/>
  <c r="F7" i="1" s="1"/>
  <c r="D7" i="1"/>
  <c r="BV6" i="1"/>
  <c r="BU6" i="1"/>
  <c r="BW6" i="1" s="1"/>
  <c r="BS6" i="1"/>
  <c r="BT6" i="1" s="1"/>
  <c r="BR6" i="1"/>
  <c r="BP6" i="1"/>
  <c r="BO6" i="1"/>
  <c r="BQ6" i="1" s="1"/>
  <c r="BM6" i="1"/>
  <c r="BN6" i="1" s="1"/>
  <c r="BL6" i="1"/>
  <c r="BJ6" i="1"/>
  <c r="BI6" i="1"/>
  <c r="BK6" i="1" s="1"/>
  <c r="BG6" i="1"/>
  <c r="BH6" i="1" s="1"/>
  <c r="BF6" i="1"/>
  <c r="BD6" i="1"/>
  <c r="BC6" i="1"/>
  <c r="BE6" i="1" s="1"/>
  <c r="BA6" i="1"/>
  <c r="BB6" i="1" s="1"/>
  <c r="AZ6" i="1"/>
  <c r="AX6" i="1"/>
  <c r="AW6" i="1"/>
  <c r="AY6" i="1" s="1"/>
  <c r="AU6" i="1"/>
  <c r="AV6" i="1" s="1"/>
  <c r="AT6" i="1"/>
  <c r="AR6" i="1"/>
  <c r="AQ6" i="1"/>
  <c r="AS6" i="1" s="1"/>
  <c r="AO6" i="1"/>
  <c r="AP6" i="1" s="1"/>
  <c r="AN6" i="1"/>
  <c r="AL6" i="1"/>
  <c r="AK6" i="1"/>
  <c r="AM6" i="1" s="1"/>
  <c r="AI6" i="1"/>
  <c r="AJ6" i="1" s="1"/>
  <c r="AH6" i="1"/>
  <c r="AF6" i="1"/>
  <c r="AE6" i="1"/>
  <c r="AG6" i="1" s="1"/>
  <c r="AC6" i="1"/>
  <c r="AD6" i="1" s="1"/>
  <c r="AB6" i="1"/>
  <c r="Z6" i="1"/>
  <c r="Y6" i="1"/>
  <c r="AA6" i="1" s="1"/>
  <c r="W6" i="1"/>
  <c r="X6" i="1" s="1"/>
  <c r="V6" i="1"/>
  <c r="T6" i="1"/>
  <c r="S6" i="1"/>
  <c r="U6" i="1" s="1"/>
  <c r="Q6" i="1"/>
  <c r="R6" i="1" s="1"/>
  <c r="P6" i="1"/>
  <c r="N6" i="1"/>
  <c r="M6" i="1"/>
  <c r="O6" i="1" s="1"/>
  <c r="K6" i="1"/>
  <c r="L6" i="1" s="1"/>
  <c r="J6" i="1"/>
  <c r="H6" i="1"/>
  <c r="G6" i="1"/>
  <c r="I6" i="1" s="1"/>
  <c r="E6" i="1"/>
  <c r="F6" i="1" s="1"/>
  <c r="D6" i="1"/>
  <c r="BV5" i="1"/>
  <c r="BV34" i="1" s="1"/>
  <c r="BU5" i="1"/>
  <c r="BU34" i="1" s="1"/>
  <c r="BU86" i="1" s="1"/>
  <c r="BS5" i="1"/>
  <c r="BS34" i="1" s="1"/>
  <c r="BR5" i="1"/>
  <c r="BR34" i="1" s="1"/>
  <c r="BR86" i="1" s="1"/>
  <c r="BP5" i="1"/>
  <c r="BP34" i="1" s="1"/>
  <c r="BQ34" i="1" s="1"/>
  <c r="BO5" i="1"/>
  <c r="BO34" i="1" s="1"/>
  <c r="BO86" i="1" s="1"/>
  <c r="BM5" i="1"/>
  <c r="BN5" i="1" s="1"/>
  <c r="BL5" i="1"/>
  <c r="BL34" i="1" s="1"/>
  <c r="BL86" i="1" s="1"/>
  <c r="BJ5" i="1"/>
  <c r="BJ34" i="1" s="1"/>
  <c r="BI5" i="1"/>
  <c r="BK5" i="1" s="1"/>
  <c r="BG5" i="1"/>
  <c r="BG34" i="1" s="1"/>
  <c r="BF5" i="1"/>
  <c r="BF34" i="1" s="1"/>
  <c r="BF86" i="1" s="1"/>
  <c r="BD5" i="1"/>
  <c r="BD34" i="1" s="1"/>
  <c r="BE34" i="1" s="1"/>
  <c r="BC5" i="1"/>
  <c r="BC34" i="1" s="1"/>
  <c r="BC86" i="1" s="1"/>
  <c r="BA5" i="1"/>
  <c r="BB5" i="1" s="1"/>
  <c r="AZ5" i="1"/>
  <c r="AZ34" i="1" s="1"/>
  <c r="AZ86" i="1" s="1"/>
  <c r="AX5" i="1"/>
  <c r="AX34" i="1" s="1"/>
  <c r="AW5" i="1"/>
  <c r="AY5" i="1" s="1"/>
  <c r="AU5" i="1"/>
  <c r="AU34" i="1" s="1"/>
  <c r="AT5" i="1"/>
  <c r="AT34" i="1" s="1"/>
  <c r="AT86" i="1" s="1"/>
  <c r="AR5" i="1"/>
  <c r="AR34" i="1" s="1"/>
  <c r="AS34" i="1" s="1"/>
  <c r="AQ5" i="1"/>
  <c r="AQ34" i="1" s="1"/>
  <c r="AQ86" i="1" s="1"/>
  <c r="AO5" i="1"/>
  <c r="AP5" i="1" s="1"/>
  <c r="AN5" i="1"/>
  <c r="AN34" i="1" s="1"/>
  <c r="AN86" i="1" s="1"/>
  <c r="AL5" i="1"/>
  <c r="AL34" i="1" s="1"/>
  <c r="AK5" i="1"/>
  <c r="AM5" i="1" s="1"/>
  <c r="AI5" i="1"/>
  <c r="AI34" i="1" s="1"/>
  <c r="AH5" i="1"/>
  <c r="AH34" i="1" s="1"/>
  <c r="AH86" i="1" s="1"/>
  <c r="AF5" i="1"/>
  <c r="AF34" i="1" s="1"/>
  <c r="AG34" i="1" s="1"/>
  <c r="AE5" i="1"/>
  <c r="AE34" i="1" s="1"/>
  <c r="AE86" i="1" s="1"/>
  <c r="AC5" i="1"/>
  <c r="AD5" i="1" s="1"/>
  <c r="AB5" i="1"/>
  <c r="AB34" i="1" s="1"/>
  <c r="AB86" i="1" s="1"/>
  <c r="Z5" i="1"/>
  <c r="Z34" i="1" s="1"/>
  <c r="Y5" i="1"/>
  <c r="Y34" i="1" s="1"/>
  <c r="Y86" i="1" s="1"/>
  <c r="W5" i="1"/>
  <c r="W34" i="1" s="1"/>
  <c r="V5" i="1"/>
  <c r="V34" i="1" s="1"/>
  <c r="V86" i="1" s="1"/>
  <c r="T5" i="1"/>
  <c r="T34" i="1" s="1"/>
  <c r="U34" i="1" s="1"/>
  <c r="S5" i="1"/>
  <c r="S34" i="1" s="1"/>
  <c r="S86" i="1" s="1"/>
  <c r="Q5" i="1"/>
  <c r="R5" i="1" s="1"/>
  <c r="P5" i="1"/>
  <c r="P34" i="1" s="1"/>
  <c r="P86" i="1" s="1"/>
  <c r="N5" i="1"/>
  <c r="N34" i="1" s="1"/>
  <c r="M5" i="1"/>
  <c r="O5" i="1" s="1"/>
  <c r="K5" i="1"/>
  <c r="L5" i="1" s="1"/>
  <c r="J5" i="1"/>
  <c r="J34" i="1" s="1"/>
  <c r="J86" i="1" s="1"/>
  <c r="H5" i="1"/>
  <c r="H34" i="1" s="1"/>
  <c r="G5" i="1"/>
  <c r="G34" i="1" s="1"/>
  <c r="G86" i="1" s="1"/>
  <c r="E5" i="1"/>
  <c r="F5" i="1" s="1"/>
  <c r="D5" i="1"/>
  <c r="D34" i="1" s="1"/>
  <c r="D86" i="1" s="1"/>
  <c r="AN2" i="1"/>
  <c r="I34" i="1" l="1"/>
  <c r="X34" i="1"/>
  <c r="AJ34" i="1"/>
  <c r="AV34" i="1"/>
  <c r="BH34" i="1"/>
  <c r="BT34" i="1"/>
  <c r="I5" i="1"/>
  <c r="AA5" i="1"/>
  <c r="BW5" i="1"/>
  <c r="E34" i="1"/>
  <c r="K34" i="1"/>
  <c r="M34" i="1"/>
  <c r="M86" i="1" s="1"/>
  <c r="Q34" i="1"/>
  <c r="AC34" i="1"/>
  <c r="AK34" i="1"/>
  <c r="AK86" i="1" s="1"/>
  <c r="AO34" i="1"/>
  <c r="AW34" i="1"/>
  <c r="AW86" i="1" s="1"/>
  <c r="BA34" i="1"/>
  <c r="BI34" i="1"/>
  <c r="BI86" i="1" s="1"/>
  <c r="BX86" i="1" s="1"/>
  <c r="BM34" i="1"/>
  <c r="I35" i="1"/>
  <c r="L35" i="1"/>
  <c r="K52" i="1"/>
  <c r="N58" i="1"/>
  <c r="O58" i="1" s="1"/>
  <c r="O52" i="1"/>
  <c r="U35" i="1"/>
  <c r="X35" i="1"/>
  <c r="W52" i="1"/>
  <c r="Z58" i="1"/>
  <c r="AA58" i="1" s="1"/>
  <c r="AA52" i="1"/>
  <c r="AG35" i="1"/>
  <c r="AJ35" i="1"/>
  <c r="AI52" i="1"/>
  <c r="AL58" i="1"/>
  <c r="AM58" i="1" s="1"/>
  <c r="AM52" i="1"/>
  <c r="AS35" i="1"/>
  <c r="AV35" i="1"/>
  <c r="AU52" i="1"/>
  <c r="AX58" i="1"/>
  <c r="AY58" i="1" s="1"/>
  <c r="AY52" i="1"/>
  <c r="BE35" i="1"/>
  <c r="BH35" i="1"/>
  <c r="BG52" i="1"/>
  <c r="BJ58" i="1"/>
  <c r="BK58" i="1" s="1"/>
  <c r="BK52" i="1"/>
  <c r="BQ35" i="1"/>
  <c r="BT35" i="1"/>
  <c r="BS52" i="1"/>
  <c r="BV58" i="1"/>
  <c r="BW58" i="1" s="1"/>
  <c r="BW52" i="1"/>
  <c r="U5" i="1"/>
  <c r="AG5" i="1"/>
  <c r="AS5" i="1"/>
  <c r="BE5" i="1"/>
  <c r="BQ5" i="1"/>
  <c r="N86" i="1"/>
  <c r="O86" i="1" s="1"/>
  <c r="X5" i="1"/>
  <c r="Z86" i="1"/>
  <c r="AA86" i="1" s="1"/>
  <c r="AJ5" i="1"/>
  <c r="AL86" i="1"/>
  <c r="AM86" i="1" s="1"/>
  <c r="AV5" i="1"/>
  <c r="AX86" i="1"/>
  <c r="AY86" i="1" s="1"/>
  <c r="BH5" i="1"/>
  <c r="BJ86" i="1"/>
  <c r="BK86" i="1" s="1"/>
  <c r="BT5" i="1"/>
  <c r="BV86" i="1"/>
  <c r="O34" i="1"/>
  <c r="AA34" i="1"/>
  <c r="AM34" i="1"/>
  <c r="AY34" i="1"/>
  <c r="BK34" i="1"/>
  <c r="BW34" i="1"/>
  <c r="F35" i="1"/>
  <c r="E52" i="1"/>
  <c r="H58" i="1"/>
  <c r="I58" i="1" s="1"/>
  <c r="I52" i="1"/>
  <c r="O35" i="1"/>
  <c r="R35" i="1"/>
  <c r="Q52" i="1"/>
  <c r="T58" i="1"/>
  <c r="U58" i="1" s="1"/>
  <c r="U52" i="1"/>
  <c r="AA35" i="1"/>
  <c r="AD35" i="1"/>
  <c r="AC52" i="1"/>
  <c r="AF58" i="1"/>
  <c r="AG58" i="1" s="1"/>
  <c r="AG52" i="1"/>
  <c r="AM35" i="1"/>
  <c r="AP35" i="1"/>
  <c r="AO52" i="1"/>
  <c r="AR58" i="1"/>
  <c r="AS58" i="1" s="1"/>
  <c r="AS52" i="1"/>
  <c r="AY35" i="1"/>
  <c r="BB35" i="1"/>
  <c r="BA52" i="1"/>
  <c r="BD58" i="1"/>
  <c r="BE58" i="1" s="1"/>
  <c r="BE52" i="1"/>
  <c r="BK35" i="1"/>
  <c r="BN35" i="1"/>
  <c r="BM52" i="1"/>
  <c r="BP58" i="1"/>
  <c r="BQ58" i="1" s="1"/>
  <c r="BQ52" i="1"/>
  <c r="BW35" i="1"/>
  <c r="R57" i="1"/>
  <c r="X57" i="1"/>
  <c r="AD57" i="1"/>
  <c r="AJ57" i="1"/>
  <c r="AP57" i="1"/>
  <c r="AV57" i="1"/>
  <c r="BB57" i="1"/>
  <c r="BH57" i="1"/>
  <c r="BN57" i="1"/>
  <c r="BT57" i="1"/>
  <c r="I53" i="1"/>
  <c r="O53" i="1"/>
  <c r="U53" i="1"/>
  <c r="AA53" i="1"/>
  <c r="AG53" i="1"/>
  <c r="AM53" i="1"/>
  <c r="AS53" i="1"/>
  <c r="AY53" i="1"/>
  <c r="BE53" i="1"/>
  <c r="BK53" i="1"/>
  <c r="BQ53" i="1"/>
  <c r="BW53" i="1"/>
  <c r="F53" i="1"/>
  <c r="L53" i="1"/>
  <c r="R53" i="1"/>
  <c r="X53" i="1"/>
  <c r="AD53" i="1"/>
  <c r="AJ53" i="1"/>
  <c r="AP53" i="1"/>
  <c r="AV53" i="1"/>
  <c r="BB53" i="1"/>
  <c r="BH53" i="1"/>
  <c r="BN53" i="1"/>
  <c r="BT53" i="1"/>
  <c r="F68" i="1"/>
  <c r="L68" i="1"/>
  <c r="R68" i="1"/>
  <c r="X68" i="1"/>
  <c r="AD68" i="1"/>
  <c r="AJ68" i="1"/>
  <c r="AP68" i="1"/>
  <c r="AV68" i="1"/>
  <c r="BB68" i="1"/>
  <c r="BH68" i="1"/>
  <c r="BN68" i="1"/>
  <c r="BT68" i="1"/>
  <c r="F59" i="1"/>
  <c r="I78" i="1"/>
  <c r="L59" i="1"/>
  <c r="O78" i="1"/>
  <c r="R59" i="1"/>
  <c r="U78" i="1"/>
  <c r="X59" i="1"/>
  <c r="AA78" i="1"/>
  <c r="AD59" i="1"/>
  <c r="AG78" i="1"/>
  <c r="AJ59" i="1"/>
  <c r="AM78" i="1"/>
  <c r="AP59" i="1"/>
  <c r="AS78" i="1"/>
  <c r="AV59" i="1"/>
  <c r="AY78" i="1"/>
  <c r="BB59" i="1"/>
  <c r="BE78" i="1"/>
  <c r="BH59" i="1"/>
  <c r="BK78" i="1"/>
  <c r="BN59" i="1"/>
  <c r="BQ78" i="1"/>
  <c r="BT59" i="1"/>
  <c r="BW78" i="1"/>
  <c r="O68" i="1"/>
  <c r="AA68" i="1"/>
  <c r="AM68" i="1"/>
  <c r="AY68" i="1"/>
  <c r="BK68" i="1"/>
  <c r="BW68" i="1"/>
  <c r="E77" i="1"/>
  <c r="F77" i="1" s="1"/>
  <c r="F69" i="1"/>
  <c r="O69" i="1"/>
  <c r="Q77" i="1"/>
  <c r="R77" i="1" s="1"/>
  <c r="R69" i="1"/>
  <c r="AA69" i="1"/>
  <c r="AC77" i="1"/>
  <c r="AD77" i="1" s="1"/>
  <c r="AD69" i="1"/>
  <c r="AM69" i="1"/>
  <c r="AO77" i="1"/>
  <c r="AP77" i="1" s="1"/>
  <c r="AP69" i="1"/>
  <c r="AY69" i="1"/>
  <c r="BA77" i="1"/>
  <c r="BB77" i="1" s="1"/>
  <c r="BB69" i="1"/>
  <c r="BK69" i="1"/>
  <c r="BM77" i="1"/>
  <c r="BN77" i="1" s="1"/>
  <c r="BN69" i="1"/>
  <c r="BQ77" i="1"/>
  <c r="BW69" i="1"/>
  <c r="I59" i="1"/>
  <c r="O59" i="1"/>
  <c r="U59" i="1"/>
  <c r="AA59" i="1"/>
  <c r="AG59" i="1"/>
  <c r="AM59" i="1"/>
  <c r="AS59" i="1"/>
  <c r="AY59" i="1"/>
  <c r="BE59" i="1"/>
  <c r="BK59" i="1"/>
  <c r="BQ59" i="1"/>
  <c r="BW59" i="1"/>
  <c r="BH66" i="1"/>
  <c r="I68" i="1"/>
  <c r="U68" i="1"/>
  <c r="AG68" i="1"/>
  <c r="AS68" i="1"/>
  <c r="BE68" i="1"/>
  <c r="BQ68" i="1"/>
  <c r="I69" i="1"/>
  <c r="L69" i="1"/>
  <c r="K77" i="1"/>
  <c r="L77" i="1" s="1"/>
  <c r="O77" i="1"/>
  <c r="U69" i="1"/>
  <c r="X69" i="1"/>
  <c r="W77" i="1"/>
  <c r="X77" i="1" s="1"/>
  <c r="AA77" i="1"/>
  <c r="AG69" i="1"/>
  <c r="AJ69" i="1"/>
  <c r="AI77" i="1"/>
  <c r="AJ77" i="1" s="1"/>
  <c r="AM77" i="1"/>
  <c r="AS69" i="1"/>
  <c r="AV69" i="1"/>
  <c r="AU77" i="1"/>
  <c r="AV77" i="1" s="1"/>
  <c r="AY77" i="1"/>
  <c r="BE69" i="1"/>
  <c r="BH69" i="1"/>
  <c r="BG77" i="1"/>
  <c r="BH77" i="1" s="1"/>
  <c r="BK77" i="1"/>
  <c r="BQ69" i="1"/>
  <c r="BT69" i="1"/>
  <c r="BS77" i="1"/>
  <c r="BT77" i="1" s="1"/>
  <c r="BW77" i="1"/>
  <c r="I79" i="1"/>
  <c r="O79" i="1"/>
  <c r="U79" i="1"/>
  <c r="AA79" i="1"/>
  <c r="AG79" i="1"/>
  <c r="AM79" i="1"/>
  <c r="AS79" i="1"/>
  <c r="AY79" i="1"/>
  <c r="BE79" i="1"/>
  <c r="BK79" i="1"/>
  <c r="BQ79" i="1"/>
  <c r="BW79" i="1"/>
  <c r="I84" i="1"/>
  <c r="F79" i="1"/>
  <c r="I85" i="1"/>
  <c r="L79" i="1"/>
  <c r="O85" i="1"/>
  <c r="R79" i="1"/>
  <c r="U85" i="1"/>
  <c r="X79" i="1"/>
  <c r="AA85" i="1"/>
  <c r="AD79" i="1"/>
  <c r="AG85" i="1"/>
  <c r="AJ79" i="1"/>
  <c r="AM85" i="1"/>
  <c r="AP79" i="1"/>
  <c r="AS85" i="1"/>
  <c r="AV79" i="1"/>
  <c r="AY85" i="1"/>
  <c r="BB79" i="1"/>
  <c r="BE85" i="1"/>
  <c r="BH79" i="1"/>
  <c r="BK85" i="1"/>
  <c r="BN79" i="1"/>
  <c r="BQ85" i="1"/>
  <c r="BT79" i="1"/>
  <c r="BW85" i="1"/>
  <c r="W78" i="1" l="1"/>
  <c r="X78" i="1" s="1"/>
  <c r="K78" i="1"/>
  <c r="L78" i="1" s="1"/>
  <c r="BA58" i="1"/>
  <c r="BB58" i="1" s="1"/>
  <c r="BB52" i="1"/>
  <c r="AC58" i="1"/>
  <c r="AD58" i="1" s="1"/>
  <c r="AD52" i="1"/>
  <c r="E58" i="1"/>
  <c r="F58" i="1" s="1"/>
  <c r="F52" i="1"/>
  <c r="BW86" i="1"/>
  <c r="BP86" i="1"/>
  <c r="BQ86" i="1" s="1"/>
  <c r="AR86" i="1"/>
  <c r="AS86" i="1" s="1"/>
  <c r="T86" i="1"/>
  <c r="U86" i="1" s="1"/>
  <c r="BG58" i="1"/>
  <c r="BH52" i="1"/>
  <c r="AI58" i="1"/>
  <c r="AJ52" i="1"/>
  <c r="K58" i="1"/>
  <c r="L58" i="1" s="1"/>
  <c r="L52" i="1"/>
  <c r="R34" i="1"/>
  <c r="K86" i="1"/>
  <c r="L86" i="1" s="1"/>
  <c r="L34" i="1"/>
  <c r="BS78" i="1"/>
  <c r="BT78" i="1" s="1"/>
  <c r="BM78" i="1"/>
  <c r="BN78" i="1" s="1"/>
  <c r="BG78" i="1"/>
  <c r="BH78" i="1" s="1"/>
  <c r="BA78" i="1"/>
  <c r="BB78" i="1" s="1"/>
  <c r="AU78" i="1"/>
  <c r="AV78" i="1" s="1"/>
  <c r="AO78" i="1"/>
  <c r="AP78" i="1" s="1"/>
  <c r="AI78" i="1"/>
  <c r="AJ78" i="1" s="1"/>
  <c r="AC78" i="1"/>
  <c r="AD78" i="1" s="1"/>
  <c r="Q78" i="1"/>
  <c r="R78" i="1" s="1"/>
  <c r="E78" i="1"/>
  <c r="F78" i="1" s="1"/>
  <c r="BM58" i="1"/>
  <c r="BN58" i="1" s="1"/>
  <c r="BN52" i="1"/>
  <c r="AO58" i="1"/>
  <c r="AP58" i="1" s="1"/>
  <c r="AP52" i="1"/>
  <c r="Q58" i="1"/>
  <c r="R58" i="1" s="1"/>
  <c r="R52" i="1"/>
  <c r="BD86" i="1"/>
  <c r="BE86" i="1" s="1"/>
  <c r="AF86" i="1"/>
  <c r="AG86" i="1" s="1"/>
  <c r="BS58" i="1"/>
  <c r="BT52" i="1"/>
  <c r="AU58" i="1"/>
  <c r="AV52" i="1"/>
  <c r="W58" i="1"/>
  <c r="X52" i="1"/>
  <c r="BM86" i="1"/>
  <c r="BN86" i="1" s="1"/>
  <c r="BN34" i="1"/>
  <c r="BA86" i="1"/>
  <c r="BB86" i="1" s="1"/>
  <c r="BB34" i="1"/>
  <c r="AO86" i="1"/>
  <c r="AP86" i="1" s="1"/>
  <c r="AP34" i="1"/>
  <c r="AC86" i="1"/>
  <c r="AD86" i="1" s="1"/>
  <c r="AD34" i="1"/>
  <c r="E86" i="1"/>
  <c r="F86" i="1" s="1"/>
  <c r="F34" i="1"/>
  <c r="H86" i="1"/>
  <c r="I86" i="1" s="1"/>
  <c r="X58" i="1" l="1"/>
  <c r="W86" i="1"/>
  <c r="X86" i="1" s="1"/>
  <c r="AV58" i="1"/>
  <c r="AU86" i="1"/>
  <c r="AV86" i="1" s="1"/>
  <c r="BT58" i="1"/>
  <c r="BS86" i="1"/>
  <c r="Q86" i="1"/>
  <c r="R86" i="1" s="1"/>
  <c r="AJ58" i="1"/>
  <c r="AI86" i="1"/>
  <c r="AJ86" i="1" s="1"/>
  <c r="BH58" i="1"/>
  <c r="BG86" i="1"/>
  <c r="BH86" i="1" s="1"/>
  <c r="BT86" i="1" l="1"/>
  <c r="BY86" i="1"/>
</calcChain>
</file>

<file path=xl/sharedStrings.xml><?xml version="1.0" encoding="utf-8"?>
<sst xmlns="http://schemas.openxmlformats.org/spreadsheetml/2006/main" count="171" uniqueCount="99">
  <si>
    <t>BANGALORE ELECTRICITY SUPPLY COMPANY LIMITED</t>
  </si>
  <si>
    <t xml:space="preserve"> BESCOM Jurisdiction 220kV Stationwise/Circlewise Allocations and Actulas for the day of 24.04.2024 (WEDNESDAY)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</si>
  <si>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</si>
  <si>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</si>
  <si>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</si>
  <si>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</si>
  <si>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</si>
  <si>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</si>
  <si>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</si>
  <si>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</si>
  <si>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</si>
  <si>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</si>
  <si>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</si>
  <si>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</si>
  <si>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</si>
  <si>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</si>
  <si>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</si>
  <si>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</si>
  <si>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</si>
  <si>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</si>
  <si>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</si>
  <si>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</si>
  <si>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</si>
  <si>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</si>
  <si>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</si>
  <si>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</si>
  <si>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</si>
  <si>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</si>
  <si>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</si>
  <si>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</si>
  <si>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</si>
  <si>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</si>
  <si>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</si>
  <si>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</si>
  <si>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</si>
  <si>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</si>
  <si>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</si>
  <si>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Aerospace Park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</si>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</sst>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ily%20Reports\ALLOCATION%20VS%20ACTUAL\2024\04%20APR_2024\ALLOCATION%20VS%20ACTUAL%2024.04.20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llocation%2023-4-24%20to%2028-4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24042024"/>
      <sheetName val="Allocation "/>
      <sheetName val="Actuals"/>
    </sheetNames>
    <sheetDataSet>
      <sheetData sheetId="0" refreshError="1"/>
      <sheetData sheetId="1" refreshError="1"/>
      <sheetData sheetId="2" refreshError="1">
        <row r="4">
          <cell r="C4" t="str">
            <v xml:space="preserve">220 kV Station </v>
          </cell>
          <cell r="D4" t="str">
            <v>00-01 Hrs</v>
          </cell>
          <cell r="E4" t="str">
            <v>01-02 Hrs</v>
          </cell>
          <cell r="F4" t="str">
            <v>02-03 Hrs</v>
          </cell>
          <cell r="G4" t="str">
            <v>03-04 Hrs</v>
          </cell>
          <cell r="H4" t="str">
            <v>04-05 hrs</v>
          </cell>
          <cell r="I4" t="str">
            <v>05-06 hrs</v>
          </cell>
          <cell r="J4" t="str">
            <v>06-07 hrs</v>
          </cell>
          <cell r="K4" t="str">
            <v>07-8 hrs</v>
          </cell>
          <cell r="L4" t="str">
            <v>08-09 Hrs</v>
          </cell>
          <cell r="M4" t="str">
            <v>09-10 Hrs</v>
          </cell>
          <cell r="N4" t="str">
            <v>10-11 hrs</v>
          </cell>
          <cell r="O4" t="str">
            <v>11-12 Hrs</v>
          </cell>
          <cell r="P4" t="str">
            <v>12-13 hrs</v>
          </cell>
          <cell r="Q4" t="str">
            <v>13-14 Hrs</v>
          </cell>
          <cell r="R4" t="str">
            <v>14-15 hrs</v>
          </cell>
          <cell r="S4" t="str">
            <v>15-16 Hrs</v>
          </cell>
          <cell r="T4" t="str">
            <v>16-17 Hrs</v>
          </cell>
          <cell r="U4" t="str">
            <v>17-18 Hrs</v>
          </cell>
          <cell r="V4" t="str">
            <v>18-19 hrs</v>
          </cell>
          <cell r="W4" t="str">
            <v>19-20 Hrs</v>
          </cell>
          <cell r="X4" t="str">
            <v>20-21 hrs</v>
          </cell>
          <cell r="Y4" t="str">
            <v>21-22 Hrs</v>
          </cell>
          <cell r="Z4" t="str">
            <v>22-23 hrs</v>
          </cell>
          <cell r="AA4" t="str">
            <v>23-24 Hrs</v>
          </cell>
        </row>
        <row r="5">
          <cell r="C5" t="str">
            <v>A Station</v>
          </cell>
          <cell r="D5">
            <v>58.666666666666664</v>
          </cell>
          <cell r="E5">
            <v>54.666666666666664</v>
          </cell>
          <cell r="F5">
            <v>52</v>
          </cell>
          <cell r="G5">
            <v>49.333333333333336</v>
          </cell>
          <cell r="H5">
            <v>48.333333333333336</v>
          </cell>
          <cell r="I5">
            <v>49.666666666666664</v>
          </cell>
          <cell r="J5">
            <v>52.666666666666664</v>
          </cell>
          <cell r="K5">
            <v>57</v>
          </cell>
          <cell r="L5">
            <v>63.666666666666671</v>
          </cell>
          <cell r="M5">
            <v>72</v>
          </cell>
          <cell r="N5">
            <v>87.666666666666671</v>
          </cell>
          <cell r="O5">
            <v>99</v>
          </cell>
          <cell r="P5">
            <v>103</v>
          </cell>
          <cell r="Q5">
            <v>103.33333333333333</v>
          </cell>
          <cell r="R5">
            <v>100.66666666666667</v>
          </cell>
          <cell r="S5">
            <v>101</v>
          </cell>
          <cell r="T5">
            <v>101</v>
          </cell>
          <cell r="U5">
            <v>98.333333333333329</v>
          </cell>
          <cell r="V5">
            <v>97.666666666666671</v>
          </cell>
          <cell r="W5">
            <v>93.666666666666671</v>
          </cell>
          <cell r="X5">
            <v>83</v>
          </cell>
          <cell r="Y5">
            <v>75.333333333333329</v>
          </cell>
          <cell r="Z5">
            <v>66</v>
          </cell>
          <cell r="AA5">
            <v>60.333333333333336</v>
          </cell>
        </row>
        <row r="6">
          <cell r="C6" t="str">
            <v>EDC</v>
          </cell>
          <cell r="D6">
            <v>84</v>
          </cell>
          <cell r="E6">
            <v>76.333333333333329</v>
          </cell>
          <cell r="F6">
            <v>73.666666666666671</v>
          </cell>
          <cell r="G6">
            <v>70.666666666666671</v>
          </cell>
          <cell r="H6">
            <v>70.333333333333329</v>
          </cell>
          <cell r="I6">
            <v>70.333333333333329</v>
          </cell>
          <cell r="J6">
            <v>73.333333333333329</v>
          </cell>
          <cell r="K6">
            <v>79.666666666666671</v>
          </cell>
          <cell r="L6">
            <v>89</v>
          </cell>
          <cell r="M6">
            <v>110.66666666666667</v>
          </cell>
          <cell r="N6">
            <v>135.66666666666666</v>
          </cell>
          <cell r="O6">
            <v>147.33333333333334</v>
          </cell>
          <cell r="P6">
            <v>152.66666666666666</v>
          </cell>
          <cell r="Q6">
            <v>154.33333333333334</v>
          </cell>
          <cell r="R6">
            <v>150.33333333333334</v>
          </cell>
          <cell r="S6">
            <v>150.33333333333334</v>
          </cell>
          <cell r="T6">
            <v>139</v>
          </cell>
          <cell r="U6">
            <v>135.33333333333334</v>
          </cell>
          <cell r="V6">
            <v>135</v>
          </cell>
          <cell r="W6">
            <v>130</v>
          </cell>
          <cell r="X6">
            <v>116.33333333333333</v>
          </cell>
          <cell r="Y6">
            <v>109</v>
          </cell>
          <cell r="Z6">
            <v>100.66666666666667</v>
          </cell>
          <cell r="AA6">
            <v>91.666666666666671</v>
          </cell>
        </row>
        <row r="7">
          <cell r="C7" t="str">
            <v>EPIP</v>
          </cell>
          <cell r="D7">
            <v>124.33333333333333</v>
          </cell>
          <cell r="E7">
            <v>114.66666666666667</v>
          </cell>
          <cell r="F7">
            <v>110</v>
          </cell>
          <cell r="G7">
            <v>106.66666666666667</v>
          </cell>
          <cell r="H7">
            <v>104.66666666666667</v>
          </cell>
          <cell r="I7">
            <v>106.33333333333333</v>
          </cell>
          <cell r="J7">
            <v>115</v>
          </cell>
          <cell r="K7">
            <v>127.33333333333334</v>
          </cell>
          <cell r="L7">
            <v>136.66666666666666</v>
          </cell>
          <cell r="M7">
            <v>146.33333333333334</v>
          </cell>
          <cell r="N7">
            <v>148.33333333333334</v>
          </cell>
          <cell r="O7">
            <v>143.66666666666666</v>
          </cell>
          <cell r="P7">
            <v>142</v>
          </cell>
          <cell r="Q7">
            <v>146.33333333333334</v>
          </cell>
          <cell r="R7">
            <v>140.66666666666666</v>
          </cell>
          <cell r="S7">
            <v>145.66666666666666</v>
          </cell>
          <cell r="T7">
            <v>145.66666666666666</v>
          </cell>
          <cell r="U7">
            <v>142.66666666666666</v>
          </cell>
          <cell r="V7">
            <v>148</v>
          </cell>
          <cell r="W7">
            <v>149</v>
          </cell>
          <cell r="X7">
            <v>141.33333333333334</v>
          </cell>
          <cell r="Y7">
            <v>138.66666666666666</v>
          </cell>
          <cell r="Z7">
            <v>134.33333333333334</v>
          </cell>
          <cell r="AA7">
            <v>130.33333333333334</v>
          </cell>
        </row>
        <row r="8">
          <cell r="C8" t="str">
            <v>Hebbal</v>
          </cell>
          <cell r="D8">
            <v>111.66666666666667</v>
          </cell>
          <cell r="E8">
            <v>105</v>
          </cell>
          <cell r="F8">
            <v>101.66666666666667</v>
          </cell>
          <cell r="G8">
            <v>98.333333333333329</v>
          </cell>
          <cell r="H8">
            <v>95.666666666666671</v>
          </cell>
          <cell r="I8">
            <v>96.666666666666671</v>
          </cell>
          <cell r="J8">
            <v>102.33333333333333</v>
          </cell>
          <cell r="K8">
            <v>111.33333333333333</v>
          </cell>
          <cell r="L8">
            <v>118.66666666666667</v>
          </cell>
          <cell r="M8">
            <v>128</v>
          </cell>
          <cell r="N8">
            <v>138.66666666666666</v>
          </cell>
          <cell r="O8">
            <v>143.33333333333334</v>
          </cell>
          <cell r="P8">
            <v>144.66666666666666</v>
          </cell>
          <cell r="Q8">
            <v>144</v>
          </cell>
          <cell r="R8">
            <v>139.33333333333334</v>
          </cell>
          <cell r="S8">
            <v>140.33333333333334</v>
          </cell>
          <cell r="T8">
            <v>140.33333333333334</v>
          </cell>
          <cell r="U8">
            <v>140.33333333333334</v>
          </cell>
          <cell r="V8">
            <v>141.66666666666666</v>
          </cell>
          <cell r="W8">
            <v>141.66666666666666</v>
          </cell>
          <cell r="X8">
            <v>138</v>
          </cell>
          <cell r="Y8">
            <v>133.33333333333334</v>
          </cell>
          <cell r="Z8">
            <v>126</v>
          </cell>
          <cell r="AA8">
            <v>117.33333333333333</v>
          </cell>
        </row>
        <row r="9">
          <cell r="C9" t="str">
            <v>Hoody</v>
          </cell>
          <cell r="D9">
            <v>132.96666666666667</v>
          </cell>
          <cell r="E9">
            <v>127.93333333333334</v>
          </cell>
          <cell r="F9">
            <v>124.8</v>
          </cell>
          <cell r="G9">
            <v>123.43333333333334</v>
          </cell>
          <cell r="H9">
            <v>124.66666666666667</v>
          </cell>
          <cell r="I9">
            <v>126.66666666666666</v>
          </cell>
          <cell r="J9">
            <v>131.1</v>
          </cell>
          <cell r="K9">
            <v>147.46666666666667</v>
          </cell>
          <cell r="L9">
            <v>160.1</v>
          </cell>
          <cell r="M9">
            <v>178.4</v>
          </cell>
          <cell r="N9">
            <v>190</v>
          </cell>
          <cell r="O9">
            <v>187.6</v>
          </cell>
          <cell r="P9">
            <v>188.86666666666667</v>
          </cell>
          <cell r="Q9">
            <v>189.13333333333333</v>
          </cell>
          <cell r="R9">
            <v>189.79999999999998</v>
          </cell>
          <cell r="S9">
            <v>193</v>
          </cell>
          <cell r="T9">
            <v>188.79999999999998</v>
          </cell>
          <cell r="U9">
            <v>186.33333333333334</v>
          </cell>
          <cell r="V9">
            <v>182.66666666666666</v>
          </cell>
          <cell r="W9">
            <v>180.29999999999998</v>
          </cell>
          <cell r="X9">
            <v>171.29999999999998</v>
          </cell>
          <cell r="Y9">
            <v>162.9</v>
          </cell>
          <cell r="Z9">
            <v>154.13333333333333</v>
          </cell>
          <cell r="AA9">
            <v>146.66666666666666</v>
          </cell>
        </row>
        <row r="10">
          <cell r="C10" t="str">
            <v>HSR Layout</v>
          </cell>
          <cell r="D10">
            <v>165.66666666666666</v>
          </cell>
          <cell r="E10">
            <v>146.33333333333334</v>
          </cell>
          <cell r="F10">
            <v>137.33333333333334</v>
          </cell>
          <cell r="G10">
            <v>134.33333333333334</v>
          </cell>
          <cell r="H10">
            <v>133</v>
          </cell>
          <cell r="I10">
            <v>132.66666666666666</v>
          </cell>
          <cell r="J10">
            <v>145.66666666666666</v>
          </cell>
          <cell r="K10">
            <v>161.66666666666666</v>
          </cell>
          <cell r="L10">
            <v>178.33333333333334</v>
          </cell>
          <cell r="M10">
            <v>197.66666666666666</v>
          </cell>
          <cell r="N10">
            <v>206.66666666666666</v>
          </cell>
          <cell r="O10">
            <v>215</v>
          </cell>
          <cell r="P10">
            <v>211.66666666666666</v>
          </cell>
          <cell r="Q10">
            <v>197</v>
          </cell>
          <cell r="R10">
            <v>202.66666666666666</v>
          </cell>
          <cell r="S10">
            <v>186</v>
          </cell>
          <cell r="T10">
            <v>177.33333333333334</v>
          </cell>
          <cell r="U10">
            <v>180.66666666666666</v>
          </cell>
          <cell r="V10">
            <v>181.33333333333334</v>
          </cell>
          <cell r="W10">
            <v>182.66666666666666</v>
          </cell>
          <cell r="X10">
            <v>172.33333333333334</v>
          </cell>
          <cell r="Y10">
            <v>164.66666666666666</v>
          </cell>
          <cell r="Z10">
            <v>152.66666666666666</v>
          </cell>
          <cell r="AA10">
            <v>139.66666666666666</v>
          </cell>
        </row>
        <row r="11">
          <cell r="C11" t="str">
            <v>HAL</v>
          </cell>
          <cell r="D11">
            <v>126.33333333333334</v>
          </cell>
          <cell r="E11">
            <v>117.33333333333333</v>
          </cell>
          <cell r="F11">
            <v>113.33333333333333</v>
          </cell>
          <cell r="G11">
            <v>110</v>
          </cell>
          <cell r="H11">
            <v>108</v>
          </cell>
          <cell r="I11">
            <v>111</v>
          </cell>
          <cell r="J11">
            <v>124.66666666666667</v>
          </cell>
          <cell r="K11">
            <v>133</v>
          </cell>
          <cell r="L11">
            <v>152</v>
          </cell>
          <cell r="M11">
            <v>167</v>
          </cell>
          <cell r="N11">
            <v>178.66666666666666</v>
          </cell>
          <cell r="O11">
            <v>180.33333333333334</v>
          </cell>
          <cell r="P11">
            <v>183.33333333333334</v>
          </cell>
          <cell r="Q11">
            <v>175.33333333333334</v>
          </cell>
          <cell r="R11">
            <v>180.66666666666666</v>
          </cell>
          <cell r="S11">
            <v>176.66666666666666</v>
          </cell>
          <cell r="T11">
            <v>177.66666666666666</v>
          </cell>
          <cell r="U11">
            <v>176</v>
          </cell>
          <cell r="V11">
            <v>178</v>
          </cell>
          <cell r="W11">
            <v>173.33333333333334</v>
          </cell>
          <cell r="X11">
            <v>165.33333333333334</v>
          </cell>
          <cell r="Y11">
            <v>160.33333333333334</v>
          </cell>
          <cell r="Z11">
            <v>152.33333333333334</v>
          </cell>
          <cell r="AA11">
            <v>143.33333333333334</v>
          </cell>
        </row>
        <row r="12">
          <cell r="C12" t="str">
            <v>Jigani</v>
          </cell>
          <cell r="D12">
            <v>84.666666666666671</v>
          </cell>
          <cell r="E12">
            <v>84.566666666666663</v>
          </cell>
          <cell r="F12">
            <v>82.100000000000009</v>
          </cell>
          <cell r="G12">
            <v>80.37</v>
          </cell>
          <cell r="H12">
            <v>79.466666666666669</v>
          </cell>
          <cell r="I12">
            <v>80.566666666666663</v>
          </cell>
          <cell r="J12">
            <v>84.333333333333329</v>
          </cell>
          <cell r="K12">
            <v>98</v>
          </cell>
          <cell r="L12">
            <v>100.33333333333333</v>
          </cell>
          <cell r="M12">
            <v>109</v>
          </cell>
          <cell r="N12">
            <v>111.33333333333333</v>
          </cell>
          <cell r="O12">
            <v>113</v>
          </cell>
          <cell r="P12">
            <v>117.66666666666667</v>
          </cell>
          <cell r="Q12">
            <v>105.66666666666667</v>
          </cell>
          <cell r="R12">
            <v>106</v>
          </cell>
          <cell r="S12">
            <v>115.33333333333333</v>
          </cell>
          <cell r="T12">
            <v>121.66666666666667</v>
          </cell>
          <cell r="U12">
            <v>119.33333333333333</v>
          </cell>
          <cell r="V12">
            <v>114.66666666666667</v>
          </cell>
          <cell r="W12">
            <v>111</v>
          </cell>
          <cell r="X12">
            <v>103.66666666666667</v>
          </cell>
          <cell r="Y12">
            <v>103.66666666666667</v>
          </cell>
          <cell r="Z12">
            <v>95.333333333333329</v>
          </cell>
          <cell r="AA12">
            <v>98.666666666666671</v>
          </cell>
        </row>
        <row r="13">
          <cell r="C13" t="str">
            <v>Khoday's</v>
          </cell>
          <cell r="D13">
            <v>47.666666666666664</v>
          </cell>
          <cell r="E13">
            <v>43.333333333333336</v>
          </cell>
          <cell r="F13">
            <v>41.333333333333336</v>
          </cell>
          <cell r="G13">
            <v>39.666666666666664</v>
          </cell>
          <cell r="H13">
            <v>39.333333333333336</v>
          </cell>
          <cell r="I13">
            <v>39.666666666666664</v>
          </cell>
          <cell r="J13">
            <v>45</v>
          </cell>
          <cell r="K13">
            <v>52.666666666666664</v>
          </cell>
          <cell r="L13">
            <v>53.666666666666664</v>
          </cell>
          <cell r="M13">
            <v>57.333333333333336</v>
          </cell>
          <cell r="N13">
            <v>58.333333333333336</v>
          </cell>
          <cell r="O13">
            <v>58.666666666666664</v>
          </cell>
          <cell r="P13">
            <v>57.666666666666664</v>
          </cell>
          <cell r="Q13">
            <v>56</v>
          </cell>
          <cell r="R13">
            <v>55.333333333333336</v>
          </cell>
          <cell r="S13">
            <v>46.333333333333336</v>
          </cell>
          <cell r="T13">
            <v>36.333333333333336</v>
          </cell>
          <cell r="U13">
            <v>45</v>
          </cell>
          <cell r="V13">
            <v>46</v>
          </cell>
          <cell r="W13">
            <v>48.666666666666664</v>
          </cell>
          <cell r="X13">
            <v>54.333333333333336</v>
          </cell>
          <cell r="Y13">
            <v>51.333333333333336</v>
          </cell>
          <cell r="Z13">
            <v>50</v>
          </cell>
          <cell r="AA13">
            <v>47.333333333333336</v>
          </cell>
        </row>
        <row r="14">
          <cell r="C14" t="str">
            <v>Nagnathapura</v>
          </cell>
          <cell r="D14">
            <v>172.66666666666666</v>
          </cell>
          <cell r="E14">
            <v>168.33333333333334</v>
          </cell>
          <cell r="F14">
            <v>165.66666666666666</v>
          </cell>
          <cell r="G14">
            <v>163.66666666666666</v>
          </cell>
          <cell r="H14">
            <v>163.33333333333334</v>
          </cell>
          <cell r="I14">
            <v>164.66666666666666</v>
          </cell>
          <cell r="J14">
            <v>175.66666666666666</v>
          </cell>
          <cell r="K14">
            <v>188.33333333333334</v>
          </cell>
          <cell r="L14">
            <v>196.66666666666666</v>
          </cell>
          <cell r="M14">
            <v>207</v>
          </cell>
          <cell r="N14">
            <v>211</v>
          </cell>
          <cell r="O14">
            <v>207.33333333333334</v>
          </cell>
          <cell r="P14">
            <v>201.33333333333334</v>
          </cell>
          <cell r="Q14">
            <v>204</v>
          </cell>
          <cell r="R14">
            <v>203.33333333333334</v>
          </cell>
          <cell r="S14">
            <v>205.33333333333334</v>
          </cell>
          <cell r="T14">
            <v>205.66666666666666</v>
          </cell>
          <cell r="U14">
            <v>205.33333333333334</v>
          </cell>
          <cell r="V14">
            <v>205.33333333333334</v>
          </cell>
          <cell r="W14">
            <v>207</v>
          </cell>
          <cell r="X14">
            <v>199</v>
          </cell>
          <cell r="Y14">
            <v>197.33333333333334</v>
          </cell>
          <cell r="Z14">
            <v>191.66666666666666</v>
          </cell>
          <cell r="AA14">
            <v>184</v>
          </cell>
        </row>
        <row r="15">
          <cell r="C15" t="str">
            <v xml:space="preserve">NRS </v>
          </cell>
          <cell r="D15">
            <v>54.333333333333336</v>
          </cell>
          <cell r="E15">
            <v>49.333333333333336</v>
          </cell>
          <cell r="F15">
            <v>46</v>
          </cell>
          <cell r="G15">
            <v>43.666666666666664</v>
          </cell>
          <cell r="H15">
            <v>43.666666666666664</v>
          </cell>
          <cell r="I15">
            <v>44.666666666666664</v>
          </cell>
          <cell r="J15">
            <v>49.333333333333336</v>
          </cell>
          <cell r="K15">
            <v>55.666666666666664</v>
          </cell>
          <cell r="L15">
            <v>62.333333333333329</v>
          </cell>
          <cell r="M15">
            <v>75</v>
          </cell>
          <cell r="N15">
            <v>82.666666666666671</v>
          </cell>
          <cell r="O15">
            <v>87.666666666666671</v>
          </cell>
          <cell r="P15">
            <v>88.666666666666671</v>
          </cell>
          <cell r="Q15">
            <v>86.333333333333329</v>
          </cell>
          <cell r="R15">
            <v>84</v>
          </cell>
          <cell r="S15">
            <v>85.666666666666671</v>
          </cell>
          <cell r="T15">
            <v>85.666666666666671</v>
          </cell>
          <cell r="U15">
            <v>84</v>
          </cell>
          <cell r="V15">
            <v>86</v>
          </cell>
          <cell r="W15">
            <v>85</v>
          </cell>
          <cell r="X15">
            <v>79.333333333333329</v>
          </cell>
          <cell r="Y15">
            <v>74</v>
          </cell>
          <cell r="Z15">
            <v>67.666666666666671</v>
          </cell>
          <cell r="AA15">
            <v>59</v>
          </cell>
        </row>
        <row r="16">
          <cell r="C16" t="str">
            <v>Nimhans</v>
          </cell>
          <cell r="D16">
            <v>102.33333333333333</v>
          </cell>
          <cell r="E16">
            <v>93.333333333333329</v>
          </cell>
          <cell r="F16">
            <v>90.666666666666671</v>
          </cell>
          <cell r="G16">
            <v>88</v>
          </cell>
          <cell r="H16">
            <v>86.333333333333329</v>
          </cell>
          <cell r="I16">
            <v>87.333333333333329</v>
          </cell>
          <cell r="J16">
            <v>96.333333333333329</v>
          </cell>
          <cell r="K16">
            <v>106.66666666666667</v>
          </cell>
          <cell r="L16">
            <v>117.33333333333333</v>
          </cell>
          <cell r="M16">
            <v>131.33333333333334</v>
          </cell>
          <cell r="N16">
            <v>136</v>
          </cell>
          <cell r="O16">
            <v>142</v>
          </cell>
          <cell r="P16">
            <v>132.33333333333334</v>
          </cell>
          <cell r="Q16">
            <v>123</v>
          </cell>
          <cell r="R16">
            <v>129.33333333333334</v>
          </cell>
          <cell r="S16">
            <v>129</v>
          </cell>
          <cell r="T16">
            <v>157</v>
          </cell>
          <cell r="U16">
            <v>155</v>
          </cell>
          <cell r="V16">
            <v>159</v>
          </cell>
          <cell r="W16">
            <v>160.33333333333334</v>
          </cell>
          <cell r="X16">
            <v>152.66666666666666</v>
          </cell>
          <cell r="Y16">
            <v>146.66666666666666</v>
          </cell>
          <cell r="Z16">
            <v>130.66666666666666</v>
          </cell>
          <cell r="AA16">
            <v>120.66666666666667</v>
          </cell>
        </row>
        <row r="17">
          <cell r="C17" t="str">
            <v>SRS Peenya</v>
          </cell>
          <cell r="D17">
            <v>112.66666666666667</v>
          </cell>
          <cell r="E17">
            <v>88.333333333333329</v>
          </cell>
          <cell r="F17">
            <v>86.666666666666671</v>
          </cell>
          <cell r="G17">
            <v>85.666666666666671</v>
          </cell>
          <cell r="H17">
            <v>85</v>
          </cell>
          <cell r="I17">
            <v>89</v>
          </cell>
          <cell r="J17">
            <v>97.666666666666671</v>
          </cell>
          <cell r="K17">
            <v>138.66666666666666</v>
          </cell>
          <cell r="L17">
            <v>150.33333333333334</v>
          </cell>
          <cell r="M17">
            <v>167.66666666666666</v>
          </cell>
          <cell r="N17">
            <v>188</v>
          </cell>
          <cell r="O17">
            <v>189.33333333333334</v>
          </cell>
          <cell r="P17">
            <v>187.33333333333334</v>
          </cell>
          <cell r="Q17">
            <v>179</v>
          </cell>
          <cell r="R17">
            <v>183.66666666666666</v>
          </cell>
          <cell r="S17">
            <v>194.33333333333334</v>
          </cell>
          <cell r="T17">
            <v>195.33333333333334</v>
          </cell>
          <cell r="U17">
            <v>195</v>
          </cell>
          <cell r="V17">
            <v>184.66666666666666</v>
          </cell>
          <cell r="W17">
            <v>185.33333333333334</v>
          </cell>
          <cell r="X17">
            <v>169.33333333333334</v>
          </cell>
          <cell r="Y17">
            <v>162.66666666666666</v>
          </cell>
          <cell r="Z17">
            <v>147</v>
          </cell>
          <cell r="AA17">
            <v>137.66666666666666</v>
          </cell>
        </row>
        <row r="18">
          <cell r="C18" t="str">
            <v>Subramanyapura</v>
          </cell>
          <cell r="D18">
            <v>73</v>
          </cell>
          <cell r="E18">
            <v>65.333333333333329</v>
          </cell>
          <cell r="F18">
            <v>62.666666666666671</v>
          </cell>
          <cell r="G18">
            <v>60.666666666666664</v>
          </cell>
          <cell r="H18">
            <v>59.666666666666664</v>
          </cell>
          <cell r="I18">
            <v>63.333333333333329</v>
          </cell>
          <cell r="J18">
            <v>70.333333333333329</v>
          </cell>
          <cell r="K18">
            <v>80</v>
          </cell>
          <cell r="L18">
            <v>87</v>
          </cell>
          <cell r="M18">
            <v>88.333333333333329</v>
          </cell>
          <cell r="N18">
            <v>93.666666666666671</v>
          </cell>
          <cell r="O18">
            <v>89.333333333333329</v>
          </cell>
          <cell r="P18">
            <v>81.666666666666671</v>
          </cell>
          <cell r="Q18">
            <v>97.333333333333329</v>
          </cell>
          <cell r="R18">
            <v>94.666666666666671</v>
          </cell>
          <cell r="S18">
            <v>88.333333333333329</v>
          </cell>
          <cell r="T18">
            <v>54.666666666666664</v>
          </cell>
          <cell r="U18">
            <v>59.333333333333336</v>
          </cell>
          <cell r="V18">
            <v>61.333333333333329</v>
          </cell>
          <cell r="W18">
            <v>64</v>
          </cell>
          <cell r="X18">
            <v>62</v>
          </cell>
          <cell r="Y18">
            <v>58.666666666666664</v>
          </cell>
          <cell r="Z18">
            <v>60.666666666666664</v>
          </cell>
          <cell r="AA18">
            <v>73.333333333333329</v>
          </cell>
        </row>
        <row r="19">
          <cell r="C19" t="str">
            <v>Somanahalli</v>
          </cell>
          <cell r="D19">
            <v>107</v>
          </cell>
          <cell r="E19">
            <v>100.66666666666667</v>
          </cell>
          <cell r="F19">
            <v>97</v>
          </cell>
          <cell r="G19">
            <v>93.333333333333329</v>
          </cell>
          <cell r="H19">
            <v>92.666666666666671</v>
          </cell>
          <cell r="I19">
            <v>96.666666666666671</v>
          </cell>
          <cell r="J19">
            <v>106.66666666666667</v>
          </cell>
          <cell r="K19">
            <v>127</v>
          </cell>
          <cell r="L19">
            <v>134.66666666666666</v>
          </cell>
          <cell r="M19">
            <v>141</v>
          </cell>
          <cell r="N19">
            <v>150</v>
          </cell>
          <cell r="O19">
            <v>150</v>
          </cell>
          <cell r="P19">
            <v>146.33333333333334</v>
          </cell>
          <cell r="Q19">
            <v>139.33333333333334</v>
          </cell>
          <cell r="R19">
            <v>137.33333333333334</v>
          </cell>
          <cell r="S19">
            <v>130.33333333333334</v>
          </cell>
          <cell r="T19">
            <v>142</v>
          </cell>
          <cell r="U19">
            <v>141.66666666666666</v>
          </cell>
          <cell r="V19">
            <v>150.66666666666666</v>
          </cell>
          <cell r="W19">
            <v>154.33333333333334</v>
          </cell>
          <cell r="X19">
            <v>148.66666666666666</v>
          </cell>
          <cell r="Y19">
            <v>145</v>
          </cell>
          <cell r="Z19">
            <v>132.33333333333334</v>
          </cell>
          <cell r="AA19">
            <v>121</v>
          </cell>
        </row>
        <row r="20">
          <cell r="C20" t="str">
            <v>Vikas Tech Park</v>
          </cell>
          <cell r="D20">
            <v>0.5</v>
          </cell>
          <cell r="E20">
            <v>0.5</v>
          </cell>
          <cell r="F20">
            <v>0.5</v>
          </cell>
          <cell r="G20">
            <v>0.5</v>
          </cell>
          <cell r="H20">
            <v>0.5</v>
          </cell>
          <cell r="I20">
            <v>0.5</v>
          </cell>
          <cell r="J20">
            <v>0.5</v>
          </cell>
          <cell r="K20">
            <v>0.5</v>
          </cell>
          <cell r="L20">
            <v>0.5</v>
          </cell>
          <cell r="M20">
            <v>0.5</v>
          </cell>
          <cell r="N20">
            <v>0.5</v>
          </cell>
          <cell r="O20">
            <v>0.5</v>
          </cell>
          <cell r="P20">
            <v>0.5</v>
          </cell>
          <cell r="Q20">
            <v>0.5</v>
          </cell>
          <cell r="R20">
            <v>0.5</v>
          </cell>
          <cell r="S20">
            <v>0.5</v>
          </cell>
          <cell r="T20">
            <v>0.5</v>
          </cell>
          <cell r="U20">
            <v>0.5</v>
          </cell>
          <cell r="V20">
            <v>0.5</v>
          </cell>
          <cell r="W20">
            <v>0.5</v>
          </cell>
          <cell r="X20">
            <v>0.5</v>
          </cell>
          <cell r="Y20">
            <v>0.5</v>
          </cell>
          <cell r="Z20">
            <v>0.5</v>
          </cell>
          <cell r="AA20">
            <v>0.5</v>
          </cell>
        </row>
        <row r="21">
          <cell r="C21" t="str">
            <v>Yarandanahalli</v>
          </cell>
          <cell r="D21">
            <v>129.5</v>
          </cell>
          <cell r="E21">
            <v>128.16666666666666</v>
          </cell>
          <cell r="F21">
            <v>125.5</v>
          </cell>
          <cell r="G21">
            <v>124.16666666666666</v>
          </cell>
          <cell r="H21">
            <v>122.5</v>
          </cell>
          <cell r="I21">
            <v>123.16666666666666</v>
          </cell>
          <cell r="J21">
            <v>129.5</v>
          </cell>
          <cell r="K21">
            <v>154.5</v>
          </cell>
          <cell r="L21">
            <v>157.83333333333334</v>
          </cell>
          <cell r="M21">
            <v>170.16666666666666</v>
          </cell>
          <cell r="N21">
            <v>186.16666666666666</v>
          </cell>
          <cell r="O21">
            <v>194.16666666666666</v>
          </cell>
          <cell r="P21">
            <v>195.16666666666666</v>
          </cell>
          <cell r="Q21">
            <v>187.5</v>
          </cell>
          <cell r="R21">
            <v>185.16666666666666</v>
          </cell>
          <cell r="S21">
            <v>195.5</v>
          </cell>
          <cell r="T21">
            <v>189.16666666666666</v>
          </cell>
          <cell r="U21">
            <v>184.83333333333334</v>
          </cell>
          <cell r="V21">
            <v>173.16666666666666</v>
          </cell>
          <cell r="W21">
            <v>176.5</v>
          </cell>
          <cell r="X21">
            <v>166.16666666666666</v>
          </cell>
          <cell r="Y21">
            <v>163.83333333333334</v>
          </cell>
          <cell r="Z21">
            <v>153.5</v>
          </cell>
          <cell r="AA21">
            <v>149.83333333333334</v>
          </cell>
        </row>
        <row r="22">
          <cell r="C22" t="str">
            <v>Yelahanka</v>
          </cell>
          <cell r="D22">
            <v>131.33333333333334</v>
          </cell>
          <cell r="E22">
            <v>130.66666666666666</v>
          </cell>
          <cell r="F22">
            <v>128.33333333333334</v>
          </cell>
          <cell r="G22">
            <v>125.66666666666666</v>
          </cell>
          <cell r="H22">
            <v>124</v>
          </cell>
          <cell r="I22">
            <v>127</v>
          </cell>
          <cell r="J22">
            <v>139.33333333333334</v>
          </cell>
          <cell r="K22">
            <v>157</v>
          </cell>
          <cell r="L22">
            <v>170.66666666666666</v>
          </cell>
          <cell r="M22">
            <v>176.33333333333334</v>
          </cell>
          <cell r="N22">
            <v>172.33333333333334</v>
          </cell>
          <cell r="O22">
            <v>182.33333333333334</v>
          </cell>
          <cell r="P22">
            <v>178.66666666666666</v>
          </cell>
          <cell r="Q22">
            <v>164.33333333333334</v>
          </cell>
          <cell r="R22">
            <v>160</v>
          </cell>
          <cell r="S22">
            <v>165</v>
          </cell>
          <cell r="T22">
            <v>159</v>
          </cell>
          <cell r="U22">
            <v>160.66666666666666</v>
          </cell>
          <cell r="V22">
            <v>163</v>
          </cell>
          <cell r="W22">
            <v>178.33333333333334</v>
          </cell>
          <cell r="X22">
            <v>172.66666666666666</v>
          </cell>
          <cell r="Y22">
            <v>165</v>
          </cell>
          <cell r="Z22">
            <v>153</v>
          </cell>
          <cell r="AA22">
            <v>145</v>
          </cell>
        </row>
        <row r="23">
          <cell r="C23" t="str">
            <v>Vrishabavathi</v>
          </cell>
          <cell r="D23">
            <v>158</v>
          </cell>
          <cell r="E23">
            <v>145.66666666666666</v>
          </cell>
          <cell r="F23">
            <v>138.66666666666666</v>
          </cell>
          <cell r="G23">
            <v>135.33333333333334</v>
          </cell>
          <cell r="H23">
            <v>133.66666666666666</v>
          </cell>
          <cell r="I23">
            <v>140</v>
          </cell>
          <cell r="J23">
            <v>155</v>
          </cell>
          <cell r="K23">
            <v>172.6</v>
          </cell>
          <cell r="L23">
            <v>188.06666666666669</v>
          </cell>
          <cell r="M23">
            <v>189.06666666666669</v>
          </cell>
          <cell r="N23">
            <v>194.86666666666667</v>
          </cell>
          <cell r="O23">
            <v>196.36666666666667</v>
          </cell>
          <cell r="P23">
            <v>199.5</v>
          </cell>
          <cell r="Q23">
            <v>193.13333333333333</v>
          </cell>
          <cell r="R23">
            <v>181.6</v>
          </cell>
          <cell r="S23">
            <v>187.65333333333334</v>
          </cell>
          <cell r="T23">
            <v>189.31333333333336</v>
          </cell>
          <cell r="U23">
            <v>194.97333333333333</v>
          </cell>
          <cell r="V23">
            <v>208.63666666666666</v>
          </cell>
          <cell r="W23">
            <v>218.32666666666668</v>
          </cell>
          <cell r="X23">
            <v>217.64</v>
          </cell>
          <cell r="Y23">
            <v>208.33333333333334</v>
          </cell>
          <cell r="Z23">
            <v>190.63333333333333</v>
          </cell>
          <cell r="AA23">
            <v>172.76666666666665</v>
          </cell>
        </row>
        <row r="24">
          <cell r="C24" t="str">
            <v>Koramangala</v>
          </cell>
          <cell r="D24">
            <v>32.333333333333336</v>
          </cell>
          <cell r="E24">
            <v>30.666666666666664</v>
          </cell>
          <cell r="F24">
            <v>28.666666666666668</v>
          </cell>
          <cell r="G24">
            <v>27.333333333333332</v>
          </cell>
          <cell r="H24">
            <v>26.333333333333332</v>
          </cell>
          <cell r="I24">
            <v>26.333333333333332</v>
          </cell>
          <cell r="J24">
            <v>27.666666666666668</v>
          </cell>
          <cell r="K24">
            <v>30.666666666666664</v>
          </cell>
          <cell r="L24">
            <v>34.666666666666664</v>
          </cell>
          <cell r="M24">
            <v>39</v>
          </cell>
          <cell r="N24">
            <v>40.666666666666664</v>
          </cell>
          <cell r="O24">
            <v>44.666666666666664</v>
          </cell>
          <cell r="P24">
            <v>41</v>
          </cell>
          <cell r="Q24">
            <v>42.333333333333336</v>
          </cell>
          <cell r="R24">
            <v>40.333333333333336</v>
          </cell>
          <cell r="S24">
            <v>41.333333333333336</v>
          </cell>
          <cell r="T24">
            <v>41.333333333333336</v>
          </cell>
          <cell r="U24">
            <v>40</v>
          </cell>
          <cell r="V24">
            <v>39.333333333333336</v>
          </cell>
          <cell r="W24">
            <v>39.666666666666664</v>
          </cell>
          <cell r="X24">
            <v>39</v>
          </cell>
          <cell r="Y24">
            <v>35.666666666666664</v>
          </cell>
          <cell r="Z24">
            <v>33.333333333333336</v>
          </cell>
          <cell r="AA24">
            <v>32.333333333333336</v>
          </cell>
        </row>
        <row r="25">
          <cell r="C25" t="str">
            <v>Manyatha tech park</v>
          </cell>
          <cell r="D25">
            <v>53</v>
          </cell>
          <cell r="E25">
            <v>50.666666666666664</v>
          </cell>
          <cell r="F25">
            <v>48</v>
          </cell>
          <cell r="G25">
            <v>46.666666666666664</v>
          </cell>
          <cell r="H25">
            <v>46.666666666666664</v>
          </cell>
          <cell r="I25">
            <v>48.333333333333336</v>
          </cell>
          <cell r="J25">
            <v>52</v>
          </cell>
          <cell r="K25">
            <v>60</v>
          </cell>
          <cell r="L25">
            <v>63.333333333333329</v>
          </cell>
          <cell r="M25">
            <v>71</v>
          </cell>
          <cell r="N25">
            <v>72.666666666666671</v>
          </cell>
          <cell r="O25">
            <v>73.333333333333329</v>
          </cell>
          <cell r="P25">
            <v>74.333333333333329</v>
          </cell>
          <cell r="Q25">
            <v>73</v>
          </cell>
          <cell r="R25">
            <v>73</v>
          </cell>
          <cell r="S25">
            <v>74</v>
          </cell>
          <cell r="T25">
            <v>72</v>
          </cell>
          <cell r="U25">
            <v>74</v>
          </cell>
          <cell r="V25">
            <v>70.333333333333329</v>
          </cell>
          <cell r="W25">
            <v>69</v>
          </cell>
          <cell r="X25">
            <v>65.666666666666671</v>
          </cell>
          <cell r="Y25">
            <v>64.666666666666671</v>
          </cell>
          <cell r="Z25">
            <v>61.666666666666671</v>
          </cell>
          <cell r="AA25">
            <v>58</v>
          </cell>
        </row>
        <row r="26">
          <cell r="C26" t="str">
            <v>ITI</v>
          </cell>
          <cell r="D26">
            <v>117.66666666666667</v>
          </cell>
          <cell r="E26">
            <v>110.66666666666667</v>
          </cell>
          <cell r="F26">
            <v>104</v>
          </cell>
          <cell r="G26">
            <v>100.33333333333333</v>
          </cell>
          <cell r="H26">
            <v>98.666666666666671</v>
          </cell>
          <cell r="I26">
            <v>101</v>
          </cell>
          <cell r="J26">
            <v>109</v>
          </cell>
          <cell r="K26">
            <v>118.33333333333333</v>
          </cell>
          <cell r="L26">
            <v>125.66666666666666</v>
          </cell>
          <cell r="M26">
            <v>129</v>
          </cell>
          <cell r="N26">
            <v>133.33333333333334</v>
          </cell>
          <cell r="O26">
            <v>136.33333333333334</v>
          </cell>
          <cell r="P26">
            <v>134.66666666666666</v>
          </cell>
          <cell r="Q26">
            <v>134.33333333333334</v>
          </cell>
          <cell r="R26">
            <v>130.66666666666666</v>
          </cell>
          <cell r="S26">
            <v>133.33333333333334</v>
          </cell>
          <cell r="T26">
            <v>132</v>
          </cell>
          <cell r="U26">
            <v>130.33333333333334</v>
          </cell>
          <cell r="V26">
            <v>140.33333333333334</v>
          </cell>
          <cell r="W26">
            <v>148.66666666666666</v>
          </cell>
          <cell r="X26">
            <v>146.66666666666666</v>
          </cell>
          <cell r="Y26">
            <v>144.33333333333334</v>
          </cell>
          <cell r="Z26">
            <v>124.33333333333334</v>
          </cell>
          <cell r="AA26">
            <v>116.66666666666667</v>
          </cell>
        </row>
        <row r="27">
          <cell r="C27" t="str">
            <v>Brindavan</v>
          </cell>
          <cell r="D27">
            <v>93.666666666666671</v>
          </cell>
          <cell r="E27">
            <v>88.666666666666671</v>
          </cell>
          <cell r="F27">
            <v>86.333333333333329</v>
          </cell>
          <cell r="G27">
            <v>84.333333333333329</v>
          </cell>
          <cell r="H27">
            <v>81</v>
          </cell>
          <cell r="I27">
            <v>83.666666666666671</v>
          </cell>
          <cell r="J27">
            <v>92</v>
          </cell>
          <cell r="K27">
            <v>110.66666666666667</v>
          </cell>
          <cell r="L27">
            <v>119.33333333333333</v>
          </cell>
          <cell r="M27">
            <v>131.66666666666666</v>
          </cell>
          <cell r="N27">
            <v>142.33333333333334</v>
          </cell>
          <cell r="O27">
            <v>141.33333333333334</v>
          </cell>
          <cell r="P27">
            <v>141.66666666666666</v>
          </cell>
          <cell r="Q27">
            <v>140</v>
          </cell>
          <cell r="R27">
            <v>135.33333333333334</v>
          </cell>
          <cell r="S27">
            <v>143.33333333333334</v>
          </cell>
          <cell r="T27">
            <v>145</v>
          </cell>
          <cell r="U27">
            <v>144.66666666666666</v>
          </cell>
          <cell r="V27">
            <v>139.66666666666666</v>
          </cell>
          <cell r="W27">
            <v>140.66666666666666</v>
          </cell>
          <cell r="X27">
            <v>130.66666666666666</v>
          </cell>
          <cell r="Y27">
            <v>124</v>
          </cell>
          <cell r="Z27">
            <v>110.33333333333333</v>
          </cell>
          <cell r="AA27">
            <v>106.33333333333333</v>
          </cell>
        </row>
        <row r="28">
          <cell r="C28" t="str">
            <v>HBR Layout</v>
          </cell>
          <cell r="D28">
            <v>92</v>
          </cell>
          <cell r="E28">
            <v>87</v>
          </cell>
          <cell r="F28">
            <v>84.333333333333329</v>
          </cell>
          <cell r="G28">
            <v>81.333333333333329</v>
          </cell>
          <cell r="H28">
            <v>78.333333333333329</v>
          </cell>
          <cell r="I28">
            <v>79.333333333333329</v>
          </cell>
          <cell r="J28">
            <v>83.333333333333329</v>
          </cell>
          <cell r="K28">
            <v>87</v>
          </cell>
          <cell r="L28">
            <v>90.666666666666671</v>
          </cell>
          <cell r="M28">
            <v>93.666666666666671</v>
          </cell>
          <cell r="N28">
            <v>98.333333333333329</v>
          </cell>
          <cell r="O28">
            <v>100.66666666666667</v>
          </cell>
          <cell r="P28">
            <v>101</v>
          </cell>
          <cell r="Q28">
            <v>104.33333333333333</v>
          </cell>
          <cell r="R28">
            <v>101</v>
          </cell>
          <cell r="S28">
            <v>99</v>
          </cell>
          <cell r="T28">
            <v>95.666666666666671</v>
          </cell>
          <cell r="U28">
            <v>98.666666666666671</v>
          </cell>
          <cell r="V28">
            <v>104.33333333333333</v>
          </cell>
          <cell r="W28">
            <v>107.66666666666667</v>
          </cell>
          <cell r="X28">
            <v>107.33333333333333</v>
          </cell>
          <cell r="Y28">
            <v>106.66666666666667</v>
          </cell>
          <cell r="Z28">
            <v>103.33333333333333</v>
          </cell>
          <cell r="AA28">
            <v>101</v>
          </cell>
        </row>
        <row r="29">
          <cell r="C29" t="str">
            <v>Kumbalgodu</v>
          </cell>
          <cell r="D29">
            <v>45.666666666666664</v>
          </cell>
          <cell r="E29">
            <v>45.333333333333336</v>
          </cell>
          <cell r="F29">
            <v>45</v>
          </cell>
          <cell r="G29">
            <v>45</v>
          </cell>
          <cell r="H29">
            <v>44.333333333333336</v>
          </cell>
          <cell r="I29">
            <v>44</v>
          </cell>
          <cell r="J29">
            <v>48.666666666666664</v>
          </cell>
          <cell r="K29">
            <v>53.333333333333336</v>
          </cell>
          <cell r="L29">
            <v>55</v>
          </cell>
          <cell r="M29">
            <v>57</v>
          </cell>
          <cell r="N29">
            <v>64</v>
          </cell>
          <cell r="O29">
            <v>66.666666666666671</v>
          </cell>
          <cell r="P29">
            <v>62.333333333333329</v>
          </cell>
          <cell r="Q29">
            <v>58.666666666666664</v>
          </cell>
          <cell r="R29">
            <v>57</v>
          </cell>
          <cell r="S29">
            <v>52</v>
          </cell>
          <cell r="T29">
            <v>48.666666666666664</v>
          </cell>
          <cell r="U29">
            <v>58</v>
          </cell>
          <cell r="V29">
            <v>52</v>
          </cell>
          <cell r="W29">
            <v>54.666666666666664</v>
          </cell>
          <cell r="X29">
            <v>51.666666666666664</v>
          </cell>
          <cell r="Y29">
            <v>51</v>
          </cell>
          <cell r="Z29">
            <v>51.666666666666664</v>
          </cell>
          <cell r="AA29">
            <v>51.333333333333336</v>
          </cell>
        </row>
        <row r="30">
          <cell r="C30" t="str">
            <v>Sahakari Nagar</v>
          </cell>
          <cell r="D30">
            <v>89.666666666666671</v>
          </cell>
          <cell r="E30">
            <v>83</v>
          </cell>
          <cell r="F30">
            <v>79.666666666666671</v>
          </cell>
          <cell r="G30">
            <v>76.333333333333329</v>
          </cell>
          <cell r="H30">
            <v>74.666666666666671</v>
          </cell>
          <cell r="I30">
            <v>76.333333333333329</v>
          </cell>
          <cell r="J30">
            <v>83.666666666666671</v>
          </cell>
          <cell r="K30">
            <v>94.666666666666671</v>
          </cell>
          <cell r="L30">
            <v>101.66666666666667</v>
          </cell>
          <cell r="M30">
            <v>107.66666666666667</v>
          </cell>
          <cell r="N30">
            <v>111</v>
          </cell>
          <cell r="O30">
            <v>113.66666666666667</v>
          </cell>
          <cell r="P30">
            <v>113</v>
          </cell>
          <cell r="Q30">
            <v>113</v>
          </cell>
          <cell r="R30">
            <v>106</v>
          </cell>
          <cell r="S30">
            <v>110.33333333333333</v>
          </cell>
          <cell r="T30">
            <v>108.66666666666667</v>
          </cell>
          <cell r="U30">
            <v>106.33333333333333</v>
          </cell>
          <cell r="V30">
            <v>110.66666666666667</v>
          </cell>
          <cell r="W30">
            <v>115</v>
          </cell>
          <cell r="X30">
            <v>112.66666666666667</v>
          </cell>
          <cell r="Y30">
            <v>109.66666666666667</v>
          </cell>
          <cell r="Z30">
            <v>104</v>
          </cell>
          <cell r="AA30">
            <v>97</v>
          </cell>
        </row>
        <row r="31">
          <cell r="C31" t="str">
            <v>Exora</v>
          </cell>
          <cell r="D31">
            <v>61.826666666666668</v>
          </cell>
          <cell r="E31">
            <v>59.986666666666665</v>
          </cell>
          <cell r="F31">
            <v>57.9</v>
          </cell>
          <cell r="G31">
            <v>56.713333333333331</v>
          </cell>
          <cell r="H31">
            <v>55.743333333333339</v>
          </cell>
          <cell r="I31">
            <v>55.419999999999995</v>
          </cell>
          <cell r="J31">
            <v>57.79</v>
          </cell>
          <cell r="K31">
            <v>63.14</v>
          </cell>
          <cell r="L31">
            <v>68.69</v>
          </cell>
          <cell r="M31">
            <v>73.896666666666661</v>
          </cell>
          <cell r="N31">
            <v>75.826666666666668</v>
          </cell>
          <cell r="O31">
            <v>70.429999999999993</v>
          </cell>
          <cell r="P31">
            <v>71.586666666666673</v>
          </cell>
          <cell r="Q31">
            <v>71.786666666666676</v>
          </cell>
          <cell r="R31">
            <v>58.510000000000005</v>
          </cell>
          <cell r="S31">
            <v>69.366666666666674</v>
          </cell>
          <cell r="T31">
            <v>71.14</v>
          </cell>
          <cell r="U31">
            <v>70.00333333333333</v>
          </cell>
          <cell r="V31">
            <v>68.219999999999985</v>
          </cell>
          <cell r="W31">
            <v>66.11</v>
          </cell>
          <cell r="X31">
            <v>62.913333333333341</v>
          </cell>
          <cell r="Y31">
            <v>60.839999999999989</v>
          </cell>
          <cell r="Z31">
            <v>59.72</v>
          </cell>
          <cell r="AA31">
            <v>56.95333333333334</v>
          </cell>
        </row>
        <row r="32">
          <cell r="C32" t="str">
            <v>Shobha Dreams</v>
          </cell>
          <cell r="D32">
            <v>53</v>
          </cell>
          <cell r="E32">
            <v>48.666666666666664</v>
          </cell>
          <cell r="F32">
            <v>47</v>
          </cell>
          <cell r="G32">
            <v>45.666666666666664</v>
          </cell>
          <cell r="H32">
            <v>44.666666666666664</v>
          </cell>
          <cell r="I32">
            <v>46.666666666666664</v>
          </cell>
          <cell r="J32">
            <v>52</v>
          </cell>
          <cell r="K32">
            <v>57</v>
          </cell>
          <cell r="L32">
            <v>58.666666666666664</v>
          </cell>
          <cell r="M32">
            <v>60.666666666666664</v>
          </cell>
          <cell r="N32">
            <v>64.666666666666671</v>
          </cell>
          <cell r="O32">
            <v>63</v>
          </cell>
          <cell r="P32">
            <v>62</v>
          </cell>
          <cell r="Q32">
            <v>63.666666666666671</v>
          </cell>
          <cell r="R32">
            <v>59.666666666666664</v>
          </cell>
          <cell r="S32">
            <v>59</v>
          </cell>
          <cell r="T32">
            <v>60</v>
          </cell>
          <cell r="U32">
            <v>61.333333333333329</v>
          </cell>
          <cell r="V32">
            <v>67</v>
          </cell>
          <cell r="W32">
            <v>69</v>
          </cell>
          <cell r="X32">
            <v>66.666666666666671</v>
          </cell>
          <cell r="Y32">
            <v>64.333333333333329</v>
          </cell>
          <cell r="Z32">
            <v>60.333333333333336</v>
          </cell>
          <cell r="AA32">
            <v>54</v>
          </cell>
        </row>
        <row r="33">
          <cell r="C33" t="str">
            <v>Aerospace ParK</v>
          </cell>
          <cell r="D33">
            <v>1</v>
          </cell>
          <cell r="E33">
            <v>1</v>
          </cell>
          <cell r="F33">
            <v>1</v>
          </cell>
          <cell r="G33">
            <v>1</v>
          </cell>
          <cell r="H33">
            <v>1</v>
          </cell>
          <cell r="I33">
            <v>1</v>
          </cell>
          <cell r="J33">
            <v>1.3333333333333333</v>
          </cell>
          <cell r="K33">
            <v>1.6666666666666667</v>
          </cell>
          <cell r="L33">
            <v>1.6666666666666667</v>
          </cell>
          <cell r="M33">
            <v>1.6666666666666667</v>
          </cell>
          <cell r="N33">
            <v>1.6666666666666667</v>
          </cell>
          <cell r="O33">
            <v>1.6666666666666667</v>
          </cell>
          <cell r="P33">
            <v>1.6666666666666667</v>
          </cell>
          <cell r="Q33">
            <v>1.6666666666666667</v>
          </cell>
          <cell r="R33">
            <v>1.6666666666666667</v>
          </cell>
          <cell r="S33">
            <v>1.6666666666666667</v>
          </cell>
          <cell r="T33">
            <v>1.6666666666666667</v>
          </cell>
          <cell r="U33">
            <v>1.6666666666666667</v>
          </cell>
          <cell r="V33">
            <v>1</v>
          </cell>
          <cell r="W33">
            <v>1</v>
          </cell>
          <cell r="X33">
            <v>1</v>
          </cell>
          <cell r="Y33">
            <v>1</v>
          </cell>
          <cell r="Z33">
            <v>1</v>
          </cell>
          <cell r="AA33">
            <v>1</v>
          </cell>
        </row>
        <row r="34">
          <cell r="D34">
            <v>2617.1266666666661</v>
          </cell>
          <cell r="E34">
            <v>2446.1533333333336</v>
          </cell>
          <cell r="F34">
            <v>2359.8000000000002</v>
          </cell>
          <cell r="G34">
            <v>2298.1833333333329</v>
          </cell>
          <cell r="H34">
            <v>2266.21</v>
          </cell>
          <cell r="I34">
            <v>2311.9866666666667</v>
          </cell>
          <cell r="J34">
            <v>2501.89</v>
          </cell>
          <cell r="K34">
            <v>2825.5399999999995</v>
          </cell>
          <cell r="L34">
            <v>3037.1899999999991</v>
          </cell>
          <cell r="M34">
            <v>3278.0299999999988</v>
          </cell>
          <cell r="N34">
            <v>3475.0266666666666</v>
          </cell>
          <cell r="O34">
            <v>3538.7299999999996</v>
          </cell>
          <cell r="P34">
            <v>3516.286666666666</v>
          </cell>
          <cell r="Q34">
            <v>3448.3866666666668</v>
          </cell>
          <cell r="R34">
            <v>3388.2433333333329</v>
          </cell>
          <cell r="S34">
            <v>3419.686666666667</v>
          </cell>
          <cell r="T34">
            <v>3382.2533333333326</v>
          </cell>
          <cell r="U34">
            <v>3390.3099999999995</v>
          </cell>
          <cell r="V34">
            <v>3410.19</v>
          </cell>
          <cell r="W34">
            <v>3451.4033333333327</v>
          </cell>
          <cell r="X34">
            <v>3297.8533333333321</v>
          </cell>
          <cell r="Y34">
            <v>3183.4066666666668</v>
          </cell>
          <cell r="Z34">
            <v>2968.8200000000006</v>
          </cell>
          <cell r="AA34">
            <v>2813.7200000000007</v>
          </cell>
        </row>
        <row r="35">
          <cell r="C35" t="str">
            <v>Begur (BIAL)</v>
          </cell>
          <cell r="D35">
            <v>74.75</v>
          </cell>
          <cell r="E35">
            <v>76.7</v>
          </cell>
          <cell r="F35">
            <v>75.95</v>
          </cell>
          <cell r="G35">
            <v>76.45</v>
          </cell>
          <cell r="H35">
            <v>77.45</v>
          </cell>
          <cell r="I35">
            <v>73.650000000000006</v>
          </cell>
          <cell r="J35">
            <v>67</v>
          </cell>
          <cell r="K35">
            <v>70</v>
          </cell>
          <cell r="L35">
            <v>89.5</v>
          </cell>
          <cell r="M35">
            <v>106.5</v>
          </cell>
          <cell r="N35">
            <v>115.5</v>
          </cell>
          <cell r="O35">
            <v>111</v>
          </cell>
          <cell r="P35">
            <v>104.5</v>
          </cell>
          <cell r="Q35">
            <v>98</v>
          </cell>
          <cell r="R35">
            <v>105.5</v>
          </cell>
          <cell r="S35">
            <v>98</v>
          </cell>
          <cell r="T35">
            <v>105</v>
          </cell>
          <cell r="U35">
            <v>107.5</v>
          </cell>
          <cell r="V35">
            <v>104.5</v>
          </cell>
          <cell r="W35">
            <v>110.5</v>
          </cell>
          <cell r="X35">
            <v>110</v>
          </cell>
          <cell r="Y35">
            <v>105</v>
          </cell>
          <cell r="Z35">
            <v>99</v>
          </cell>
          <cell r="AA35">
            <v>92</v>
          </cell>
        </row>
        <row r="36">
          <cell r="C36" t="str">
            <v>Bidadi</v>
          </cell>
          <cell r="D36">
            <v>50.5</v>
          </cell>
          <cell r="E36">
            <v>50</v>
          </cell>
          <cell r="F36">
            <v>48</v>
          </cell>
          <cell r="G36">
            <v>47.5</v>
          </cell>
          <cell r="H36">
            <v>49.5</v>
          </cell>
          <cell r="I36">
            <v>47.5</v>
          </cell>
          <cell r="J36">
            <v>57</v>
          </cell>
          <cell r="K36">
            <v>59</v>
          </cell>
          <cell r="L36">
            <v>73.5</v>
          </cell>
          <cell r="M36">
            <v>84.5</v>
          </cell>
          <cell r="N36">
            <v>103.5</v>
          </cell>
          <cell r="O36">
            <v>112</v>
          </cell>
          <cell r="P36">
            <v>108</v>
          </cell>
          <cell r="Q36">
            <v>111.5</v>
          </cell>
          <cell r="R36">
            <v>99.5</v>
          </cell>
          <cell r="S36">
            <v>99</v>
          </cell>
          <cell r="T36">
            <v>91</v>
          </cell>
          <cell r="U36">
            <v>73.5</v>
          </cell>
          <cell r="V36">
            <v>65.5</v>
          </cell>
          <cell r="W36">
            <v>61.5</v>
          </cell>
          <cell r="X36">
            <v>58.5</v>
          </cell>
          <cell r="Y36">
            <v>60.5</v>
          </cell>
          <cell r="Z36">
            <v>56.5</v>
          </cell>
          <cell r="AA36">
            <v>57</v>
          </cell>
        </row>
        <row r="37">
          <cell r="C37" t="str">
            <v>DB Pura</v>
          </cell>
          <cell r="D37">
            <v>136.06144655340287</v>
          </cell>
          <cell r="E37">
            <v>142.93385195092711</v>
          </cell>
          <cell r="F37">
            <v>149.57794378658602</v>
          </cell>
          <cell r="G37">
            <v>153.56759697062722</v>
          </cell>
          <cell r="H37">
            <v>149.41996227857194</v>
          </cell>
          <cell r="I37">
            <v>154.41872013831858</v>
          </cell>
          <cell r="J37">
            <v>170.5691147119569</v>
          </cell>
          <cell r="K37">
            <v>161.81841271113871</v>
          </cell>
          <cell r="L37">
            <v>160.4314737179244</v>
          </cell>
          <cell r="M37">
            <v>169.38494561420893</v>
          </cell>
          <cell r="N37">
            <v>159.52163885367634</v>
          </cell>
          <cell r="O37">
            <v>168.66231414335672</v>
          </cell>
          <cell r="P37">
            <v>148.90986603486181</v>
          </cell>
          <cell r="Q37">
            <v>159.68357698382437</v>
          </cell>
          <cell r="R37">
            <v>137.27715824793765</v>
          </cell>
          <cell r="S37">
            <v>131.05219041935899</v>
          </cell>
          <cell r="T37">
            <v>133.45164776306149</v>
          </cell>
          <cell r="U37">
            <v>133.62405289418425</v>
          </cell>
          <cell r="V37">
            <v>109.86365311908668</v>
          </cell>
          <cell r="W37">
            <v>97.470633829901516</v>
          </cell>
          <cell r="X37">
            <v>104.67724979295534</v>
          </cell>
          <cell r="Y37">
            <v>109.7579549340031</v>
          </cell>
          <cell r="Z37">
            <v>123.53037032696814</v>
          </cell>
          <cell r="AA37">
            <v>146.59301974610153</v>
          </cell>
        </row>
        <row r="38">
          <cell r="C38" t="str">
            <v>Hoskote</v>
          </cell>
          <cell r="D38">
            <v>52.95364406402706</v>
          </cell>
          <cell r="E38">
            <v>57.276742117519532</v>
          </cell>
          <cell r="F38">
            <v>55.880062018384976</v>
          </cell>
          <cell r="G38">
            <v>68.890136958786044</v>
          </cell>
          <cell r="H38">
            <v>68.698833231527331</v>
          </cell>
          <cell r="I38">
            <v>71.980040861287932</v>
          </cell>
          <cell r="J38">
            <v>80.566688225647724</v>
          </cell>
          <cell r="K38">
            <v>97.334383585647345</v>
          </cell>
          <cell r="L38">
            <v>105.62072085170087</v>
          </cell>
          <cell r="M38">
            <v>107.2228421756611</v>
          </cell>
          <cell r="N38">
            <v>101.89098897879326</v>
          </cell>
          <cell r="O38">
            <v>101.29249881353847</v>
          </cell>
          <cell r="P38">
            <v>100.0031943469415</v>
          </cell>
          <cell r="Q38">
            <v>84.852103154360123</v>
          </cell>
          <cell r="R38">
            <v>82.722088879426792</v>
          </cell>
          <cell r="S38">
            <v>70.975527062817136</v>
          </cell>
          <cell r="T38">
            <v>72.929932743380846</v>
          </cell>
          <cell r="U38">
            <v>61.67263979731581</v>
          </cell>
          <cell r="V38">
            <v>56.197536848933744</v>
          </cell>
          <cell r="W38">
            <v>52.549385195251254</v>
          </cell>
          <cell r="X38">
            <v>49.875630783702249</v>
          </cell>
          <cell r="Y38">
            <v>75.437356022751345</v>
          </cell>
          <cell r="Z38">
            <v>60.143664789263724</v>
          </cell>
          <cell r="AA38">
            <v>52.134420024426163</v>
          </cell>
        </row>
        <row r="39">
          <cell r="C39" t="str">
            <v>DB Pura KIADB</v>
          </cell>
          <cell r="D39">
            <v>24.417513651745814</v>
          </cell>
          <cell r="E39">
            <v>24.574818408530337</v>
          </cell>
          <cell r="F39">
            <v>28.744365235214694</v>
          </cell>
          <cell r="G39">
            <v>33.670054438606677</v>
          </cell>
          <cell r="H39">
            <v>28.767636415702071</v>
          </cell>
          <cell r="I39">
            <v>27.961477411500312</v>
          </cell>
          <cell r="J39">
            <v>38.105866052671225</v>
          </cell>
          <cell r="K39">
            <v>52.31723117728545</v>
          </cell>
          <cell r="L39">
            <v>51.61012496162656</v>
          </cell>
          <cell r="M39">
            <v>59.176150871630682</v>
          </cell>
          <cell r="N39">
            <v>59.013785471880261</v>
          </cell>
          <cell r="O39">
            <v>59.443954702780793</v>
          </cell>
          <cell r="P39">
            <v>60.829193641691916</v>
          </cell>
          <cell r="Q39">
            <v>55.275084340554592</v>
          </cell>
          <cell r="R39">
            <v>44.918983746355408</v>
          </cell>
          <cell r="S39">
            <v>43.063802936990172</v>
          </cell>
          <cell r="T39">
            <v>41.782773967561944</v>
          </cell>
          <cell r="U39">
            <v>42.216390337448324</v>
          </cell>
          <cell r="V39">
            <v>41.009013376248951</v>
          </cell>
          <cell r="W39">
            <v>42.802321812261106</v>
          </cell>
          <cell r="X39">
            <v>46.18113961453912</v>
          </cell>
          <cell r="Y39">
            <v>48.422627176766063</v>
          </cell>
          <cell r="Z39">
            <v>39.800954639953936</v>
          </cell>
          <cell r="AA39">
            <v>35.31686517783708</v>
          </cell>
        </row>
        <row r="40">
          <cell r="C40" t="str">
            <v xml:space="preserve">Dobbaspet </v>
          </cell>
          <cell r="D40">
            <v>117.67476458672681</v>
          </cell>
          <cell r="E40">
            <v>123.06759454980548</v>
          </cell>
          <cell r="F40">
            <v>112.6067916431091</v>
          </cell>
          <cell r="G40">
            <v>138.6414006295569</v>
          </cell>
          <cell r="H40">
            <v>148.56122686317786</v>
          </cell>
          <cell r="I40">
            <v>164.26214452960579</v>
          </cell>
          <cell r="J40">
            <v>183.99689608289819</v>
          </cell>
          <cell r="K40">
            <v>182.50196922308876</v>
          </cell>
          <cell r="L40">
            <v>184.83626149047652</v>
          </cell>
          <cell r="M40">
            <v>194.35836708297049</v>
          </cell>
          <cell r="N40">
            <v>171.50881402765202</v>
          </cell>
          <cell r="O40">
            <v>186.41624194792058</v>
          </cell>
          <cell r="P40">
            <v>187.84054996554462</v>
          </cell>
          <cell r="Q40">
            <v>182.31080449165376</v>
          </cell>
          <cell r="R40">
            <v>160.99675362555107</v>
          </cell>
          <cell r="S40">
            <v>152.7170048598818</v>
          </cell>
          <cell r="T40">
            <v>159.84440689531354</v>
          </cell>
          <cell r="U40">
            <v>139.81367578028198</v>
          </cell>
          <cell r="V40">
            <v>133.47048308694141</v>
          </cell>
          <cell r="W40">
            <v>142.13560934334981</v>
          </cell>
          <cell r="X40">
            <v>152.61979605132657</v>
          </cell>
          <cell r="Y40">
            <v>162.81644085539114</v>
          </cell>
          <cell r="Z40">
            <v>151.20771143450904</v>
          </cell>
          <cell r="AA40">
            <v>132.85868328805378</v>
          </cell>
        </row>
        <row r="41">
          <cell r="C41" t="str">
            <v>Sarjapura</v>
          </cell>
          <cell r="D41">
            <v>36.221763474351846</v>
          </cell>
          <cell r="E41">
            <v>35.565760814865172</v>
          </cell>
          <cell r="F41">
            <v>37.676708482092899</v>
          </cell>
          <cell r="G41">
            <v>37.588180978137636</v>
          </cell>
          <cell r="H41">
            <v>37.870231818879432</v>
          </cell>
          <cell r="I41">
            <v>43.418729775943554</v>
          </cell>
          <cell r="J41">
            <v>56.55999261246486</v>
          </cell>
          <cell r="K41">
            <v>71.844941884155944</v>
          </cell>
          <cell r="L41">
            <v>73.214363317656279</v>
          </cell>
          <cell r="M41">
            <v>68.894069225779205</v>
          </cell>
          <cell r="N41">
            <v>66.80544933496445</v>
          </cell>
          <cell r="O41">
            <v>65.007908862961074</v>
          </cell>
          <cell r="P41">
            <v>69.393944106442149</v>
          </cell>
          <cell r="Q41">
            <v>65.505823635166024</v>
          </cell>
          <cell r="R41">
            <v>64.309752967554374</v>
          </cell>
          <cell r="S41">
            <v>56.541178300603768</v>
          </cell>
          <cell r="T41">
            <v>49.3036732817231</v>
          </cell>
          <cell r="U41">
            <v>29.624893045496343</v>
          </cell>
          <cell r="V41">
            <v>49.248787360180444</v>
          </cell>
          <cell r="W41">
            <v>57.889080787671944</v>
          </cell>
          <cell r="X41">
            <v>61.005285430806175</v>
          </cell>
          <cell r="Y41">
            <v>64.937291603368394</v>
          </cell>
          <cell r="Z41">
            <v>50.591435675674788</v>
          </cell>
          <cell r="AA41">
            <v>46.710758586401184</v>
          </cell>
        </row>
        <row r="42">
          <cell r="C42" t="str">
            <v>Kanakapura</v>
          </cell>
          <cell r="D42">
            <v>47.80537311335776</v>
          </cell>
          <cell r="E42">
            <v>58.050752146134656</v>
          </cell>
          <cell r="F42">
            <v>63.076736672267884</v>
          </cell>
          <cell r="G42">
            <v>63.292813330884677</v>
          </cell>
          <cell r="H42">
            <v>76.427451970074159</v>
          </cell>
          <cell r="I42">
            <v>82.131072264802896</v>
          </cell>
          <cell r="J42">
            <v>79.477949195571412</v>
          </cell>
          <cell r="K42">
            <v>77.867506868517879</v>
          </cell>
          <cell r="L42">
            <v>75.014716513992084</v>
          </cell>
          <cell r="M42">
            <v>117.26650080983694</v>
          </cell>
          <cell r="N42">
            <v>106.96248616778297</v>
          </cell>
          <cell r="O42">
            <v>106.52356682738318</v>
          </cell>
          <cell r="P42">
            <v>106.0861137111107</v>
          </cell>
          <cell r="Q42">
            <v>102.79226210699626</v>
          </cell>
          <cell r="R42">
            <v>87.169513012729311</v>
          </cell>
          <cell r="S42">
            <v>77.355349720149007</v>
          </cell>
          <cell r="T42">
            <v>68.371811946919536</v>
          </cell>
          <cell r="U42">
            <v>62.773936936553596</v>
          </cell>
          <cell r="V42">
            <v>41.76843954988319</v>
          </cell>
          <cell r="W42">
            <v>50.430458372862091</v>
          </cell>
          <cell r="X42">
            <v>50.799253575993028</v>
          </cell>
          <cell r="Y42">
            <v>53.519745826951969</v>
          </cell>
          <cell r="Z42">
            <v>44.22328293328215</v>
          </cell>
          <cell r="AA42">
            <v>39.521253889484356</v>
          </cell>
        </row>
        <row r="43">
          <cell r="C43" t="str">
            <v>TK Halli</v>
          </cell>
          <cell r="D43">
            <v>25.557487933679727</v>
          </cell>
          <cell r="E43">
            <v>28.251366044452197</v>
          </cell>
          <cell r="F43">
            <v>31.750035237718734</v>
          </cell>
          <cell r="G43">
            <v>31.000561631453721</v>
          </cell>
          <cell r="H43">
            <v>30.485107246490251</v>
          </cell>
          <cell r="I43">
            <v>31.837325765569666</v>
          </cell>
          <cell r="J43">
            <v>33.20654041732778</v>
          </cell>
          <cell r="K43">
            <v>31.025334767925088</v>
          </cell>
          <cell r="L43">
            <v>44.108653310227346</v>
          </cell>
          <cell r="M43">
            <v>49.946842937523144</v>
          </cell>
          <cell r="N43">
            <v>47.718178096403179</v>
          </cell>
          <cell r="O43">
            <v>51.359576863202605</v>
          </cell>
          <cell r="P43">
            <v>52.799740080988578</v>
          </cell>
          <cell r="Q43">
            <v>50.183958151292991</v>
          </cell>
          <cell r="R43">
            <v>39.804445993057513</v>
          </cell>
          <cell r="S43">
            <v>39.07641377615775</v>
          </cell>
          <cell r="T43">
            <v>27.538646478620372</v>
          </cell>
          <cell r="U43">
            <v>20.741096122311568</v>
          </cell>
          <cell r="V43">
            <v>13.859527668824876</v>
          </cell>
          <cell r="W43">
            <v>16.951414579113308</v>
          </cell>
          <cell r="X43">
            <v>16.856115959306777</v>
          </cell>
          <cell r="Y43">
            <v>19.11419493819713</v>
          </cell>
          <cell r="Z43">
            <v>10.613587903987717</v>
          </cell>
          <cell r="AA43">
            <v>11.77228839261236</v>
          </cell>
        </row>
        <row r="44">
          <cell r="C44" t="str">
            <v>Magadi</v>
          </cell>
          <cell r="D44">
            <v>22.468525363278147</v>
          </cell>
          <cell r="E44">
            <v>31.657010170358767</v>
          </cell>
          <cell r="F44">
            <v>33.570370591347938</v>
          </cell>
          <cell r="G44">
            <v>33.411716425011228</v>
          </cell>
          <cell r="H44">
            <v>33.705365054218099</v>
          </cell>
          <cell r="I44">
            <v>38.712342488859349</v>
          </cell>
          <cell r="J44">
            <v>43.930619863579537</v>
          </cell>
          <cell r="K44">
            <v>51.769725269616174</v>
          </cell>
          <cell r="L44">
            <v>54.190631209707895</v>
          </cell>
          <cell r="M44">
            <v>64.11654511871177</v>
          </cell>
          <cell r="N44">
            <v>60.950175307676325</v>
          </cell>
          <cell r="O44">
            <v>58.397741100011849</v>
          </cell>
          <cell r="P44">
            <v>58.444689250937586</v>
          </cell>
          <cell r="Q44">
            <v>48.53540300429399</v>
          </cell>
          <cell r="R44">
            <v>48.343500328998338</v>
          </cell>
          <cell r="S44">
            <v>49.124634461455457</v>
          </cell>
          <cell r="T44">
            <v>47.898252702814204</v>
          </cell>
          <cell r="U44">
            <v>40.601154533232908</v>
          </cell>
          <cell r="V44">
            <v>29.275878993599942</v>
          </cell>
          <cell r="W44">
            <v>31.317738434911838</v>
          </cell>
          <cell r="X44">
            <v>30.156284168294043</v>
          </cell>
          <cell r="Y44">
            <v>35.119147499780865</v>
          </cell>
          <cell r="Z44">
            <v>29.187366735966222</v>
          </cell>
          <cell r="AA44">
            <v>28.379623803619083</v>
          </cell>
        </row>
        <row r="45">
          <cell r="C45" t="str">
            <v>Mittemari</v>
          </cell>
          <cell r="D45">
            <v>84.235518983331943</v>
          </cell>
          <cell r="E45">
            <v>86.302118190586853</v>
          </cell>
          <cell r="F45">
            <v>88.984765426246383</v>
          </cell>
          <cell r="G45">
            <v>97.62306491534639</v>
          </cell>
          <cell r="H45">
            <v>97.638216730308216</v>
          </cell>
          <cell r="I45">
            <v>85.914638515203947</v>
          </cell>
          <cell r="J45">
            <v>54.436951503816033</v>
          </cell>
          <cell r="K45">
            <v>62.050669535850176</v>
          </cell>
          <cell r="L45">
            <v>64.812715068089162</v>
          </cell>
          <cell r="M45">
            <v>72.845094885355678</v>
          </cell>
          <cell r="N45">
            <v>105.41684564934437</v>
          </cell>
          <cell r="O45">
            <v>108.90132501549442</v>
          </cell>
          <cell r="P45">
            <v>114.76116778033119</v>
          </cell>
          <cell r="Q45">
            <v>121.07182947224985</v>
          </cell>
          <cell r="R45">
            <v>100.15599148197265</v>
          </cell>
          <cell r="S45">
            <v>81.821225580281322</v>
          </cell>
          <cell r="T45">
            <v>78.741536758869017</v>
          </cell>
          <cell r="U45">
            <v>68.2804226327425</v>
          </cell>
          <cell r="V45">
            <v>30.756760032186712</v>
          </cell>
          <cell r="W45">
            <v>33.33778200558951</v>
          </cell>
          <cell r="X45">
            <v>34.943728975001271</v>
          </cell>
          <cell r="Y45">
            <v>36.869158236344688</v>
          </cell>
          <cell r="Z45">
            <v>30.248725526364989</v>
          </cell>
          <cell r="AA45">
            <v>27.04823404493078</v>
          </cell>
        </row>
        <row r="46">
          <cell r="C46" t="str">
            <v>T-Gollahalli</v>
          </cell>
          <cell r="D46">
            <v>81.391712172486052</v>
          </cell>
          <cell r="E46">
            <v>108.36140400611802</v>
          </cell>
          <cell r="F46">
            <v>117.68679728114411</v>
          </cell>
          <cell r="G46">
            <v>119.69661296589075</v>
          </cell>
          <cell r="H46">
            <v>121.94042898596101</v>
          </cell>
          <cell r="I46">
            <v>124.58083995222913</v>
          </cell>
          <cell r="J46">
            <v>115.40633718808999</v>
          </cell>
          <cell r="K46">
            <v>93.684344201185567</v>
          </cell>
          <cell r="L46">
            <v>112.8221336370441</v>
          </cell>
          <cell r="M46">
            <v>137.89671854490086</v>
          </cell>
          <cell r="N46">
            <v>116.18339014776427</v>
          </cell>
          <cell r="O46">
            <v>126.49673560751754</v>
          </cell>
          <cell r="P46">
            <v>132.36432536432162</v>
          </cell>
          <cell r="Q46">
            <v>125.09624350757093</v>
          </cell>
          <cell r="R46">
            <v>99.622300585976348</v>
          </cell>
          <cell r="S46">
            <v>89.317517202646286</v>
          </cell>
          <cell r="T46">
            <v>88.123668731585184</v>
          </cell>
          <cell r="U46">
            <v>65.343630261441746</v>
          </cell>
          <cell r="V46">
            <v>66.070077106178871</v>
          </cell>
          <cell r="W46">
            <v>51.701814466295588</v>
          </cell>
          <cell r="X46">
            <v>58.188235914319293</v>
          </cell>
          <cell r="Y46">
            <v>60.146000072193637</v>
          </cell>
          <cell r="Z46">
            <v>59.259199130598084</v>
          </cell>
          <cell r="AA46">
            <v>58.8614419630618</v>
          </cell>
        </row>
        <row r="47">
          <cell r="C47" t="str">
            <v>Kotipura</v>
          </cell>
          <cell r="D47">
            <v>28.42581032048119</v>
          </cell>
          <cell r="E47">
            <v>29.451081588805653</v>
          </cell>
          <cell r="F47">
            <v>24.934361006688444</v>
          </cell>
          <cell r="G47">
            <v>27.487164646555634</v>
          </cell>
          <cell r="H47">
            <v>29.411687977247638</v>
          </cell>
          <cell r="I47">
            <v>25.838989027128999</v>
          </cell>
          <cell r="J47">
            <v>27.32734965491565</v>
          </cell>
          <cell r="K47">
            <v>37.686656644567833</v>
          </cell>
          <cell r="L47">
            <v>37.087275844517691</v>
          </cell>
          <cell r="M47">
            <v>53.910016344522262</v>
          </cell>
          <cell r="N47">
            <v>39.188841914920488</v>
          </cell>
          <cell r="O47">
            <v>35.78526073107404</v>
          </cell>
          <cell r="P47">
            <v>29.392666367665534</v>
          </cell>
          <cell r="Q47">
            <v>33.09232023020045</v>
          </cell>
          <cell r="R47">
            <v>28.06324628113887</v>
          </cell>
          <cell r="S47">
            <v>22.209757625836595</v>
          </cell>
          <cell r="T47">
            <v>14.889861268440256</v>
          </cell>
          <cell r="U47">
            <v>19.217635079699299</v>
          </cell>
          <cell r="V47">
            <v>21.738574220280114</v>
          </cell>
          <cell r="W47">
            <v>24.706686749057646</v>
          </cell>
          <cell r="X47">
            <v>26.092343882214603</v>
          </cell>
          <cell r="Y47">
            <v>27.014728845985278</v>
          </cell>
          <cell r="Z47">
            <v>21.62518535437497</v>
          </cell>
          <cell r="AA47">
            <v>24.995090890743029</v>
          </cell>
        </row>
        <row r="48">
          <cell r="C48" t="str">
            <v>KIADB Harohalli</v>
          </cell>
          <cell r="D48">
            <v>22.233333333333334</v>
          </cell>
          <cell r="E48">
            <v>23.666666666666668</v>
          </cell>
          <cell r="F48">
            <v>24.3</v>
          </cell>
          <cell r="G48">
            <v>24.666666666666668</v>
          </cell>
          <cell r="H48">
            <v>27.066666666666663</v>
          </cell>
          <cell r="I48">
            <v>27.966666666666669</v>
          </cell>
          <cell r="J48">
            <v>29.599999999999998</v>
          </cell>
          <cell r="K48">
            <v>32.833333333333336</v>
          </cell>
          <cell r="L48">
            <v>36</v>
          </cell>
          <cell r="M48">
            <v>38</v>
          </cell>
          <cell r="N48">
            <v>41.5</v>
          </cell>
          <cell r="O48">
            <v>38</v>
          </cell>
          <cell r="P48">
            <v>44</v>
          </cell>
          <cell r="Q48">
            <v>39.5</v>
          </cell>
          <cell r="R48">
            <v>39</v>
          </cell>
          <cell r="S48">
            <v>40</v>
          </cell>
          <cell r="T48">
            <v>43.5</v>
          </cell>
          <cell r="U48">
            <v>44</v>
          </cell>
          <cell r="V48">
            <v>41</v>
          </cell>
          <cell r="W48">
            <v>38.5</v>
          </cell>
          <cell r="X48">
            <v>34</v>
          </cell>
          <cell r="Y48">
            <v>34</v>
          </cell>
          <cell r="Z48">
            <v>32.5</v>
          </cell>
          <cell r="AA48">
            <v>31.5</v>
          </cell>
        </row>
        <row r="49">
          <cell r="C49" t="str">
            <v>Channapatana</v>
          </cell>
          <cell r="D49">
            <v>24.822020655012686</v>
          </cell>
          <cell r="E49">
            <v>31.73441117322028</v>
          </cell>
          <cell r="F49">
            <v>30.056700025040403</v>
          </cell>
          <cell r="G49">
            <v>33.15337841141578</v>
          </cell>
          <cell r="H49">
            <v>39.072461400431166</v>
          </cell>
          <cell r="I49">
            <v>41.526946650743042</v>
          </cell>
          <cell r="J49">
            <v>32.662170902289617</v>
          </cell>
          <cell r="K49">
            <v>38.933753434258939</v>
          </cell>
          <cell r="L49">
            <v>36.007063926716206</v>
          </cell>
          <cell r="M49">
            <v>49.584909293048334</v>
          </cell>
          <cell r="N49">
            <v>38.727796715921421</v>
          </cell>
          <cell r="O49">
            <v>36.141924459290721</v>
          </cell>
          <cell r="P49">
            <v>38.930683930682825</v>
          </cell>
          <cell r="Q49">
            <v>41.698747835856977</v>
          </cell>
          <cell r="R49">
            <v>35.875888008640295</v>
          </cell>
          <cell r="S49">
            <v>36.683980279658293</v>
          </cell>
          <cell r="T49">
            <v>30.387471976408687</v>
          </cell>
          <cell r="U49">
            <v>27.899527527357151</v>
          </cell>
          <cell r="V49">
            <v>27.592484308710716</v>
          </cell>
          <cell r="W49">
            <v>29.66497551344829</v>
          </cell>
          <cell r="X49">
            <v>30.787426409692749</v>
          </cell>
          <cell r="Y49">
            <v>30.922519811127806</v>
          </cell>
          <cell r="Z49">
            <v>29.482188622188104</v>
          </cell>
          <cell r="AA49">
            <v>28.589843239201446</v>
          </cell>
        </row>
        <row r="50">
          <cell r="C50" t="str">
            <v>Srinivasapura</v>
          </cell>
          <cell r="D50">
            <v>48.540840392024805</v>
          </cell>
          <cell r="E50">
            <v>53.406691974443888</v>
          </cell>
          <cell r="F50">
            <v>63.500070475437468</v>
          </cell>
          <cell r="G50">
            <v>69.751263670770868</v>
          </cell>
          <cell r="H50">
            <v>66.12262698534505</v>
          </cell>
          <cell r="I50">
            <v>71.057219824604758</v>
          </cell>
          <cell r="J50">
            <v>48.993256353434433</v>
          </cell>
          <cell r="K50">
            <v>52.31723117728545</v>
          </cell>
          <cell r="L50">
            <v>48.009418568954942</v>
          </cell>
          <cell r="M50">
            <v>39.088833603278985</v>
          </cell>
          <cell r="N50">
            <v>68.234689451861556</v>
          </cell>
          <cell r="O50">
            <v>78.941571845292899</v>
          </cell>
          <cell r="P50">
            <v>76.888100763098578</v>
          </cell>
          <cell r="Q50">
            <v>67.881682523488095</v>
          </cell>
          <cell r="R50">
            <v>71.158786132840248</v>
          </cell>
          <cell r="S50">
            <v>57.418403915986893</v>
          </cell>
          <cell r="T50">
            <v>55.457136356945853</v>
          </cell>
          <cell r="U50">
            <v>51.39386649776317</v>
          </cell>
          <cell r="V50">
            <v>14.429097299050557</v>
          </cell>
          <cell r="W50">
            <v>23.731980410758631</v>
          </cell>
          <cell r="X50">
            <v>27.708683768723471</v>
          </cell>
          <cell r="Y50">
            <v>29.563288171078231</v>
          </cell>
          <cell r="Z50">
            <v>34.494160687960076</v>
          </cell>
          <cell r="AA50">
            <v>34.475987435507626</v>
          </cell>
        </row>
        <row r="51">
          <cell r="C51" t="str">
            <v>KIADB H/W Park</v>
          </cell>
          <cell r="D51">
            <v>8.25</v>
          </cell>
          <cell r="E51">
            <v>8.4</v>
          </cell>
          <cell r="F51">
            <v>8.25</v>
          </cell>
          <cell r="G51">
            <v>8.15</v>
          </cell>
          <cell r="H51">
            <v>8.1999999999999993</v>
          </cell>
          <cell r="I51">
            <v>8.15</v>
          </cell>
          <cell r="J51">
            <v>8.5</v>
          </cell>
          <cell r="K51">
            <v>9.15</v>
          </cell>
          <cell r="L51">
            <v>9.1999999999999993</v>
          </cell>
          <cell r="M51">
            <v>9.5500000000000007</v>
          </cell>
          <cell r="N51">
            <v>9.35</v>
          </cell>
          <cell r="O51">
            <v>10.95</v>
          </cell>
          <cell r="P51">
            <v>11.4</v>
          </cell>
          <cell r="Q51">
            <v>11</v>
          </cell>
          <cell r="R51">
            <v>11.15</v>
          </cell>
          <cell r="S51">
            <v>11.65</v>
          </cell>
          <cell r="T51">
            <v>11.15</v>
          </cell>
          <cell r="U51">
            <v>10.7</v>
          </cell>
          <cell r="V51">
            <v>10.6</v>
          </cell>
          <cell r="W51">
            <v>10</v>
          </cell>
          <cell r="X51">
            <v>9.9</v>
          </cell>
          <cell r="Y51">
            <v>9.6</v>
          </cell>
          <cell r="Z51">
            <v>8.9</v>
          </cell>
          <cell r="AA51">
            <v>8.8000000000000007</v>
          </cell>
        </row>
        <row r="52">
          <cell r="D52">
            <v>886.30975459724016</v>
          </cell>
          <cell r="E52">
            <v>969.40026980243454</v>
          </cell>
          <cell r="F52">
            <v>994.5457078812791</v>
          </cell>
          <cell r="G52">
            <v>1064.5406126397102</v>
          </cell>
          <cell r="H52">
            <v>1090.337903624601</v>
          </cell>
          <cell r="I52">
            <v>1120.9071538724645</v>
          </cell>
          <cell r="J52">
            <v>1127.3397327646633</v>
          </cell>
          <cell r="K52">
            <v>1182.1354938138568</v>
          </cell>
          <cell r="L52">
            <v>1255.9655524186344</v>
          </cell>
          <cell r="M52">
            <v>1422.2418365074284</v>
          </cell>
          <cell r="N52">
            <v>1411.9730801186406</v>
          </cell>
          <cell r="O52">
            <v>1455.3206209198252</v>
          </cell>
          <cell r="P52">
            <v>1444.5442353446183</v>
          </cell>
          <cell r="Q52">
            <v>1397.9798394375084</v>
          </cell>
          <cell r="R52">
            <v>1255.5684092921788</v>
          </cell>
          <cell r="S52">
            <v>1156.0069861418235</v>
          </cell>
          <cell r="T52">
            <v>1119.3708208716444</v>
          </cell>
          <cell r="U52">
            <v>998.90292144582872</v>
          </cell>
          <cell r="V52">
            <v>856.88031297010627</v>
          </cell>
          <cell r="W52">
            <v>875.18988150047255</v>
          </cell>
          <cell r="X52">
            <v>902.29117432687474</v>
          </cell>
          <cell r="Y52">
            <v>962.7404539939397</v>
          </cell>
          <cell r="Z52">
            <v>881.30783376109184</v>
          </cell>
          <cell r="AA52">
            <v>856.5575104819801</v>
          </cell>
        </row>
        <row r="53">
          <cell r="C53" t="str">
            <v>Chinthamani</v>
          </cell>
          <cell r="D53">
            <v>120.61663370139497</v>
          </cell>
          <cell r="E53">
            <v>124.61561460703572</v>
          </cell>
          <cell r="F53">
            <v>141.81682406181034</v>
          </cell>
          <cell r="G53">
            <v>145.53041432543552</v>
          </cell>
          <cell r="H53">
            <v>143.83818207851036</v>
          </cell>
          <cell r="I53">
            <v>147.18995535096701</v>
          </cell>
          <cell r="J53">
            <v>86.010383376029338</v>
          </cell>
          <cell r="K53">
            <v>112.54288102090473</v>
          </cell>
          <cell r="L53">
            <v>114.02236910126797</v>
          </cell>
          <cell r="M53">
            <v>139.52541994503747</v>
          </cell>
          <cell r="N53">
            <v>175.19717561964453</v>
          </cell>
          <cell r="O53">
            <v>205.43830745281042</v>
          </cell>
          <cell r="P53">
            <v>228.23113454362806</v>
          </cell>
          <cell r="Q53">
            <v>215.76677659251575</v>
          </cell>
          <cell r="R53">
            <v>202.80254047859472</v>
          </cell>
          <cell r="S53">
            <v>155.10943835638128</v>
          </cell>
          <cell r="T53">
            <v>136.36378049413398</v>
          </cell>
          <cell r="U53">
            <v>104.62322822758932</v>
          </cell>
          <cell r="V53">
            <v>55.438110675299505</v>
          </cell>
          <cell r="W53">
            <v>65.26294612958624</v>
          </cell>
          <cell r="X53">
            <v>68.348086629517894</v>
          </cell>
          <cell r="Y53">
            <v>74.41793229271417</v>
          </cell>
          <cell r="Z53">
            <v>63.681527423926298</v>
          </cell>
          <cell r="AA53">
            <v>56.338808736073439</v>
          </cell>
        </row>
        <row r="54">
          <cell r="C54" t="str">
            <v>Gouribidanoor</v>
          </cell>
          <cell r="D54">
            <v>112.52649363605751</v>
          </cell>
          <cell r="E54">
            <v>130.80769483595677</v>
          </cell>
          <cell r="F54">
            <v>139.70015504596242</v>
          </cell>
          <cell r="G54">
            <v>146.39154103742032</v>
          </cell>
          <cell r="H54">
            <v>138.25640187844874</v>
          </cell>
          <cell r="I54">
            <v>136.57751342911044</v>
          </cell>
          <cell r="J54">
            <v>94.720295616639902</v>
          </cell>
          <cell r="K54">
            <v>100.37608307269882</v>
          </cell>
          <cell r="L54">
            <v>83.416364763559201</v>
          </cell>
          <cell r="M54">
            <v>148.75472787914501</v>
          </cell>
          <cell r="N54">
            <v>127.24847492374181</v>
          </cell>
          <cell r="O54">
            <v>147.42100766289636</v>
          </cell>
          <cell r="P54">
            <v>160.58907121406665</v>
          </cell>
          <cell r="Q54">
            <v>127.03572015109916</v>
          </cell>
          <cell r="R54">
            <v>161.88623845221156</v>
          </cell>
          <cell r="S54">
            <v>126.00149748230457</v>
          </cell>
          <cell r="T54">
            <v>112.43364631271214</v>
          </cell>
          <cell r="U54">
            <v>77.457898793057353</v>
          </cell>
          <cell r="V54">
            <v>53.159832154396788</v>
          </cell>
          <cell r="W54">
            <v>68.22944368093107</v>
          </cell>
          <cell r="X54">
            <v>71.118955006390237</v>
          </cell>
          <cell r="Y54">
            <v>82.063610267993013</v>
          </cell>
          <cell r="Z54">
            <v>58.816966301265261</v>
          </cell>
          <cell r="AA54">
            <v>66.429341644026891</v>
          </cell>
        </row>
        <row r="55">
          <cell r="C55" t="str">
            <v>Kolar</v>
          </cell>
          <cell r="D55">
            <v>110.32009180005639</v>
          </cell>
          <cell r="E55">
            <v>114.55348423503906</v>
          </cell>
          <cell r="F55">
            <v>128.69347616355327</v>
          </cell>
          <cell r="G55">
            <v>129.16900679772382</v>
          </cell>
          <cell r="H55">
            <v>129.66904772450783</v>
          </cell>
          <cell r="I55">
            <v>112.5841664753478</v>
          </cell>
          <cell r="J55">
            <v>99.075251736945177</v>
          </cell>
          <cell r="K55">
            <v>128.96805825098272</v>
          </cell>
          <cell r="L55">
            <v>139.22731384996933</v>
          </cell>
          <cell r="M55">
            <v>180.33660450233879</v>
          </cell>
          <cell r="N55">
            <v>174.29645993168694</v>
          </cell>
          <cell r="O55">
            <v>173.73486494466067</v>
          </cell>
          <cell r="P55">
            <v>178.43230134896297</v>
          </cell>
          <cell r="Q55">
            <v>177.7853589900879</v>
          </cell>
          <cell r="R55">
            <v>159.51427891445024</v>
          </cell>
          <cell r="S55">
            <v>135.83705741235789</v>
          </cell>
          <cell r="T55">
            <v>144.52405644054085</v>
          </cell>
          <cell r="U55">
            <v>127.54300029791796</v>
          </cell>
          <cell r="V55">
            <v>109.04316321552254</v>
          </cell>
          <cell r="W55">
            <v>121.90558667726441</v>
          </cell>
          <cell r="X55">
            <v>125.36701009559836</v>
          </cell>
          <cell r="Y55">
            <v>130.68026001385437</v>
          </cell>
          <cell r="Z55">
            <v>111.08799077678925</v>
          </cell>
          <cell r="AA55">
            <v>102.92133745586277</v>
          </cell>
        </row>
        <row r="56">
          <cell r="C56" t="str">
            <v>Malur</v>
          </cell>
          <cell r="D56">
            <v>111.79102635739046</v>
          </cell>
          <cell r="E56">
            <v>116.87551432088443</v>
          </cell>
          <cell r="F56">
            <v>120.22680010016161</v>
          </cell>
          <cell r="G56">
            <v>122.27999310184522</v>
          </cell>
          <cell r="H56">
            <v>125.37537064753738</v>
          </cell>
          <cell r="I56">
            <v>128.27212409896183</v>
          </cell>
          <cell r="J56">
            <v>115.51521109109763</v>
          </cell>
          <cell r="K56">
            <v>119.64017982402486</v>
          </cell>
          <cell r="L56">
            <v>122.82409583890971</v>
          </cell>
          <cell r="M56">
            <v>156.35533441311594</v>
          </cell>
          <cell r="N56">
            <v>157.98482152367947</v>
          </cell>
          <cell r="O56">
            <v>152.49355846420033</v>
          </cell>
          <cell r="P56">
            <v>150.85640023139595</v>
          </cell>
          <cell r="Q56">
            <v>154.5116392677491</v>
          </cell>
          <cell r="R56">
            <v>146.76499639898302</v>
          </cell>
          <cell r="S56">
            <v>135.30540552424688</v>
          </cell>
          <cell r="T56">
            <v>120.53697217308778</v>
          </cell>
          <cell r="U56">
            <v>104.50086187878513</v>
          </cell>
          <cell r="V56">
            <v>80.499174405229411</v>
          </cell>
          <cell r="W56">
            <v>84.757072895566537</v>
          </cell>
          <cell r="X56">
            <v>88.052039531721249</v>
          </cell>
          <cell r="Y56">
            <v>93.107367343395794</v>
          </cell>
          <cell r="Z56">
            <v>81.076018711017284</v>
          </cell>
          <cell r="AA56">
            <v>95.019184883228334</v>
          </cell>
        </row>
        <row r="57">
          <cell r="D57">
            <v>455.25424549489935</v>
          </cell>
          <cell r="E57">
            <v>486.85230799891599</v>
          </cell>
          <cell r="F57">
            <v>530.43725537148759</v>
          </cell>
          <cell r="G57">
            <v>543.3709552624249</v>
          </cell>
          <cell r="H57">
            <v>537.13900232900437</v>
          </cell>
          <cell r="I57">
            <v>524.62375935438706</v>
          </cell>
          <cell r="J57">
            <v>395.32114182071206</v>
          </cell>
          <cell r="K57">
            <v>461.52720216861115</v>
          </cell>
          <cell r="L57">
            <v>459.49014355370622</v>
          </cell>
          <cell r="M57">
            <v>624.97208673963723</v>
          </cell>
          <cell r="N57">
            <v>634.72693199875278</v>
          </cell>
          <cell r="O57">
            <v>679.08773852456773</v>
          </cell>
          <cell r="P57">
            <v>718.10890733805354</v>
          </cell>
          <cell r="Q57">
            <v>675.09949500145194</v>
          </cell>
          <cell r="R57">
            <v>670.96805424423962</v>
          </cell>
          <cell r="S57">
            <v>552.25339877529063</v>
          </cell>
          <cell r="T57">
            <v>513.85845542047468</v>
          </cell>
          <cell r="U57">
            <v>414.12498919734981</v>
          </cell>
          <cell r="V57">
            <v>298.14028045044824</v>
          </cell>
          <cell r="W57">
            <v>340.15504938334823</v>
          </cell>
          <cell r="X57">
            <v>352.88609126322774</v>
          </cell>
          <cell r="Y57">
            <v>380.26916991795736</v>
          </cell>
          <cell r="Z57">
            <v>314.6625032129981</v>
          </cell>
          <cell r="AA57">
            <v>320.70867271919144</v>
          </cell>
        </row>
        <row r="58">
          <cell r="D58">
            <v>1341.5640000921394</v>
          </cell>
          <cell r="E58">
            <v>1456.2525778013505</v>
          </cell>
          <cell r="F58">
            <v>1524.9829632527667</v>
          </cell>
          <cell r="G58">
            <v>1607.9115679021352</v>
          </cell>
          <cell r="H58">
            <v>1627.4769059536054</v>
          </cell>
          <cell r="I58">
            <v>1645.5309132268517</v>
          </cell>
          <cell r="J58">
            <v>1522.6608745853753</v>
          </cell>
          <cell r="K58">
            <v>1643.662695982468</v>
          </cell>
          <cell r="L58">
            <v>1715.4556959723407</v>
          </cell>
          <cell r="M58">
            <v>2047.2139232470656</v>
          </cell>
          <cell r="N58">
            <v>2046.7000121173933</v>
          </cell>
          <cell r="O58">
            <v>2134.4083594443928</v>
          </cell>
          <cell r="P58">
            <v>2162.6531426826718</v>
          </cell>
          <cell r="Q58">
            <v>2073.0793344389604</v>
          </cell>
          <cell r="R58">
            <v>1926.5364635364185</v>
          </cell>
          <cell r="S58">
            <v>1708.2603849171142</v>
          </cell>
          <cell r="T58">
            <v>1633.229276292119</v>
          </cell>
          <cell r="U58">
            <v>1413.0279106431785</v>
          </cell>
          <cell r="V58">
            <v>1155.0205934205546</v>
          </cell>
          <cell r="W58">
            <v>1215.3449308838208</v>
          </cell>
          <cell r="X58">
            <v>1255.1772655901025</v>
          </cell>
          <cell r="Y58">
            <v>1343.0096239118971</v>
          </cell>
          <cell r="Z58">
            <v>1195.9703369740901</v>
          </cell>
          <cell r="AA58">
            <v>1177.2661832011715</v>
          </cell>
        </row>
        <row r="59">
          <cell r="C59" t="str">
            <v>Anthrasanahalli</v>
          </cell>
          <cell r="D59">
            <v>150.77079212674371</v>
          </cell>
          <cell r="E59">
            <v>165.63814612363757</v>
          </cell>
          <cell r="F59">
            <v>189.65354381997324</v>
          </cell>
          <cell r="G59">
            <v>186.86449650070713</v>
          </cell>
          <cell r="H59">
            <v>180.33443723275923</v>
          </cell>
          <cell r="I59">
            <v>188.25549148336844</v>
          </cell>
          <cell r="J59">
            <v>203.59419862427197</v>
          </cell>
          <cell r="K59">
            <v>237.25255999001538</v>
          </cell>
          <cell r="L59">
            <v>256.85038934390889</v>
          </cell>
          <cell r="M59">
            <v>247.5626128207669</v>
          </cell>
          <cell r="N59">
            <v>195.48316437560337</v>
          </cell>
          <cell r="O59">
            <v>201.63389435183245</v>
          </cell>
          <cell r="P59">
            <v>209.25242612742016</v>
          </cell>
          <cell r="Q59">
            <v>210.43321582281311</v>
          </cell>
          <cell r="R59">
            <v>196.57614669197119</v>
          </cell>
          <cell r="S59">
            <v>178.63503440529257</v>
          </cell>
          <cell r="T59">
            <v>154.21642028027409</v>
          </cell>
          <cell r="U59">
            <v>129.95306243005831</v>
          </cell>
          <cell r="V59">
            <v>86.574583794303337</v>
          </cell>
          <cell r="W59">
            <v>110.18419476423651</v>
          </cell>
          <cell r="X59">
            <v>111.75835786718467</v>
          </cell>
          <cell r="Y59">
            <v>120.29200014438727</v>
          </cell>
          <cell r="Z59">
            <v>131.78538314118083</v>
          </cell>
          <cell r="AA59">
            <v>178.26608137384432</v>
          </cell>
        </row>
        <row r="60">
          <cell r="C60" t="str">
            <v>Anchepalya</v>
          </cell>
          <cell r="D60">
            <v>122.82303553739609</v>
          </cell>
          <cell r="E60">
            <v>132.35571489318701</v>
          </cell>
          <cell r="F60">
            <v>135.46681701426661</v>
          </cell>
          <cell r="G60">
            <v>138.6414006295569</v>
          </cell>
          <cell r="H60">
            <v>132.2452539706901</v>
          </cell>
          <cell r="I60">
            <v>139.34597653915998</v>
          </cell>
          <cell r="J60">
            <v>152.4234642106849</v>
          </cell>
          <cell r="K60">
            <v>164.25177230077989</v>
          </cell>
          <cell r="L60">
            <v>169.23320045556616</v>
          </cell>
          <cell r="M60">
            <v>164.31787459156166</v>
          </cell>
          <cell r="N60">
            <v>152.45227913569067</v>
          </cell>
          <cell r="O60">
            <v>156.61500599025979</v>
          </cell>
          <cell r="P60">
            <v>137.87950558783498</v>
          </cell>
          <cell r="Q60">
            <v>148.3699632299097</v>
          </cell>
          <cell r="R60">
            <v>136.98066330571748</v>
          </cell>
          <cell r="S60">
            <v>115.36845972008477</v>
          </cell>
          <cell r="T60">
            <v>107.11583871684061</v>
          </cell>
          <cell r="U60">
            <v>96.424682857708063</v>
          </cell>
          <cell r="V60">
            <v>50.881553633494065</v>
          </cell>
          <cell r="W60">
            <v>44.921248634650269</v>
          </cell>
          <cell r="X60">
            <v>44.333894029957555</v>
          </cell>
          <cell r="Y60">
            <v>47.912915311747476</v>
          </cell>
          <cell r="Z60">
            <v>140.33521784161536</v>
          </cell>
          <cell r="AA60">
            <v>127.2528316725241</v>
          </cell>
        </row>
        <row r="61">
          <cell r="C61" t="str">
            <v>KB Cross</v>
          </cell>
          <cell r="D61">
            <v>161.80280130674936</v>
          </cell>
          <cell r="E61">
            <v>173.37824640978886</v>
          </cell>
          <cell r="F61">
            <v>182.8802029692599</v>
          </cell>
          <cell r="G61">
            <v>173.94759582093477</v>
          </cell>
          <cell r="H61">
            <v>166.59467058645379</v>
          </cell>
          <cell r="I61">
            <v>172.56753385975441</v>
          </cell>
          <cell r="J61">
            <v>218.83654504534044</v>
          </cell>
          <cell r="K61">
            <v>204.40220552985943</v>
          </cell>
          <cell r="L61">
            <v>204.04002891805848</v>
          </cell>
          <cell r="M61">
            <v>176.44265168146762</v>
          </cell>
          <cell r="N61">
            <v>146.61237328170253</v>
          </cell>
          <cell r="O61">
            <v>160.26090187869701</v>
          </cell>
          <cell r="P61">
            <v>155.23610217359777</v>
          </cell>
          <cell r="Q61">
            <v>176.49237456106906</v>
          </cell>
          <cell r="R61">
            <v>170.7810867188166</v>
          </cell>
          <cell r="S61">
            <v>140.35609846130131</v>
          </cell>
          <cell r="T61">
            <v>145.85986548676169</v>
          </cell>
          <cell r="U61">
            <v>136.560845265485</v>
          </cell>
          <cell r="V61">
            <v>69.487494887532947</v>
          </cell>
          <cell r="W61">
            <v>62.72023394271924</v>
          </cell>
          <cell r="X61">
            <v>69.733520817954073</v>
          </cell>
          <cell r="Y61">
            <v>71.35966110260263</v>
          </cell>
          <cell r="Z61">
            <v>184.85332266111939</v>
          </cell>
          <cell r="AA61">
            <v>177.00476476035013</v>
          </cell>
        </row>
        <row r="62">
          <cell r="C62" t="str">
            <v>Madhugiri</v>
          </cell>
          <cell r="D62">
            <v>57.734181375362837</v>
          </cell>
          <cell r="E62">
            <v>59.985777217672478</v>
          </cell>
          <cell r="F62">
            <v>69.426743719811626</v>
          </cell>
          <cell r="G62">
            <v>71.473517094740515</v>
          </cell>
          <cell r="H62">
            <v>75.568716554680066</v>
          </cell>
          <cell r="I62">
            <v>75.209914489679065</v>
          </cell>
          <cell r="J62">
            <v>102.34146882717414</v>
          </cell>
          <cell r="K62">
            <v>143.56821578882983</v>
          </cell>
          <cell r="L62">
            <v>173.43402458034973</v>
          </cell>
          <cell r="M62">
            <v>172.64234841448217</v>
          </cell>
          <cell r="N62">
            <v>185.34016999762395</v>
          </cell>
          <cell r="O62">
            <v>195.9272747003655</v>
          </cell>
          <cell r="P62">
            <v>197.57322094821532</v>
          </cell>
          <cell r="Q62">
            <v>188.12923442223845</v>
          </cell>
          <cell r="R62">
            <v>175.22851085211911</v>
          </cell>
          <cell r="S62">
            <v>141.95105412563427</v>
          </cell>
          <cell r="T62">
            <v>119.27082750740409</v>
          </cell>
          <cell r="U62">
            <v>112.3323082022538</v>
          </cell>
          <cell r="V62">
            <v>51.261266720311184</v>
          </cell>
          <cell r="W62">
            <v>33.479043793748787</v>
          </cell>
          <cell r="X62">
            <v>40.639402860794426</v>
          </cell>
          <cell r="Y62">
            <v>44.854644121635936</v>
          </cell>
          <cell r="Z62">
            <v>61.470363277262194</v>
          </cell>
          <cell r="AA62">
            <v>69.792852613344706</v>
          </cell>
        </row>
        <row r="63">
          <cell r="C63" t="str">
            <v>Nittur</v>
          </cell>
          <cell r="D63">
            <v>112.52649363605751</v>
          </cell>
          <cell r="E63">
            <v>120.35855944965252</v>
          </cell>
          <cell r="F63">
            <v>130.38681137623161</v>
          </cell>
          <cell r="G63">
            <v>116.25210611795144</v>
          </cell>
          <cell r="H63">
            <v>123.65789981674919</v>
          </cell>
          <cell r="I63">
            <v>125.5036609889123</v>
          </cell>
          <cell r="J63">
            <v>112.14012009786103</v>
          </cell>
          <cell r="K63">
            <v>172.16019096711375</v>
          </cell>
          <cell r="L63">
            <v>165.63249406289452</v>
          </cell>
          <cell r="M63">
            <v>162.32723954695021</v>
          </cell>
          <cell r="N63">
            <v>144.76819248570627</v>
          </cell>
          <cell r="O63">
            <v>132.20335525898449</v>
          </cell>
          <cell r="P63">
            <v>146.96333183832766</v>
          </cell>
          <cell r="Q63">
            <v>152.24891651696618</v>
          </cell>
          <cell r="R63">
            <v>135.64643606572673</v>
          </cell>
          <cell r="S63">
            <v>118.42545807672298</v>
          </cell>
          <cell r="T63">
            <v>118.13129730828877</v>
          </cell>
          <cell r="U63">
            <v>87.736672092609993</v>
          </cell>
          <cell r="V63">
            <v>42.907578810334549</v>
          </cell>
          <cell r="W63">
            <v>41.107180354349772</v>
          </cell>
          <cell r="X63">
            <v>71.118955006390237</v>
          </cell>
          <cell r="Y63">
            <v>84.612169593085966</v>
          </cell>
          <cell r="Z63">
            <v>122.05626089585874</v>
          </cell>
          <cell r="AA63">
            <v>127.39297796291233</v>
          </cell>
        </row>
        <row r="64">
          <cell r="C64" t="str">
            <v>Pavagada</v>
          </cell>
          <cell r="D64">
            <v>33.096027540016912</v>
          </cell>
          <cell r="E64">
            <v>38.313496416448871</v>
          </cell>
          <cell r="F64">
            <v>38.523376088432066</v>
          </cell>
          <cell r="G64">
            <v>42.195208887256449</v>
          </cell>
          <cell r="H64">
            <v>40.360564523522307</v>
          </cell>
          <cell r="I64">
            <v>44.29540976079258</v>
          </cell>
          <cell r="J64">
            <v>39.194605082747543</v>
          </cell>
          <cell r="K64">
            <v>45.625492305772191</v>
          </cell>
          <cell r="L64">
            <v>32.106298667988611</v>
          </cell>
          <cell r="M64">
            <v>41.260435470127817</v>
          </cell>
          <cell r="N64">
            <v>29.506892735940131</v>
          </cell>
          <cell r="O64">
            <v>26.630891706845794</v>
          </cell>
          <cell r="P64">
            <v>46.716820716819392</v>
          </cell>
          <cell r="Q64">
            <v>31.031626296451702</v>
          </cell>
          <cell r="R64">
            <v>34.689908239759625</v>
          </cell>
          <cell r="S64">
            <v>25.519290629327507</v>
          </cell>
          <cell r="T64">
            <v>31.147158775818902</v>
          </cell>
          <cell r="U64">
            <v>21.658843738343052</v>
          </cell>
          <cell r="V64">
            <v>23.921924469478554</v>
          </cell>
          <cell r="W64">
            <v>16.951414579113308</v>
          </cell>
          <cell r="X64">
            <v>20.781512826542603</v>
          </cell>
          <cell r="Y64">
            <v>23.956457655873738</v>
          </cell>
          <cell r="Z64">
            <v>33.609695029294436</v>
          </cell>
          <cell r="AA64">
            <v>34.896426306672353</v>
          </cell>
        </row>
        <row r="65">
          <cell r="C65" t="str">
            <v>KIADB VN Pura</v>
          </cell>
          <cell r="D65">
            <v>38.97976576935325</v>
          </cell>
          <cell r="E65">
            <v>40.248521487986693</v>
          </cell>
          <cell r="F65">
            <v>44.873383135975814</v>
          </cell>
          <cell r="G65">
            <v>49.945349295119883</v>
          </cell>
          <cell r="H65">
            <v>48.947918677463221</v>
          </cell>
          <cell r="I65">
            <v>48.909514944208468</v>
          </cell>
          <cell r="J65">
            <v>58.791907624121315</v>
          </cell>
          <cell r="K65">
            <v>60.83398974102959</v>
          </cell>
          <cell r="L65">
            <v>55.210831354298179</v>
          </cell>
          <cell r="M65">
            <v>44.517838270401064</v>
          </cell>
          <cell r="N65">
            <v>47.026610297904583</v>
          </cell>
          <cell r="O65">
            <v>38.044131009779711</v>
          </cell>
          <cell r="P65">
            <v>29.198012948012117</v>
          </cell>
          <cell r="Q65">
            <v>29.092149652923471</v>
          </cell>
          <cell r="R65">
            <v>26.684544799815093</v>
          </cell>
          <cell r="S65">
            <v>47.848669929989079</v>
          </cell>
          <cell r="T65">
            <v>44.061834365792592</v>
          </cell>
          <cell r="U65">
            <v>40.380895105385349</v>
          </cell>
          <cell r="V65">
            <v>30.377046945369592</v>
          </cell>
          <cell r="W65">
            <v>30.512546242403957</v>
          </cell>
          <cell r="X65">
            <v>27.708683768723471</v>
          </cell>
          <cell r="Y65">
            <v>29.563288171078231</v>
          </cell>
          <cell r="Z65">
            <v>38.032023322622649</v>
          </cell>
          <cell r="AA65">
            <v>39.521253889484356</v>
          </cell>
        </row>
        <row r="66">
          <cell r="C66" t="str">
            <v>Sira</v>
          </cell>
          <cell r="D66">
            <v>63.25018596536566</v>
          </cell>
          <cell r="E66">
            <v>65.790852432285945</v>
          </cell>
          <cell r="F66">
            <v>71.966746538829128</v>
          </cell>
          <cell r="G66">
            <v>80.08478421458878</v>
          </cell>
          <cell r="H66">
            <v>77.286187385468253</v>
          </cell>
          <cell r="I66">
            <v>83.976714338169259</v>
          </cell>
          <cell r="J66">
            <v>96.897773676792539</v>
          </cell>
          <cell r="K66">
            <v>92.467664406364975</v>
          </cell>
          <cell r="L66">
            <v>90.017659816790513</v>
          </cell>
          <cell r="M66">
            <v>93.378880274499792</v>
          </cell>
          <cell r="N66">
            <v>67.312599053863423</v>
          </cell>
          <cell r="O66">
            <v>78.941571845292899</v>
          </cell>
          <cell r="P66">
            <v>66.182162682160808</v>
          </cell>
          <cell r="Q66">
            <v>62.063252592903403</v>
          </cell>
          <cell r="R66">
            <v>57.816513732932705</v>
          </cell>
          <cell r="S66">
            <v>59.013359580319865</v>
          </cell>
          <cell r="T66">
            <v>56.216823156356071</v>
          </cell>
          <cell r="U66">
            <v>60.938441704490621</v>
          </cell>
          <cell r="V66">
            <v>52.400405980762542</v>
          </cell>
          <cell r="W66">
            <v>63.567804671674907</v>
          </cell>
          <cell r="X66">
            <v>66.500841044936337</v>
          </cell>
          <cell r="Y66">
            <v>72.379084832639805</v>
          </cell>
          <cell r="Z66">
            <v>70.757252693251445</v>
          </cell>
          <cell r="AA66">
            <v>66.429341644026891</v>
          </cell>
        </row>
        <row r="67">
          <cell r="C67" t="str">
            <v>Hosdurga</v>
          </cell>
          <cell r="D67">
            <v>39.715233048020295</v>
          </cell>
          <cell r="E67">
            <v>54.374204510212792</v>
          </cell>
          <cell r="F67">
            <v>57.785064132648095</v>
          </cell>
          <cell r="G67">
            <v>55.112109567028831</v>
          </cell>
          <cell r="H67">
            <v>43.366138477401627</v>
          </cell>
          <cell r="I67">
            <v>45.218230797475755</v>
          </cell>
          <cell r="J67">
            <v>45.727039263205469</v>
          </cell>
          <cell r="K67">
            <v>51.100551382464857</v>
          </cell>
          <cell r="L67">
            <v>48.009418568954942</v>
          </cell>
          <cell r="M67">
            <v>63.24790437197224</v>
          </cell>
          <cell r="N67">
            <v>60.627443668376984</v>
          </cell>
          <cell r="O67">
            <v>58.255075608725178</v>
          </cell>
          <cell r="P67">
            <v>55.28157118156961</v>
          </cell>
          <cell r="Q67">
            <v>51.638565633939159</v>
          </cell>
          <cell r="R67">
            <v>55.148059252951192</v>
          </cell>
          <cell r="S67">
            <v>47.250561555864216</v>
          </cell>
          <cell r="T67">
            <v>44.061834365792592</v>
          </cell>
          <cell r="U67">
            <v>34.14021131637125</v>
          </cell>
          <cell r="V67">
            <v>18.985654340855994</v>
          </cell>
          <cell r="W67">
            <v>19.494126765980305</v>
          </cell>
          <cell r="X67">
            <v>22.166947014978778</v>
          </cell>
          <cell r="Y67">
            <v>26.50501698096669</v>
          </cell>
          <cell r="Z67">
            <v>18.883341812511482</v>
          </cell>
          <cell r="AA67">
            <v>27.454658287056681</v>
          </cell>
        </row>
        <row r="68">
          <cell r="D68">
            <v>780.6985163050656</v>
          </cell>
          <cell r="E68">
            <v>850.44351894087254</v>
          </cell>
          <cell r="F68">
            <v>920.96268879542822</v>
          </cell>
          <cell r="G68">
            <v>914.51656812788463</v>
          </cell>
          <cell r="H68">
            <v>888.36178722518775</v>
          </cell>
          <cell r="I68">
            <v>923.2824472015202</v>
          </cell>
          <cell r="J68">
            <v>1029.9471224521992</v>
          </cell>
          <cell r="K68">
            <v>1171.6626424122298</v>
          </cell>
          <cell r="L68">
            <v>1194.53434576881</v>
          </cell>
          <cell r="M68">
            <v>1165.6977854422294</v>
          </cell>
          <cell r="N68">
            <v>1029.1297250324119</v>
          </cell>
          <cell r="O68">
            <v>1048.5121023507827</v>
          </cell>
          <cell r="P68">
            <v>1044.2831542039578</v>
          </cell>
          <cell r="Q68">
            <v>1049.4992987292142</v>
          </cell>
          <cell r="R68">
            <v>989.55186965980965</v>
          </cell>
          <cell r="S68">
            <v>874.36798648453669</v>
          </cell>
          <cell r="T68">
            <v>820.08189996332953</v>
          </cell>
          <cell r="U68">
            <v>720.12596271270547</v>
          </cell>
          <cell r="V68">
            <v>426.79750958244273</v>
          </cell>
          <cell r="W68">
            <v>422.93779374887703</v>
          </cell>
          <cell r="X68">
            <v>474.7421152374622</v>
          </cell>
          <cell r="Y68">
            <v>521.43523791401776</v>
          </cell>
          <cell r="Z68">
            <v>801.78286067471652</v>
          </cell>
          <cell r="AA68">
            <v>848.01118851021579</v>
          </cell>
        </row>
        <row r="69">
          <cell r="C69" t="str">
            <v>Benkikere</v>
          </cell>
          <cell r="D69">
            <v>73.914461506037782</v>
          </cell>
          <cell r="E69">
            <v>65.713451429424424</v>
          </cell>
          <cell r="F69">
            <v>68.862298648918852</v>
          </cell>
          <cell r="G69">
            <v>63.46503867328164</v>
          </cell>
          <cell r="H69">
            <v>67.382105594589717</v>
          </cell>
          <cell r="I69">
            <v>59.583478268510568</v>
          </cell>
          <cell r="J69">
            <v>77.518218941434029</v>
          </cell>
          <cell r="K69">
            <v>123.81744711957555</v>
          </cell>
          <cell r="L69">
            <v>102.34007724948894</v>
          </cell>
          <cell r="M69">
            <v>92.618819621102702</v>
          </cell>
          <cell r="N69">
            <v>93.961011556009339</v>
          </cell>
          <cell r="O69">
            <v>100.11947144073693</v>
          </cell>
          <cell r="P69">
            <v>87.399385424382942</v>
          </cell>
          <cell r="Q69">
            <v>100.94975929564445</v>
          </cell>
          <cell r="R69">
            <v>91.705885628697885</v>
          </cell>
          <cell r="S69">
            <v>66.802059741145868</v>
          </cell>
          <cell r="T69">
            <v>71.992985690774915</v>
          </cell>
          <cell r="U69">
            <v>70.50749018097892</v>
          </cell>
          <cell r="V69">
            <v>69.614065916471986</v>
          </cell>
          <cell r="W69">
            <v>50.486963088125805</v>
          </cell>
          <cell r="X69">
            <v>83.187626158989801</v>
          </cell>
          <cell r="Y69">
            <v>117.40363290928194</v>
          </cell>
          <cell r="Z69">
            <v>96.760543058021341</v>
          </cell>
          <cell r="AA69">
            <v>90.198152493872797</v>
          </cell>
        </row>
        <row r="70">
          <cell r="C70" t="str">
            <v xml:space="preserve">Chithradurga </v>
          </cell>
          <cell r="D70">
            <v>121.35210098006202</v>
          </cell>
          <cell r="E70">
            <v>145.51388537964419</v>
          </cell>
          <cell r="F70">
            <v>148.73127618024685</v>
          </cell>
          <cell r="G70">
            <v>148.40083669871828</v>
          </cell>
          <cell r="H70">
            <v>118.21924218591994</v>
          </cell>
          <cell r="I70">
            <v>112.27655946312008</v>
          </cell>
          <cell r="J70">
            <v>130.28577059913303</v>
          </cell>
          <cell r="K70">
            <v>184.93532881272995</v>
          </cell>
          <cell r="L70">
            <v>196.83861613271523</v>
          </cell>
          <cell r="M70">
            <v>200.873172683517</v>
          </cell>
          <cell r="N70">
            <v>171.8161774936514</v>
          </cell>
          <cell r="O70">
            <v>195.29320585020253</v>
          </cell>
          <cell r="P70">
            <v>200.49302224301655</v>
          </cell>
          <cell r="Q70">
            <v>208.81698528653959</v>
          </cell>
          <cell r="R70">
            <v>174.04253108323843</v>
          </cell>
          <cell r="S70">
            <v>158.16643671301946</v>
          </cell>
          <cell r="T70">
            <v>149.65829948381278</v>
          </cell>
          <cell r="U70">
            <v>126.28207196593237</v>
          </cell>
          <cell r="V70">
            <v>99.991112861841572</v>
          </cell>
          <cell r="W70">
            <v>127.70065649598692</v>
          </cell>
          <cell r="X70">
            <v>124.07332843106177</v>
          </cell>
          <cell r="Y70">
            <v>96.845254353532127</v>
          </cell>
          <cell r="Z70">
            <v>131.49056125495892</v>
          </cell>
          <cell r="AA70">
            <v>147.99448264998395</v>
          </cell>
        </row>
        <row r="71">
          <cell r="C71" t="str">
            <v>Davangere</v>
          </cell>
          <cell r="D71">
            <v>105.41697660894278</v>
          </cell>
          <cell r="E71">
            <v>114.55348423503906</v>
          </cell>
          <cell r="F71">
            <v>120.79124517105437</v>
          </cell>
          <cell r="G71">
            <v>122.27999310184522</v>
          </cell>
          <cell r="H71">
            <v>122.51291926289039</v>
          </cell>
          <cell r="I71">
            <v>127.96451708673411</v>
          </cell>
          <cell r="J71">
            <v>145.89103003022697</v>
          </cell>
          <cell r="K71">
            <v>166.68513189042108</v>
          </cell>
          <cell r="L71">
            <v>174.43422080053628</v>
          </cell>
          <cell r="M71">
            <v>154.54566619074191</v>
          </cell>
          <cell r="N71">
            <v>141.38719435971313</v>
          </cell>
          <cell r="O71">
            <v>142.34845686159241</v>
          </cell>
          <cell r="P71">
            <v>136.25739375738988</v>
          </cell>
          <cell r="Q71">
            <v>145.46074826461737</v>
          </cell>
          <cell r="R71">
            <v>134.90519871017631</v>
          </cell>
          <cell r="S71">
            <v>111.38107055925235</v>
          </cell>
          <cell r="T71">
            <v>112.68687524584888</v>
          </cell>
          <cell r="U71">
            <v>105.96925806443551</v>
          </cell>
          <cell r="V71">
            <v>105.56023813515932</v>
          </cell>
          <cell r="W71">
            <v>106.22886469577674</v>
          </cell>
          <cell r="X71">
            <v>116.6843460927355</v>
          </cell>
          <cell r="Y71">
            <v>131.84546908480866</v>
          </cell>
          <cell r="Z71">
            <v>130.90091748251518</v>
          </cell>
          <cell r="AA71">
            <v>119.96522457233547</v>
          </cell>
        </row>
        <row r="72">
          <cell r="C72" t="str">
            <v>Hiriyur</v>
          </cell>
          <cell r="D72">
            <v>88.2560734400451</v>
          </cell>
          <cell r="E72">
            <v>138.28979177923634</v>
          </cell>
          <cell r="F72">
            <v>147.32016350301492</v>
          </cell>
          <cell r="G72">
            <v>146.39154103742032</v>
          </cell>
          <cell r="H72">
            <v>144.5537949246721</v>
          </cell>
          <cell r="I72">
            <v>141.49922562475408</v>
          </cell>
          <cell r="J72">
            <v>117.94672825826807</v>
          </cell>
          <cell r="K72">
            <v>126.12913872973468</v>
          </cell>
          <cell r="L72">
            <v>138.02707838574545</v>
          </cell>
          <cell r="M72">
            <v>180.60488859292789</v>
          </cell>
          <cell r="N72">
            <v>168.74254283365764</v>
          </cell>
          <cell r="O72">
            <v>149.64024863846686</v>
          </cell>
          <cell r="P72">
            <v>163.18445014277881</v>
          </cell>
          <cell r="Q72">
            <v>162.26954584186203</v>
          </cell>
          <cell r="R72">
            <v>171.37407660325692</v>
          </cell>
          <cell r="S72">
            <v>141.15357629346778</v>
          </cell>
          <cell r="T72">
            <v>125.60155083582258</v>
          </cell>
          <cell r="U72">
            <v>100.34040601944238</v>
          </cell>
          <cell r="V72">
            <v>61.513520064373424</v>
          </cell>
          <cell r="W72">
            <v>65.545469705904793</v>
          </cell>
          <cell r="X72">
            <v>68.963835157711756</v>
          </cell>
          <cell r="Y72">
            <v>73.738316472689377</v>
          </cell>
          <cell r="Z72">
            <v>86.382812663011137</v>
          </cell>
          <cell r="AA72">
            <v>86.049822298380818</v>
          </cell>
        </row>
        <row r="73">
          <cell r="C73" t="str">
            <v>Honnali</v>
          </cell>
          <cell r="D73">
            <v>96.346213505382565</v>
          </cell>
          <cell r="E73">
            <v>113.39246919211637</v>
          </cell>
          <cell r="F73">
            <v>113.45345924944827</v>
          </cell>
          <cell r="G73">
            <v>109.79365577806526</v>
          </cell>
          <cell r="H73">
            <v>107.7712946319585</v>
          </cell>
          <cell r="I73">
            <v>102.43313507183284</v>
          </cell>
          <cell r="J73">
            <v>107.78516397755574</v>
          </cell>
          <cell r="K73">
            <v>146.81269524168474</v>
          </cell>
          <cell r="L73">
            <v>158.83115976562593</v>
          </cell>
          <cell r="M73">
            <v>162.5082063691876</v>
          </cell>
          <cell r="N73">
            <v>162.59527351367009</v>
          </cell>
          <cell r="O73">
            <v>159.15128139091178</v>
          </cell>
          <cell r="P73">
            <v>150.85640023139595</v>
          </cell>
          <cell r="Q73">
            <v>145.78399437187207</v>
          </cell>
          <cell r="R73">
            <v>132.82973411463513</v>
          </cell>
          <cell r="S73">
            <v>98.089773356477608</v>
          </cell>
          <cell r="T73">
            <v>120.53697217308778</v>
          </cell>
          <cell r="U73">
            <v>91.774761603148534</v>
          </cell>
          <cell r="V73">
            <v>62.019804180129583</v>
          </cell>
          <cell r="W73">
            <v>50.571720161021368</v>
          </cell>
          <cell r="X73">
            <v>61.882727083482422</v>
          </cell>
          <cell r="Y73">
            <v>58.107152612119279</v>
          </cell>
          <cell r="Z73">
            <v>104.07212583632401</v>
          </cell>
          <cell r="AA73">
            <v>130.89663522261839</v>
          </cell>
        </row>
        <row r="74">
          <cell r="C74" t="str">
            <v>Tallak</v>
          </cell>
          <cell r="D74">
            <v>24.270420196012402</v>
          </cell>
          <cell r="E74">
            <v>29.412381087374893</v>
          </cell>
          <cell r="F74">
            <v>33.866704253566652</v>
          </cell>
          <cell r="G74">
            <v>24.111547935575114</v>
          </cell>
          <cell r="H74">
            <v>37.784358277340033</v>
          </cell>
          <cell r="I74">
            <v>33.221557320594435</v>
          </cell>
          <cell r="J74">
            <v>48.44888683839627</v>
          </cell>
          <cell r="K74">
            <v>69.350748304773731</v>
          </cell>
          <cell r="L74">
            <v>77.415187442439844</v>
          </cell>
          <cell r="M74">
            <v>109.12299380915383</v>
          </cell>
          <cell r="N74">
            <v>94.053220595809165</v>
          </cell>
          <cell r="O74">
            <v>96.061430799693767</v>
          </cell>
          <cell r="P74">
            <v>98.299976924974132</v>
          </cell>
          <cell r="Q74">
            <v>96.004093854647451</v>
          </cell>
          <cell r="R74">
            <v>88.94848266605031</v>
          </cell>
          <cell r="S74">
            <v>79.747783216648457</v>
          </cell>
          <cell r="T74">
            <v>68.371811946919536</v>
          </cell>
          <cell r="U74">
            <v>50.659668404937989</v>
          </cell>
          <cell r="V74">
            <v>31.136473119003831</v>
          </cell>
          <cell r="W74">
            <v>30.936331606881787</v>
          </cell>
          <cell r="X74">
            <v>26.785060976432689</v>
          </cell>
          <cell r="Y74">
            <v>23.446745790855147</v>
          </cell>
          <cell r="Z74">
            <v>18.131546002645681</v>
          </cell>
          <cell r="AA74">
            <v>19.340188073577448</v>
          </cell>
        </row>
        <row r="75">
          <cell r="C75" t="str">
            <v>Neelagunda</v>
          </cell>
          <cell r="D75">
            <v>63.25018596536566</v>
          </cell>
          <cell r="E75">
            <v>67.338872489516206</v>
          </cell>
          <cell r="F75">
            <v>75.353416964185797</v>
          </cell>
          <cell r="G75">
            <v>72.334643806725339</v>
          </cell>
          <cell r="H75">
            <v>72.133774893103691</v>
          </cell>
          <cell r="I75">
            <v>80.285430191436546</v>
          </cell>
          <cell r="J75">
            <v>95.809034646716214</v>
          </cell>
          <cell r="K75">
            <v>95.712143859219893</v>
          </cell>
          <cell r="L75">
            <v>107.22103480399936</v>
          </cell>
          <cell r="M75">
            <v>96.274349430298244</v>
          </cell>
          <cell r="N75">
            <v>82.373408887832866</v>
          </cell>
          <cell r="O75">
            <v>73.234952193825933</v>
          </cell>
          <cell r="P75">
            <v>71.048498173496156</v>
          </cell>
          <cell r="Q75">
            <v>78.548804062893367</v>
          </cell>
          <cell r="R75">
            <v>76.792190035023438</v>
          </cell>
          <cell r="S75">
            <v>63.532400629263279</v>
          </cell>
          <cell r="T75">
            <v>63.307233284184761</v>
          </cell>
          <cell r="U75">
            <v>58.735847426015056</v>
          </cell>
          <cell r="V75">
            <v>51.387837749250231</v>
          </cell>
          <cell r="W75">
            <v>31.36011697135962</v>
          </cell>
          <cell r="X75">
            <v>29.094117957159646</v>
          </cell>
          <cell r="Y75">
            <v>29.053576306059639</v>
          </cell>
          <cell r="Z75">
            <v>29.629599565299042</v>
          </cell>
          <cell r="AA75">
            <v>27.328526625707266</v>
          </cell>
        </row>
        <row r="76">
          <cell r="C76" t="str">
            <v>Guttur</v>
          </cell>
          <cell r="D76">
            <v>14.709345573340851</v>
          </cell>
          <cell r="E76">
            <v>14.964193886559155</v>
          </cell>
          <cell r="F76">
            <v>15.240016914104991</v>
          </cell>
          <cell r="G76">
            <v>14.065069629085482</v>
          </cell>
          <cell r="H76">
            <v>16.888463169417136</v>
          </cell>
          <cell r="I76">
            <v>22.14770488039629</v>
          </cell>
          <cell r="J76">
            <v>26.129736721831694</v>
          </cell>
          <cell r="K76">
            <v>27.98363528087361</v>
          </cell>
          <cell r="L76">
            <v>30.005886605596835</v>
          </cell>
          <cell r="M76">
            <v>26.059222402185988</v>
          </cell>
          <cell r="N76">
            <v>17.888553721163703</v>
          </cell>
          <cell r="O76">
            <v>22.826478605867827</v>
          </cell>
          <cell r="P76">
            <v>17.713461188460684</v>
          </cell>
          <cell r="Q76">
            <v>17.649237456106906</v>
          </cell>
          <cell r="R76">
            <v>17.433902602545864</v>
          </cell>
          <cell r="S76">
            <v>15.152078811163209</v>
          </cell>
          <cell r="T76">
            <v>13.522425029501866</v>
          </cell>
          <cell r="U76">
            <v>9.5445752067274476</v>
          </cell>
          <cell r="V76">
            <v>7.8474037942204786</v>
          </cell>
          <cell r="W76">
            <v>9.323278018512319</v>
          </cell>
          <cell r="X76">
            <v>9.8519764511016774</v>
          </cell>
          <cell r="Y76">
            <v>10.194237300371803</v>
          </cell>
          <cell r="Z76">
            <v>8.8446565866564306</v>
          </cell>
          <cell r="AA76">
            <v>8.9693625848475129</v>
          </cell>
        </row>
        <row r="77">
          <cell r="D77">
            <v>587.51577777518924</v>
          </cell>
          <cell r="E77">
            <v>689.17852947891072</v>
          </cell>
          <cell r="F77">
            <v>723.61858088454085</v>
          </cell>
          <cell r="G77">
            <v>700.84232666071659</v>
          </cell>
          <cell r="H77">
            <v>687.24595293989159</v>
          </cell>
          <cell r="I77">
            <v>679.41160790737899</v>
          </cell>
          <cell r="J77">
            <v>749.81457001356193</v>
          </cell>
          <cell r="K77">
            <v>941.42626923901321</v>
          </cell>
          <cell r="L77">
            <v>985.11326118614795</v>
          </cell>
          <cell r="M77">
            <v>1022.6073190991152</v>
          </cell>
          <cell r="N77">
            <v>932.81738296150729</v>
          </cell>
          <cell r="O77">
            <v>938.67552578129801</v>
          </cell>
          <cell r="P77">
            <v>925.2525880858949</v>
          </cell>
          <cell r="Q77">
            <v>955.4831684341832</v>
          </cell>
          <cell r="R77">
            <v>888.03200144362427</v>
          </cell>
          <cell r="S77">
            <v>734.02517932043804</v>
          </cell>
          <cell r="T77">
            <v>725.67815368995321</v>
          </cell>
          <cell r="U77">
            <v>613.81407887161834</v>
          </cell>
          <cell r="V77">
            <v>489.07045582045049</v>
          </cell>
          <cell r="W77">
            <v>472.15340074356931</v>
          </cell>
          <cell r="X77">
            <v>520.52301830867532</v>
          </cell>
          <cell r="Y77">
            <v>540.63438482971799</v>
          </cell>
          <cell r="Z77">
            <v>606.21276244943169</v>
          </cell>
          <cell r="AA77">
            <v>630.74239452132372</v>
          </cell>
        </row>
        <row r="78">
          <cell r="D78">
            <v>1368.2142940802548</v>
          </cell>
          <cell r="E78">
            <v>1539.6220484197834</v>
          </cell>
          <cell r="F78">
            <v>1644.581269679969</v>
          </cell>
          <cell r="G78">
            <v>1615.3588947886012</v>
          </cell>
          <cell r="H78">
            <v>1575.6077401650793</v>
          </cell>
          <cell r="I78">
            <v>1602.6940551088992</v>
          </cell>
          <cell r="J78">
            <v>1779.7616924657611</v>
          </cell>
          <cell r="K78">
            <v>2113.0889116512431</v>
          </cell>
          <cell r="L78">
            <v>2179.6476069549581</v>
          </cell>
          <cell r="M78">
            <v>2188.3051045413445</v>
          </cell>
          <cell r="N78">
            <v>1961.9471079939192</v>
          </cell>
          <cell r="O78">
            <v>1987.1876281320806</v>
          </cell>
          <cell r="P78">
            <v>1969.5357422898528</v>
          </cell>
          <cell r="Q78">
            <v>2004.9824671633974</v>
          </cell>
          <cell r="R78">
            <v>1877.5838711034339</v>
          </cell>
          <cell r="S78">
            <v>1608.3931658049746</v>
          </cell>
          <cell r="T78">
            <v>1545.7600536532827</v>
          </cell>
          <cell r="U78">
            <v>1333.9400415843238</v>
          </cell>
          <cell r="V78">
            <v>915.86796540289322</v>
          </cell>
          <cell r="W78">
            <v>895.09119449244633</v>
          </cell>
          <cell r="X78">
            <v>995.26513354613758</v>
          </cell>
          <cell r="Y78">
            <v>1062.0696227437356</v>
          </cell>
          <cell r="Z78">
            <v>1407.9956231241481</v>
          </cell>
          <cell r="AA78">
            <v>1478.7535830315396</v>
          </cell>
        </row>
        <row r="79">
          <cell r="C79" t="str">
            <v>Harohalli</v>
          </cell>
          <cell r="D79">
            <v>36.5</v>
          </cell>
          <cell r="E79">
            <v>35.5</v>
          </cell>
          <cell r="F79">
            <v>35.5</v>
          </cell>
          <cell r="G79">
            <v>35.5</v>
          </cell>
          <cell r="H79">
            <v>36</v>
          </cell>
          <cell r="I79">
            <v>35</v>
          </cell>
          <cell r="J79">
            <v>35</v>
          </cell>
          <cell r="K79">
            <v>34.5</v>
          </cell>
          <cell r="L79">
            <v>35.5</v>
          </cell>
          <cell r="M79">
            <v>34.5</v>
          </cell>
          <cell r="N79">
            <v>35.5</v>
          </cell>
          <cell r="O79">
            <v>35.5</v>
          </cell>
          <cell r="P79">
            <v>36</v>
          </cell>
          <cell r="Q79">
            <v>37</v>
          </cell>
          <cell r="R79">
            <v>35.5</v>
          </cell>
          <cell r="S79">
            <v>37</v>
          </cell>
          <cell r="T79">
            <v>36.5</v>
          </cell>
          <cell r="U79">
            <v>38.5</v>
          </cell>
          <cell r="V79">
            <v>36.5</v>
          </cell>
          <cell r="W79">
            <v>36</v>
          </cell>
          <cell r="X79">
            <v>34.5</v>
          </cell>
          <cell r="Y79">
            <v>34.5</v>
          </cell>
          <cell r="Z79">
            <v>36</v>
          </cell>
          <cell r="AA79">
            <v>35.5</v>
          </cell>
        </row>
        <row r="80">
          <cell r="C80" t="str">
            <v>Tataguni</v>
          </cell>
          <cell r="D80">
            <v>36</v>
          </cell>
          <cell r="E80">
            <v>35.5</v>
          </cell>
          <cell r="F80">
            <v>35.5</v>
          </cell>
          <cell r="G80">
            <v>35.5</v>
          </cell>
          <cell r="H80">
            <v>34</v>
          </cell>
          <cell r="I80">
            <v>35.5</v>
          </cell>
          <cell r="J80">
            <v>34.5</v>
          </cell>
          <cell r="K80">
            <v>35.5</v>
          </cell>
          <cell r="L80">
            <v>35.5</v>
          </cell>
          <cell r="M80">
            <v>35.5</v>
          </cell>
          <cell r="N80">
            <v>34.5</v>
          </cell>
          <cell r="O80">
            <v>35</v>
          </cell>
          <cell r="P80">
            <v>36.5</v>
          </cell>
          <cell r="Q80">
            <v>35.5</v>
          </cell>
          <cell r="R80">
            <v>34.5</v>
          </cell>
          <cell r="S80">
            <v>36</v>
          </cell>
          <cell r="T80">
            <v>34.200000000000003</v>
          </cell>
          <cell r="U80">
            <v>36</v>
          </cell>
          <cell r="V80">
            <v>36.5</v>
          </cell>
          <cell r="W80">
            <v>36.5</v>
          </cell>
          <cell r="X80">
            <v>36</v>
          </cell>
          <cell r="Y80">
            <v>36</v>
          </cell>
          <cell r="Z80">
            <v>36</v>
          </cell>
          <cell r="AA80">
            <v>36</v>
          </cell>
        </row>
        <row r="81">
          <cell r="C81" t="str">
            <v>CPRI</v>
          </cell>
          <cell r="D81">
            <v>5</v>
          </cell>
          <cell r="E81">
            <v>5</v>
          </cell>
          <cell r="F81">
            <v>5</v>
          </cell>
          <cell r="G81">
            <v>5</v>
          </cell>
          <cell r="H81">
            <v>5</v>
          </cell>
          <cell r="I81">
            <v>5</v>
          </cell>
          <cell r="J81">
            <v>5</v>
          </cell>
          <cell r="K81">
            <v>5</v>
          </cell>
          <cell r="L81">
            <v>5</v>
          </cell>
          <cell r="M81">
            <v>5</v>
          </cell>
          <cell r="N81">
            <v>5</v>
          </cell>
          <cell r="O81">
            <v>5</v>
          </cell>
          <cell r="P81">
            <v>5</v>
          </cell>
          <cell r="Q81">
            <v>5</v>
          </cell>
          <cell r="R81">
            <v>5</v>
          </cell>
          <cell r="S81">
            <v>5</v>
          </cell>
          <cell r="T81">
            <v>5</v>
          </cell>
          <cell r="U81">
            <v>5</v>
          </cell>
          <cell r="V81">
            <v>5</v>
          </cell>
          <cell r="W81">
            <v>5</v>
          </cell>
          <cell r="X81">
            <v>5</v>
          </cell>
          <cell r="Y81">
            <v>5</v>
          </cell>
          <cell r="Z81">
            <v>5</v>
          </cell>
          <cell r="AA81">
            <v>5</v>
          </cell>
        </row>
        <row r="82">
          <cell r="C82" t="str">
            <v>ITPL</v>
          </cell>
          <cell r="D82">
            <v>5</v>
          </cell>
          <cell r="E82">
            <v>5</v>
          </cell>
          <cell r="F82">
            <v>5</v>
          </cell>
          <cell r="G82">
            <v>5</v>
          </cell>
          <cell r="H82">
            <v>5</v>
          </cell>
          <cell r="I82">
            <v>5</v>
          </cell>
          <cell r="J82">
            <v>5</v>
          </cell>
          <cell r="K82">
            <v>5</v>
          </cell>
          <cell r="L82">
            <v>5</v>
          </cell>
          <cell r="M82">
            <v>5</v>
          </cell>
          <cell r="N82">
            <v>5</v>
          </cell>
          <cell r="O82">
            <v>5</v>
          </cell>
          <cell r="P82">
            <v>5</v>
          </cell>
          <cell r="Q82">
            <v>5</v>
          </cell>
          <cell r="R82">
            <v>5</v>
          </cell>
          <cell r="S82">
            <v>5</v>
          </cell>
          <cell r="T82">
            <v>5</v>
          </cell>
          <cell r="U82">
            <v>5</v>
          </cell>
          <cell r="V82">
            <v>5</v>
          </cell>
          <cell r="W82">
            <v>5</v>
          </cell>
          <cell r="X82">
            <v>5</v>
          </cell>
          <cell r="Y82">
            <v>5</v>
          </cell>
          <cell r="Z82">
            <v>5</v>
          </cell>
          <cell r="AA82">
            <v>5</v>
          </cell>
        </row>
        <row r="83">
          <cell r="C83" t="str">
            <v>Railway</v>
          </cell>
          <cell r="D83">
            <v>24</v>
          </cell>
          <cell r="E83">
            <v>14</v>
          </cell>
          <cell r="F83">
            <v>15.5</v>
          </cell>
          <cell r="G83">
            <v>6</v>
          </cell>
          <cell r="H83">
            <v>18</v>
          </cell>
          <cell r="I83">
            <v>32.5</v>
          </cell>
          <cell r="J83">
            <v>28</v>
          </cell>
          <cell r="K83">
            <v>46</v>
          </cell>
          <cell r="L83">
            <v>50</v>
          </cell>
          <cell r="M83">
            <v>25</v>
          </cell>
          <cell r="N83">
            <v>45</v>
          </cell>
          <cell r="O83">
            <v>21.5</v>
          </cell>
          <cell r="P83">
            <v>37.5</v>
          </cell>
          <cell r="Q83">
            <v>27.5</v>
          </cell>
          <cell r="R83">
            <v>13.5</v>
          </cell>
          <cell r="S83">
            <v>71</v>
          </cell>
          <cell r="T83">
            <v>26.5</v>
          </cell>
          <cell r="U83">
            <v>38</v>
          </cell>
          <cell r="V83">
            <v>66.5</v>
          </cell>
          <cell r="W83">
            <v>31.5</v>
          </cell>
          <cell r="X83">
            <v>55.5</v>
          </cell>
          <cell r="Y83">
            <v>45</v>
          </cell>
          <cell r="Z83">
            <v>17</v>
          </cell>
          <cell r="AA83">
            <v>3.5</v>
          </cell>
        </row>
        <row r="84">
          <cell r="C84" t="str">
            <v>Toyota</v>
          </cell>
          <cell r="D84">
            <v>4.5</v>
          </cell>
          <cell r="E84">
            <v>4</v>
          </cell>
          <cell r="F84">
            <v>3.5</v>
          </cell>
          <cell r="G84">
            <v>4</v>
          </cell>
          <cell r="H84">
            <v>3.5</v>
          </cell>
          <cell r="I84">
            <v>5</v>
          </cell>
          <cell r="J84">
            <v>8</v>
          </cell>
          <cell r="K84">
            <v>8.5</v>
          </cell>
          <cell r="L84">
            <v>8</v>
          </cell>
          <cell r="M84">
            <v>8.5</v>
          </cell>
          <cell r="N84">
            <v>8</v>
          </cell>
          <cell r="O84">
            <v>8</v>
          </cell>
          <cell r="P84">
            <v>6.5</v>
          </cell>
          <cell r="Q84">
            <v>8</v>
          </cell>
          <cell r="R84">
            <v>8.5</v>
          </cell>
          <cell r="S84">
            <v>8</v>
          </cell>
          <cell r="T84">
            <v>9</v>
          </cell>
          <cell r="U84">
            <v>8</v>
          </cell>
          <cell r="V84">
            <v>10</v>
          </cell>
          <cell r="W84">
            <v>9</v>
          </cell>
          <cell r="X84">
            <v>7.5</v>
          </cell>
          <cell r="Y84">
            <v>9</v>
          </cell>
          <cell r="Z84">
            <v>8</v>
          </cell>
          <cell r="AA84">
            <v>8.5</v>
          </cell>
        </row>
        <row r="85">
          <cell r="D85">
            <v>111</v>
          </cell>
          <cell r="E85">
            <v>99</v>
          </cell>
          <cell r="F85">
            <v>100</v>
          </cell>
          <cell r="G85">
            <v>91</v>
          </cell>
          <cell r="H85">
            <v>101.5</v>
          </cell>
          <cell r="I85">
            <v>118</v>
          </cell>
          <cell r="J85">
            <v>115.5</v>
          </cell>
          <cell r="K85">
            <v>134.5</v>
          </cell>
          <cell r="L85">
            <v>139</v>
          </cell>
          <cell r="M85">
            <v>113.5</v>
          </cell>
          <cell r="N85">
            <v>133</v>
          </cell>
          <cell r="O85">
            <v>110</v>
          </cell>
          <cell r="P85">
            <v>126.5</v>
          </cell>
          <cell r="Q85">
            <v>118</v>
          </cell>
          <cell r="R85">
            <v>102</v>
          </cell>
          <cell r="S85">
            <v>162</v>
          </cell>
          <cell r="T85">
            <v>116.2</v>
          </cell>
          <cell r="U85">
            <v>130.5</v>
          </cell>
          <cell r="V85">
            <v>159.5</v>
          </cell>
          <cell r="W85">
            <v>123</v>
          </cell>
          <cell r="X85">
            <v>143.5</v>
          </cell>
          <cell r="Y85">
            <v>134.5</v>
          </cell>
          <cell r="Z85">
            <v>107</v>
          </cell>
          <cell r="AA85">
            <v>93.5</v>
          </cell>
        </row>
        <row r="86">
          <cell r="D86">
            <v>5437.9049608390605</v>
          </cell>
          <cell r="E86">
            <v>5541.0279595544671</v>
          </cell>
          <cell r="F86">
            <v>5629.3642329327358</v>
          </cell>
          <cell r="G86">
            <v>5612.4537960240687</v>
          </cell>
          <cell r="H86">
            <v>5570.7946461186848</v>
          </cell>
          <cell r="I86">
            <v>5678.2116350024171</v>
          </cell>
          <cell r="J86">
            <v>5919.8125670511363</v>
          </cell>
          <cell r="K86">
            <v>6716.7916076337106</v>
          </cell>
          <cell r="L86">
            <v>7071.2933029272972</v>
          </cell>
          <cell r="M86">
            <v>7627.0490277884091</v>
          </cell>
          <cell r="N86">
            <v>7616.6737867779793</v>
          </cell>
          <cell r="O86">
            <v>7770.3259875764725</v>
          </cell>
          <cell r="P86">
            <v>7774.9755516391906</v>
          </cell>
          <cell r="Q86">
            <v>7644.4484682690254</v>
          </cell>
          <cell r="R86">
            <v>7294.3636679731853</v>
          </cell>
          <cell r="S86">
            <v>6898.3402173887553</v>
          </cell>
          <cell r="T86">
            <v>6677.4426632787345</v>
          </cell>
          <cell r="U86">
            <v>6267.7779522275014</v>
          </cell>
          <cell r="V86">
            <v>5640.5785588234485</v>
          </cell>
          <cell r="W86">
            <v>5684.8394587096</v>
          </cell>
          <cell r="X86">
            <v>5691.7957324695726</v>
          </cell>
          <cell r="Y86">
            <v>5722.9859133222999</v>
          </cell>
          <cell r="Z86">
            <v>5679.7859600982392</v>
          </cell>
          <cell r="AA86">
            <v>5563.2397662327112</v>
          </cell>
        </row>
        <row r="87">
          <cell r="D87">
            <v>3437.8513354478869</v>
          </cell>
          <cell r="E87">
            <v>3437.8513354478869</v>
          </cell>
          <cell r="F87">
            <v>3437.8513354478869</v>
          </cell>
          <cell r="G87">
            <v>3437.8513354478869</v>
          </cell>
          <cell r="H87">
            <v>3437.8513354478869</v>
          </cell>
          <cell r="I87">
            <v>3761.356335447887</v>
          </cell>
          <cell r="J87">
            <v>3858.407835447887</v>
          </cell>
          <cell r="K87">
            <v>3858.407835447887</v>
          </cell>
          <cell r="L87">
            <v>3858.407835447887</v>
          </cell>
          <cell r="M87">
            <v>3867.6508354478874</v>
          </cell>
          <cell r="N87">
            <v>3877.8181354478875</v>
          </cell>
          <cell r="O87">
            <v>3877.8181354478875</v>
          </cell>
          <cell r="P87">
            <v>3745.1810854478872</v>
          </cell>
          <cell r="Q87">
            <v>3745.1810854478872</v>
          </cell>
          <cell r="R87">
            <v>3746.5675354478876</v>
          </cell>
          <cell r="S87">
            <v>3747.4918354478868</v>
          </cell>
          <cell r="T87">
            <v>3747.4918354478868</v>
          </cell>
          <cell r="U87">
            <v>3747.4918354478868</v>
          </cell>
          <cell r="V87">
            <v>3947.1406354478868</v>
          </cell>
          <cell r="W87">
            <v>3956.3836354478872</v>
          </cell>
          <cell r="X87">
            <v>3956.3836354478872</v>
          </cell>
          <cell r="Y87">
            <v>3956.3836354478872</v>
          </cell>
          <cell r="Z87">
            <v>3816.8143354478871</v>
          </cell>
          <cell r="AA87">
            <v>3484.0663354478875</v>
          </cell>
        </row>
        <row r="88">
          <cell r="D88">
            <v>3532.7054303422988</v>
          </cell>
          <cell r="E88">
            <v>3532.7054303422988</v>
          </cell>
          <cell r="F88">
            <v>3532.7054303422988</v>
          </cell>
          <cell r="G88">
            <v>3532.7054303422988</v>
          </cell>
          <cell r="H88">
            <v>3532.7054303422988</v>
          </cell>
          <cell r="I88">
            <v>3579.3884303422988</v>
          </cell>
          <cell r="J88">
            <v>3714.7691303422989</v>
          </cell>
          <cell r="K88">
            <v>3714.7691303422989</v>
          </cell>
          <cell r="L88">
            <v>3714.7691303422989</v>
          </cell>
          <cell r="M88">
            <v>3714.7691303422989</v>
          </cell>
          <cell r="N88">
            <v>3672.7544303422983</v>
          </cell>
          <cell r="O88">
            <v>3668.0861303422989</v>
          </cell>
          <cell r="P88">
            <v>3539.7078803422987</v>
          </cell>
          <cell r="Q88">
            <v>3539.7078803422987</v>
          </cell>
          <cell r="R88">
            <v>3541.1083703422987</v>
          </cell>
          <cell r="S88">
            <v>3542.0420303422989</v>
          </cell>
          <cell r="T88">
            <v>3542.0420303422989</v>
          </cell>
          <cell r="U88">
            <v>3542.0420303422989</v>
          </cell>
          <cell r="V88">
            <v>3719.4374303422983</v>
          </cell>
          <cell r="W88">
            <v>3728.7740303422984</v>
          </cell>
          <cell r="X88">
            <v>3728.7740303422984</v>
          </cell>
          <cell r="Y88">
            <v>3728.7740303422984</v>
          </cell>
          <cell r="Z88">
            <v>3668.0861303422989</v>
          </cell>
          <cell r="AA88">
            <v>3532.7054303422988</v>
          </cell>
        </row>
        <row r="89">
          <cell r="D89">
            <v>3532.7054303422988</v>
          </cell>
          <cell r="E89">
            <v>3532.7054303422988</v>
          </cell>
          <cell r="F89">
            <v>3532.7054303422988</v>
          </cell>
          <cell r="G89">
            <v>3532.7054303422988</v>
          </cell>
          <cell r="H89">
            <v>3532.7054303422988</v>
          </cell>
          <cell r="I89">
            <v>3579.3884303422988</v>
          </cell>
          <cell r="J89">
            <v>3714.7691303422989</v>
          </cell>
          <cell r="K89">
            <v>3714.7691303422989</v>
          </cell>
          <cell r="L89">
            <v>3714.7691303422989</v>
          </cell>
          <cell r="M89">
            <v>3714.7691303422989</v>
          </cell>
          <cell r="N89">
            <v>3672.7544303422983</v>
          </cell>
          <cell r="O89">
            <v>3668.0861303422989</v>
          </cell>
          <cell r="P89">
            <v>3539.7078803422987</v>
          </cell>
          <cell r="Q89">
            <v>3539.7078803422987</v>
          </cell>
          <cell r="R89">
            <v>3541.1083703422987</v>
          </cell>
          <cell r="S89">
            <v>3542.0420303422989</v>
          </cell>
          <cell r="T89">
            <v>3542.0420303422989</v>
          </cell>
          <cell r="U89">
            <v>3542.0420303422989</v>
          </cell>
          <cell r="V89">
            <v>3719.4374303422983</v>
          </cell>
          <cell r="W89">
            <v>3728.7740303422984</v>
          </cell>
          <cell r="X89">
            <v>3728.7740303422984</v>
          </cell>
          <cell r="Y89">
            <v>3728.7740303422984</v>
          </cell>
          <cell r="Z89">
            <v>3668.0861303422989</v>
          </cell>
          <cell r="AA89">
            <v>3532.7054303422988</v>
          </cell>
        </row>
        <row r="90">
          <cell r="D90">
            <v>1944.2486747828891</v>
          </cell>
          <cell r="E90">
            <v>2004.9393695818799</v>
          </cell>
          <cell r="F90">
            <v>2088.9198704171567</v>
          </cell>
          <cell r="G90">
            <v>2139.4854521087245</v>
          </cell>
          <cell r="H90">
            <v>2104.8463934723022</v>
          </cell>
          <cell r="I90">
            <v>2031.8561993480598</v>
          </cell>
          <cell r="J90">
            <v>1891.328822979342</v>
          </cell>
          <cell r="K90">
            <v>1189.0515264797418</v>
          </cell>
          <cell r="L90">
            <v>943.504889600963</v>
          </cell>
          <cell r="M90">
            <v>962.39324856968233</v>
          </cell>
          <cell r="N90">
            <v>1016.9793540596256</v>
          </cell>
          <cell r="O90">
            <v>1079.8750786082237</v>
          </cell>
          <cell r="P90">
            <v>1055.5238161444208</v>
          </cell>
          <cell r="Q90">
            <v>1133.6110998940881</v>
          </cell>
          <cell r="R90">
            <v>1236.950884221359</v>
          </cell>
          <cell r="S90">
            <v>1261.3843296643345</v>
          </cell>
          <cell r="T90">
            <v>1284.546193653312</v>
          </cell>
          <cell r="U90">
            <v>1199.949960450409</v>
          </cell>
          <cell r="V90">
            <v>1281.1484649286704</v>
          </cell>
          <cell r="W90">
            <v>1123.3473970469313</v>
          </cell>
          <cell r="X90">
            <v>1271.6929520598892</v>
          </cell>
          <cell r="Y90">
            <v>1418.2114764741018</v>
          </cell>
          <cell r="Z90">
            <v>1625.8581832875821</v>
          </cell>
          <cell r="AA90">
            <v>1759.3731278261962</v>
          </cell>
        </row>
        <row r="92">
          <cell r="D92">
            <v>-743.31595997985914</v>
          </cell>
          <cell r="E92">
            <v>-793.57944493500872</v>
          </cell>
          <cell r="F92">
            <v>-904.93741635840752</v>
          </cell>
          <cell r="G92">
            <v>-975.68569171911486</v>
          </cell>
          <cell r="H92">
            <v>-932.1470516601089</v>
          </cell>
          <cell r="I92">
            <v>-848.27381011898115</v>
          </cell>
          <cell r="J92">
            <v>-666.07280067886768</v>
          </cell>
          <cell r="K92">
            <v>232.6426737448669</v>
          </cell>
          <cell r="L92">
            <v>607.61323065678607</v>
          </cell>
          <cell r="M92">
            <v>729.954019343254</v>
          </cell>
          <cell r="N92">
            <v>862.37039207125235</v>
          </cell>
          <cell r="O92">
            <v>729.32011708934533</v>
          </cell>
          <cell r="P92">
            <v>649.97640888694013</v>
          </cell>
          <cell r="Q92">
            <v>505.01036777347872</v>
          </cell>
          <cell r="R92">
            <v>417.1669891582028</v>
          </cell>
          <cell r="S92">
            <v>344.24551989046722</v>
          </cell>
          <cell r="T92">
            <v>282.02065845290417</v>
          </cell>
          <cell r="U92">
            <v>176.4265509799352</v>
          </cell>
          <cell r="V92">
            <v>85.963556883426008</v>
          </cell>
          <cell r="W92">
            <v>367.75122713144037</v>
          </cell>
          <cell r="X92">
            <v>186.03453260601009</v>
          </cell>
          <cell r="Y92">
            <v>-23.726632537100159</v>
          </cell>
          <cell r="Z92">
            <v>-312.7934141243104</v>
          </cell>
          <cell r="AA92">
            <v>-509.70032717748063</v>
          </cell>
        </row>
        <row r="95">
          <cell r="D95">
            <v>3532.7054303422988</v>
          </cell>
        </row>
        <row r="97">
          <cell r="D97">
            <v>3193.8817387408312</v>
          </cell>
          <cell r="E97">
            <v>3193.8817387408312</v>
          </cell>
          <cell r="F97">
            <v>3193.8817387408312</v>
          </cell>
          <cell r="G97">
            <v>3193.8817387408312</v>
          </cell>
          <cell r="H97">
            <v>3193.8817387408312</v>
          </cell>
          <cell r="I97">
            <v>3333.9307387408317</v>
          </cell>
          <cell r="J97">
            <v>3679.3849387408313</v>
          </cell>
          <cell r="K97">
            <v>3679.3849387408313</v>
          </cell>
          <cell r="L97">
            <v>3679.3849387408313</v>
          </cell>
          <cell r="M97">
            <v>3679.3849387408313</v>
          </cell>
          <cell r="N97">
            <v>3637.3702387408316</v>
          </cell>
          <cell r="O97">
            <v>3632.7019387408313</v>
          </cell>
          <cell r="P97">
            <v>3457.640688740832</v>
          </cell>
          <cell r="Q97">
            <v>3457.640688740832</v>
          </cell>
          <cell r="R97">
            <v>3459.0411787408316</v>
          </cell>
          <cell r="S97">
            <v>3459.9748387408313</v>
          </cell>
          <cell r="T97">
            <v>3459.9748387408313</v>
          </cell>
          <cell r="U97">
            <v>3459.9748387408313</v>
          </cell>
          <cell r="V97">
            <v>3707.3947387408316</v>
          </cell>
          <cell r="W97">
            <v>3716.7313387408317</v>
          </cell>
          <cell r="X97">
            <v>3716.7313387408317</v>
          </cell>
          <cell r="Y97">
            <v>3716.7313387408317</v>
          </cell>
          <cell r="Z97">
            <v>3469.3114387408314</v>
          </cell>
          <cell r="AA97">
            <v>3193.8817387408312</v>
          </cell>
        </row>
        <row r="99">
          <cell r="D99">
            <v>404.4922683783916</v>
          </cell>
          <cell r="E99">
            <v>454.75575333354118</v>
          </cell>
          <cell r="F99">
            <v>566.11372475693997</v>
          </cell>
          <cell r="G99">
            <v>636.86200011764731</v>
          </cell>
          <cell r="H99">
            <v>593.32336005864136</v>
          </cell>
          <cell r="I99">
            <v>602.81611851751404</v>
          </cell>
          <cell r="J99">
            <v>630.68860907740009</v>
          </cell>
          <cell r="K99">
            <v>-268.02686534633449</v>
          </cell>
          <cell r="L99">
            <v>-642.99742225825366</v>
          </cell>
          <cell r="M99">
            <v>-765.3382109447216</v>
          </cell>
          <cell r="N99">
            <v>-897.75458367271904</v>
          </cell>
          <cell r="O99">
            <v>-764.70430869081292</v>
          </cell>
          <cell r="P99">
            <v>-732.04360048840681</v>
          </cell>
          <cell r="Q99">
            <v>-587.07755937494539</v>
          </cell>
          <cell r="R99">
            <v>-499.23418075966993</v>
          </cell>
          <cell r="S99">
            <v>-426.31271149193481</v>
          </cell>
          <cell r="T99">
            <v>-364.08785005437176</v>
          </cell>
          <cell r="U99">
            <v>-258.49374258140278</v>
          </cell>
          <cell r="V99">
            <v>-98.006248484892694</v>
          </cell>
          <cell r="W99">
            <v>-379.79391873290706</v>
          </cell>
          <cell r="X99">
            <v>-198.07722420747677</v>
          </cell>
          <cell r="Y99">
            <v>11.683940935633473</v>
          </cell>
          <cell r="Z99">
            <v>114.01872252284284</v>
          </cell>
          <cell r="AA99">
            <v>170.87663557601309</v>
          </cell>
        </row>
        <row r="101">
          <cell r="D101">
            <v>-648.46186508544724</v>
          </cell>
          <cell r="E101">
            <v>-698.72535004059682</v>
          </cell>
          <cell r="F101">
            <v>-810.08332146399562</v>
          </cell>
          <cell r="G101">
            <v>-880.83159682470296</v>
          </cell>
          <cell r="H101">
            <v>-837.292956765697</v>
          </cell>
          <cell r="I101">
            <v>-1030.2417152245694</v>
          </cell>
          <cell r="J101">
            <v>-809.71150578445577</v>
          </cell>
          <cell r="K101">
            <v>89.00396863927881</v>
          </cell>
          <cell r="L101">
            <v>463.97452555119798</v>
          </cell>
          <cell r="M101">
            <v>577.07231423766552</v>
          </cell>
          <cell r="N101">
            <v>657.30668696566318</v>
          </cell>
          <cell r="O101">
            <v>519.58811198375679</v>
          </cell>
          <cell r="P101">
            <v>444.50320378135166</v>
          </cell>
          <cell r="Q101">
            <v>299.53716266789024</v>
          </cell>
          <cell r="R101">
            <v>211.70782405261389</v>
          </cell>
          <cell r="S101">
            <v>138.79571478487924</v>
          </cell>
          <cell r="T101">
            <v>76.570853347316188</v>
          </cell>
          <cell r="U101">
            <v>-29.023254125652784</v>
          </cell>
          <cell r="V101">
            <v>-141.73964822216249</v>
          </cell>
          <cell r="W101">
            <v>140.14162202585158</v>
          </cell>
          <cell r="X101">
            <v>-41.57507249957871</v>
          </cell>
          <cell r="Y101">
            <v>-251.33623764268896</v>
          </cell>
          <cell r="Z101">
            <v>-461.52161922989853</v>
          </cell>
          <cell r="AA101">
            <v>-461.06123228306933</v>
          </cell>
        </row>
      </sheetData>
      <sheetData sheetId="3" refreshError="1">
        <row r="3">
          <cell r="B3" t="str">
            <v>Stations</v>
          </cell>
          <cell r="C3">
            <v>0</v>
          </cell>
          <cell r="D3">
            <v>4.1666666666666664E-2</v>
          </cell>
          <cell r="E3">
            <v>8.3333333333333329E-2</v>
          </cell>
          <cell r="F3">
            <v>0.125</v>
          </cell>
          <cell r="G3">
            <v>0.16666666666666666</v>
          </cell>
          <cell r="H3">
            <v>0.20833333333333334</v>
          </cell>
          <cell r="I3">
            <v>0.25</v>
          </cell>
          <cell r="J3">
            <v>0.29166666666666669</v>
          </cell>
          <cell r="K3">
            <v>0.33333333333333331</v>
          </cell>
          <cell r="L3">
            <v>0.375</v>
          </cell>
          <cell r="M3">
            <v>0.41666666666666669</v>
          </cell>
          <cell r="N3">
            <v>0.45833333333333331</v>
          </cell>
          <cell r="O3">
            <v>0.5</v>
          </cell>
          <cell r="P3">
            <v>0.54166666666666663</v>
          </cell>
          <cell r="Q3">
            <v>0.58333333333333337</v>
          </cell>
          <cell r="R3">
            <v>0.625</v>
          </cell>
          <cell r="S3">
            <v>0.66666666666666663</v>
          </cell>
          <cell r="T3">
            <v>0.70833333333333337</v>
          </cell>
          <cell r="U3">
            <v>0.75</v>
          </cell>
          <cell r="V3">
            <v>0.79166666666666663</v>
          </cell>
          <cell r="W3">
            <v>0.83333333333333337</v>
          </cell>
          <cell r="X3">
            <v>0.875</v>
          </cell>
          <cell r="Y3">
            <v>0.91666666666666663</v>
          </cell>
          <cell r="Z3">
            <v>0.95833333333333337</v>
          </cell>
        </row>
        <row r="4">
          <cell r="B4" t="str">
            <v>BMAZ</v>
          </cell>
        </row>
        <row r="5">
          <cell r="B5" t="str">
            <v>A Station</v>
          </cell>
          <cell r="C5">
            <v>60</v>
          </cell>
          <cell r="D5">
            <v>56</v>
          </cell>
          <cell r="E5">
            <v>54</v>
          </cell>
          <cell r="F5">
            <v>53</v>
          </cell>
          <cell r="G5">
            <v>53</v>
          </cell>
          <cell r="H5">
            <v>53</v>
          </cell>
          <cell r="I5">
            <v>54</v>
          </cell>
          <cell r="J5">
            <v>57</v>
          </cell>
          <cell r="K5">
            <v>66</v>
          </cell>
          <cell r="L5">
            <v>79</v>
          </cell>
          <cell r="M5">
            <v>92</v>
          </cell>
          <cell r="N5">
            <v>103</v>
          </cell>
          <cell r="O5">
            <v>107</v>
          </cell>
          <cell r="P5">
            <v>110</v>
          </cell>
          <cell r="Q5">
            <v>108</v>
          </cell>
          <cell r="R5">
            <v>107</v>
          </cell>
          <cell r="S5">
            <v>107</v>
          </cell>
          <cell r="T5">
            <v>105</v>
          </cell>
          <cell r="U5">
            <v>100</v>
          </cell>
          <cell r="V5">
            <v>101</v>
          </cell>
          <cell r="W5">
            <v>90</v>
          </cell>
          <cell r="X5">
            <v>81</v>
          </cell>
          <cell r="Y5">
            <v>70</v>
          </cell>
          <cell r="Z5">
            <v>65</v>
          </cell>
        </row>
        <row r="6">
          <cell r="B6" t="str">
            <v>EDC</v>
          </cell>
          <cell r="C6">
            <v>86</v>
          </cell>
          <cell r="D6">
            <v>81</v>
          </cell>
          <cell r="E6">
            <v>76</v>
          </cell>
          <cell r="F6">
            <v>74</v>
          </cell>
          <cell r="G6">
            <v>73</v>
          </cell>
          <cell r="H6">
            <v>72</v>
          </cell>
          <cell r="I6">
            <v>75</v>
          </cell>
          <cell r="J6">
            <v>82</v>
          </cell>
          <cell r="K6">
            <v>98</v>
          </cell>
          <cell r="L6">
            <v>117</v>
          </cell>
          <cell r="M6">
            <v>131</v>
          </cell>
          <cell r="N6">
            <v>145</v>
          </cell>
          <cell r="O6">
            <v>149</v>
          </cell>
          <cell r="P6">
            <v>149</v>
          </cell>
          <cell r="Q6">
            <v>149</v>
          </cell>
          <cell r="R6">
            <v>149</v>
          </cell>
          <cell r="S6">
            <v>145</v>
          </cell>
          <cell r="T6">
            <v>141</v>
          </cell>
          <cell r="U6">
            <v>137</v>
          </cell>
          <cell r="V6">
            <v>134</v>
          </cell>
          <cell r="W6">
            <v>119</v>
          </cell>
          <cell r="X6">
            <v>111</v>
          </cell>
          <cell r="Y6">
            <v>99</v>
          </cell>
          <cell r="Z6">
            <v>91</v>
          </cell>
        </row>
        <row r="7">
          <cell r="B7" t="str">
            <v>EPIP</v>
          </cell>
          <cell r="C7">
            <v>130</v>
          </cell>
          <cell r="D7">
            <v>120</v>
          </cell>
          <cell r="E7">
            <v>113</v>
          </cell>
          <cell r="F7">
            <v>111</v>
          </cell>
          <cell r="G7">
            <v>110</v>
          </cell>
          <cell r="H7">
            <v>112</v>
          </cell>
          <cell r="I7">
            <v>125</v>
          </cell>
          <cell r="J7">
            <v>130</v>
          </cell>
          <cell r="K7">
            <v>149</v>
          </cell>
          <cell r="L7">
            <v>159</v>
          </cell>
          <cell r="M7">
            <v>152</v>
          </cell>
          <cell r="N7">
            <v>160</v>
          </cell>
          <cell r="O7">
            <v>154</v>
          </cell>
          <cell r="P7">
            <v>154</v>
          </cell>
          <cell r="Q7">
            <v>149</v>
          </cell>
          <cell r="R7">
            <v>152</v>
          </cell>
          <cell r="S7">
            <v>153</v>
          </cell>
          <cell r="T7">
            <v>155</v>
          </cell>
          <cell r="U7">
            <v>151</v>
          </cell>
          <cell r="V7">
            <v>152</v>
          </cell>
          <cell r="W7">
            <v>153</v>
          </cell>
          <cell r="X7">
            <v>146</v>
          </cell>
          <cell r="Y7">
            <v>141</v>
          </cell>
          <cell r="Z7">
            <v>134</v>
          </cell>
        </row>
        <row r="8">
          <cell r="B8" t="str">
            <v>Hebbal</v>
          </cell>
          <cell r="C8">
            <v>111</v>
          </cell>
          <cell r="D8">
            <v>108</v>
          </cell>
          <cell r="E8">
            <v>103</v>
          </cell>
          <cell r="F8">
            <v>98</v>
          </cell>
          <cell r="G8">
            <v>96</v>
          </cell>
          <cell r="H8">
            <v>94</v>
          </cell>
          <cell r="I8">
            <v>101</v>
          </cell>
          <cell r="J8">
            <v>110</v>
          </cell>
          <cell r="K8">
            <v>118</v>
          </cell>
          <cell r="L8">
            <v>130</v>
          </cell>
          <cell r="M8">
            <v>136</v>
          </cell>
          <cell r="N8">
            <v>141</v>
          </cell>
          <cell r="O8">
            <v>142</v>
          </cell>
          <cell r="P8">
            <v>141</v>
          </cell>
          <cell r="Q8">
            <v>139</v>
          </cell>
          <cell r="R8">
            <v>141</v>
          </cell>
          <cell r="S8">
            <v>140</v>
          </cell>
          <cell r="T8">
            <v>140</v>
          </cell>
          <cell r="U8">
            <v>137</v>
          </cell>
          <cell r="V8">
            <v>146</v>
          </cell>
          <cell r="W8">
            <v>140</v>
          </cell>
          <cell r="X8">
            <v>136</v>
          </cell>
          <cell r="Y8">
            <v>127</v>
          </cell>
          <cell r="Z8">
            <v>120</v>
          </cell>
        </row>
        <row r="9">
          <cell r="B9" t="str">
            <v>Hoody</v>
          </cell>
          <cell r="C9">
            <v>143</v>
          </cell>
          <cell r="D9">
            <v>131.30000000000001</v>
          </cell>
          <cell r="E9">
            <v>127.8</v>
          </cell>
          <cell r="F9">
            <v>127.2</v>
          </cell>
          <cell r="G9">
            <v>122.8</v>
          </cell>
          <cell r="H9">
            <v>124.3</v>
          </cell>
          <cell r="I9">
            <v>130</v>
          </cell>
          <cell r="J9">
            <v>151</v>
          </cell>
          <cell r="K9">
            <v>183</v>
          </cell>
          <cell r="L9">
            <v>194</v>
          </cell>
          <cell r="M9">
            <v>204</v>
          </cell>
          <cell r="N9">
            <v>207</v>
          </cell>
          <cell r="O9">
            <v>202</v>
          </cell>
          <cell r="P9">
            <v>205</v>
          </cell>
          <cell r="Q9">
            <v>201</v>
          </cell>
          <cell r="R9">
            <v>206</v>
          </cell>
          <cell r="S9">
            <v>205</v>
          </cell>
          <cell r="T9">
            <v>201</v>
          </cell>
          <cell r="U9">
            <v>195</v>
          </cell>
          <cell r="V9">
            <v>193</v>
          </cell>
          <cell r="W9">
            <v>178</v>
          </cell>
          <cell r="X9">
            <v>174</v>
          </cell>
          <cell r="Y9">
            <v>161</v>
          </cell>
          <cell r="Z9">
            <v>150</v>
          </cell>
        </row>
        <row r="10">
          <cell r="B10" t="str">
            <v>HSR Layout</v>
          </cell>
          <cell r="C10">
            <v>133</v>
          </cell>
          <cell r="D10">
            <v>112</v>
          </cell>
          <cell r="E10">
            <v>105</v>
          </cell>
          <cell r="F10">
            <v>101</v>
          </cell>
          <cell r="G10">
            <v>101</v>
          </cell>
          <cell r="H10">
            <v>104</v>
          </cell>
          <cell r="I10">
            <v>119</v>
          </cell>
          <cell r="J10">
            <v>139</v>
          </cell>
          <cell r="K10">
            <v>167</v>
          </cell>
          <cell r="L10">
            <v>188</v>
          </cell>
          <cell r="M10">
            <v>200</v>
          </cell>
          <cell r="N10">
            <v>205</v>
          </cell>
          <cell r="O10">
            <v>206</v>
          </cell>
          <cell r="P10">
            <v>199</v>
          </cell>
          <cell r="Q10">
            <v>205</v>
          </cell>
          <cell r="R10">
            <v>208</v>
          </cell>
          <cell r="S10">
            <v>207</v>
          </cell>
          <cell r="T10">
            <v>181</v>
          </cell>
          <cell r="U10">
            <v>193</v>
          </cell>
          <cell r="V10">
            <v>203</v>
          </cell>
          <cell r="W10">
            <v>183</v>
          </cell>
          <cell r="X10">
            <v>171</v>
          </cell>
          <cell r="Y10">
            <v>160</v>
          </cell>
          <cell r="Z10">
            <v>145</v>
          </cell>
        </row>
        <row r="11">
          <cell r="B11" t="str">
            <v>HAL</v>
          </cell>
          <cell r="C11">
            <v>138</v>
          </cell>
          <cell r="D11">
            <v>130</v>
          </cell>
          <cell r="E11">
            <v>124</v>
          </cell>
          <cell r="F11">
            <v>121</v>
          </cell>
          <cell r="G11">
            <v>119</v>
          </cell>
          <cell r="H11">
            <v>126</v>
          </cell>
          <cell r="I11">
            <v>130</v>
          </cell>
          <cell r="J11">
            <v>144</v>
          </cell>
          <cell r="K11">
            <v>169</v>
          </cell>
          <cell r="L11">
            <v>185</v>
          </cell>
          <cell r="M11">
            <v>191</v>
          </cell>
          <cell r="N11">
            <v>192</v>
          </cell>
          <cell r="O11">
            <v>192</v>
          </cell>
          <cell r="P11">
            <v>187</v>
          </cell>
          <cell r="Q11">
            <v>189</v>
          </cell>
          <cell r="R11">
            <v>189</v>
          </cell>
          <cell r="S11">
            <v>189</v>
          </cell>
          <cell r="T11">
            <v>182</v>
          </cell>
          <cell r="U11">
            <v>181</v>
          </cell>
          <cell r="V11">
            <v>182</v>
          </cell>
          <cell r="W11">
            <v>169</v>
          </cell>
          <cell r="X11">
            <v>163</v>
          </cell>
          <cell r="Y11">
            <v>153</v>
          </cell>
          <cell r="Z11">
            <v>143</v>
          </cell>
        </row>
        <row r="12">
          <cell r="B12" t="str">
            <v>Jigani</v>
          </cell>
          <cell r="C12">
            <v>99</v>
          </cell>
          <cell r="D12">
            <v>94.5</v>
          </cell>
          <cell r="E12">
            <v>92.2</v>
          </cell>
          <cell r="F12">
            <v>88.9</v>
          </cell>
          <cell r="G12">
            <v>87.5</v>
          </cell>
          <cell r="H12">
            <v>87.11</v>
          </cell>
          <cell r="I12">
            <v>91</v>
          </cell>
          <cell r="J12">
            <v>106</v>
          </cell>
          <cell r="K12">
            <v>105</v>
          </cell>
          <cell r="L12">
            <v>111</v>
          </cell>
          <cell r="M12">
            <v>116</v>
          </cell>
          <cell r="N12">
            <v>122</v>
          </cell>
          <cell r="O12">
            <v>117</v>
          </cell>
          <cell r="P12">
            <v>111</v>
          </cell>
          <cell r="Q12">
            <v>110</v>
          </cell>
          <cell r="R12">
            <v>126</v>
          </cell>
          <cell r="S12">
            <v>125</v>
          </cell>
          <cell r="T12">
            <v>125</v>
          </cell>
          <cell r="U12">
            <v>119</v>
          </cell>
          <cell r="V12">
            <v>117</v>
          </cell>
          <cell r="W12">
            <v>110</v>
          </cell>
          <cell r="X12">
            <v>109</v>
          </cell>
          <cell r="Y12">
            <v>102</v>
          </cell>
          <cell r="Z12">
            <v>105</v>
          </cell>
        </row>
        <row r="13">
          <cell r="B13" t="str">
            <v>Khoday's</v>
          </cell>
          <cell r="C13">
            <v>61</v>
          </cell>
          <cell r="D13">
            <v>57</v>
          </cell>
          <cell r="E13">
            <v>54</v>
          </cell>
          <cell r="F13">
            <v>53</v>
          </cell>
          <cell r="G13">
            <v>52</v>
          </cell>
          <cell r="H13">
            <v>37</v>
          </cell>
          <cell r="I13">
            <v>58</v>
          </cell>
          <cell r="J13">
            <v>67</v>
          </cell>
          <cell r="K13">
            <v>70</v>
          </cell>
          <cell r="L13">
            <v>70</v>
          </cell>
          <cell r="M13">
            <v>72</v>
          </cell>
          <cell r="N13">
            <v>73</v>
          </cell>
          <cell r="O13">
            <v>73</v>
          </cell>
          <cell r="P13">
            <v>70</v>
          </cell>
          <cell r="Q13">
            <v>68</v>
          </cell>
          <cell r="R13">
            <v>69</v>
          </cell>
          <cell r="S13">
            <v>71</v>
          </cell>
          <cell r="T13">
            <v>72</v>
          </cell>
          <cell r="U13">
            <v>71</v>
          </cell>
          <cell r="V13">
            <v>81</v>
          </cell>
          <cell r="W13">
            <v>79</v>
          </cell>
          <cell r="X13">
            <v>78</v>
          </cell>
          <cell r="Y13">
            <v>72</v>
          </cell>
          <cell r="Z13">
            <v>67</v>
          </cell>
        </row>
        <row r="14">
          <cell r="B14" t="str">
            <v>Nagnathapura</v>
          </cell>
          <cell r="C14">
            <v>170</v>
          </cell>
          <cell r="D14">
            <v>162</v>
          </cell>
          <cell r="E14">
            <v>154</v>
          </cell>
          <cell r="F14">
            <v>149</v>
          </cell>
          <cell r="G14">
            <v>147</v>
          </cell>
          <cell r="H14">
            <v>157</v>
          </cell>
          <cell r="I14">
            <v>170</v>
          </cell>
          <cell r="J14">
            <v>191</v>
          </cell>
          <cell r="K14">
            <v>200</v>
          </cell>
          <cell r="L14">
            <v>220</v>
          </cell>
          <cell r="M14">
            <v>221</v>
          </cell>
          <cell r="N14">
            <v>219.3</v>
          </cell>
          <cell r="O14">
            <v>210</v>
          </cell>
          <cell r="P14">
            <v>214</v>
          </cell>
          <cell r="Q14">
            <v>210.5</v>
          </cell>
          <cell r="R14">
            <v>220.6</v>
          </cell>
          <cell r="S14">
            <v>220.4</v>
          </cell>
          <cell r="T14">
            <v>215</v>
          </cell>
          <cell r="U14">
            <v>208</v>
          </cell>
          <cell r="V14">
            <v>220</v>
          </cell>
          <cell r="W14">
            <v>212</v>
          </cell>
          <cell r="X14">
            <v>204</v>
          </cell>
          <cell r="Y14">
            <v>193</v>
          </cell>
          <cell r="Z14">
            <v>182</v>
          </cell>
        </row>
        <row r="15">
          <cell r="B15" t="str">
            <v xml:space="preserve">NRS </v>
          </cell>
          <cell r="C15">
            <v>50</v>
          </cell>
          <cell r="D15">
            <v>47</v>
          </cell>
          <cell r="E15">
            <v>45</v>
          </cell>
          <cell r="F15">
            <v>43</v>
          </cell>
          <cell r="G15">
            <v>43</v>
          </cell>
          <cell r="H15">
            <v>43</v>
          </cell>
          <cell r="I15">
            <v>47</v>
          </cell>
          <cell r="J15">
            <v>53</v>
          </cell>
          <cell r="K15">
            <v>59</v>
          </cell>
          <cell r="L15">
            <v>64</v>
          </cell>
          <cell r="M15">
            <v>71</v>
          </cell>
          <cell r="N15">
            <v>78</v>
          </cell>
          <cell r="O15">
            <v>77</v>
          </cell>
          <cell r="P15">
            <v>77</v>
          </cell>
          <cell r="Q15">
            <v>71</v>
          </cell>
          <cell r="R15">
            <v>76</v>
          </cell>
          <cell r="S15">
            <v>76</v>
          </cell>
          <cell r="T15">
            <v>76</v>
          </cell>
          <cell r="U15">
            <v>75</v>
          </cell>
          <cell r="V15">
            <v>76</v>
          </cell>
          <cell r="W15">
            <v>74</v>
          </cell>
          <cell r="X15">
            <v>62</v>
          </cell>
          <cell r="Y15">
            <v>60</v>
          </cell>
          <cell r="Z15">
            <v>56</v>
          </cell>
        </row>
        <row r="16">
          <cell r="B16" t="str">
            <v>Nimhans</v>
          </cell>
          <cell r="C16">
            <v>117</v>
          </cell>
          <cell r="D16">
            <v>106</v>
          </cell>
          <cell r="E16">
            <v>106</v>
          </cell>
          <cell r="F16">
            <v>106</v>
          </cell>
          <cell r="G16">
            <v>111</v>
          </cell>
          <cell r="H16">
            <v>111</v>
          </cell>
          <cell r="I16">
            <v>117</v>
          </cell>
          <cell r="J16">
            <v>135</v>
          </cell>
          <cell r="K16">
            <v>147</v>
          </cell>
          <cell r="L16">
            <v>145</v>
          </cell>
          <cell r="M16">
            <v>182</v>
          </cell>
          <cell r="N16">
            <v>172</v>
          </cell>
          <cell r="O16">
            <v>174</v>
          </cell>
          <cell r="P16">
            <v>160</v>
          </cell>
          <cell r="Q16">
            <v>155</v>
          </cell>
          <cell r="R16">
            <v>158</v>
          </cell>
          <cell r="S16">
            <v>158</v>
          </cell>
          <cell r="T16">
            <v>155</v>
          </cell>
          <cell r="U16">
            <v>154</v>
          </cell>
          <cell r="V16">
            <v>156</v>
          </cell>
          <cell r="W16">
            <v>149</v>
          </cell>
          <cell r="X16">
            <v>141</v>
          </cell>
          <cell r="Y16">
            <v>129</v>
          </cell>
          <cell r="Z16">
            <v>119</v>
          </cell>
        </row>
        <row r="17">
          <cell r="B17" t="str">
            <v>SRS Peenya</v>
          </cell>
          <cell r="C17">
            <v>117</v>
          </cell>
          <cell r="D17">
            <v>106</v>
          </cell>
          <cell r="E17">
            <v>106</v>
          </cell>
          <cell r="F17">
            <v>106</v>
          </cell>
          <cell r="G17">
            <v>111</v>
          </cell>
          <cell r="H17">
            <v>111</v>
          </cell>
          <cell r="I17">
            <v>117</v>
          </cell>
          <cell r="J17">
            <v>135</v>
          </cell>
          <cell r="K17">
            <v>147</v>
          </cell>
          <cell r="L17">
            <v>145</v>
          </cell>
          <cell r="M17">
            <v>182</v>
          </cell>
          <cell r="N17">
            <v>172</v>
          </cell>
          <cell r="O17">
            <v>174</v>
          </cell>
          <cell r="P17">
            <v>184</v>
          </cell>
          <cell r="Q17">
            <v>174</v>
          </cell>
          <cell r="R17">
            <v>192</v>
          </cell>
          <cell r="S17">
            <v>193</v>
          </cell>
          <cell r="T17">
            <v>193</v>
          </cell>
          <cell r="U17">
            <v>185</v>
          </cell>
          <cell r="V17">
            <v>187</v>
          </cell>
          <cell r="W17">
            <v>173</v>
          </cell>
          <cell r="X17">
            <v>160</v>
          </cell>
          <cell r="Y17">
            <v>147</v>
          </cell>
          <cell r="Z17">
            <v>109</v>
          </cell>
        </row>
        <row r="18">
          <cell r="B18" t="str">
            <v>Subramanyapura</v>
          </cell>
          <cell r="C18">
            <v>83</v>
          </cell>
          <cell r="D18">
            <v>77</v>
          </cell>
          <cell r="E18">
            <v>74</v>
          </cell>
          <cell r="F18">
            <v>73</v>
          </cell>
          <cell r="G18">
            <v>75</v>
          </cell>
          <cell r="H18">
            <v>76</v>
          </cell>
          <cell r="I18">
            <v>79</v>
          </cell>
          <cell r="J18">
            <v>94</v>
          </cell>
          <cell r="K18">
            <v>100</v>
          </cell>
          <cell r="L18">
            <v>109</v>
          </cell>
          <cell r="M18">
            <v>106</v>
          </cell>
          <cell r="N18">
            <v>106</v>
          </cell>
          <cell r="O18">
            <v>97</v>
          </cell>
          <cell r="P18">
            <v>95</v>
          </cell>
          <cell r="Q18">
            <v>96</v>
          </cell>
          <cell r="R18">
            <v>100</v>
          </cell>
          <cell r="S18">
            <v>88</v>
          </cell>
          <cell r="T18">
            <v>97</v>
          </cell>
          <cell r="U18">
            <v>96</v>
          </cell>
          <cell r="V18">
            <v>107</v>
          </cell>
          <cell r="W18">
            <v>98</v>
          </cell>
          <cell r="X18">
            <v>91</v>
          </cell>
          <cell r="Y18">
            <v>95</v>
          </cell>
          <cell r="Z18">
            <v>87</v>
          </cell>
        </row>
        <row r="19">
          <cell r="B19" t="str">
            <v>Somanahalli</v>
          </cell>
          <cell r="C19">
            <v>94</v>
          </cell>
          <cell r="D19">
            <v>88</v>
          </cell>
          <cell r="E19">
            <v>85</v>
          </cell>
          <cell r="F19">
            <v>82</v>
          </cell>
          <cell r="G19">
            <v>81</v>
          </cell>
          <cell r="H19">
            <v>110</v>
          </cell>
          <cell r="I19">
            <v>92</v>
          </cell>
          <cell r="J19">
            <v>104</v>
          </cell>
          <cell r="K19">
            <v>112</v>
          </cell>
          <cell r="L19">
            <v>122</v>
          </cell>
          <cell r="M19">
            <v>126</v>
          </cell>
          <cell r="N19">
            <v>124</v>
          </cell>
          <cell r="O19">
            <v>220</v>
          </cell>
          <cell r="P19">
            <v>107</v>
          </cell>
          <cell r="Q19">
            <v>103</v>
          </cell>
          <cell r="R19">
            <v>119</v>
          </cell>
          <cell r="S19">
            <v>128</v>
          </cell>
          <cell r="T19">
            <v>126</v>
          </cell>
          <cell r="U19">
            <v>121</v>
          </cell>
          <cell r="V19">
            <v>132</v>
          </cell>
          <cell r="W19">
            <v>126</v>
          </cell>
          <cell r="X19">
            <v>122</v>
          </cell>
          <cell r="Y19">
            <v>114</v>
          </cell>
          <cell r="Z19">
            <v>107</v>
          </cell>
        </row>
        <row r="20">
          <cell r="B20" t="str">
            <v>Vikas Tech Park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B21" t="str">
            <v>Yarandanahalli</v>
          </cell>
          <cell r="C21">
            <v>157</v>
          </cell>
          <cell r="D21">
            <v>163</v>
          </cell>
          <cell r="E21">
            <v>158</v>
          </cell>
          <cell r="F21">
            <v>154</v>
          </cell>
          <cell r="G21">
            <v>155</v>
          </cell>
          <cell r="H21">
            <v>161</v>
          </cell>
          <cell r="I21">
            <v>146</v>
          </cell>
          <cell r="J21">
            <v>168</v>
          </cell>
          <cell r="K21">
            <v>177</v>
          </cell>
          <cell r="L21">
            <v>193</v>
          </cell>
          <cell r="M21">
            <v>201</v>
          </cell>
          <cell r="N21">
            <v>208</v>
          </cell>
          <cell r="O21">
            <v>210</v>
          </cell>
          <cell r="P21">
            <v>201</v>
          </cell>
          <cell r="Q21">
            <v>193</v>
          </cell>
          <cell r="R21">
            <v>201</v>
          </cell>
          <cell r="S21">
            <v>201</v>
          </cell>
          <cell r="T21">
            <v>206</v>
          </cell>
          <cell r="U21">
            <v>196</v>
          </cell>
          <cell r="V21">
            <v>195</v>
          </cell>
          <cell r="W21">
            <v>187</v>
          </cell>
          <cell r="X21">
            <v>181</v>
          </cell>
          <cell r="Y21">
            <v>165</v>
          </cell>
          <cell r="Z21">
            <v>164</v>
          </cell>
        </row>
        <row r="22">
          <cell r="B22" t="str">
            <v>Yelahanka</v>
          </cell>
          <cell r="C22">
            <v>142</v>
          </cell>
          <cell r="D22">
            <v>143</v>
          </cell>
          <cell r="E22">
            <v>136</v>
          </cell>
          <cell r="F22">
            <v>131</v>
          </cell>
          <cell r="G22">
            <v>130</v>
          </cell>
          <cell r="H22">
            <v>141</v>
          </cell>
          <cell r="I22">
            <v>143</v>
          </cell>
          <cell r="J22">
            <v>166</v>
          </cell>
          <cell r="K22">
            <v>182</v>
          </cell>
          <cell r="L22">
            <v>175</v>
          </cell>
          <cell r="M22">
            <v>188</v>
          </cell>
          <cell r="N22">
            <v>177</v>
          </cell>
          <cell r="O22">
            <v>183</v>
          </cell>
          <cell r="P22">
            <v>172</v>
          </cell>
          <cell r="Q22">
            <v>154</v>
          </cell>
          <cell r="R22">
            <v>164</v>
          </cell>
          <cell r="S22">
            <v>178</v>
          </cell>
          <cell r="T22">
            <v>161</v>
          </cell>
          <cell r="U22">
            <v>177</v>
          </cell>
          <cell r="V22">
            <v>187</v>
          </cell>
          <cell r="W22">
            <v>187</v>
          </cell>
          <cell r="X22">
            <v>188</v>
          </cell>
          <cell r="Y22">
            <v>165</v>
          </cell>
          <cell r="Z22">
            <v>165</v>
          </cell>
        </row>
        <row r="23">
          <cell r="B23" t="str">
            <v>Vrishabavathi</v>
          </cell>
          <cell r="C23">
            <v>162</v>
          </cell>
          <cell r="D23">
            <v>148.97999999999999</v>
          </cell>
          <cell r="E23">
            <v>143.94</v>
          </cell>
          <cell r="F23">
            <v>140.97</v>
          </cell>
          <cell r="G23">
            <v>140.97</v>
          </cell>
          <cell r="H23">
            <v>142.94999999999999</v>
          </cell>
          <cell r="I23">
            <v>153</v>
          </cell>
          <cell r="J23">
            <v>174</v>
          </cell>
          <cell r="K23">
            <v>178</v>
          </cell>
          <cell r="L23">
            <v>183</v>
          </cell>
          <cell r="M23">
            <v>186</v>
          </cell>
          <cell r="N23">
            <v>181</v>
          </cell>
          <cell r="O23">
            <v>156</v>
          </cell>
          <cell r="P23">
            <v>182</v>
          </cell>
          <cell r="Q23">
            <v>174</v>
          </cell>
          <cell r="R23">
            <v>183</v>
          </cell>
          <cell r="S23">
            <v>183</v>
          </cell>
          <cell r="T23">
            <v>187</v>
          </cell>
          <cell r="U23">
            <v>186</v>
          </cell>
          <cell r="V23">
            <v>211</v>
          </cell>
          <cell r="W23">
            <v>206</v>
          </cell>
          <cell r="X23">
            <v>203</v>
          </cell>
          <cell r="Y23">
            <v>187</v>
          </cell>
          <cell r="Z23">
            <v>177</v>
          </cell>
        </row>
        <row r="24">
          <cell r="B24" t="str">
            <v>Koramangala</v>
          </cell>
          <cell r="C24">
            <v>33</v>
          </cell>
          <cell r="D24">
            <v>31</v>
          </cell>
          <cell r="E24">
            <v>30</v>
          </cell>
          <cell r="F24">
            <v>28</v>
          </cell>
          <cell r="G24">
            <v>28</v>
          </cell>
          <cell r="H24">
            <v>28</v>
          </cell>
          <cell r="I24">
            <v>28</v>
          </cell>
          <cell r="J24">
            <v>31</v>
          </cell>
          <cell r="K24">
            <v>38</v>
          </cell>
          <cell r="L24">
            <v>47</v>
          </cell>
          <cell r="M24">
            <v>46</v>
          </cell>
          <cell r="N24">
            <v>53</v>
          </cell>
          <cell r="O24">
            <v>50</v>
          </cell>
          <cell r="P24">
            <v>49</v>
          </cell>
          <cell r="Q24">
            <v>48</v>
          </cell>
          <cell r="R24">
            <v>51</v>
          </cell>
          <cell r="S24">
            <v>51</v>
          </cell>
          <cell r="T24">
            <v>49</v>
          </cell>
          <cell r="U24">
            <v>50</v>
          </cell>
          <cell r="V24">
            <v>48</v>
          </cell>
          <cell r="W24">
            <v>48</v>
          </cell>
          <cell r="X24">
            <v>45</v>
          </cell>
          <cell r="Y24">
            <v>42</v>
          </cell>
          <cell r="Z24">
            <v>38</v>
          </cell>
        </row>
        <row r="25">
          <cell r="B25" t="str">
            <v>Manyatha tech park</v>
          </cell>
          <cell r="C25">
            <v>60</v>
          </cell>
          <cell r="D25">
            <v>56</v>
          </cell>
          <cell r="E25">
            <v>54</v>
          </cell>
          <cell r="F25">
            <v>52</v>
          </cell>
          <cell r="G25">
            <v>51</v>
          </cell>
          <cell r="H25">
            <v>51</v>
          </cell>
          <cell r="I25">
            <v>52</v>
          </cell>
          <cell r="J25">
            <v>61</v>
          </cell>
          <cell r="K25">
            <v>73</v>
          </cell>
          <cell r="L25">
            <v>78</v>
          </cell>
          <cell r="M25">
            <v>80</v>
          </cell>
          <cell r="N25">
            <v>83</v>
          </cell>
          <cell r="O25">
            <v>83</v>
          </cell>
          <cell r="P25">
            <v>82</v>
          </cell>
          <cell r="Q25">
            <v>82</v>
          </cell>
          <cell r="R25">
            <v>82</v>
          </cell>
          <cell r="S25">
            <v>75</v>
          </cell>
          <cell r="T25">
            <v>75</v>
          </cell>
          <cell r="U25">
            <v>77</v>
          </cell>
          <cell r="V25">
            <v>77</v>
          </cell>
          <cell r="W25">
            <v>73</v>
          </cell>
          <cell r="X25">
            <v>71</v>
          </cell>
          <cell r="Y25">
            <v>66</v>
          </cell>
          <cell r="Z25">
            <v>62</v>
          </cell>
        </row>
        <row r="26">
          <cell r="B26" t="str">
            <v>ITI</v>
          </cell>
          <cell r="C26">
            <v>126</v>
          </cell>
          <cell r="D26">
            <v>118</v>
          </cell>
          <cell r="E26">
            <v>111</v>
          </cell>
          <cell r="F26">
            <v>108</v>
          </cell>
          <cell r="G26">
            <v>103</v>
          </cell>
          <cell r="H26">
            <v>113</v>
          </cell>
          <cell r="I26">
            <v>116</v>
          </cell>
          <cell r="J26">
            <v>126</v>
          </cell>
          <cell r="K26">
            <v>137</v>
          </cell>
          <cell r="L26">
            <v>141</v>
          </cell>
          <cell r="M26">
            <v>149</v>
          </cell>
          <cell r="N26">
            <v>147</v>
          </cell>
          <cell r="O26">
            <v>145</v>
          </cell>
          <cell r="P26">
            <v>147</v>
          </cell>
          <cell r="Q26">
            <v>147</v>
          </cell>
          <cell r="R26">
            <v>146</v>
          </cell>
          <cell r="S26">
            <v>144</v>
          </cell>
          <cell r="T26">
            <v>154</v>
          </cell>
          <cell r="U26">
            <v>150</v>
          </cell>
          <cell r="V26">
            <v>162</v>
          </cell>
          <cell r="W26">
            <v>162</v>
          </cell>
          <cell r="X26">
            <v>163</v>
          </cell>
          <cell r="Y26">
            <v>142</v>
          </cell>
          <cell r="Z26">
            <v>138</v>
          </cell>
        </row>
        <row r="27">
          <cell r="B27" t="str">
            <v>Brindavan</v>
          </cell>
          <cell r="C27">
            <v>106</v>
          </cell>
          <cell r="D27">
            <v>98</v>
          </cell>
          <cell r="E27">
            <v>97</v>
          </cell>
          <cell r="F27">
            <v>95</v>
          </cell>
          <cell r="G27">
            <v>92</v>
          </cell>
          <cell r="H27">
            <v>93</v>
          </cell>
          <cell r="I27">
            <v>92</v>
          </cell>
          <cell r="J27">
            <v>112</v>
          </cell>
          <cell r="K27">
            <v>131</v>
          </cell>
          <cell r="L27">
            <v>133</v>
          </cell>
          <cell r="M27">
            <v>133</v>
          </cell>
          <cell r="N27">
            <v>169</v>
          </cell>
          <cell r="O27">
            <v>167</v>
          </cell>
          <cell r="P27">
            <v>163</v>
          </cell>
          <cell r="Q27">
            <v>157</v>
          </cell>
          <cell r="R27">
            <v>168</v>
          </cell>
          <cell r="S27">
            <v>170</v>
          </cell>
          <cell r="T27">
            <v>171</v>
          </cell>
          <cell r="U27">
            <v>165</v>
          </cell>
          <cell r="V27">
            <v>172</v>
          </cell>
          <cell r="W27">
            <v>164</v>
          </cell>
          <cell r="X27">
            <v>155</v>
          </cell>
          <cell r="Y27">
            <v>138</v>
          </cell>
          <cell r="Z27">
            <v>122</v>
          </cell>
        </row>
        <row r="28">
          <cell r="B28" t="str">
            <v>HBR Layout</v>
          </cell>
          <cell r="C28">
            <v>96</v>
          </cell>
          <cell r="D28">
            <v>90</v>
          </cell>
          <cell r="E28">
            <v>87</v>
          </cell>
          <cell r="F28">
            <v>85</v>
          </cell>
          <cell r="G28">
            <v>82</v>
          </cell>
          <cell r="H28">
            <v>84</v>
          </cell>
          <cell r="I28">
            <v>85</v>
          </cell>
          <cell r="J28">
            <v>91</v>
          </cell>
          <cell r="K28">
            <v>93</v>
          </cell>
          <cell r="L28">
            <v>94</v>
          </cell>
          <cell r="M28">
            <v>100</v>
          </cell>
          <cell r="N28">
            <v>100</v>
          </cell>
          <cell r="O28">
            <v>100</v>
          </cell>
          <cell r="P28">
            <v>92</v>
          </cell>
          <cell r="Q28">
            <v>88</v>
          </cell>
          <cell r="R28">
            <v>97</v>
          </cell>
          <cell r="S28">
            <v>93</v>
          </cell>
          <cell r="T28">
            <v>103</v>
          </cell>
          <cell r="U28">
            <v>102</v>
          </cell>
          <cell r="V28">
            <v>116</v>
          </cell>
          <cell r="W28">
            <v>112</v>
          </cell>
          <cell r="X28">
            <v>112</v>
          </cell>
          <cell r="Y28">
            <v>105</v>
          </cell>
          <cell r="Z28">
            <v>103</v>
          </cell>
        </row>
        <row r="29">
          <cell r="B29" t="str">
            <v>Kumbalgodu</v>
          </cell>
          <cell r="C29">
            <v>54</v>
          </cell>
          <cell r="D29">
            <v>57</v>
          </cell>
          <cell r="E29">
            <v>54</v>
          </cell>
          <cell r="F29">
            <v>51</v>
          </cell>
          <cell r="G29">
            <v>52</v>
          </cell>
          <cell r="H29">
            <v>51</v>
          </cell>
          <cell r="I29">
            <v>54</v>
          </cell>
          <cell r="J29">
            <v>61</v>
          </cell>
          <cell r="K29">
            <v>60</v>
          </cell>
          <cell r="L29">
            <v>64</v>
          </cell>
          <cell r="M29">
            <v>71</v>
          </cell>
          <cell r="N29">
            <v>74</v>
          </cell>
          <cell r="O29">
            <v>67</v>
          </cell>
          <cell r="P29">
            <v>63</v>
          </cell>
          <cell r="Q29">
            <v>57</v>
          </cell>
          <cell r="R29">
            <v>58</v>
          </cell>
          <cell r="S29">
            <v>64</v>
          </cell>
          <cell r="T29">
            <v>68</v>
          </cell>
          <cell r="U29">
            <v>64</v>
          </cell>
          <cell r="V29">
            <v>62</v>
          </cell>
          <cell r="W29">
            <v>57</v>
          </cell>
          <cell r="X29">
            <v>58</v>
          </cell>
          <cell r="Y29">
            <v>55</v>
          </cell>
          <cell r="Z29">
            <v>55</v>
          </cell>
        </row>
        <row r="30">
          <cell r="B30" t="str">
            <v>Sahakari Nagar</v>
          </cell>
          <cell r="C30">
            <v>95</v>
          </cell>
          <cell r="D30">
            <v>88</v>
          </cell>
          <cell r="E30">
            <v>84</v>
          </cell>
          <cell r="F30">
            <v>82</v>
          </cell>
          <cell r="G30">
            <v>80</v>
          </cell>
          <cell r="H30">
            <v>82</v>
          </cell>
          <cell r="I30">
            <v>87</v>
          </cell>
          <cell r="J30">
            <v>99</v>
          </cell>
          <cell r="K30">
            <v>106</v>
          </cell>
          <cell r="L30">
            <v>107</v>
          </cell>
          <cell r="M30">
            <v>114</v>
          </cell>
          <cell r="N30">
            <v>117</v>
          </cell>
          <cell r="O30">
            <v>116</v>
          </cell>
          <cell r="P30">
            <v>112</v>
          </cell>
          <cell r="Q30">
            <v>114</v>
          </cell>
          <cell r="R30">
            <v>114</v>
          </cell>
          <cell r="S30">
            <v>115</v>
          </cell>
          <cell r="T30">
            <v>111</v>
          </cell>
          <cell r="U30">
            <v>111</v>
          </cell>
          <cell r="V30">
            <v>121</v>
          </cell>
          <cell r="W30">
            <v>119</v>
          </cell>
          <cell r="X30">
            <v>117</v>
          </cell>
          <cell r="Y30">
            <v>111</v>
          </cell>
          <cell r="Z30">
            <v>103</v>
          </cell>
        </row>
        <row r="31">
          <cell r="B31" t="str">
            <v>Exora</v>
          </cell>
          <cell r="C31">
            <v>87</v>
          </cell>
          <cell r="D31">
            <v>83.39</v>
          </cell>
          <cell r="E31">
            <v>80.89</v>
          </cell>
          <cell r="F31">
            <v>78.88</v>
          </cell>
          <cell r="G31">
            <v>77.5</v>
          </cell>
          <cell r="H31">
            <v>77.599999999999994</v>
          </cell>
          <cell r="I31">
            <v>83</v>
          </cell>
          <cell r="J31">
            <v>97</v>
          </cell>
          <cell r="K31">
            <v>116</v>
          </cell>
          <cell r="L31">
            <v>124</v>
          </cell>
          <cell r="M31">
            <v>126</v>
          </cell>
          <cell r="N31">
            <v>126</v>
          </cell>
          <cell r="O31">
            <v>127</v>
          </cell>
          <cell r="P31">
            <v>127</v>
          </cell>
          <cell r="Q31">
            <v>126</v>
          </cell>
          <cell r="R31">
            <v>128</v>
          </cell>
          <cell r="S31">
            <v>127</v>
          </cell>
          <cell r="T31">
            <v>124</v>
          </cell>
          <cell r="U31">
            <v>118</v>
          </cell>
          <cell r="V31">
            <v>113</v>
          </cell>
          <cell r="W31">
            <v>104</v>
          </cell>
          <cell r="X31">
            <v>102</v>
          </cell>
          <cell r="Y31">
            <v>96</v>
          </cell>
          <cell r="Z31">
            <v>91</v>
          </cell>
        </row>
        <row r="32">
          <cell r="B32" t="str">
            <v>Shobha Dreams</v>
          </cell>
          <cell r="C32">
            <v>53</v>
          </cell>
          <cell r="D32">
            <v>49</v>
          </cell>
          <cell r="E32">
            <v>47</v>
          </cell>
          <cell r="F32">
            <v>46</v>
          </cell>
          <cell r="G32">
            <v>45</v>
          </cell>
          <cell r="H32">
            <v>50</v>
          </cell>
          <cell r="I32">
            <v>51</v>
          </cell>
          <cell r="J32">
            <v>58</v>
          </cell>
          <cell r="K32">
            <v>62</v>
          </cell>
          <cell r="L32">
            <v>64</v>
          </cell>
          <cell r="M32">
            <v>65</v>
          </cell>
          <cell r="N32">
            <v>59</v>
          </cell>
          <cell r="O32">
            <v>59</v>
          </cell>
          <cell r="P32">
            <v>60</v>
          </cell>
          <cell r="Q32">
            <v>59</v>
          </cell>
          <cell r="R32">
            <v>61</v>
          </cell>
          <cell r="S32">
            <v>60</v>
          </cell>
          <cell r="T32">
            <v>61</v>
          </cell>
          <cell r="U32">
            <v>65</v>
          </cell>
          <cell r="V32">
            <v>67</v>
          </cell>
          <cell r="W32">
            <v>68</v>
          </cell>
          <cell r="X32">
            <v>68</v>
          </cell>
          <cell r="Y32">
            <v>64</v>
          </cell>
          <cell r="Z32">
            <v>59</v>
          </cell>
        </row>
        <row r="33">
          <cell r="B33" t="str">
            <v>Aerospace ParK</v>
          </cell>
          <cell r="C33">
            <v>1</v>
          </cell>
          <cell r="D33">
            <v>1</v>
          </cell>
          <cell r="E33">
            <v>1</v>
          </cell>
          <cell r="F33">
            <v>1</v>
          </cell>
          <cell r="G33">
            <v>1</v>
          </cell>
          <cell r="H33">
            <v>1</v>
          </cell>
          <cell r="I33">
            <v>2</v>
          </cell>
          <cell r="J33">
            <v>2</v>
          </cell>
          <cell r="K33">
            <v>2</v>
          </cell>
          <cell r="L33">
            <v>2</v>
          </cell>
          <cell r="M33">
            <v>2</v>
          </cell>
          <cell r="N33">
            <v>2</v>
          </cell>
          <cell r="O33">
            <v>2</v>
          </cell>
          <cell r="P33">
            <v>2</v>
          </cell>
          <cell r="Q33">
            <v>2</v>
          </cell>
          <cell r="R33">
            <v>2</v>
          </cell>
          <cell r="S33">
            <v>2</v>
          </cell>
          <cell r="T33">
            <v>2</v>
          </cell>
          <cell r="U33">
            <v>2</v>
          </cell>
          <cell r="V33">
            <v>2</v>
          </cell>
          <cell r="W33">
            <v>1</v>
          </cell>
          <cell r="X33">
            <v>1</v>
          </cell>
          <cell r="Y33">
            <v>1</v>
          </cell>
          <cell r="Z33">
            <v>1</v>
          </cell>
        </row>
        <row r="34">
          <cell r="B34" t="str">
            <v>BMAZ TOTAL</v>
          </cell>
          <cell r="C34">
            <v>2764</v>
          </cell>
          <cell r="D34">
            <v>2602.1699999999996</v>
          </cell>
          <cell r="E34">
            <v>2502.83</v>
          </cell>
          <cell r="F34">
            <v>2438.9499999999998</v>
          </cell>
          <cell r="G34">
            <v>2419.77</v>
          </cell>
          <cell r="H34">
            <v>2492.9599999999996</v>
          </cell>
          <cell r="I34">
            <v>2597</v>
          </cell>
          <cell r="J34">
            <v>2944</v>
          </cell>
          <cell r="K34">
            <v>3245</v>
          </cell>
          <cell r="L34">
            <v>3443</v>
          </cell>
          <cell r="M34">
            <v>3643</v>
          </cell>
          <cell r="N34">
            <v>3715.3</v>
          </cell>
          <cell r="O34">
            <v>3759</v>
          </cell>
          <cell r="P34">
            <v>3615</v>
          </cell>
          <cell r="Q34">
            <v>3528.5</v>
          </cell>
          <cell r="R34">
            <v>3667.6</v>
          </cell>
          <cell r="S34">
            <v>3668.4</v>
          </cell>
          <cell r="T34">
            <v>3636</v>
          </cell>
          <cell r="U34">
            <v>3586</v>
          </cell>
          <cell r="V34">
            <v>3720</v>
          </cell>
          <cell r="W34">
            <v>3541</v>
          </cell>
          <cell r="X34">
            <v>3413</v>
          </cell>
          <cell r="Y34">
            <v>3160</v>
          </cell>
          <cell r="Z34">
            <v>2958</v>
          </cell>
        </row>
        <row r="35">
          <cell r="B35" t="str">
            <v>BRC</v>
          </cell>
        </row>
        <row r="36">
          <cell r="B36" t="str">
            <v>Begur (BIAL)</v>
          </cell>
          <cell r="C36">
            <v>92</v>
          </cell>
          <cell r="D36">
            <v>84.2</v>
          </cell>
          <cell r="E36">
            <v>80.8</v>
          </cell>
          <cell r="F36">
            <v>77.3</v>
          </cell>
          <cell r="G36">
            <v>75.099999999999994</v>
          </cell>
          <cell r="H36">
            <v>77.2</v>
          </cell>
          <cell r="I36">
            <v>90</v>
          </cell>
          <cell r="J36">
            <v>94</v>
          </cell>
          <cell r="K36">
            <v>104</v>
          </cell>
          <cell r="L36">
            <v>116</v>
          </cell>
          <cell r="M36">
            <v>117</v>
          </cell>
          <cell r="N36">
            <v>114</v>
          </cell>
          <cell r="O36">
            <v>108</v>
          </cell>
          <cell r="P36">
            <v>104</v>
          </cell>
          <cell r="Q36">
            <v>93</v>
          </cell>
          <cell r="R36">
            <v>109</v>
          </cell>
          <cell r="S36">
            <v>113</v>
          </cell>
          <cell r="T36">
            <v>111</v>
          </cell>
          <cell r="U36">
            <v>113</v>
          </cell>
          <cell r="V36">
            <v>116</v>
          </cell>
          <cell r="W36">
            <v>113</v>
          </cell>
          <cell r="X36">
            <v>111</v>
          </cell>
          <cell r="Y36">
            <v>101</v>
          </cell>
          <cell r="Z36">
            <v>92</v>
          </cell>
        </row>
        <row r="37">
          <cell r="B37" t="str">
            <v>Bidadi</v>
          </cell>
          <cell r="C37">
            <v>70</v>
          </cell>
          <cell r="D37">
            <v>54</v>
          </cell>
          <cell r="E37">
            <v>56</v>
          </cell>
          <cell r="F37">
            <v>55</v>
          </cell>
          <cell r="G37">
            <v>58</v>
          </cell>
          <cell r="H37">
            <v>60</v>
          </cell>
          <cell r="I37">
            <v>64</v>
          </cell>
          <cell r="J37">
            <v>79</v>
          </cell>
          <cell r="K37">
            <v>94</v>
          </cell>
          <cell r="L37">
            <v>109</v>
          </cell>
          <cell r="M37">
            <v>123</v>
          </cell>
          <cell r="N37">
            <v>131</v>
          </cell>
          <cell r="O37">
            <v>130</v>
          </cell>
          <cell r="P37">
            <v>115</v>
          </cell>
          <cell r="Q37">
            <v>127</v>
          </cell>
          <cell r="R37">
            <v>122</v>
          </cell>
          <cell r="S37">
            <v>111</v>
          </cell>
          <cell r="T37">
            <v>89</v>
          </cell>
          <cell r="U37">
            <v>83</v>
          </cell>
          <cell r="V37">
            <v>75</v>
          </cell>
          <cell r="W37">
            <v>74</v>
          </cell>
          <cell r="X37">
            <v>74</v>
          </cell>
          <cell r="Y37">
            <v>68</v>
          </cell>
          <cell r="Z37">
            <v>72</v>
          </cell>
        </row>
        <row r="38">
          <cell r="B38" t="str">
            <v>Chinthamani</v>
          </cell>
          <cell r="C38">
            <v>112</v>
          </cell>
          <cell r="D38">
            <v>135</v>
          </cell>
          <cell r="E38">
            <v>158</v>
          </cell>
          <cell r="F38">
            <v>160</v>
          </cell>
          <cell r="G38">
            <v>154</v>
          </cell>
          <cell r="H38">
            <v>152</v>
          </cell>
          <cell r="I38">
            <v>91</v>
          </cell>
          <cell r="J38">
            <v>88</v>
          </cell>
          <cell r="K38">
            <v>97</v>
          </cell>
          <cell r="L38">
            <v>182</v>
          </cell>
          <cell r="M38">
            <v>178</v>
          </cell>
          <cell r="N38">
            <v>188</v>
          </cell>
          <cell r="O38">
            <v>213</v>
          </cell>
          <cell r="P38">
            <v>208</v>
          </cell>
          <cell r="Q38">
            <v>195</v>
          </cell>
          <cell r="R38">
            <v>172</v>
          </cell>
          <cell r="S38">
            <v>171</v>
          </cell>
          <cell r="T38">
            <v>93</v>
          </cell>
          <cell r="U38">
            <v>71</v>
          </cell>
          <cell r="V38">
            <v>57</v>
          </cell>
          <cell r="W38">
            <v>61</v>
          </cell>
          <cell r="X38">
            <v>57</v>
          </cell>
          <cell r="Y38">
            <v>59</v>
          </cell>
          <cell r="Z38">
            <v>93</v>
          </cell>
        </row>
        <row r="39">
          <cell r="B39" t="str">
            <v>DB Pura</v>
          </cell>
          <cell r="C39">
            <v>120</v>
          </cell>
          <cell r="D39">
            <v>186</v>
          </cell>
          <cell r="E39">
            <v>151</v>
          </cell>
          <cell r="F39">
            <v>172</v>
          </cell>
          <cell r="G39">
            <v>176</v>
          </cell>
          <cell r="H39">
            <v>157</v>
          </cell>
          <cell r="I39">
            <v>121</v>
          </cell>
          <cell r="J39">
            <v>121</v>
          </cell>
          <cell r="K39">
            <v>128</v>
          </cell>
          <cell r="L39">
            <v>135</v>
          </cell>
          <cell r="M39">
            <v>136</v>
          </cell>
          <cell r="N39">
            <v>169</v>
          </cell>
          <cell r="O39">
            <v>145</v>
          </cell>
          <cell r="P39">
            <v>163</v>
          </cell>
          <cell r="Q39">
            <v>152</v>
          </cell>
          <cell r="R39">
            <v>157</v>
          </cell>
          <cell r="S39">
            <v>168</v>
          </cell>
          <cell r="T39">
            <v>187</v>
          </cell>
          <cell r="U39">
            <v>170</v>
          </cell>
          <cell r="V39">
            <v>75</v>
          </cell>
          <cell r="W39">
            <v>116</v>
          </cell>
          <cell r="X39">
            <v>104</v>
          </cell>
          <cell r="Y39">
            <v>126</v>
          </cell>
          <cell r="Z39">
            <v>175</v>
          </cell>
        </row>
        <row r="40">
          <cell r="B40" t="str">
            <v>Gouribidanoor</v>
          </cell>
          <cell r="C40">
            <v>148</v>
          </cell>
          <cell r="D40">
            <v>139</v>
          </cell>
          <cell r="E40">
            <v>134</v>
          </cell>
          <cell r="F40">
            <v>135</v>
          </cell>
          <cell r="G40">
            <v>136</v>
          </cell>
          <cell r="H40">
            <v>136</v>
          </cell>
          <cell r="I40">
            <v>88</v>
          </cell>
          <cell r="J40">
            <v>84</v>
          </cell>
          <cell r="K40">
            <v>81</v>
          </cell>
          <cell r="L40">
            <v>131</v>
          </cell>
          <cell r="M40">
            <v>140</v>
          </cell>
          <cell r="N40">
            <v>142</v>
          </cell>
          <cell r="O40">
            <v>123</v>
          </cell>
          <cell r="P40">
            <v>121</v>
          </cell>
          <cell r="Q40">
            <v>143</v>
          </cell>
          <cell r="R40">
            <v>137</v>
          </cell>
          <cell r="S40">
            <v>125</v>
          </cell>
          <cell r="T40">
            <v>76</v>
          </cell>
          <cell r="U40">
            <v>78</v>
          </cell>
          <cell r="V40">
            <v>93</v>
          </cell>
          <cell r="W40">
            <v>82</v>
          </cell>
          <cell r="X40">
            <v>72</v>
          </cell>
          <cell r="Y40">
            <v>78</v>
          </cell>
          <cell r="Z40">
            <v>104</v>
          </cell>
        </row>
        <row r="41">
          <cell r="B41" t="str">
            <v>Hoskote</v>
          </cell>
          <cell r="C41">
            <v>74</v>
          </cell>
          <cell r="D41">
            <v>82</v>
          </cell>
          <cell r="E41">
            <v>62</v>
          </cell>
          <cell r="F41">
            <v>78</v>
          </cell>
          <cell r="G41">
            <v>68</v>
          </cell>
          <cell r="H41">
            <v>54</v>
          </cell>
          <cell r="I41">
            <v>48</v>
          </cell>
          <cell r="J41">
            <v>57</v>
          </cell>
          <cell r="K41">
            <v>65</v>
          </cell>
          <cell r="L41">
            <v>101</v>
          </cell>
          <cell r="M41">
            <v>98</v>
          </cell>
          <cell r="N41">
            <v>94</v>
          </cell>
          <cell r="O41">
            <v>91</v>
          </cell>
          <cell r="P41">
            <v>86</v>
          </cell>
          <cell r="Q41">
            <v>82</v>
          </cell>
          <cell r="R41">
            <v>86</v>
          </cell>
          <cell r="S41">
            <v>89</v>
          </cell>
          <cell r="T41">
            <v>67</v>
          </cell>
          <cell r="U41">
            <v>61</v>
          </cell>
          <cell r="V41">
            <v>61</v>
          </cell>
          <cell r="W41">
            <v>62</v>
          </cell>
          <cell r="X41">
            <v>61</v>
          </cell>
          <cell r="Y41">
            <v>57</v>
          </cell>
          <cell r="Z41">
            <v>77</v>
          </cell>
        </row>
        <row r="42">
          <cell r="B42" t="str">
            <v>DB Pura KIADB</v>
          </cell>
          <cell r="C42">
            <v>39.5</v>
          </cell>
          <cell r="D42">
            <v>38.9</v>
          </cell>
          <cell r="E42">
            <v>38.6</v>
          </cell>
          <cell r="F42">
            <v>44.4</v>
          </cell>
          <cell r="G42">
            <v>42.7</v>
          </cell>
          <cell r="H42">
            <v>35.6</v>
          </cell>
          <cell r="I42">
            <v>37.700000000000003</v>
          </cell>
          <cell r="J42">
            <v>41.8</v>
          </cell>
          <cell r="K42">
            <v>47.9</v>
          </cell>
          <cell r="L42">
            <v>53.6</v>
          </cell>
          <cell r="M42">
            <v>64.5</v>
          </cell>
          <cell r="N42">
            <v>62.9</v>
          </cell>
          <cell r="O42">
            <v>59.6</v>
          </cell>
          <cell r="P42">
            <v>62.7</v>
          </cell>
          <cell r="Q42">
            <v>61.4</v>
          </cell>
          <cell r="R42">
            <v>55.3</v>
          </cell>
          <cell r="S42">
            <v>56.6</v>
          </cell>
          <cell r="T42">
            <v>51.6</v>
          </cell>
          <cell r="U42">
            <v>51.7</v>
          </cell>
          <cell r="V42">
            <v>48.4</v>
          </cell>
          <cell r="W42">
            <v>48.9</v>
          </cell>
          <cell r="X42">
            <v>45.1</v>
          </cell>
          <cell r="Y42">
            <v>43.6</v>
          </cell>
          <cell r="Z42">
            <v>41.6</v>
          </cell>
        </row>
        <row r="43">
          <cell r="B43" t="str">
            <v>Kanakapura</v>
          </cell>
          <cell r="C43">
            <v>30</v>
          </cell>
          <cell r="D43">
            <v>47</v>
          </cell>
          <cell r="E43">
            <v>48</v>
          </cell>
          <cell r="F43">
            <v>53</v>
          </cell>
          <cell r="G43">
            <v>72</v>
          </cell>
          <cell r="H43">
            <v>88</v>
          </cell>
          <cell r="I43">
            <v>90</v>
          </cell>
          <cell r="J43">
            <v>43</v>
          </cell>
          <cell r="K43">
            <v>58</v>
          </cell>
          <cell r="L43">
            <v>98</v>
          </cell>
          <cell r="M43">
            <v>116</v>
          </cell>
          <cell r="N43">
            <v>113</v>
          </cell>
          <cell r="O43">
            <v>114</v>
          </cell>
          <cell r="P43">
            <v>89</v>
          </cell>
          <cell r="Q43">
            <v>102</v>
          </cell>
          <cell r="R43">
            <v>111</v>
          </cell>
          <cell r="S43">
            <v>119</v>
          </cell>
          <cell r="T43">
            <v>74</v>
          </cell>
          <cell r="U43">
            <v>46</v>
          </cell>
          <cell r="V43">
            <v>39</v>
          </cell>
          <cell r="W43">
            <v>41</v>
          </cell>
          <cell r="X43">
            <v>40</v>
          </cell>
          <cell r="Y43">
            <v>55</v>
          </cell>
          <cell r="Z43">
            <v>52</v>
          </cell>
        </row>
        <row r="44">
          <cell r="B44" t="str">
            <v>Kolar</v>
          </cell>
          <cell r="C44">
            <v>145</v>
          </cell>
          <cell r="D44">
            <v>158</v>
          </cell>
          <cell r="E44">
            <v>155</v>
          </cell>
          <cell r="F44">
            <v>151</v>
          </cell>
          <cell r="G44">
            <v>150</v>
          </cell>
          <cell r="H44">
            <v>98</v>
          </cell>
          <cell r="I44">
            <v>100</v>
          </cell>
          <cell r="J44">
            <v>120</v>
          </cell>
          <cell r="K44">
            <v>149</v>
          </cell>
          <cell r="L44">
            <v>197</v>
          </cell>
          <cell r="M44">
            <v>200</v>
          </cell>
          <cell r="N44">
            <v>200</v>
          </cell>
          <cell r="O44">
            <v>196</v>
          </cell>
          <cell r="P44">
            <v>162</v>
          </cell>
          <cell r="Q44">
            <v>170</v>
          </cell>
          <cell r="R44">
            <v>178</v>
          </cell>
          <cell r="S44">
            <v>174</v>
          </cell>
          <cell r="T44">
            <v>143</v>
          </cell>
          <cell r="U44">
            <v>117</v>
          </cell>
          <cell r="V44">
            <v>120</v>
          </cell>
          <cell r="W44">
            <v>116</v>
          </cell>
          <cell r="X44">
            <v>113</v>
          </cell>
          <cell r="Y44">
            <v>106</v>
          </cell>
          <cell r="Z44">
            <v>137</v>
          </cell>
        </row>
        <row r="45">
          <cell r="B45" t="str">
            <v>Malur</v>
          </cell>
          <cell r="C45">
            <v>135</v>
          </cell>
          <cell r="D45">
            <v>152</v>
          </cell>
          <cell r="E45">
            <v>140</v>
          </cell>
          <cell r="F45">
            <v>145</v>
          </cell>
          <cell r="G45">
            <v>138</v>
          </cell>
          <cell r="H45">
            <v>137</v>
          </cell>
          <cell r="I45">
            <v>143</v>
          </cell>
          <cell r="J45">
            <v>127</v>
          </cell>
          <cell r="K45">
            <v>140</v>
          </cell>
          <cell r="L45">
            <v>181</v>
          </cell>
          <cell r="M45">
            <v>172</v>
          </cell>
          <cell r="N45">
            <v>173</v>
          </cell>
          <cell r="O45">
            <v>162</v>
          </cell>
          <cell r="P45">
            <v>163</v>
          </cell>
          <cell r="Q45">
            <v>165</v>
          </cell>
          <cell r="R45">
            <v>153</v>
          </cell>
          <cell r="S45">
            <v>140</v>
          </cell>
          <cell r="T45">
            <v>127</v>
          </cell>
          <cell r="U45">
            <v>116</v>
          </cell>
          <cell r="V45">
            <v>118</v>
          </cell>
          <cell r="W45">
            <v>108</v>
          </cell>
          <cell r="X45">
            <v>105</v>
          </cell>
          <cell r="Y45">
            <v>97</v>
          </cell>
          <cell r="Z45">
            <v>126</v>
          </cell>
        </row>
        <row r="46">
          <cell r="B46" t="str">
            <v>TK Halli</v>
          </cell>
          <cell r="C46">
            <v>22</v>
          </cell>
          <cell r="D46">
            <v>26</v>
          </cell>
          <cell r="E46">
            <v>26</v>
          </cell>
          <cell r="F46">
            <v>25</v>
          </cell>
          <cell r="G46">
            <v>29</v>
          </cell>
          <cell r="H46">
            <v>27</v>
          </cell>
          <cell r="I46">
            <v>35</v>
          </cell>
          <cell r="J46">
            <v>30</v>
          </cell>
          <cell r="K46">
            <v>43</v>
          </cell>
          <cell r="L46">
            <v>44</v>
          </cell>
          <cell r="M46">
            <v>30</v>
          </cell>
          <cell r="N46">
            <v>29</v>
          </cell>
          <cell r="O46">
            <v>30</v>
          </cell>
          <cell r="P46">
            <v>28</v>
          </cell>
          <cell r="Q46">
            <v>28</v>
          </cell>
          <cell r="R46">
            <v>34</v>
          </cell>
          <cell r="S46">
            <v>37</v>
          </cell>
          <cell r="T46">
            <v>25</v>
          </cell>
          <cell r="U46">
            <v>25</v>
          </cell>
          <cell r="V46">
            <v>12</v>
          </cell>
          <cell r="W46">
            <v>12</v>
          </cell>
          <cell r="X46">
            <v>14</v>
          </cell>
          <cell r="Y46">
            <v>25</v>
          </cell>
          <cell r="Z46">
            <v>21</v>
          </cell>
        </row>
        <row r="47">
          <cell r="B47" t="str">
            <v xml:space="preserve">Dobbaspet </v>
          </cell>
          <cell r="C47">
            <v>159</v>
          </cell>
          <cell r="D47">
            <v>162</v>
          </cell>
          <cell r="E47">
            <v>139</v>
          </cell>
          <cell r="F47">
            <v>157</v>
          </cell>
          <cell r="G47">
            <v>166</v>
          </cell>
          <cell r="H47">
            <v>166</v>
          </cell>
          <cell r="I47">
            <v>168</v>
          </cell>
          <cell r="J47">
            <v>163</v>
          </cell>
          <cell r="K47">
            <v>166</v>
          </cell>
          <cell r="L47">
            <v>181</v>
          </cell>
          <cell r="M47">
            <v>176</v>
          </cell>
          <cell r="N47">
            <v>152</v>
          </cell>
          <cell r="O47">
            <v>188</v>
          </cell>
          <cell r="P47">
            <v>173</v>
          </cell>
          <cell r="Q47">
            <v>178</v>
          </cell>
          <cell r="R47">
            <v>179</v>
          </cell>
          <cell r="S47">
            <v>188</v>
          </cell>
          <cell r="T47">
            <v>166</v>
          </cell>
          <cell r="U47">
            <v>157</v>
          </cell>
          <cell r="V47">
            <v>165</v>
          </cell>
          <cell r="W47">
            <v>142</v>
          </cell>
          <cell r="X47">
            <v>155</v>
          </cell>
          <cell r="Y47">
            <v>156</v>
          </cell>
          <cell r="Z47">
            <v>168</v>
          </cell>
        </row>
        <row r="48">
          <cell r="B48" t="str">
            <v>Sarjapura</v>
          </cell>
          <cell r="C48">
            <v>37.9</v>
          </cell>
          <cell r="D48">
            <v>37</v>
          </cell>
          <cell r="E48">
            <v>35.9</v>
          </cell>
          <cell r="F48">
            <v>34.799999999999997</v>
          </cell>
          <cell r="G48">
            <v>34.9</v>
          </cell>
          <cell r="H48">
            <v>35.4</v>
          </cell>
          <cell r="I48">
            <v>38.700000000000003</v>
          </cell>
          <cell r="J48">
            <v>40.299999999999997</v>
          </cell>
          <cell r="K48">
            <v>42.6</v>
          </cell>
          <cell r="L48">
            <v>43.8</v>
          </cell>
          <cell r="M48">
            <v>57.6</v>
          </cell>
          <cell r="N48">
            <v>57.6</v>
          </cell>
          <cell r="O48">
            <v>54.8</v>
          </cell>
          <cell r="P48">
            <v>53.9</v>
          </cell>
          <cell r="Q48">
            <v>49</v>
          </cell>
          <cell r="R48">
            <v>54</v>
          </cell>
          <cell r="S48">
            <v>49.4</v>
          </cell>
          <cell r="T48">
            <v>44.9</v>
          </cell>
          <cell r="U48">
            <v>45.7</v>
          </cell>
          <cell r="V48">
            <v>49.6</v>
          </cell>
          <cell r="W48">
            <v>45.2</v>
          </cell>
          <cell r="X48">
            <v>44.3</v>
          </cell>
          <cell r="Y48">
            <v>40.700000000000003</v>
          </cell>
          <cell r="Z48">
            <v>40.299999999999997</v>
          </cell>
        </row>
        <row r="49">
          <cell r="B49" t="str">
            <v>Magadi</v>
          </cell>
          <cell r="C49">
            <v>54</v>
          </cell>
          <cell r="D49">
            <v>54</v>
          </cell>
          <cell r="E49">
            <v>51</v>
          </cell>
          <cell r="F49">
            <v>51</v>
          </cell>
          <cell r="G49">
            <v>51</v>
          </cell>
          <cell r="H49">
            <v>38</v>
          </cell>
          <cell r="I49">
            <v>46</v>
          </cell>
          <cell r="J49">
            <v>43</v>
          </cell>
          <cell r="K49">
            <v>46</v>
          </cell>
          <cell r="L49">
            <v>46</v>
          </cell>
          <cell r="M49">
            <v>46</v>
          </cell>
          <cell r="N49">
            <v>46</v>
          </cell>
          <cell r="O49">
            <v>70</v>
          </cell>
          <cell r="P49">
            <v>69</v>
          </cell>
          <cell r="Q49">
            <v>70</v>
          </cell>
          <cell r="R49">
            <v>57</v>
          </cell>
          <cell r="S49">
            <v>66</v>
          </cell>
          <cell r="T49">
            <v>53</v>
          </cell>
          <cell r="U49">
            <v>38</v>
          </cell>
          <cell r="V49">
            <v>44</v>
          </cell>
          <cell r="W49">
            <v>40</v>
          </cell>
          <cell r="X49">
            <v>38</v>
          </cell>
          <cell r="Y49">
            <v>37</v>
          </cell>
          <cell r="Z49">
            <v>34</v>
          </cell>
        </row>
        <row r="50">
          <cell r="B50" t="str">
            <v>Mittemari</v>
          </cell>
          <cell r="C50">
            <v>106</v>
          </cell>
          <cell r="D50">
            <v>104</v>
          </cell>
          <cell r="E50">
            <v>96</v>
          </cell>
          <cell r="F50">
            <v>104</v>
          </cell>
          <cell r="G50">
            <v>104</v>
          </cell>
          <cell r="H50">
            <v>38</v>
          </cell>
          <cell r="I50">
            <v>39</v>
          </cell>
          <cell r="J50">
            <v>38</v>
          </cell>
          <cell r="K50">
            <v>29</v>
          </cell>
          <cell r="L50">
            <v>94</v>
          </cell>
          <cell r="M50">
            <v>102</v>
          </cell>
          <cell r="N50">
            <v>105</v>
          </cell>
          <cell r="O50">
            <v>122</v>
          </cell>
          <cell r="P50">
            <v>118</v>
          </cell>
          <cell r="Q50">
            <v>115</v>
          </cell>
          <cell r="R50">
            <v>100</v>
          </cell>
          <cell r="S50">
            <v>100</v>
          </cell>
          <cell r="T50">
            <v>49</v>
          </cell>
          <cell r="U50">
            <v>36</v>
          </cell>
          <cell r="V50">
            <v>37</v>
          </cell>
          <cell r="W50">
            <v>35</v>
          </cell>
          <cell r="X50">
            <v>33</v>
          </cell>
          <cell r="Y50">
            <v>41</v>
          </cell>
          <cell r="Z50">
            <v>88</v>
          </cell>
        </row>
        <row r="51">
          <cell r="B51" t="str">
            <v>T-Gollahalli</v>
          </cell>
          <cell r="C51">
            <v>102</v>
          </cell>
          <cell r="D51">
            <v>152</v>
          </cell>
          <cell r="E51">
            <v>150</v>
          </cell>
          <cell r="F51">
            <v>148</v>
          </cell>
          <cell r="G51">
            <v>146</v>
          </cell>
          <cell r="H51">
            <v>148</v>
          </cell>
          <cell r="I51">
            <v>96</v>
          </cell>
          <cell r="J51">
            <v>118</v>
          </cell>
          <cell r="K51">
            <v>82</v>
          </cell>
          <cell r="L51">
            <v>120</v>
          </cell>
          <cell r="M51">
            <v>124</v>
          </cell>
          <cell r="N51">
            <v>102</v>
          </cell>
          <cell r="O51">
            <v>96</v>
          </cell>
          <cell r="P51">
            <v>114</v>
          </cell>
          <cell r="Q51">
            <v>120</v>
          </cell>
          <cell r="R51">
            <v>122</v>
          </cell>
          <cell r="S51">
            <v>136</v>
          </cell>
          <cell r="T51">
            <v>82</v>
          </cell>
          <cell r="U51">
            <v>82</v>
          </cell>
          <cell r="V51">
            <v>62</v>
          </cell>
          <cell r="W51">
            <v>64</v>
          </cell>
          <cell r="X51">
            <v>60</v>
          </cell>
          <cell r="Y51">
            <v>90</v>
          </cell>
          <cell r="Z51">
            <v>76</v>
          </cell>
        </row>
        <row r="52">
          <cell r="B52" t="str">
            <v>Kotipura</v>
          </cell>
          <cell r="C52">
            <v>23</v>
          </cell>
          <cell r="D52">
            <v>20.399999999999999</v>
          </cell>
          <cell r="E52">
            <v>19.600000000000001</v>
          </cell>
          <cell r="F52">
            <v>20.2</v>
          </cell>
          <cell r="G52">
            <v>19.399999999999999</v>
          </cell>
          <cell r="H52">
            <v>20.399999999999999</v>
          </cell>
          <cell r="I52">
            <v>21.2</v>
          </cell>
          <cell r="J52">
            <v>27.660000000000004</v>
          </cell>
          <cell r="K52">
            <v>25.279999999999998</v>
          </cell>
          <cell r="L52">
            <v>32.81</v>
          </cell>
          <cell r="M52">
            <v>46.41</v>
          </cell>
          <cell r="N52">
            <v>48.82</v>
          </cell>
          <cell r="O52">
            <v>40.53</v>
          </cell>
          <cell r="P52">
            <v>36.130000000000003</v>
          </cell>
          <cell r="Q52">
            <v>38.08</v>
          </cell>
          <cell r="R52">
            <v>40.369999999999997</v>
          </cell>
          <cell r="S52">
            <v>44.66</v>
          </cell>
          <cell r="T52">
            <v>32.709999999999994</v>
          </cell>
          <cell r="U52">
            <v>27.62</v>
          </cell>
          <cell r="V52">
            <v>26</v>
          </cell>
          <cell r="W52">
            <v>27.4</v>
          </cell>
          <cell r="X52">
            <v>25</v>
          </cell>
          <cell r="Y52">
            <v>25.4</v>
          </cell>
          <cell r="Z52">
            <v>24.2</v>
          </cell>
        </row>
        <row r="53">
          <cell r="B53" t="str">
            <v>KIADB Harohalli</v>
          </cell>
          <cell r="C53">
            <v>29</v>
          </cell>
          <cell r="D53">
            <v>28.7</v>
          </cell>
          <cell r="E53">
            <v>28.3</v>
          </cell>
          <cell r="F53">
            <v>27.7</v>
          </cell>
          <cell r="G53">
            <v>29.8</v>
          </cell>
          <cell r="H53">
            <v>30.6</v>
          </cell>
          <cell r="I53">
            <v>31.3</v>
          </cell>
          <cell r="J53">
            <v>32.9</v>
          </cell>
          <cell r="K53">
            <v>34.9</v>
          </cell>
          <cell r="L53">
            <v>36.4</v>
          </cell>
          <cell r="M53">
            <v>29.4</v>
          </cell>
          <cell r="N53">
            <v>40</v>
          </cell>
          <cell r="O53">
            <v>41.9</v>
          </cell>
          <cell r="P53">
            <v>36.6</v>
          </cell>
          <cell r="Q53">
            <v>42.5</v>
          </cell>
          <cell r="R53">
            <v>43.3</v>
          </cell>
          <cell r="S53">
            <v>39.200000000000003</v>
          </cell>
          <cell r="T53">
            <v>43.9</v>
          </cell>
          <cell r="U53">
            <v>44.1</v>
          </cell>
          <cell r="V53">
            <v>39.200000000000003</v>
          </cell>
          <cell r="W53">
            <v>36.4</v>
          </cell>
          <cell r="X53">
            <v>34.9</v>
          </cell>
          <cell r="Y53">
            <v>34.299999999999997</v>
          </cell>
          <cell r="Z53">
            <v>33.5</v>
          </cell>
        </row>
        <row r="54">
          <cell r="B54" t="str">
            <v>Channapatana</v>
          </cell>
          <cell r="C54">
            <v>20.78</v>
          </cell>
          <cell r="D54">
            <v>32.020000000000003</v>
          </cell>
          <cell r="E54">
            <v>21.34</v>
          </cell>
          <cell r="F54">
            <v>21.77</v>
          </cell>
          <cell r="G54">
            <v>25.12</v>
          </cell>
          <cell r="H54">
            <v>24.7</v>
          </cell>
          <cell r="I54">
            <v>12.68</v>
          </cell>
          <cell r="J54">
            <v>20.77</v>
          </cell>
          <cell r="K54">
            <v>20.67</v>
          </cell>
          <cell r="L54">
            <v>17.53</v>
          </cell>
          <cell r="M54">
            <v>35.01</v>
          </cell>
          <cell r="N54">
            <v>34.119999999999997</v>
          </cell>
          <cell r="O54">
            <v>32.01</v>
          </cell>
          <cell r="P54">
            <v>34.89</v>
          </cell>
          <cell r="Q54">
            <v>44.12</v>
          </cell>
          <cell r="R54">
            <v>34.89</v>
          </cell>
          <cell r="S54">
            <v>32.119999999999997</v>
          </cell>
          <cell r="T54">
            <v>31.03</v>
          </cell>
          <cell r="U54">
            <v>15.21</v>
          </cell>
          <cell r="V54">
            <v>19.71</v>
          </cell>
          <cell r="W54">
            <v>20.079999999999998</v>
          </cell>
          <cell r="X54">
            <v>18.93</v>
          </cell>
          <cell r="Y54">
            <v>17.739999999999998</v>
          </cell>
          <cell r="Z54">
            <v>18.600000000000001</v>
          </cell>
        </row>
        <row r="55">
          <cell r="B55" t="str">
            <v>Srinivasapura</v>
          </cell>
          <cell r="C55">
            <v>64</v>
          </cell>
          <cell r="D55">
            <v>74</v>
          </cell>
          <cell r="E55">
            <v>72</v>
          </cell>
          <cell r="F55">
            <v>78</v>
          </cell>
          <cell r="G55">
            <v>82</v>
          </cell>
          <cell r="H55">
            <v>45</v>
          </cell>
          <cell r="I55">
            <v>48</v>
          </cell>
          <cell r="J55">
            <v>44</v>
          </cell>
          <cell r="K55">
            <v>41</v>
          </cell>
          <cell r="L55">
            <v>77</v>
          </cell>
          <cell r="M55">
            <v>82</v>
          </cell>
          <cell r="N55">
            <v>60</v>
          </cell>
          <cell r="O55">
            <v>77</v>
          </cell>
          <cell r="P55">
            <v>72</v>
          </cell>
          <cell r="Q55">
            <v>86</v>
          </cell>
          <cell r="R55">
            <v>78</v>
          </cell>
          <cell r="S55">
            <v>78</v>
          </cell>
          <cell r="T55">
            <v>54</v>
          </cell>
          <cell r="U55">
            <v>41</v>
          </cell>
          <cell r="V55">
            <v>30</v>
          </cell>
          <cell r="W55">
            <v>30</v>
          </cell>
          <cell r="X55">
            <v>31</v>
          </cell>
          <cell r="Y55">
            <v>39</v>
          </cell>
          <cell r="Z55">
            <v>47</v>
          </cell>
        </row>
        <row r="56">
          <cell r="B56" t="str">
            <v>KIADB H/W Park</v>
          </cell>
          <cell r="C56">
            <v>9</v>
          </cell>
          <cell r="D56">
            <v>9</v>
          </cell>
          <cell r="E56">
            <v>10</v>
          </cell>
          <cell r="F56">
            <v>10</v>
          </cell>
          <cell r="G56">
            <v>10</v>
          </cell>
          <cell r="H56">
            <v>10</v>
          </cell>
          <cell r="I56">
            <v>9</v>
          </cell>
          <cell r="J56">
            <v>9</v>
          </cell>
          <cell r="K56">
            <v>9</v>
          </cell>
          <cell r="L56">
            <v>9</v>
          </cell>
          <cell r="M56">
            <v>9</v>
          </cell>
          <cell r="N56">
            <v>12</v>
          </cell>
          <cell r="O56">
            <v>10</v>
          </cell>
          <cell r="P56">
            <v>11</v>
          </cell>
          <cell r="Q56">
            <v>11</v>
          </cell>
          <cell r="R56">
            <v>12</v>
          </cell>
          <cell r="S56">
            <v>12</v>
          </cell>
          <cell r="T56">
            <v>12</v>
          </cell>
          <cell r="U56">
            <v>11</v>
          </cell>
          <cell r="V56">
            <v>11</v>
          </cell>
          <cell r="W56">
            <v>10</v>
          </cell>
          <cell r="X56">
            <v>10</v>
          </cell>
          <cell r="Y56">
            <v>10</v>
          </cell>
          <cell r="Z56">
            <v>9</v>
          </cell>
        </row>
        <row r="57">
          <cell r="B57" t="str">
            <v>BRAZ TOTAL</v>
          </cell>
          <cell r="C57">
            <v>1592.18</v>
          </cell>
          <cell r="D57">
            <v>1775.22</v>
          </cell>
          <cell r="E57">
            <v>1672.54</v>
          </cell>
          <cell r="F57">
            <v>1748.1699999999998</v>
          </cell>
          <cell r="G57">
            <v>1767.0200000000002</v>
          </cell>
          <cell r="H57">
            <v>1577.9000000000003</v>
          </cell>
          <cell r="I57">
            <v>1417.5800000000002</v>
          </cell>
          <cell r="J57">
            <v>1421.43</v>
          </cell>
          <cell r="K57">
            <v>1503.3500000000001</v>
          </cell>
          <cell r="L57">
            <v>2005.1399999999999</v>
          </cell>
          <cell r="M57">
            <v>2081.92</v>
          </cell>
          <cell r="N57">
            <v>2073.4399999999996</v>
          </cell>
          <cell r="O57">
            <v>2103.84</v>
          </cell>
          <cell r="P57">
            <v>2020.2200000000003</v>
          </cell>
          <cell r="Q57">
            <v>2072.1</v>
          </cell>
          <cell r="R57">
            <v>2034.86</v>
          </cell>
          <cell r="S57">
            <v>2048.98</v>
          </cell>
          <cell r="T57">
            <v>1612.14</v>
          </cell>
          <cell r="U57">
            <v>1429.33</v>
          </cell>
          <cell r="V57">
            <v>1297.9100000000001</v>
          </cell>
          <cell r="W57">
            <v>1283.98</v>
          </cell>
          <cell r="X57">
            <v>1246.2300000000002</v>
          </cell>
          <cell r="Y57">
            <v>1306.7400000000002</v>
          </cell>
          <cell r="Z57">
            <v>1529.1999999999998</v>
          </cell>
        </row>
        <row r="58">
          <cell r="B58" t="str">
            <v>TUMKUR</v>
          </cell>
        </row>
        <row r="59">
          <cell r="B59" t="str">
            <v>Anthrasanahalli</v>
          </cell>
          <cell r="C59">
            <v>196</v>
          </cell>
          <cell r="D59">
            <v>207</v>
          </cell>
          <cell r="E59">
            <v>151</v>
          </cell>
          <cell r="F59">
            <v>209</v>
          </cell>
          <cell r="G59">
            <v>202</v>
          </cell>
          <cell r="H59">
            <v>212</v>
          </cell>
          <cell r="I59">
            <v>200</v>
          </cell>
          <cell r="J59">
            <v>203</v>
          </cell>
          <cell r="K59">
            <v>206</v>
          </cell>
          <cell r="L59">
            <v>220</v>
          </cell>
          <cell r="M59">
            <v>231</v>
          </cell>
          <cell r="N59">
            <v>229</v>
          </cell>
          <cell r="O59">
            <v>211</v>
          </cell>
          <cell r="P59">
            <v>200</v>
          </cell>
          <cell r="Q59">
            <v>210</v>
          </cell>
          <cell r="R59">
            <v>200</v>
          </cell>
          <cell r="S59">
            <v>215</v>
          </cell>
          <cell r="T59">
            <v>143</v>
          </cell>
          <cell r="U59">
            <v>105</v>
          </cell>
          <cell r="V59">
            <v>117</v>
          </cell>
          <cell r="W59">
            <v>117</v>
          </cell>
          <cell r="X59">
            <v>129</v>
          </cell>
          <cell r="Y59">
            <v>171</v>
          </cell>
          <cell r="Z59">
            <v>213</v>
          </cell>
        </row>
        <row r="60">
          <cell r="B60" t="str">
            <v>Anchepalya</v>
          </cell>
          <cell r="C60">
            <v>113</v>
          </cell>
          <cell r="D60">
            <v>148</v>
          </cell>
          <cell r="E60">
            <v>142</v>
          </cell>
          <cell r="F60">
            <v>135</v>
          </cell>
          <cell r="G60">
            <v>149</v>
          </cell>
          <cell r="H60">
            <v>150</v>
          </cell>
          <cell r="I60">
            <v>143</v>
          </cell>
          <cell r="J60">
            <v>128</v>
          </cell>
          <cell r="K60">
            <v>150</v>
          </cell>
          <cell r="L60">
            <v>198</v>
          </cell>
          <cell r="M60">
            <v>156</v>
          </cell>
          <cell r="N60">
            <v>155</v>
          </cell>
          <cell r="O60">
            <v>132</v>
          </cell>
          <cell r="P60">
            <v>153</v>
          </cell>
          <cell r="Q60">
            <v>154</v>
          </cell>
          <cell r="R60">
            <v>137</v>
          </cell>
          <cell r="S60">
            <v>134</v>
          </cell>
          <cell r="T60">
            <v>127</v>
          </cell>
          <cell r="U60">
            <v>100</v>
          </cell>
          <cell r="V60">
            <v>92</v>
          </cell>
          <cell r="W60">
            <v>89</v>
          </cell>
          <cell r="X60">
            <v>89</v>
          </cell>
          <cell r="Y60">
            <v>154</v>
          </cell>
          <cell r="Z60">
            <v>153</v>
          </cell>
        </row>
        <row r="61">
          <cell r="B61" t="str">
            <v>KB Cross</v>
          </cell>
          <cell r="C61">
            <v>187</v>
          </cell>
          <cell r="D61">
            <v>207</v>
          </cell>
          <cell r="E61">
            <v>201</v>
          </cell>
          <cell r="F61">
            <v>187</v>
          </cell>
          <cell r="G61">
            <v>192</v>
          </cell>
          <cell r="H61">
            <v>186</v>
          </cell>
          <cell r="I61">
            <v>177</v>
          </cell>
          <cell r="J61">
            <v>175</v>
          </cell>
          <cell r="K61">
            <v>163</v>
          </cell>
          <cell r="L61">
            <v>150</v>
          </cell>
          <cell r="M61">
            <v>199</v>
          </cell>
          <cell r="N61">
            <v>181</v>
          </cell>
          <cell r="O61">
            <v>164</v>
          </cell>
          <cell r="P61">
            <v>155</v>
          </cell>
          <cell r="Q61">
            <v>171</v>
          </cell>
          <cell r="R61">
            <v>161</v>
          </cell>
          <cell r="S61">
            <v>182</v>
          </cell>
          <cell r="T61">
            <v>156</v>
          </cell>
          <cell r="U61">
            <v>152</v>
          </cell>
          <cell r="V61">
            <v>97</v>
          </cell>
          <cell r="W61">
            <v>96</v>
          </cell>
          <cell r="X61">
            <v>88</v>
          </cell>
          <cell r="Y61">
            <v>227</v>
          </cell>
          <cell r="Z61">
            <v>221</v>
          </cell>
        </row>
        <row r="62">
          <cell r="B62" t="str">
            <v>Madhugiri</v>
          </cell>
          <cell r="C62">
            <v>80</v>
          </cell>
          <cell r="D62">
            <v>86</v>
          </cell>
          <cell r="E62">
            <v>89</v>
          </cell>
          <cell r="F62">
            <v>87</v>
          </cell>
          <cell r="G62">
            <v>84</v>
          </cell>
          <cell r="H62">
            <v>75</v>
          </cell>
          <cell r="I62">
            <v>90</v>
          </cell>
          <cell r="J62">
            <v>60</v>
          </cell>
          <cell r="K62">
            <v>108</v>
          </cell>
          <cell r="L62">
            <v>162</v>
          </cell>
          <cell r="M62">
            <v>181</v>
          </cell>
          <cell r="N62">
            <v>171</v>
          </cell>
          <cell r="O62">
            <v>184</v>
          </cell>
          <cell r="P62">
            <v>193</v>
          </cell>
          <cell r="Q62">
            <v>177</v>
          </cell>
          <cell r="R62">
            <v>144</v>
          </cell>
          <cell r="S62">
            <v>170</v>
          </cell>
          <cell r="T62">
            <v>94</v>
          </cell>
          <cell r="U62">
            <v>41</v>
          </cell>
          <cell r="V62">
            <v>32</v>
          </cell>
          <cell r="W62">
            <v>33</v>
          </cell>
          <cell r="X62">
            <v>34</v>
          </cell>
          <cell r="Y62">
            <v>43</v>
          </cell>
          <cell r="Z62">
            <v>63</v>
          </cell>
        </row>
        <row r="63">
          <cell r="B63" t="str">
            <v>Nittur</v>
          </cell>
          <cell r="C63">
            <v>162</v>
          </cell>
          <cell r="D63">
            <v>162</v>
          </cell>
          <cell r="E63">
            <v>162</v>
          </cell>
          <cell r="F63">
            <v>160</v>
          </cell>
          <cell r="G63">
            <v>158</v>
          </cell>
          <cell r="H63">
            <v>154</v>
          </cell>
          <cell r="I63">
            <v>135</v>
          </cell>
          <cell r="J63">
            <v>141</v>
          </cell>
          <cell r="K63">
            <v>152</v>
          </cell>
          <cell r="L63">
            <v>152</v>
          </cell>
          <cell r="M63">
            <v>139</v>
          </cell>
          <cell r="N63">
            <v>141</v>
          </cell>
          <cell r="O63">
            <v>151</v>
          </cell>
          <cell r="P63">
            <v>120</v>
          </cell>
          <cell r="Q63">
            <v>145</v>
          </cell>
          <cell r="R63">
            <v>133</v>
          </cell>
          <cell r="S63">
            <v>140</v>
          </cell>
          <cell r="T63">
            <v>125</v>
          </cell>
          <cell r="U63">
            <v>62</v>
          </cell>
          <cell r="V63">
            <v>74</v>
          </cell>
          <cell r="W63">
            <v>98</v>
          </cell>
          <cell r="X63">
            <v>88</v>
          </cell>
          <cell r="Y63">
            <v>148</v>
          </cell>
          <cell r="Z63">
            <v>156</v>
          </cell>
        </row>
        <row r="64">
          <cell r="B64" t="str">
            <v>Pavagada</v>
          </cell>
          <cell r="C64">
            <v>38</v>
          </cell>
          <cell r="D64">
            <v>42</v>
          </cell>
          <cell r="E64">
            <v>50</v>
          </cell>
          <cell r="F64">
            <v>52</v>
          </cell>
          <cell r="G64">
            <v>48</v>
          </cell>
          <cell r="H64">
            <v>43</v>
          </cell>
          <cell r="I64">
            <v>49</v>
          </cell>
          <cell r="J64">
            <v>26</v>
          </cell>
          <cell r="K64">
            <v>28</v>
          </cell>
          <cell r="L64">
            <v>23</v>
          </cell>
          <cell r="M64">
            <v>21</v>
          </cell>
          <cell r="N64">
            <v>27</v>
          </cell>
          <cell r="O64">
            <v>24</v>
          </cell>
          <cell r="P64">
            <v>24</v>
          </cell>
          <cell r="Q64">
            <v>17</v>
          </cell>
          <cell r="R64">
            <v>24</v>
          </cell>
          <cell r="S64">
            <v>30</v>
          </cell>
          <cell r="T64">
            <v>32</v>
          </cell>
          <cell r="U64">
            <v>24</v>
          </cell>
          <cell r="V64">
            <v>26</v>
          </cell>
          <cell r="W64">
            <v>28</v>
          </cell>
          <cell r="X64">
            <v>26</v>
          </cell>
          <cell r="Y64">
            <v>42</v>
          </cell>
          <cell r="Z64">
            <v>36</v>
          </cell>
        </row>
        <row r="65">
          <cell r="B65" t="str">
            <v>KIADB VN Pura</v>
          </cell>
          <cell r="C65">
            <v>53</v>
          </cell>
          <cell r="D65">
            <v>51</v>
          </cell>
          <cell r="E65">
            <v>43</v>
          </cell>
          <cell r="F65">
            <v>57</v>
          </cell>
          <cell r="G65">
            <v>54</v>
          </cell>
          <cell r="H65">
            <v>54</v>
          </cell>
          <cell r="I65">
            <v>47</v>
          </cell>
          <cell r="J65">
            <v>49</v>
          </cell>
          <cell r="K65">
            <v>40</v>
          </cell>
          <cell r="L65">
            <v>47</v>
          </cell>
          <cell r="M65">
            <v>47</v>
          </cell>
          <cell r="N65">
            <v>47</v>
          </cell>
          <cell r="O65">
            <v>37</v>
          </cell>
          <cell r="P65">
            <v>42</v>
          </cell>
          <cell r="Q65">
            <v>44</v>
          </cell>
          <cell r="R65">
            <v>32</v>
          </cell>
          <cell r="S65">
            <v>42</v>
          </cell>
          <cell r="T65">
            <v>58</v>
          </cell>
          <cell r="U65">
            <v>55</v>
          </cell>
          <cell r="V65">
            <v>34</v>
          </cell>
          <cell r="W65">
            <v>31</v>
          </cell>
          <cell r="X65">
            <v>29</v>
          </cell>
          <cell r="Y65">
            <v>55</v>
          </cell>
          <cell r="Z65">
            <v>50</v>
          </cell>
        </row>
        <row r="66">
          <cell r="B66" t="str">
            <v>Sira</v>
          </cell>
          <cell r="C66">
            <v>81</v>
          </cell>
          <cell r="D66">
            <v>109</v>
          </cell>
          <cell r="E66">
            <v>105</v>
          </cell>
          <cell r="F66">
            <v>89</v>
          </cell>
          <cell r="G66">
            <v>102</v>
          </cell>
          <cell r="H66">
            <v>89</v>
          </cell>
          <cell r="I66">
            <v>101</v>
          </cell>
          <cell r="J66">
            <v>70</v>
          </cell>
          <cell r="K66">
            <v>61</v>
          </cell>
          <cell r="L66">
            <v>42</v>
          </cell>
          <cell r="M66">
            <v>38</v>
          </cell>
          <cell r="N66">
            <v>36</v>
          </cell>
          <cell r="O66">
            <v>49</v>
          </cell>
          <cell r="P66">
            <v>15</v>
          </cell>
          <cell r="Q66">
            <v>7</v>
          </cell>
          <cell r="R66">
            <v>20</v>
          </cell>
          <cell r="S66">
            <v>39</v>
          </cell>
          <cell r="T66">
            <v>65</v>
          </cell>
          <cell r="U66">
            <v>83</v>
          </cell>
          <cell r="V66">
            <v>50</v>
          </cell>
          <cell r="W66">
            <v>61</v>
          </cell>
          <cell r="X66">
            <v>59</v>
          </cell>
          <cell r="Y66">
            <v>80</v>
          </cell>
          <cell r="Z66">
            <v>79</v>
          </cell>
        </row>
        <row r="67">
          <cell r="B67" t="str">
            <v>Hosdurga</v>
          </cell>
          <cell r="C67">
            <v>43</v>
          </cell>
          <cell r="D67">
            <v>61</v>
          </cell>
          <cell r="E67">
            <v>52</v>
          </cell>
          <cell r="F67">
            <v>45.4</v>
          </cell>
          <cell r="G67">
            <v>35.6</v>
          </cell>
          <cell r="H67">
            <v>35.200000000000003</v>
          </cell>
          <cell r="I67">
            <v>31.4</v>
          </cell>
          <cell r="J67">
            <v>23.8</v>
          </cell>
          <cell r="K67">
            <v>23.8</v>
          </cell>
          <cell r="L67">
            <v>35.799999999999997</v>
          </cell>
          <cell r="M67">
            <v>56.8</v>
          </cell>
          <cell r="N67">
            <v>46.2</v>
          </cell>
          <cell r="O67">
            <v>40.200000000000003</v>
          </cell>
          <cell r="P67">
            <v>50.8</v>
          </cell>
          <cell r="Q67">
            <v>43.4</v>
          </cell>
          <cell r="R67">
            <v>48.6</v>
          </cell>
          <cell r="S67">
            <v>44.2</v>
          </cell>
          <cell r="T67">
            <v>40.200000000000003</v>
          </cell>
          <cell r="U67">
            <v>29.8</v>
          </cell>
          <cell r="V67">
            <v>20</v>
          </cell>
          <cell r="W67">
            <v>24.4</v>
          </cell>
          <cell r="X67">
            <v>12.6</v>
          </cell>
          <cell r="Y67">
            <v>19.399999999999999</v>
          </cell>
          <cell r="Z67">
            <v>34.6</v>
          </cell>
        </row>
        <row r="68">
          <cell r="B68" t="str">
            <v>DAVANAGERE</v>
          </cell>
        </row>
        <row r="69">
          <cell r="B69" t="str">
            <v>Benkikere</v>
          </cell>
          <cell r="C69">
            <v>63</v>
          </cell>
          <cell r="D69">
            <v>85</v>
          </cell>
          <cell r="E69">
            <v>75</v>
          </cell>
          <cell r="F69">
            <v>75</v>
          </cell>
          <cell r="G69">
            <v>49</v>
          </cell>
          <cell r="H69">
            <v>48</v>
          </cell>
          <cell r="I69">
            <v>55</v>
          </cell>
          <cell r="J69">
            <v>85</v>
          </cell>
          <cell r="K69">
            <v>90</v>
          </cell>
          <cell r="L69">
            <v>98</v>
          </cell>
          <cell r="M69">
            <v>99</v>
          </cell>
          <cell r="N69">
            <v>101</v>
          </cell>
          <cell r="O69">
            <v>90</v>
          </cell>
          <cell r="P69">
            <v>103</v>
          </cell>
          <cell r="Q69">
            <v>88</v>
          </cell>
          <cell r="R69">
            <v>91</v>
          </cell>
          <cell r="S69">
            <v>86</v>
          </cell>
          <cell r="T69">
            <v>84</v>
          </cell>
          <cell r="U69">
            <v>83</v>
          </cell>
          <cell r="V69">
            <v>87</v>
          </cell>
          <cell r="W69">
            <v>105</v>
          </cell>
          <cell r="X69">
            <v>96</v>
          </cell>
          <cell r="Y69">
            <v>89</v>
          </cell>
          <cell r="Z69">
            <v>73</v>
          </cell>
        </row>
        <row r="70">
          <cell r="B70" t="str">
            <v xml:space="preserve">Chithradurga </v>
          </cell>
          <cell r="C70">
            <v>123</v>
          </cell>
          <cell r="D70">
            <v>144</v>
          </cell>
          <cell r="E70">
            <v>157</v>
          </cell>
          <cell r="F70">
            <v>126</v>
          </cell>
          <cell r="G70">
            <v>113</v>
          </cell>
          <cell r="H70">
            <v>120</v>
          </cell>
          <cell r="I70">
            <v>115</v>
          </cell>
          <cell r="J70">
            <v>132</v>
          </cell>
          <cell r="K70">
            <v>155</v>
          </cell>
          <cell r="L70">
            <v>205</v>
          </cell>
          <cell r="M70">
            <v>190</v>
          </cell>
          <cell r="N70">
            <v>188</v>
          </cell>
          <cell r="O70">
            <v>145</v>
          </cell>
          <cell r="P70">
            <v>176</v>
          </cell>
          <cell r="Q70">
            <v>176</v>
          </cell>
          <cell r="R70">
            <v>170</v>
          </cell>
          <cell r="S70">
            <v>148</v>
          </cell>
          <cell r="T70">
            <v>115</v>
          </cell>
          <cell r="U70">
            <v>124</v>
          </cell>
          <cell r="V70">
            <v>145</v>
          </cell>
          <cell r="W70">
            <v>139</v>
          </cell>
          <cell r="X70">
            <v>136</v>
          </cell>
          <cell r="Y70">
            <v>146</v>
          </cell>
          <cell r="Z70">
            <v>159</v>
          </cell>
        </row>
        <row r="71">
          <cell r="B71" t="str">
            <v>Davangere</v>
          </cell>
          <cell r="C71">
            <v>137</v>
          </cell>
          <cell r="D71">
            <v>133</v>
          </cell>
          <cell r="E71">
            <v>129</v>
          </cell>
          <cell r="F71">
            <v>134</v>
          </cell>
          <cell r="G71">
            <v>140</v>
          </cell>
          <cell r="H71">
            <v>116</v>
          </cell>
          <cell r="I71">
            <v>129</v>
          </cell>
          <cell r="J71">
            <v>131</v>
          </cell>
          <cell r="K71">
            <v>144</v>
          </cell>
          <cell r="L71">
            <v>146</v>
          </cell>
          <cell r="M71">
            <v>149</v>
          </cell>
          <cell r="N71">
            <v>149</v>
          </cell>
          <cell r="O71">
            <v>149</v>
          </cell>
          <cell r="P71">
            <v>162</v>
          </cell>
          <cell r="Q71">
            <v>152</v>
          </cell>
          <cell r="R71">
            <v>137</v>
          </cell>
          <cell r="S71">
            <v>148</v>
          </cell>
          <cell r="T71">
            <v>146</v>
          </cell>
          <cell r="U71">
            <v>133</v>
          </cell>
          <cell r="V71">
            <v>119</v>
          </cell>
          <cell r="W71">
            <v>121</v>
          </cell>
          <cell r="X71">
            <v>115</v>
          </cell>
          <cell r="Y71">
            <v>146</v>
          </cell>
          <cell r="Z71">
            <v>158</v>
          </cell>
        </row>
        <row r="72">
          <cell r="B72" t="str">
            <v>Hiriyur</v>
          </cell>
          <cell r="C72">
            <v>81</v>
          </cell>
          <cell r="D72">
            <v>144</v>
          </cell>
          <cell r="E72">
            <v>143</v>
          </cell>
          <cell r="F72">
            <v>145</v>
          </cell>
          <cell r="G72">
            <v>134</v>
          </cell>
          <cell r="H72">
            <v>133</v>
          </cell>
          <cell r="I72">
            <v>123</v>
          </cell>
          <cell r="J72">
            <v>93</v>
          </cell>
          <cell r="K72">
            <v>158</v>
          </cell>
          <cell r="L72">
            <v>172</v>
          </cell>
          <cell r="M72">
            <v>172</v>
          </cell>
          <cell r="N72">
            <v>198</v>
          </cell>
          <cell r="O72">
            <v>195</v>
          </cell>
          <cell r="P72">
            <v>179</v>
          </cell>
          <cell r="Q72">
            <v>234</v>
          </cell>
          <cell r="R72">
            <v>212</v>
          </cell>
          <cell r="S72">
            <v>187</v>
          </cell>
          <cell r="T72">
            <v>167</v>
          </cell>
          <cell r="U72">
            <v>95</v>
          </cell>
          <cell r="V72">
            <v>73</v>
          </cell>
          <cell r="W72">
            <v>71</v>
          </cell>
          <cell r="X72">
            <v>82</v>
          </cell>
          <cell r="Y72">
            <v>104</v>
          </cell>
          <cell r="Z72">
            <v>105</v>
          </cell>
        </row>
        <row r="73">
          <cell r="B73" t="str">
            <v>Honnali</v>
          </cell>
          <cell r="C73">
            <v>59</v>
          </cell>
          <cell r="D73">
            <v>76</v>
          </cell>
          <cell r="E73">
            <v>60</v>
          </cell>
          <cell r="F73">
            <v>59</v>
          </cell>
          <cell r="G73">
            <v>59</v>
          </cell>
          <cell r="H73">
            <v>71</v>
          </cell>
          <cell r="I73">
            <v>56</v>
          </cell>
          <cell r="J73">
            <v>67</v>
          </cell>
          <cell r="K73">
            <v>75</v>
          </cell>
          <cell r="L73">
            <v>106</v>
          </cell>
          <cell r="M73">
            <v>103</v>
          </cell>
          <cell r="N73">
            <v>112</v>
          </cell>
          <cell r="O73">
            <v>111</v>
          </cell>
          <cell r="P73">
            <v>119</v>
          </cell>
          <cell r="Q73">
            <v>113</v>
          </cell>
          <cell r="R73">
            <v>111</v>
          </cell>
          <cell r="S73">
            <v>117</v>
          </cell>
          <cell r="T73">
            <v>94</v>
          </cell>
          <cell r="U73">
            <v>79</v>
          </cell>
          <cell r="V73">
            <v>46</v>
          </cell>
          <cell r="W73">
            <v>31</v>
          </cell>
          <cell r="X73">
            <v>27</v>
          </cell>
          <cell r="Y73">
            <v>95</v>
          </cell>
          <cell r="Z73">
            <v>102</v>
          </cell>
        </row>
        <row r="74">
          <cell r="B74" t="str">
            <v>Tallak</v>
          </cell>
          <cell r="C74">
            <v>29</v>
          </cell>
          <cell r="D74">
            <v>39</v>
          </cell>
          <cell r="E74">
            <v>40</v>
          </cell>
          <cell r="F74">
            <v>37</v>
          </cell>
          <cell r="G74">
            <v>39</v>
          </cell>
          <cell r="H74">
            <v>35</v>
          </cell>
          <cell r="I74">
            <v>38</v>
          </cell>
          <cell r="J74">
            <v>22</v>
          </cell>
          <cell r="K74">
            <v>38</v>
          </cell>
          <cell r="L74">
            <v>69</v>
          </cell>
          <cell r="M74">
            <v>70</v>
          </cell>
          <cell r="N74">
            <v>75</v>
          </cell>
          <cell r="O74">
            <v>56</v>
          </cell>
          <cell r="P74">
            <v>42</v>
          </cell>
          <cell r="Q74">
            <v>61</v>
          </cell>
          <cell r="R74">
            <v>71</v>
          </cell>
          <cell r="S74">
            <v>68</v>
          </cell>
          <cell r="T74">
            <v>28</v>
          </cell>
          <cell r="U74">
            <v>24</v>
          </cell>
          <cell r="V74">
            <v>34</v>
          </cell>
          <cell r="W74">
            <v>32</v>
          </cell>
          <cell r="X74">
            <v>33</v>
          </cell>
          <cell r="Y74">
            <v>0</v>
          </cell>
          <cell r="Z74">
            <v>6</v>
          </cell>
        </row>
        <row r="75">
          <cell r="B75" t="str">
            <v>Neelagunda</v>
          </cell>
          <cell r="C75">
            <v>27</v>
          </cell>
          <cell r="D75">
            <v>18</v>
          </cell>
          <cell r="E75">
            <v>16</v>
          </cell>
          <cell r="F75">
            <v>14</v>
          </cell>
          <cell r="G75">
            <v>19</v>
          </cell>
          <cell r="H75">
            <v>27</v>
          </cell>
          <cell r="I75">
            <v>28</v>
          </cell>
          <cell r="J75">
            <v>38</v>
          </cell>
          <cell r="K75">
            <v>46</v>
          </cell>
          <cell r="L75">
            <v>47</v>
          </cell>
          <cell r="M75">
            <v>44</v>
          </cell>
          <cell r="N75">
            <v>47</v>
          </cell>
          <cell r="O75">
            <v>59</v>
          </cell>
          <cell r="P75">
            <v>56</v>
          </cell>
          <cell r="Q75">
            <v>53</v>
          </cell>
          <cell r="R75">
            <v>53</v>
          </cell>
          <cell r="S75">
            <v>46</v>
          </cell>
          <cell r="T75">
            <v>50</v>
          </cell>
          <cell r="U75">
            <v>42</v>
          </cell>
          <cell r="V75">
            <v>30</v>
          </cell>
          <cell r="W75">
            <v>11</v>
          </cell>
          <cell r="X75">
            <v>7</v>
          </cell>
          <cell r="Y75">
            <v>10</v>
          </cell>
          <cell r="Z75">
            <v>19</v>
          </cell>
        </row>
        <row r="76">
          <cell r="B76" t="str">
            <v>Guttur</v>
          </cell>
          <cell r="C76">
            <v>15</v>
          </cell>
          <cell r="D76">
            <v>13</v>
          </cell>
          <cell r="E76">
            <v>13</v>
          </cell>
          <cell r="F76">
            <v>11</v>
          </cell>
          <cell r="G76">
            <v>11</v>
          </cell>
          <cell r="H76">
            <v>11</v>
          </cell>
          <cell r="I76">
            <v>12</v>
          </cell>
          <cell r="J76">
            <v>14</v>
          </cell>
          <cell r="K76">
            <v>16</v>
          </cell>
          <cell r="L76">
            <v>18</v>
          </cell>
          <cell r="M76">
            <v>16</v>
          </cell>
          <cell r="N76">
            <v>12</v>
          </cell>
          <cell r="O76">
            <v>12</v>
          </cell>
          <cell r="P76">
            <v>10</v>
          </cell>
          <cell r="Q76">
            <v>12</v>
          </cell>
          <cell r="R76">
            <v>11</v>
          </cell>
          <cell r="S76">
            <v>11</v>
          </cell>
          <cell r="T76">
            <v>10</v>
          </cell>
          <cell r="U76">
            <v>10</v>
          </cell>
          <cell r="V76">
            <v>9</v>
          </cell>
          <cell r="W76">
            <v>9</v>
          </cell>
          <cell r="X76">
            <v>8</v>
          </cell>
          <cell r="Y76">
            <v>12</v>
          </cell>
          <cell r="Z76">
            <v>12</v>
          </cell>
        </row>
        <row r="77">
          <cell r="B77" t="str">
            <v>CTAZ TOTAL</v>
          </cell>
          <cell r="C77">
            <v>1487</v>
          </cell>
          <cell r="D77">
            <v>1725</v>
          </cell>
          <cell r="E77">
            <v>1628</v>
          </cell>
          <cell r="F77">
            <v>1622.4</v>
          </cell>
          <cell r="G77">
            <v>1588.6</v>
          </cell>
          <cell r="H77">
            <v>1559.2</v>
          </cell>
          <cell r="I77">
            <v>1529.4</v>
          </cell>
          <cell r="J77">
            <v>1457.8</v>
          </cell>
          <cell r="K77">
            <v>1653.8</v>
          </cell>
          <cell r="L77">
            <v>1890.8</v>
          </cell>
          <cell r="M77">
            <v>1911.8</v>
          </cell>
          <cell r="N77">
            <v>1915.2</v>
          </cell>
          <cell r="O77">
            <v>1809.2</v>
          </cell>
          <cell r="P77">
            <v>1799.8</v>
          </cell>
          <cell r="Q77">
            <v>1857.4</v>
          </cell>
          <cell r="R77">
            <v>1755.6</v>
          </cell>
          <cell r="S77">
            <v>1807.2</v>
          </cell>
          <cell r="T77">
            <v>1534.2</v>
          </cell>
          <cell r="U77">
            <v>1241.8</v>
          </cell>
          <cell r="V77">
            <v>1085</v>
          </cell>
          <cell r="W77">
            <v>1096.4000000000001</v>
          </cell>
          <cell r="X77">
            <v>1058.5999999999999</v>
          </cell>
          <cell r="Y77">
            <v>1541.4</v>
          </cell>
          <cell r="Z77">
            <v>1639.6</v>
          </cell>
        </row>
        <row r="78">
          <cell r="B78" t="str">
            <v>EHT</v>
          </cell>
        </row>
        <row r="79">
          <cell r="B79" t="str">
            <v>Harohalli</v>
          </cell>
          <cell r="C79">
            <v>36</v>
          </cell>
          <cell r="D79">
            <v>36</v>
          </cell>
          <cell r="E79">
            <v>36</v>
          </cell>
          <cell r="F79">
            <v>36</v>
          </cell>
          <cell r="G79">
            <v>36</v>
          </cell>
          <cell r="H79">
            <v>37</v>
          </cell>
          <cell r="I79">
            <v>37</v>
          </cell>
          <cell r="J79">
            <v>39</v>
          </cell>
          <cell r="K79">
            <v>36</v>
          </cell>
          <cell r="L79">
            <v>34</v>
          </cell>
          <cell r="M79">
            <v>36</v>
          </cell>
          <cell r="N79">
            <v>35</v>
          </cell>
          <cell r="O79">
            <v>36</v>
          </cell>
          <cell r="P79">
            <v>35</v>
          </cell>
          <cell r="Q79">
            <v>36</v>
          </cell>
          <cell r="R79">
            <v>36</v>
          </cell>
          <cell r="S79">
            <v>36</v>
          </cell>
          <cell r="T79">
            <v>36</v>
          </cell>
          <cell r="U79">
            <v>37</v>
          </cell>
          <cell r="V79">
            <v>36</v>
          </cell>
          <cell r="W79">
            <v>37</v>
          </cell>
          <cell r="X79">
            <v>36</v>
          </cell>
          <cell r="Y79">
            <v>36</v>
          </cell>
          <cell r="Z79">
            <v>35</v>
          </cell>
        </row>
        <row r="80">
          <cell r="B80" t="str">
            <v>Tataguni</v>
          </cell>
          <cell r="C80">
            <v>37</v>
          </cell>
          <cell r="D80">
            <v>35</v>
          </cell>
          <cell r="E80">
            <v>35</v>
          </cell>
          <cell r="F80">
            <v>35</v>
          </cell>
          <cell r="G80">
            <v>35</v>
          </cell>
          <cell r="H80">
            <v>29</v>
          </cell>
          <cell r="I80">
            <v>36</v>
          </cell>
          <cell r="J80">
            <v>36</v>
          </cell>
          <cell r="K80">
            <v>36</v>
          </cell>
          <cell r="L80">
            <v>35</v>
          </cell>
          <cell r="M80">
            <v>37</v>
          </cell>
          <cell r="N80">
            <v>36</v>
          </cell>
          <cell r="O80">
            <v>36</v>
          </cell>
          <cell r="P80">
            <v>36</v>
          </cell>
          <cell r="Q80">
            <v>35</v>
          </cell>
          <cell r="R80">
            <v>37</v>
          </cell>
          <cell r="S80">
            <v>36</v>
          </cell>
          <cell r="T80">
            <v>35</v>
          </cell>
          <cell r="U80">
            <v>37</v>
          </cell>
          <cell r="V80">
            <v>36</v>
          </cell>
          <cell r="W80">
            <v>36</v>
          </cell>
          <cell r="X80">
            <v>36</v>
          </cell>
          <cell r="Y80">
            <v>36</v>
          </cell>
          <cell r="Z80">
            <v>36</v>
          </cell>
        </row>
        <row r="81">
          <cell r="B81" t="str">
            <v>CPRI</v>
          </cell>
          <cell r="C81">
            <v>5</v>
          </cell>
          <cell r="D81">
            <v>5</v>
          </cell>
          <cell r="E81">
            <v>5</v>
          </cell>
          <cell r="F81">
            <v>5</v>
          </cell>
          <cell r="G81">
            <v>5</v>
          </cell>
          <cell r="H81">
            <v>5</v>
          </cell>
          <cell r="I81">
            <v>5</v>
          </cell>
          <cell r="J81">
            <v>5</v>
          </cell>
          <cell r="K81">
            <v>5</v>
          </cell>
          <cell r="L81">
            <v>5</v>
          </cell>
          <cell r="M81">
            <v>5</v>
          </cell>
          <cell r="N81">
            <v>5</v>
          </cell>
          <cell r="O81">
            <v>5</v>
          </cell>
          <cell r="P81">
            <v>5</v>
          </cell>
          <cell r="Q81">
            <v>5</v>
          </cell>
          <cell r="R81">
            <v>5</v>
          </cell>
          <cell r="S81">
            <v>5</v>
          </cell>
          <cell r="T81">
            <v>5</v>
          </cell>
          <cell r="U81">
            <v>5</v>
          </cell>
          <cell r="V81">
            <v>5</v>
          </cell>
          <cell r="W81">
            <v>5</v>
          </cell>
          <cell r="X81">
            <v>5</v>
          </cell>
          <cell r="Y81">
            <v>5</v>
          </cell>
          <cell r="Z81">
            <v>5</v>
          </cell>
        </row>
        <row r="82">
          <cell r="B82" t="str">
            <v>ITPL</v>
          </cell>
          <cell r="C82">
            <v>8</v>
          </cell>
          <cell r="D82">
            <v>9</v>
          </cell>
          <cell r="E82">
            <v>11</v>
          </cell>
          <cell r="F82">
            <v>11</v>
          </cell>
          <cell r="G82">
            <v>11</v>
          </cell>
          <cell r="H82">
            <v>11</v>
          </cell>
          <cell r="I82">
            <v>8</v>
          </cell>
          <cell r="J82">
            <v>8</v>
          </cell>
          <cell r="K82">
            <v>13</v>
          </cell>
          <cell r="L82">
            <v>14</v>
          </cell>
          <cell r="M82">
            <v>14</v>
          </cell>
          <cell r="N82">
            <v>16</v>
          </cell>
          <cell r="O82">
            <v>15.7</v>
          </cell>
          <cell r="P82">
            <v>15</v>
          </cell>
          <cell r="Q82">
            <v>15</v>
          </cell>
          <cell r="R82">
            <v>15</v>
          </cell>
          <cell r="S82">
            <v>16</v>
          </cell>
          <cell r="T82">
            <v>15</v>
          </cell>
          <cell r="U82">
            <v>14</v>
          </cell>
          <cell r="V82">
            <v>14</v>
          </cell>
          <cell r="W82">
            <v>11</v>
          </cell>
          <cell r="X82">
            <v>10</v>
          </cell>
          <cell r="Y82">
            <v>9</v>
          </cell>
          <cell r="Z82">
            <v>9</v>
          </cell>
        </row>
        <row r="83">
          <cell r="B83" t="str">
            <v>Railway</v>
          </cell>
          <cell r="C83">
            <v>36</v>
          </cell>
          <cell r="D83">
            <v>9</v>
          </cell>
          <cell r="E83">
            <v>1</v>
          </cell>
          <cell r="F83">
            <v>15</v>
          </cell>
          <cell r="G83">
            <v>15</v>
          </cell>
          <cell r="H83">
            <v>10</v>
          </cell>
          <cell r="I83">
            <v>11</v>
          </cell>
          <cell r="J83">
            <v>-12</v>
          </cell>
          <cell r="K83">
            <v>5</v>
          </cell>
          <cell r="L83">
            <v>5</v>
          </cell>
          <cell r="M83">
            <v>52</v>
          </cell>
          <cell r="N83">
            <v>-11</v>
          </cell>
          <cell r="O83">
            <v>-2.8</v>
          </cell>
          <cell r="P83">
            <v>15</v>
          </cell>
          <cell r="Q83">
            <v>18</v>
          </cell>
          <cell r="R83">
            <v>88</v>
          </cell>
          <cell r="S83">
            <v>-2</v>
          </cell>
          <cell r="T83">
            <v>19</v>
          </cell>
          <cell r="U83">
            <v>30</v>
          </cell>
          <cell r="V83">
            <v>9</v>
          </cell>
          <cell r="W83">
            <v>-2</v>
          </cell>
          <cell r="X83">
            <v>2</v>
          </cell>
          <cell r="Y83">
            <v>12</v>
          </cell>
          <cell r="Z83">
            <v>-1</v>
          </cell>
        </row>
        <row r="84">
          <cell r="B84" t="str">
            <v>Toyota</v>
          </cell>
          <cell r="C84">
            <v>8</v>
          </cell>
          <cell r="D84">
            <v>7</v>
          </cell>
          <cell r="E84">
            <v>9</v>
          </cell>
          <cell r="F84">
            <v>9</v>
          </cell>
          <cell r="G84">
            <v>9</v>
          </cell>
          <cell r="H84">
            <v>9</v>
          </cell>
          <cell r="I84">
            <v>8</v>
          </cell>
          <cell r="J84">
            <v>8</v>
          </cell>
          <cell r="K84">
            <v>8</v>
          </cell>
          <cell r="L84">
            <v>9</v>
          </cell>
          <cell r="M84">
            <v>8</v>
          </cell>
          <cell r="N84">
            <v>9</v>
          </cell>
          <cell r="O84">
            <v>6</v>
          </cell>
          <cell r="P84">
            <v>8</v>
          </cell>
          <cell r="Q84">
            <v>8</v>
          </cell>
          <cell r="R84">
            <v>9</v>
          </cell>
          <cell r="S84">
            <v>9</v>
          </cell>
          <cell r="T84">
            <v>7</v>
          </cell>
          <cell r="U84">
            <v>10</v>
          </cell>
          <cell r="V84">
            <v>9</v>
          </cell>
          <cell r="W84">
            <v>8</v>
          </cell>
          <cell r="X84">
            <v>9</v>
          </cell>
          <cell r="Y84">
            <v>7</v>
          </cell>
          <cell r="Z84">
            <v>9</v>
          </cell>
        </row>
        <row r="85">
          <cell r="B85" t="str">
            <v>EHT TOTAL</v>
          </cell>
          <cell r="C85">
            <v>130</v>
          </cell>
          <cell r="D85">
            <v>101</v>
          </cell>
          <cell r="E85">
            <v>97</v>
          </cell>
          <cell r="F85">
            <v>111</v>
          </cell>
          <cell r="G85">
            <v>111</v>
          </cell>
          <cell r="H85">
            <v>101</v>
          </cell>
          <cell r="I85">
            <v>105</v>
          </cell>
          <cell r="J85">
            <v>84</v>
          </cell>
          <cell r="K85">
            <v>103</v>
          </cell>
          <cell r="L85">
            <v>102</v>
          </cell>
          <cell r="M85">
            <v>152</v>
          </cell>
          <cell r="N85">
            <v>90</v>
          </cell>
          <cell r="O85">
            <v>95.9</v>
          </cell>
          <cell r="P85">
            <v>114</v>
          </cell>
          <cell r="Q85">
            <v>117</v>
          </cell>
          <cell r="R85">
            <v>190</v>
          </cell>
          <cell r="S85">
            <v>100</v>
          </cell>
          <cell r="T85">
            <v>117</v>
          </cell>
          <cell r="U85">
            <v>133</v>
          </cell>
          <cell r="V85">
            <v>109</v>
          </cell>
          <cell r="W85">
            <v>95</v>
          </cell>
          <cell r="X85">
            <v>98</v>
          </cell>
          <cell r="Y85">
            <v>105</v>
          </cell>
          <cell r="Z85">
            <v>93</v>
          </cell>
        </row>
        <row r="87">
          <cell r="B87" t="str">
            <v>BESCOM TOTAL</v>
          </cell>
          <cell r="C87">
            <v>5973.88</v>
          </cell>
          <cell r="D87">
            <v>6204.19</v>
          </cell>
          <cell r="E87">
            <v>5900.87</v>
          </cell>
          <cell r="F87">
            <v>5921.02</v>
          </cell>
          <cell r="G87">
            <v>5886.8899999999994</v>
          </cell>
          <cell r="H87">
            <v>5731.5599999999995</v>
          </cell>
          <cell r="I87">
            <v>5649.78</v>
          </cell>
          <cell r="J87">
            <v>5913.3300000000008</v>
          </cell>
          <cell r="K87">
            <v>6531.35</v>
          </cell>
          <cell r="L87">
            <v>7480.04</v>
          </cell>
          <cell r="M87">
            <v>7836.62</v>
          </cell>
          <cell r="N87">
            <v>7847.3399999999992</v>
          </cell>
          <cell r="O87">
            <v>7822.94</v>
          </cell>
          <cell r="P87">
            <v>7604.1200000000008</v>
          </cell>
          <cell r="Q87">
            <v>7626.4</v>
          </cell>
          <cell r="R87">
            <v>7689.0599999999995</v>
          </cell>
          <cell r="S87">
            <v>7656.58</v>
          </cell>
          <cell r="T87">
            <v>6914.34</v>
          </cell>
          <cell r="U87">
            <v>6394.13</v>
          </cell>
          <cell r="V87">
            <v>6212.91</v>
          </cell>
          <cell r="W87">
            <v>6017.3799999999992</v>
          </cell>
          <cell r="X87">
            <v>5816.83</v>
          </cell>
          <cell r="Y87">
            <v>6113.1399999999994</v>
          </cell>
          <cell r="Z87">
            <v>6219.7999999999993</v>
          </cell>
        </row>
        <row r="88">
          <cell r="B88" t="str">
            <v>ALLOCATION</v>
          </cell>
        </row>
        <row r="89">
          <cell r="B89" t="str">
            <v>STATE LOAD</v>
          </cell>
          <cell r="C89">
            <v>10868</v>
          </cell>
          <cell r="D89">
            <v>10954</v>
          </cell>
          <cell r="E89">
            <v>10747</v>
          </cell>
          <cell r="F89">
            <v>10747</v>
          </cell>
          <cell r="G89">
            <v>10747</v>
          </cell>
          <cell r="H89">
            <v>10494</v>
          </cell>
          <cell r="I89">
            <v>10912</v>
          </cell>
          <cell r="J89">
            <v>11569</v>
          </cell>
          <cell r="K89">
            <v>12564</v>
          </cell>
          <cell r="L89">
            <v>13981</v>
          </cell>
          <cell r="M89">
            <v>14286</v>
          </cell>
          <cell r="N89">
            <v>14276</v>
          </cell>
          <cell r="O89">
            <v>14260</v>
          </cell>
          <cell r="P89">
            <v>14349</v>
          </cell>
          <cell r="Q89">
            <v>14077</v>
          </cell>
          <cell r="R89">
            <v>14260</v>
          </cell>
          <cell r="S89">
            <v>14334</v>
          </cell>
          <cell r="T89">
            <v>12409</v>
          </cell>
          <cell r="U89">
            <v>11293</v>
          </cell>
          <cell r="V89">
            <v>11177</v>
          </cell>
          <cell r="W89">
            <v>11154</v>
          </cell>
          <cell r="X89">
            <v>10920</v>
          </cell>
          <cell r="Y89">
            <v>11446</v>
          </cell>
          <cell r="Z89">
            <v>11581</v>
          </cell>
        </row>
        <row r="90">
          <cell r="B90" t="str">
            <v>GENERATION</v>
          </cell>
          <cell r="C90">
            <v>11780</v>
          </cell>
          <cell r="D90">
            <v>11854</v>
          </cell>
          <cell r="E90">
            <v>11715</v>
          </cell>
          <cell r="F90">
            <v>11460</v>
          </cell>
          <cell r="G90">
            <v>11460</v>
          </cell>
          <cell r="H90">
            <v>11085</v>
          </cell>
          <cell r="I90">
            <v>11631</v>
          </cell>
          <cell r="J90">
            <v>12410</v>
          </cell>
          <cell r="K90">
            <v>13502</v>
          </cell>
          <cell r="L90">
            <v>15055</v>
          </cell>
          <cell r="M90">
            <v>15352</v>
          </cell>
          <cell r="N90">
            <v>15276</v>
          </cell>
          <cell r="O90">
            <v>15007</v>
          </cell>
          <cell r="P90">
            <v>15121</v>
          </cell>
          <cell r="Q90">
            <v>14841</v>
          </cell>
          <cell r="R90">
            <v>15053</v>
          </cell>
          <cell r="S90">
            <v>15118</v>
          </cell>
          <cell r="T90">
            <v>13248</v>
          </cell>
          <cell r="U90">
            <v>11837</v>
          </cell>
          <cell r="V90">
            <v>11791</v>
          </cell>
          <cell r="W90">
            <v>11740</v>
          </cell>
          <cell r="X90">
            <v>11480</v>
          </cell>
          <cell r="Y90">
            <v>11863</v>
          </cell>
          <cell r="Z90">
            <v>12106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042024"/>
      <sheetName val="24042024"/>
      <sheetName val="25042024"/>
      <sheetName val="26042024"/>
      <sheetName val="27042024"/>
      <sheetName val="28042024"/>
    </sheetNames>
    <sheetDataSet>
      <sheetData sheetId="0"/>
      <sheetData sheetId="1">
        <row r="5">
          <cell r="C5" t="str">
            <v>A Station</v>
          </cell>
        </row>
        <row r="6">
          <cell r="C6" t="str">
            <v>EDC</v>
          </cell>
        </row>
        <row r="7">
          <cell r="C7" t="str">
            <v>EPIP</v>
          </cell>
        </row>
        <row r="8">
          <cell r="C8" t="str">
            <v>Hebbal</v>
          </cell>
        </row>
        <row r="9">
          <cell r="C9" t="str">
            <v>Hoody</v>
          </cell>
        </row>
        <row r="10">
          <cell r="C10" t="str">
            <v>HSR Layout</v>
          </cell>
        </row>
        <row r="11">
          <cell r="C11" t="str">
            <v>HAL</v>
          </cell>
        </row>
        <row r="12">
          <cell r="C12" t="str">
            <v>JIGANI</v>
          </cell>
        </row>
        <row r="13">
          <cell r="C13" t="str">
            <v>Khoday's</v>
          </cell>
        </row>
        <row r="14">
          <cell r="C14" t="str">
            <v>Nagnathapura</v>
          </cell>
        </row>
        <row r="15">
          <cell r="C15" t="str">
            <v xml:space="preserve">NRS </v>
          </cell>
        </row>
        <row r="16">
          <cell r="C16" t="str">
            <v>Nimhans</v>
          </cell>
        </row>
        <row r="17">
          <cell r="C17" t="str">
            <v>SRS Peenya</v>
          </cell>
        </row>
        <row r="18">
          <cell r="C18" t="str">
            <v>Subramanyapura</v>
          </cell>
        </row>
        <row r="19">
          <cell r="C19" t="str">
            <v>Somanahalli</v>
          </cell>
        </row>
        <row r="20">
          <cell r="C20" t="str">
            <v>Vikas Tech Park</v>
          </cell>
        </row>
        <row r="21">
          <cell r="C21" t="str">
            <v>Yarandanahalli</v>
          </cell>
        </row>
        <row r="22">
          <cell r="C22" t="str">
            <v>Yelahanka</v>
          </cell>
        </row>
        <row r="23">
          <cell r="C23" t="str">
            <v>Vrishabavathi</v>
          </cell>
        </row>
        <row r="24">
          <cell r="C24" t="str">
            <v>Koramangala</v>
          </cell>
        </row>
        <row r="25">
          <cell r="C25" t="str">
            <v>Manyatha tech park</v>
          </cell>
        </row>
        <row r="26">
          <cell r="C26" t="str">
            <v>ITI</v>
          </cell>
        </row>
        <row r="27">
          <cell r="C27" t="str">
            <v>Brindavan</v>
          </cell>
        </row>
        <row r="28">
          <cell r="C28" t="str">
            <v>HBR Layout</v>
          </cell>
        </row>
        <row r="29">
          <cell r="C29" t="str">
            <v>Kumbalgodu</v>
          </cell>
        </row>
        <row r="30">
          <cell r="C30" t="str">
            <v>Sahakari Nagar</v>
          </cell>
        </row>
        <row r="31">
          <cell r="C31" t="str">
            <v>Exora</v>
          </cell>
        </row>
        <row r="32">
          <cell r="C32" t="str">
            <v>Shobha Dreams</v>
          </cell>
        </row>
        <row r="33">
          <cell r="C33" t="str">
            <v>Aerospace ParK</v>
          </cell>
        </row>
        <row r="35">
          <cell r="C35" t="str">
            <v>Begur (BIAL)</v>
          </cell>
        </row>
        <row r="36">
          <cell r="C36" t="str">
            <v>Bidadi</v>
          </cell>
        </row>
        <row r="37">
          <cell r="C37" t="str">
            <v>DB Pura</v>
          </cell>
        </row>
        <row r="38">
          <cell r="C38" t="str">
            <v>Hoskote</v>
          </cell>
        </row>
        <row r="39">
          <cell r="C39" t="str">
            <v>DB Pura KIADB</v>
          </cell>
        </row>
        <row r="40">
          <cell r="C40" t="str">
            <v>Kanakapura</v>
          </cell>
        </row>
        <row r="41">
          <cell r="C41" t="str">
            <v>TK Halli</v>
          </cell>
        </row>
        <row r="42">
          <cell r="C42" t="str">
            <v xml:space="preserve">Dobbaspet </v>
          </cell>
        </row>
        <row r="43">
          <cell r="C43" t="str">
            <v>Sarjapura</v>
          </cell>
        </row>
        <row r="44">
          <cell r="C44" t="str">
            <v>Magadi</v>
          </cell>
        </row>
        <row r="45">
          <cell r="C45" t="str">
            <v>Mittemari</v>
          </cell>
        </row>
        <row r="46">
          <cell r="C46" t="str">
            <v>T-Gollahalli</v>
          </cell>
        </row>
        <row r="47">
          <cell r="C47" t="str">
            <v>Kotipura</v>
          </cell>
        </row>
        <row r="48">
          <cell r="C48" t="str">
            <v>KIADB Harohalli</v>
          </cell>
        </row>
        <row r="49">
          <cell r="C49" t="str">
            <v>Channapatana</v>
          </cell>
        </row>
        <row r="50">
          <cell r="C50" t="str">
            <v>Srinivasapura</v>
          </cell>
        </row>
        <row r="51">
          <cell r="C51" t="str">
            <v>KIADB H/W Park</v>
          </cell>
        </row>
        <row r="53">
          <cell r="C53" t="str">
            <v>Chinthamani</v>
          </cell>
        </row>
        <row r="54">
          <cell r="C54" t="str">
            <v>Gouribidanoor</v>
          </cell>
        </row>
        <row r="55">
          <cell r="C55" t="str">
            <v>Kolar</v>
          </cell>
        </row>
        <row r="56">
          <cell r="C56" t="str">
            <v>Malur</v>
          </cell>
        </row>
        <row r="59">
          <cell r="C59" t="str">
            <v>Anthrasanahalli</v>
          </cell>
        </row>
        <row r="60">
          <cell r="C60" t="str">
            <v>Anchepalya</v>
          </cell>
        </row>
        <row r="61">
          <cell r="C61" t="str">
            <v>KB Cross</v>
          </cell>
        </row>
        <row r="62">
          <cell r="C62" t="str">
            <v>Madhugiri</v>
          </cell>
        </row>
        <row r="63">
          <cell r="C63" t="str">
            <v>Nittur</v>
          </cell>
        </row>
        <row r="64">
          <cell r="C64" t="str">
            <v>Pavagada</v>
          </cell>
        </row>
        <row r="65">
          <cell r="C65" t="str">
            <v>KIADB VN Pura</v>
          </cell>
        </row>
        <row r="66">
          <cell r="C66" t="str">
            <v>Sira</v>
          </cell>
        </row>
        <row r="67">
          <cell r="C67" t="str">
            <v>Hosdurga</v>
          </cell>
        </row>
        <row r="69">
          <cell r="C69" t="str">
            <v>Benkikere</v>
          </cell>
        </row>
        <row r="70">
          <cell r="C70" t="str">
            <v xml:space="preserve">Chithradurga </v>
          </cell>
        </row>
        <row r="71">
          <cell r="C71" t="str">
            <v>Davangere</v>
          </cell>
        </row>
        <row r="72">
          <cell r="C72" t="str">
            <v>Hiriyur</v>
          </cell>
        </row>
        <row r="73">
          <cell r="C73" t="str">
            <v>Honnali</v>
          </cell>
        </row>
        <row r="74">
          <cell r="C74" t="str">
            <v>Tallak</v>
          </cell>
        </row>
        <row r="75">
          <cell r="C75" t="str">
            <v>Neelagunda</v>
          </cell>
        </row>
        <row r="76">
          <cell r="C76" t="str">
            <v>Guttur</v>
          </cell>
        </row>
        <row r="79">
          <cell r="C79" t="str">
            <v>Harohalli</v>
          </cell>
        </row>
        <row r="80">
          <cell r="C80" t="str">
            <v>Tataguni</v>
          </cell>
        </row>
        <row r="81">
          <cell r="C81" t="str">
            <v>CPRI</v>
          </cell>
        </row>
        <row r="82">
          <cell r="C82" t="str">
            <v>ITPL</v>
          </cell>
        </row>
        <row r="83">
          <cell r="C83" t="str">
            <v>Railway</v>
          </cell>
        </row>
        <row r="84">
          <cell r="C84" t="str">
            <v>Toyota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5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24.04.2024 (WEDNESDAY)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f>VLOOKUP(C5,'[1]Allocation '!C$1:D$65536,2,0)</f>
        <v>58.666666666666664</v>
      </c>
      <c r="E5" s="24">
        <f>VLOOKUP(C5,[1]Actuals!B$1:C$65536,2,0)</f>
        <v>60</v>
      </c>
      <c r="F5" s="24">
        <f>(E5-D5)/D5*100</f>
        <v>2.2727272727272769</v>
      </c>
      <c r="G5" s="24">
        <f>VLOOKUP(C5,'[1]Allocation '!C$1:E$65536,3,0)</f>
        <v>54.666666666666664</v>
      </c>
      <c r="H5" s="24">
        <f>VLOOKUP(C5,[1]Actuals!B$1:D$65536,3,0)</f>
        <v>56</v>
      </c>
      <c r="I5" s="24">
        <f>(H5-G5)/G5*100</f>
        <v>2.4390243902439068</v>
      </c>
      <c r="J5" s="24">
        <f>VLOOKUP(C5,'[1]Allocation '!C$1:F$65536,4,0)</f>
        <v>52</v>
      </c>
      <c r="K5" s="24">
        <f>VLOOKUP(C5,[1]Actuals!B$1:E$65536,4,0)</f>
        <v>54</v>
      </c>
      <c r="L5" s="24">
        <f>(K5-J5)/J5*100</f>
        <v>3.8461538461538463</v>
      </c>
      <c r="M5" s="24">
        <f>VLOOKUP(C5,'[1]Allocation '!C$1:G$65536,5,0)</f>
        <v>49.333333333333336</v>
      </c>
      <c r="N5" s="24">
        <f>VLOOKUP(C5,[1]Actuals!B$1:F$65536,5,0)</f>
        <v>53</v>
      </c>
      <c r="O5" s="24">
        <f>(N5-M5)/M5*100</f>
        <v>7.4324324324324271</v>
      </c>
      <c r="P5" s="24">
        <f>VLOOKUP(C5,'[1]Allocation '!C$1:H$65536,6,0)</f>
        <v>48.333333333333336</v>
      </c>
      <c r="Q5" s="24">
        <f>VLOOKUP(C5,[1]Actuals!B$1:G$65536,6,0)</f>
        <v>53</v>
      </c>
      <c r="R5" s="24">
        <f>(Q5-P5)/P5*100</f>
        <v>9.6551724137930979</v>
      </c>
      <c r="S5" s="24">
        <f>VLOOKUP(C5,'[1]Allocation '!C$1:I$65536,7,0)</f>
        <v>49.666666666666664</v>
      </c>
      <c r="T5" s="24">
        <f>VLOOKUP(C5,[1]Actuals!B$1:H$65536,7,0)</f>
        <v>53</v>
      </c>
      <c r="U5" s="24">
        <f>(T5-S5)/S5*100</f>
        <v>6.7114093959731598</v>
      </c>
      <c r="V5" s="25">
        <f>VLOOKUP(C5,'[1]Allocation '!C$1:J$65536,8,0)</f>
        <v>52.666666666666664</v>
      </c>
      <c r="W5" s="24">
        <f>VLOOKUP(C5,[1]Actuals!B$1:I$65536,8,0)</f>
        <v>54</v>
      </c>
      <c r="X5" s="24">
        <f>(W5-V5)/V5*100</f>
        <v>2.5316455696202578</v>
      </c>
      <c r="Y5" s="24">
        <f>VLOOKUP(C5,'[1]Allocation '!C$1:K$65536,9,0)</f>
        <v>57</v>
      </c>
      <c r="Z5" s="24">
        <f>VLOOKUP(C5,[1]Actuals!B$1:J$65536,9,0)</f>
        <v>57</v>
      </c>
      <c r="AA5" s="24">
        <f>(Z5-Y5)/Y5*100</f>
        <v>0</v>
      </c>
      <c r="AB5" s="24">
        <f>VLOOKUP(C5,'[1]Allocation '!C$1:L$65536,10,0)</f>
        <v>63.666666666666671</v>
      </c>
      <c r="AC5" s="24">
        <f>VLOOKUP(C5,[1]Actuals!B$1:K$65536,10,0)</f>
        <v>66</v>
      </c>
      <c r="AD5" s="24">
        <f>(AC5-AB5)/AB5*100</f>
        <v>3.6649214659685785</v>
      </c>
      <c r="AE5" s="24">
        <f>VLOOKUP(C5,'[1]Allocation '!C$1:M$65536,11,0)</f>
        <v>72</v>
      </c>
      <c r="AF5" s="24">
        <f>VLOOKUP(C5,[1]Actuals!B$1:L$65536,11,0)</f>
        <v>79</v>
      </c>
      <c r="AG5" s="24">
        <f>(AF5-AE5)/AE5*100</f>
        <v>9.7222222222222232</v>
      </c>
      <c r="AH5" s="24">
        <f>VLOOKUP(C5,'[1]Allocation '!C$1:N$65536,12,0)</f>
        <v>87.666666666666671</v>
      </c>
      <c r="AI5" s="24">
        <f>VLOOKUP(C5,[1]Actuals!B$1:M$65536,12,0)</f>
        <v>92</v>
      </c>
      <c r="AJ5" s="24">
        <f>(AI5-AH5)/AH5*100</f>
        <v>4.9429657794676753</v>
      </c>
      <c r="AK5" s="24">
        <f>VLOOKUP(C5,'[1]Allocation '!C$1:O$65536,13,0)</f>
        <v>99</v>
      </c>
      <c r="AL5" s="24">
        <f>VLOOKUP(C5,[1]Actuals!B$1:N$65536,13,0)</f>
        <v>103</v>
      </c>
      <c r="AM5" s="24">
        <f>(AL5-AK5)/AK5*100</f>
        <v>4.0404040404040407</v>
      </c>
      <c r="AN5" s="24">
        <f>VLOOKUP(C5,'[1]Allocation '!C$1:P$65536,14,0)</f>
        <v>103</v>
      </c>
      <c r="AO5" s="24">
        <f>VLOOKUP(C5,[1]Actuals!B$1:O$65536,14,0)</f>
        <v>107</v>
      </c>
      <c r="AP5" s="24">
        <f>(AO5-AN5)/AN5*100</f>
        <v>3.8834951456310676</v>
      </c>
      <c r="AQ5" s="24">
        <f>VLOOKUP(C5,'[1]Allocation '!C$1:Q$65536,15,0)</f>
        <v>103.33333333333333</v>
      </c>
      <c r="AR5" s="24">
        <f>VLOOKUP(C5,[1]Actuals!B$1:P$65536,15,0)</f>
        <v>110</v>
      </c>
      <c r="AS5" s="24">
        <f>(AR5-AQ5)/AQ5*100</f>
        <v>6.4516129032258114</v>
      </c>
      <c r="AT5" s="24">
        <f>VLOOKUP(C5,'[1]Allocation '!C$1:R$65536,16,0)</f>
        <v>100.66666666666667</v>
      </c>
      <c r="AU5" s="24">
        <f>VLOOKUP(C5,[1]Actuals!B$1:Q$65536,16,0)</f>
        <v>108</v>
      </c>
      <c r="AV5" s="24">
        <f>(AU5-AT5)/AT5*100</f>
        <v>7.2847682119205253</v>
      </c>
      <c r="AW5" s="24">
        <f>VLOOKUP(C5,'[1]Allocation '!C$1:S$65536,17,0)</f>
        <v>101</v>
      </c>
      <c r="AX5" s="24">
        <f>VLOOKUP(C5,[1]Actuals!B$1:R$65536,17,0)</f>
        <v>107</v>
      </c>
      <c r="AY5" s="24">
        <f>(AX5-AW5)/AW5*100</f>
        <v>5.9405940594059405</v>
      </c>
      <c r="AZ5" s="24">
        <f>VLOOKUP('[2]24042024'!C5,'[1]Allocation '!C$1:T$65536,18,0)</f>
        <v>101</v>
      </c>
      <c r="BA5" s="24">
        <f>VLOOKUP(C5,[1]Actuals!B$1:S$65536,18,0)</f>
        <v>107</v>
      </c>
      <c r="BB5" s="24">
        <f>(BA5-AZ5)/AZ5*100</f>
        <v>5.9405940594059405</v>
      </c>
      <c r="BC5" s="24">
        <f>VLOOKUP(C5,'[1]Allocation '!C$1:U$65536,19,0)</f>
        <v>98.333333333333329</v>
      </c>
      <c r="BD5" s="24">
        <f>VLOOKUP(C5,[1]Actuals!B$1:T$65536,19,0)</f>
        <v>105</v>
      </c>
      <c r="BE5" s="24">
        <f>(BD5-BC5)/BC5*100</f>
        <v>6.7796610169491585</v>
      </c>
      <c r="BF5" s="24">
        <f>VLOOKUP(C5,'[1]Allocation '!C$1:V$65536,20,0)</f>
        <v>97.666666666666671</v>
      </c>
      <c r="BG5" s="24">
        <f>VLOOKUP(C5,[1]Actuals!B$1:U$65536,20,0)</f>
        <v>100</v>
      </c>
      <c r="BH5" s="24">
        <f>(BG5-BF5)/BF5*100</f>
        <v>2.3890784982935105</v>
      </c>
      <c r="BI5" s="24">
        <f>VLOOKUP(C5,'[1]Allocation '!C$1:W$65536,21,0)</f>
        <v>93.666666666666671</v>
      </c>
      <c r="BJ5" s="24">
        <f>VLOOKUP(C5,[1]Actuals!B$1:V$65536,21,0)</f>
        <v>101</v>
      </c>
      <c r="BK5" s="24">
        <f>(BJ5-BI5)/BI5*100</f>
        <v>7.829181494661916</v>
      </c>
      <c r="BL5" s="24">
        <f>VLOOKUP(C5,'[1]Allocation '!C$1:X$65536,22,0)</f>
        <v>83</v>
      </c>
      <c r="BM5" s="24">
        <f>VLOOKUP(C5,[1]Actuals!B$1:W$65536,22,0)</f>
        <v>90</v>
      </c>
      <c r="BN5" s="24">
        <f>(BM5-BL5)/BL5*100</f>
        <v>8.4337349397590362</v>
      </c>
      <c r="BO5" s="24">
        <f>VLOOKUP(C5,'[1]Allocation '!C$1:Y$65536,23,0)</f>
        <v>75.333333333333329</v>
      </c>
      <c r="BP5" s="24">
        <f>VLOOKUP(C5,[1]Actuals!B$1:X$65536,23,0)</f>
        <v>81</v>
      </c>
      <c r="BQ5" s="24">
        <f>(BP5-BO5)/BO5*100</f>
        <v>7.5221238938053157</v>
      </c>
      <c r="BR5" s="24">
        <f>VLOOKUP(C5,'[1]Allocation '!C$1:Z$65536,24,0)</f>
        <v>66</v>
      </c>
      <c r="BS5" s="24">
        <f>VLOOKUP(C5,[1]Actuals!B$1:Y$65536,24,0)</f>
        <v>70</v>
      </c>
      <c r="BT5" s="24">
        <f>(BS5-BR5)/BR5*100</f>
        <v>6.0606060606060606</v>
      </c>
      <c r="BU5" s="24">
        <f>VLOOKUP(C5,'[1]Allocation '!C$1:AA$65536,25,0)</f>
        <v>60.333333333333336</v>
      </c>
      <c r="BV5" s="24">
        <f>VLOOKUP(C5,[1]Actuals!B$1:Z$65536,25,0)</f>
        <v>65</v>
      </c>
      <c r="BW5" s="24">
        <f>(BV5-BU5)/BU5*100</f>
        <v>7.7348066298342495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f>VLOOKUP(C6,'[1]Allocation '!C$1:D$65536,2,0)</f>
        <v>84</v>
      </c>
      <c r="E6" s="24">
        <f>VLOOKUP(C6,[1]Actuals!B$1:C$65536,2,0)</f>
        <v>86</v>
      </c>
      <c r="F6" s="24">
        <f t="shared" ref="F6:F78" si="0">(E6-D6)/D6*100</f>
        <v>2.3809523809523809</v>
      </c>
      <c r="G6" s="24">
        <f>VLOOKUP(C6,'[1]Allocation '!C$1:E$65536,3,0)</f>
        <v>76.333333333333329</v>
      </c>
      <c r="H6" s="24">
        <f>VLOOKUP(C6,[1]Actuals!B$1:D$65536,3,0)</f>
        <v>81</v>
      </c>
      <c r="I6" s="24">
        <f t="shared" ref="I6:I86" si="1">(H6-G6)/G6*100</f>
        <v>6.1135371179039364</v>
      </c>
      <c r="J6" s="24">
        <f>VLOOKUP(C6,'[1]Allocation '!C$1:F$65536,4,0)</f>
        <v>73.666666666666671</v>
      </c>
      <c r="K6" s="24">
        <f>VLOOKUP(C6,[1]Actuals!B$1:E$65536,4,0)</f>
        <v>76</v>
      </c>
      <c r="L6" s="24">
        <f t="shared" ref="L6:L86" si="2">(K6-J6)/J6*100</f>
        <v>3.1674208144796316</v>
      </c>
      <c r="M6" s="24">
        <f>VLOOKUP(C6,'[1]Allocation '!C$1:G$65536,5,0)</f>
        <v>70.666666666666671</v>
      </c>
      <c r="N6" s="24">
        <f>VLOOKUP(C6,[1]Actuals!B$1:F$65536,5,0)</f>
        <v>74</v>
      </c>
      <c r="O6" s="24">
        <f t="shared" ref="O6:O86" si="3">(N6-M6)/M6*100</f>
        <v>4.716981132075464</v>
      </c>
      <c r="P6" s="24">
        <f>VLOOKUP(C6,'[1]Allocation '!C$1:H$65536,6,0)</f>
        <v>70.333333333333329</v>
      </c>
      <c r="Q6" s="24">
        <f>VLOOKUP(C6,[1]Actuals!B$1:G$65536,6,0)</f>
        <v>73</v>
      </c>
      <c r="R6" s="24">
        <f t="shared" ref="R6:R86" si="4">(Q6-P6)/P6*100</f>
        <v>3.7914691943128034</v>
      </c>
      <c r="S6" s="24">
        <f>VLOOKUP(C6,'[1]Allocation '!C$1:I$65536,7,0)</f>
        <v>70.333333333333329</v>
      </c>
      <c r="T6" s="24">
        <f>VLOOKUP(C6,[1]Actuals!B$1:H$65536,7,0)</f>
        <v>72</v>
      </c>
      <c r="U6" s="24">
        <f t="shared" ref="U6:U86" si="5">(T6-S6)/S6*100</f>
        <v>2.3696682464455043</v>
      </c>
      <c r="V6" s="25">
        <f>VLOOKUP(C6,'[1]Allocation '!C$1:J$65536,8,0)</f>
        <v>73.333333333333329</v>
      </c>
      <c r="W6" s="24">
        <f>VLOOKUP(C6,[1]Actuals!B$1:I$65536,8,0)</f>
        <v>75</v>
      </c>
      <c r="X6" s="24">
        <f t="shared" ref="X6:X86" si="6">(W6-V6)/V6*100</f>
        <v>2.2727272727272796</v>
      </c>
      <c r="Y6" s="24">
        <f>VLOOKUP(C6,'[1]Allocation '!C$1:K$65536,9,0)</f>
        <v>79.666666666666671</v>
      </c>
      <c r="Z6" s="24">
        <f>VLOOKUP(C6,[1]Actuals!B$1:J$65536,9,0)</f>
        <v>82</v>
      </c>
      <c r="AA6" s="24">
        <f t="shared" ref="AA6:AA86" si="7">(Z6-Y6)/Y6*100</f>
        <v>2.9288702928870229</v>
      </c>
      <c r="AB6" s="24">
        <f>VLOOKUP(C6,'[1]Allocation '!C$1:L$65536,10,0)</f>
        <v>89</v>
      </c>
      <c r="AC6" s="24">
        <f>VLOOKUP(C6,[1]Actuals!B$1:K$65536,10,0)</f>
        <v>98</v>
      </c>
      <c r="AD6" s="24">
        <f t="shared" ref="AD6:AD78" si="8">(AC6-AB6)/AB6*100</f>
        <v>10.112359550561797</v>
      </c>
      <c r="AE6" s="24">
        <f>VLOOKUP(C6,'[1]Allocation '!C$1:M$65536,11,0)</f>
        <v>110.66666666666667</v>
      </c>
      <c r="AF6" s="24">
        <f>VLOOKUP(C6,[1]Actuals!B$1:L$65536,11,0)</f>
        <v>117</v>
      </c>
      <c r="AG6" s="24">
        <f t="shared" ref="AG6:AG86" si="9">(AF6-AE6)/AE6*100</f>
        <v>5.7228915662650559</v>
      </c>
      <c r="AH6" s="24">
        <f>VLOOKUP(C6,'[1]Allocation '!C$1:N$65536,12,0)</f>
        <v>135.66666666666666</v>
      </c>
      <c r="AI6" s="24">
        <f>VLOOKUP(C6,[1]Actuals!B$1:M$65536,12,0)</f>
        <v>131</v>
      </c>
      <c r="AJ6" s="24">
        <f t="shared" ref="AJ6:AJ86" si="10">(AI6-AH6)/AH6*100</f>
        <v>-3.4398034398034327</v>
      </c>
      <c r="AK6" s="24">
        <f>VLOOKUP(C6,'[1]Allocation '!C$1:O$65536,13,0)</f>
        <v>147.33333333333334</v>
      </c>
      <c r="AL6" s="24">
        <f>VLOOKUP(C6,[1]Actuals!B$1:N$65536,13,0)</f>
        <v>145</v>
      </c>
      <c r="AM6" s="24">
        <f t="shared" ref="AM6:AM86" si="11">(AL6-AK6)/AK6*100</f>
        <v>-1.5837104072398251</v>
      </c>
      <c r="AN6" s="24">
        <f>VLOOKUP(C6,'[1]Allocation '!C$1:P$65536,14,0)</f>
        <v>152.66666666666666</v>
      </c>
      <c r="AO6" s="24">
        <f>VLOOKUP(C6,[1]Actuals!B$1:O$65536,14,0)</f>
        <v>149</v>
      </c>
      <c r="AP6" s="24">
        <f t="shared" ref="AP6:AP86" si="12">(AO6-AN6)/AN6*100</f>
        <v>-2.4017467248908235</v>
      </c>
      <c r="AQ6" s="24">
        <f>VLOOKUP(C6,'[1]Allocation '!C$1:Q$65536,15,0)</f>
        <v>154.33333333333334</v>
      </c>
      <c r="AR6" s="24">
        <f>VLOOKUP(C6,[1]Actuals!B$1:P$65536,15,0)</f>
        <v>149</v>
      </c>
      <c r="AS6" s="24">
        <f t="shared" ref="AS6:AS86" si="13">(AR6-AQ6)/AQ6*100</f>
        <v>-3.4557235421166363</v>
      </c>
      <c r="AT6" s="24">
        <f>VLOOKUP(C6,'[1]Allocation '!C$1:R$65536,16,0)</f>
        <v>150.33333333333334</v>
      </c>
      <c r="AU6" s="24">
        <f>VLOOKUP(C6,[1]Actuals!B$1:Q$65536,16,0)</f>
        <v>149</v>
      </c>
      <c r="AV6" s="24">
        <f t="shared" ref="AV6:AV86" si="14">(AU6-AT6)/AT6*100</f>
        <v>-0.88691796008869805</v>
      </c>
      <c r="AW6" s="24">
        <f>VLOOKUP(C6,'[1]Allocation '!C$1:S$65536,17,0)</f>
        <v>150.33333333333334</v>
      </c>
      <c r="AX6" s="24">
        <f>VLOOKUP(C6,[1]Actuals!B$1:R$65536,17,0)</f>
        <v>149</v>
      </c>
      <c r="AY6" s="24">
        <f t="shared" ref="AY6:AY86" si="15">(AX6-AW6)/AW6*100</f>
        <v>-0.88691796008869805</v>
      </c>
      <c r="AZ6" s="24">
        <f>VLOOKUP('[2]24042024'!C6,'[1]Allocation '!C$1:T$65536,18,0)</f>
        <v>139</v>
      </c>
      <c r="BA6" s="24">
        <f>VLOOKUP(C6,[1]Actuals!B$1:S$65536,18,0)</f>
        <v>145</v>
      </c>
      <c r="BB6" s="24">
        <f t="shared" ref="BB6:BB86" si="16">(BA6-AZ6)/AZ6*100</f>
        <v>4.3165467625899279</v>
      </c>
      <c r="BC6" s="24">
        <f>VLOOKUP(C6,'[1]Allocation '!C$1:U$65536,19,0)</f>
        <v>135.33333333333334</v>
      </c>
      <c r="BD6" s="24">
        <f>VLOOKUP(C6,[1]Actuals!B$1:T$65536,19,0)</f>
        <v>141</v>
      </c>
      <c r="BE6" s="24">
        <f t="shared" ref="BE6:BE86" si="17">(BD6-BC6)/BC6*100</f>
        <v>4.1871921182265934</v>
      </c>
      <c r="BF6" s="24">
        <f>VLOOKUP(C6,'[1]Allocation '!C$1:V$65536,20,0)</f>
        <v>135</v>
      </c>
      <c r="BG6" s="24">
        <f>VLOOKUP(C6,[1]Actuals!B$1:U$65536,20,0)</f>
        <v>137</v>
      </c>
      <c r="BH6" s="24">
        <f t="shared" ref="BH6:BH86" si="18">(BG6-BF6)/BF6*100</f>
        <v>1.4814814814814816</v>
      </c>
      <c r="BI6" s="24">
        <f>VLOOKUP(C6,'[1]Allocation '!C$1:W$65536,21,0)</f>
        <v>130</v>
      </c>
      <c r="BJ6" s="24">
        <f>VLOOKUP(C6,[1]Actuals!B$1:V$65536,21,0)</f>
        <v>134</v>
      </c>
      <c r="BK6" s="24">
        <f t="shared" ref="BK6:BK86" si="19">(BJ6-BI6)/BI6*100</f>
        <v>3.0769230769230771</v>
      </c>
      <c r="BL6" s="24">
        <f>VLOOKUP(C6,'[1]Allocation '!C$1:X$65536,22,0)</f>
        <v>116.33333333333333</v>
      </c>
      <c r="BM6" s="24">
        <f>VLOOKUP(C6,[1]Actuals!B$1:W$65536,22,0)</f>
        <v>119</v>
      </c>
      <c r="BN6" s="24">
        <f t="shared" ref="BN6:BN86" si="20">(BM6-BL6)/BL6*100</f>
        <v>2.2922636103151905</v>
      </c>
      <c r="BO6" s="24">
        <f>VLOOKUP(C6,'[1]Allocation '!C$1:Y$65536,23,0)</f>
        <v>109</v>
      </c>
      <c r="BP6" s="24">
        <f>VLOOKUP(C6,[1]Actuals!B$1:X$65536,23,0)</f>
        <v>111</v>
      </c>
      <c r="BQ6" s="24">
        <f t="shared" ref="BQ6:BQ86" si="21">(BP6-BO6)/BO6*100</f>
        <v>1.834862385321101</v>
      </c>
      <c r="BR6" s="24">
        <f>VLOOKUP(C6,'[1]Allocation '!C$1:Z$65536,24,0)</f>
        <v>100.66666666666667</v>
      </c>
      <c r="BS6" s="24">
        <f>VLOOKUP(C6,[1]Actuals!B$1:Y$65536,24,0)</f>
        <v>99</v>
      </c>
      <c r="BT6" s="24">
        <f t="shared" ref="BT6:BT86" si="22">(BS6-BR6)/BR6*100</f>
        <v>-1.6556291390728524</v>
      </c>
      <c r="BU6" s="24">
        <f>VLOOKUP(C6,'[1]Allocation '!C$1:AA$65536,25,0)</f>
        <v>91.666666666666671</v>
      </c>
      <c r="BV6" s="24">
        <f>VLOOKUP(C6,[1]Actuals!B$1:Z$65536,25,0)</f>
        <v>91</v>
      </c>
      <c r="BW6" s="24">
        <f t="shared" ref="BW6:BW86" si="23">(BV6-BU6)/BU6*100</f>
        <v>-0.7272727272727324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f>VLOOKUP(C7,'[1]Allocation '!C$1:D$65536,2,0)</f>
        <v>124.33333333333333</v>
      </c>
      <c r="E7" s="24">
        <f>VLOOKUP(C7,[1]Actuals!B$1:C$65536,2,0)</f>
        <v>130</v>
      </c>
      <c r="F7" s="24">
        <f t="shared" si="0"/>
        <v>4.5576407506702452</v>
      </c>
      <c r="G7" s="24">
        <f>VLOOKUP(C7,'[1]Allocation '!C$1:E$65536,3,0)</f>
        <v>114.66666666666667</v>
      </c>
      <c r="H7" s="24">
        <f>VLOOKUP(C7,[1]Actuals!B$1:D$65536,3,0)</f>
        <v>120</v>
      </c>
      <c r="I7" s="24">
        <f t="shared" si="1"/>
        <v>4.6511627906976702</v>
      </c>
      <c r="J7" s="24">
        <f>VLOOKUP(C7,'[1]Allocation '!C$1:F$65536,4,0)</f>
        <v>110</v>
      </c>
      <c r="K7" s="24">
        <f>VLOOKUP(C7,[1]Actuals!B$1:E$65536,4,0)</f>
        <v>113</v>
      </c>
      <c r="L7" s="24">
        <f t="shared" si="2"/>
        <v>2.7272727272727271</v>
      </c>
      <c r="M7" s="24">
        <f>VLOOKUP(C7,'[1]Allocation '!C$1:G$65536,5,0)</f>
        <v>106.66666666666667</v>
      </c>
      <c r="N7" s="24">
        <f>VLOOKUP(C7,[1]Actuals!B$1:F$65536,5,0)</f>
        <v>111</v>
      </c>
      <c r="O7" s="24">
        <f t="shared" si="3"/>
        <v>4.0624999999999956</v>
      </c>
      <c r="P7" s="24">
        <f>VLOOKUP(C7,'[1]Allocation '!C$1:H$65536,6,0)</f>
        <v>104.66666666666667</v>
      </c>
      <c r="Q7" s="24">
        <f>VLOOKUP(C7,[1]Actuals!B$1:G$65536,6,0)</f>
        <v>110</v>
      </c>
      <c r="R7" s="24">
        <f t="shared" si="4"/>
        <v>5.0955414012738807</v>
      </c>
      <c r="S7" s="24">
        <f>VLOOKUP(C7,'[1]Allocation '!C$1:I$65536,7,0)</f>
        <v>106.33333333333333</v>
      </c>
      <c r="T7" s="24">
        <f>VLOOKUP(C7,[1]Actuals!B$1:H$65536,7,0)</f>
        <v>112</v>
      </c>
      <c r="U7" s="24">
        <f t="shared" si="5"/>
        <v>5.3291536050156791</v>
      </c>
      <c r="V7" s="25">
        <f>VLOOKUP(C7,'[1]Allocation '!C$1:J$65536,8,0)</f>
        <v>115</v>
      </c>
      <c r="W7" s="24">
        <f>VLOOKUP(C7,[1]Actuals!B$1:I$65536,8,0)</f>
        <v>125</v>
      </c>
      <c r="X7" s="24">
        <f t="shared" si="6"/>
        <v>8.695652173913043</v>
      </c>
      <c r="Y7" s="24">
        <f>VLOOKUP(C7,'[1]Allocation '!C$1:K$65536,9,0)</f>
        <v>127.33333333333334</v>
      </c>
      <c r="Z7" s="24">
        <f>VLOOKUP(C7,[1]Actuals!B$1:J$65536,9,0)</f>
        <v>130</v>
      </c>
      <c r="AA7" s="24">
        <f t="shared" si="7"/>
        <v>2.0942408376963275</v>
      </c>
      <c r="AB7" s="24">
        <f>VLOOKUP(C7,'[1]Allocation '!C$1:L$65536,10,0)</f>
        <v>136.66666666666666</v>
      </c>
      <c r="AC7" s="24">
        <f>VLOOKUP(C7,[1]Actuals!B$1:K$65536,10,0)</f>
        <v>149</v>
      </c>
      <c r="AD7" s="24">
        <f t="shared" si="8"/>
        <v>9.024390243902447</v>
      </c>
      <c r="AE7" s="24">
        <f>VLOOKUP(C7,'[1]Allocation '!C$1:M$65536,11,0)</f>
        <v>146.33333333333334</v>
      </c>
      <c r="AF7" s="24">
        <f>VLOOKUP(C7,[1]Actuals!B$1:L$65536,11,0)</f>
        <v>159</v>
      </c>
      <c r="AG7" s="24">
        <f t="shared" si="9"/>
        <v>8.6560364464692405</v>
      </c>
      <c r="AH7" s="24">
        <f>VLOOKUP(C7,'[1]Allocation '!C$1:N$65536,12,0)</f>
        <v>148.33333333333334</v>
      </c>
      <c r="AI7" s="24">
        <f>VLOOKUP(C7,[1]Actuals!B$1:M$65536,12,0)</f>
        <v>152</v>
      </c>
      <c r="AJ7" s="24">
        <f t="shared" si="10"/>
        <v>2.4719101123595442</v>
      </c>
      <c r="AK7" s="24">
        <f>VLOOKUP(C7,'[1]Allocation '!C$1:O$65536,13,0)</f>
        <v>143.66666666666666</v>
      </c>
      <c r="AL7" s="24">
        <f>VLOOKUP(C7,[1]Actuals!B$1:N$65536,13,0)</f>
        <v>160</v>
      </c>
      <c r="AM7" s="24">
        <f t="shared" si="11"/>
        <v>11.368909512761029</v>
      </c>
      <c r="AN7" s="24">
        <f>VLOOKUP(C7,'[1]Allocation '!C$1:P$65536,14,0)</f>
        <v>142</v>
      </c>
      <c r="AO7" s="24">
        <f>VLOOKUP(C7,[1]Actuals!B$1:O$65536,14,0)</f>
        <v>154</v>
      </c>
      <c r="AP7" s="24">
        <f t="shared" si="12"/>
        <v>8.4507042253521121</v>
      </c>
      <c r="AQ7" s="24">
        <f>VLOOKUP(C7,'[1]Allocation '!C$1:Q$65536,15,0)</f>
        <v>146.33333333333334</v>
      </c>
      <c r="AR7" s="24">
        <f>VLOOKUP(C7,[1]Actuals!B$1:P$65536,15,0)</f>
        <v>154</v>
      </c>
      <c r="AS7" s="24">
        <f t="shared" si="13"/>
        <v>5.2391799544419069</v>
      </c>
      <c r="AT7" s="24">
        <f>VLOOKUP(C7,'[1]Allocation '!C$1:R$65536,16,0)</f>
        <v>140.66666666666666</v>
      </c>
      <c r="AU7" s="24">
        <f>VLOOKUP(C7,[1]Actuals!B$1:Q$65536,16,0)</f>
        <v>149</v>
      </c>
      <c r="AV7" s="24">
        <f t="shared" si="14"/>
        <v>5.9241706161137513</v>
      </c>
      <c r="AW7" s="24">
        <f>VLOOKUP(C7,'[1]Allocation '!C$1:S$65536,17,0)</f>
        <v>145.66666666666666</v>
      </c>
      <c r="AX7" s="24">
        <f>VLOOKUP(C7,[1]Actuals!B$1:R$65536,17,0)</f>
        <v>152</v>
      </c>
      <c r="AY7" s="24">
        <f t="shared" si="15"/>
        <v>4.3478260869565286</v>
      </c>
      <c r="AZ7" s="24">
        <f>VLOOKUP('[2]24042024'!C7,'[1]Allocation '!C$1:T$65536,18,0)</f>
        <v>145.66666666666666</v>
      </c>
      <c r="BA7" s="24">
        <f>VLOOKUP(C7,[1]Actuals!B$1:S$65536,18,0)</f>
        <v>153</v>
      </c>
      <c r="BB7" s="24">
        <f>(BA7-AZ7)/AZ7*100</f>
        <v>5.0343249427917689</v>
      </c>
      <c r="BC7" s="24">
        <f>VLOOKUP(C7,'[1]Allocation '!C$1:U$65536,19,0)</f>
        <v>142.66666666666666</v>
      </c>
      <c r="BD7" s="24">
        <f>VLOOKUP(C7,[1]Actuals!B$1:T$65536,19,0)</f>
        <v>155</v>
      </c>
      <c r="BE7" s="24">
        <f t="shared" si="17"/>
        <v>8.6448598130841194</v>
      </c>
      <c r="BF7" s="24">
        <f>VLOOKUP(C7,'[1]Allocation '!C$1:V$65536,20,0)</f>
        <v>148</v>
      </c>
      <c r="BG7" s="24">
        <f>VLOOKUP(C7,[1]Actuals!B$1:U$65536,20,0)</f>
        <v>151</v>
      </c>
      <c r="BH7" s="24">
        <f t="shared" si="18"/>
        <v>2.0270270270270272</v>
      </c>
      <c r="BI7" s="24">
        <f>VLOOKUP(C7,'[1]Allocation '!C$1:W$65536,21,0)</f>
        <v>149</v>
      </c>
      <c r="BJ7" s="24">
        <f>VLOOKUP(C7,[1]Actuals!B$1:V$65536,21,0)</f>
        <v>152</v>
      </c>
      <c r="BK7" s="24">
        <f t="shared" si="19"/>
        <v>2.0134228187919461</v>
      </c>
      <c r="BL7" s="24">
        <f>VLOOKUP(C7,'[1]Allocation '!C$1:X$65536,22,0)</f>
        <v>141.33333333333334</v>
      </c>
      <c r="BM7" s="24">
        <f>VLOOKUP(C7,[1]Actuals!B$1:W$65536,22,0)</f>
        <v>153</v>
      </c>
      <c r="BN7" s="24">
        <f t="shared" si="20"/>
        <v>8.2547169811320682</v>
      </c>
      <c r="BO7" s="24">
        <f>VLOOKUP(C7,'[1]Allocation '!C$1:Y$65536,23,0)</f>
        <v>138.66666666666666</v>
      </c>
      <c r="BP7" s="24">
        <f>VLOOKUP(C7,[1]Actuals!B$1:X$65536,23,0)</f>
        <v>146</v>
      </c>
      <c r="BQ7" s="24">
        <f t="shared" si="21"/>
        <v>5.2884615384615454</v>
      </c>
      <c r="BR7" s="24">
        <f>VLOOKUP(C7,'[1]Allocation '!C$1:Z$65536,24,0)</f>
        <v>134.33333333333334</v>
      </c>
      <c r="BS7" s="24">
        <f>VLOOKUP(C7,[1]Actuals!B$1:Y$65536,24,0)</f>
        <v>141</v>
      </c>
      <c r="BT7" s="24">
        <f t="shared" si="22"/>
        <v>4.9627791563275361</v>
      </c>
      <c r="BU7" s="24">
        <f>VLOOKUP(C7,'[1]Allocation '!C$1:AA$65536,25,0)</f>
        <v>130.33333333333334</v>
      </c>
      <c r="BV7" s="24">
        <f>VLOOKUP(C7,[1]Actuals!B$1:Z$65536,25,0)</f>
        <v>134</v>
      </c>
      <c r="BW7" s="24">
        <f t="shared" si="23"/>
        <v>2.8132992327365653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f>VLOOKUP(C8,'[1]Allocation '!C$1:D$65536,2,0)</f>
        <v>111.66666666666667</v>
      </c>
      <c r="E8" s="24">
        <f>VLOOKUP(C8,[1]Actuals!B$1:C$65536,2,0)</f>
        <v>111</v>
      </c>
      <c r="F8" s="24">
        <f t="shared" si="0"/>
        <v>-0.59701492537313861</v>
      </c>
      <c r="G8" s="24">
        <f>VLOOKUP(C8,'[1]Allocation '!C$1:E$65536,3,0)</f>
        <v>105</v>
      </c>
      <c r="H8" s="24">
        <f>VLOOKUP(C8,[1]Actuals!B$1:D$65536,3,0)</f>
        <v>108</v>
      </c>
      <c r="I8" s="24">
        <f t="shared" si="1"/>
        <v>2.8571428571428572</v>
      </c>
      <c r="J8" s="24">
        <f>VLOOKUP(C8,'[1]Allocation '!C$1:F$65536,4,0)</f>
        <v>101.66666666666667</v>
      </c>
      <c r="K8" s="24">
        <f>VLOOKUP(C8,[1]Actuals!B$1:E$65536,4,0)</f>
        <v>103</v>
      </c>
      <c r="L8" s="24">
        <f t="shared" si="2"/>
        <v>1.3114754098360608</v>
      </c>
      <c r="M8" s="24">
        <f>VLOOKUP(C8,'[1]Allocation '!C$1:G$65536,5,0)</f>
        <v>98.333333333333329</v>
      </c>
      <c r="N8" s="24">
        <f>VLOOKUP(C8,[1]Actuals!B$1:F$65536,5,0)</f>
        <v>98</v>
      </c>
      <c r="O8" s="24">
        <f t="shared" si="3"/>
        <v>-0.33898305084745284</v>
      </c>
      <c r="P8" s="24">
        <f>VLOOKUP(C8,'[1]Allocation '!C$1:H$65536,6,0)</f>
        <v>95.666666666666671</v>
      </c>
      <c r="Q8" s="24">
        <f>VLOOKUP(C8,[1]Actuals!B$1:G$65536,6,0)</f>
        <v>96</v>
      </c>
      <c r="R8" s="24">
        <f t="shared" si="4"/>
        <v>0.34843205574912395</v>
      </c>
      <c r="S8" s="24">
        <f>VLOOKUP(C8,'[1]Allocation '!C$1:I$65536,7,0)</f>
        <v>96.666666666666671</v>
      </c>
      <c r="T8" s="24">
        <f>VLOOKUP(C8,[1]Actuals!B$1:H$65536,7,0)</f>
        <v>94</v>
      </c>
      <c r="U8" s="24">
        <f t="shared" si="5"/>
        <v>-2.758620689655177</v>
      </c>
      <c r="V8" s="25">
        <f>VLOOKUP(C8,'[1]Allocation '!C$1:J$65536,8,0)</f>
        <v>102.33333333333333</v>
      </c>
      <c r="W8" s="24">
        <f>VLOOKUP(C8,[1]Actuals!B$1:I$65536,8,0)</f>
        <v>101</v>
      </c>
      <c r="X8" s="24">
        <f t="shared" si="6"/>
        <v>-1.3029315960912007</v>
      </c>
      <c r="Y8" s="24">
        <f>VLOOKUP(C8,'[1]Allocation '!C$1:K$65536,9,0)</f>
        <v>111.33333333333333</v>
      </c>
      <c r="Z8" s="24">
        <f>VLOOKUP(C8,[1]Actuals!B$1:J$65536,9,0)</f>
        <v>110</v>
      </c>
      <c r="AA8" s="24">
        <f t="shared" si="7"/>
        <v>-1.1976047904191574</v>
      </c>
      <c r="AB8" s="24">
        <f>VLOOKUP(C8,'[1]Allocation '!C$1:L$65536,10,0)</f>
        <v>118.66666666666667</v>
      </c>
      <c r="AC8" s="24">
        <f>VLOOKUP(C8,[1]Actuals!B$1:K$65536,10,0)</f>
        <v>118</v>
      </c>
      <c r="AD8" s="24">
        <f t="shared" si="8"/>
        <v>-0.56179775280899269</v>
      </c>
      <c r="AE8" s="24">
        <f>VLOOKUP(C8,'[1]Allocation '!C$1:M$65536,11,0)</f>
        <v>128</v>
      </c>
      <c r="AF8" s="24">
        <f>VLOOKUP(C8,[1]Actuals!B$1:L$65536,11,0)</f>
        <v>130</v>
      </c>
      <c r="AG8" s="24">
        <f t="shared" si="9"/>
        <v>1.5625</v>
      </c>
      <c r="AH8" s="24">
        <f>VLOOKUP(C8,'[1]Allocation '!C$1:N$65536,12,0)</f>
        <v>138.66666666666666</v>
      </c>
      <c r="AI8" s="24">
        <f>VLOOKUP(C8,[1]Actuals!B$1:M$65536,12,0)</f>
        <v>136</v>
      </c>
      <c r="AJ8" s="24">
        <f t="shared" si="10"/>
        <v>-1.9230769230769162</v>
      </c>
      <c r="AK8" s="24">
        <f>VLOOKUP(C8,'[1]Allocation '!C$1:O$65536,13,0)</f>
        <v>143.33333333333334</v>
      </c>
      <c r="AL8" s="24">
        <f>VLOOKUP(C8,[1]Actuals!B$1:N$65536,13,0)</f>
        <v>141</v>
      </c>
      <c r="AM8" s="24">
        <f t="shared" si="11"/>
        <v>-1.6279069767441927</v>
      </c>
      <c r="AN8" s="24">
        <f>VLOOKUP(C8,'[1]Allocation '!C$1:P$65536,14,0)</f>
        <v>144.66666666666666</v>
      </c>
      <c r="AO8" s="24">
        <f>VLOOKUP(C8,[1]Actuals!B$1:O$65536,14,0)</f>
        <v>142</v>
      </c>
      <c r="AP8" s="24">
        <f t="shared" si="12"/>
        <v>-1.8433179723502238</v>
      </c>
      <c r="AQ8" s="24">
        <f>VLOOKUP(C8,'[1]Allocation '!C$1:Q$65536,15,0)</f>
        <v>144</v>
      </c>
      <c r="AR8" s="24">
        <f>VLOOKUP(C8,[1]Actuals!B$1:P$65536,15,0)</f>
        <v>141</v>
      </c>
      <c r="AS8" s="24">
        <f t="shared" si="13"/>
        <v>-2.083333333333333</v>
      </c>
      <c r="AT8" s="24">
        <f>VLOOKUP(C8,'[1]Allocation '!C$1:R$65536,16,0)</f>
        <v>139.33333333333334</v>
      </c>
      <c r="AU8" s="24">
        <f>VLOOKUP(C8,[1]Actuals!B$1:Q$65536,16,0)</f>
        <v>139</v>
      </c>
      <c r="AV8" s="24">
        <f t="shared" si="14"/>
        <v>-0.23923444976077235</v>
      </c>
      <c r="AW8" s="24">
        <f>VLOOKUP(C8,'[1]Allocation '!C$1:S$65536,17,0)</f>
        <v>140.33333333333334</v>
      </c>
      <c r="AX8" s="24">
        <f>VLOOKUP(C8,[1]Actuals!B$1:R$65536,17,0)</f>
        <v>141</v>
      </c>
      <c r="AY8" s="24">
        <f t="shared" si="15"/>
        <v>0.47505938242279611</v>
      </c>
      <c r="AZ8" s="24">
        <f>VLOOKUP('[2]24042024'!C8,'[1]Allocation '!C$1:T$65536,18,0)</f>
        <v>140.33333333333334</v>
      </c>
      <c r="BA8" s="24">
        <f>VLOOKUP(C8,[1]Actuals!B$1:S$65536,18,0)</f>
        <v>140</v>
      </c>
      <c r="BB8" s="24">
        <f t="shared" si="16"/>
        <v>-0.23752969121140816</v>
      </c>
      <c r="BC8" s="24">
        <f>VLOOKUP(C8,'[1]Allocation '!C$1:U$65536,19,0)</f>
        <v>140.33333333333334</v>
      </c>
      <c r="BD8" s="24">
        <f>VLOOKUP(C8,[1]Actuals!B$1:T$65536,19,0)</f>
        <v>140</v>
      </c>
      <c r="BE8" s="24">
        <f t="shared" si="17"/>
        <v>-0.23752969121140816</v>
      </c>
      <c r="BF8" s="24">
        <f>VLOOKUP(C8,'[1]Allocation '!C$1:V$65536,20,0)</f>
        <v>141.66666666666666</v>
      </c>
      <c r="BG8" s="24">
        <f>VLOOKUP(C8,[1]Actuals!B$1:U$65536,20,0)</f>
        <v>137</v>
      </c>
      <c r="BH8" s="24">
        <f t="shared" si="18"/>
        <v>-3.2941176470588167</v>
      </c>
      <c r="BI8" s="24">
        <f>VLOOKUP(C8,'[1]Allocation '!C$1:W$65536,21,0)</f>
        <v>141.66666666666666</v>
      </c>
      <c r="BJ8" s="24">
        <f>VLOOKUP(C8,[1]Actuals!B$1:V$65536,21,0)</f>
        <v>146</v>
      </c>
      <c r="BK8" s="24">
        <f t="shared" si="19"/>
        <v>3.0588235294117716</v>
      </c>
      <c r="BL8" s="24">
        <f>VLOOKUP(C8,'[1]Allocation '!C$1:X$65536,22,0)</f>
        <v>138</v>
      </c>
      <c r="BM8" s="24">
        <f>VLOOKUP(C8,[1]Actuals!B$1:W$65536,22,0)</f>
        <v>140</v>
      </c>
      <c r="BN8" s="24">
        <f t="shared" si="20"/>
        <v>1.4492753623188406</v>
      </c>
      <c r="BO8" s="24">
        <f>VLOOKUP(C8,'[1]Allocation '!C$1:Y$65536,23,0)</f>
        <v>133.33333333333334</v>
      </c>
      <c r="BP8" s="24">
        <f>VLOOKUP(C8,[1]Actuals!B$1:X$65536,23,0)</f>
        <v>136</v>
      </c>
      <c r="BQ8" s="24">
        <f t="shared" si="21"/>
        <v>1.9999999999999927</v>
      </c>
      <c r="BR8" s="24">
        <f>VLOOKUP(C8,'[1]Allocation '!C$1:Z$65536,24,0)</f>
        <v>126</v>
      </c>
      <c r="BS8" s="24">
        <f>VLOOKUP(C8,[1]Actuals!B$1:Y$65536,24,0)</f>
        <v>127</v>
      </c>
      <c r="BT8" s="24">
        <f t="shared" si="22"/>
        <v>0.79365079365079361</v>
      </c>
      <c r="BU8" s="24">
        <f>VLOOKUP(C8,'[1]Allocation '!C$1:AA$65536,25,0)</f>
        <v>117.33333333333333</v>
      </c>
      <c r="BV8" s="24">
        <f>VLOOKUP(C8,[1]Actuals!B$1:Z$65536,25,0)</f>
        <v>120</v>
      </c>
      <c r="BW8" s="24">
        <f t="shared" si="23"/>
        <v>2.2727272727272769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f>VLOOKUP(C9,'[1]Allocation '!C$1:D$65536,2,0)</f>
        <v>132.96666666666667</v>
      </c>
      <c r="E9" s="24">
        <f>VLOOKUP(C9,[1]Actuals!B$1:C$65536,2,0)</f>
        <v>143</v>
      </c>
      <c r="F9" s="24">
        <f t="shared" si="0"/>
        <v>7.5457508147405346</v>
      </c>
      <c r="G9" s="24">
        <f>VLOOKUP(C9,'[1]Allocation '!C$1:E$65536,3,0)</f>
        <v>127.93333333333334</v>
      </c>
      <c r="H9" s="24">
        <f>VLOOKUP(C9,[1]Actuals!B$1:D$65536,3,0)</f>
        <v>131.30000000000001</v>
      </c>
      <c r="I9" s="24">
        <f t="shared" si="1"/>
        <v>2.631578947368427</v>
      </c>
      <c r="J9" s="24">
        <f>VLOOKUP(C9,'[1]Allocation '!C$1:F$65536,4,0)</f>
        <v>124.8</v>
      </c>
      <c r="K9" s="24">
        <f>VLOOKUP(C9,[1]Actuals!B$1:E$65536,4,0)</f>
        <v>127.8</v>
      </c>
      <c r="L9" s="24">
        <f t="shared" si="2"/>
        <v>2.4038461538461542</v>
      </c>
      <c r="M9" s="24">
        <f>VLOOKUP(C9,'[1]Allocation '!C$1:G$65536,5,0)</f>
        <v>123.43333333333334</v>
      </c>
      <c r="N9" s="24">
        <f>VLOOKUP(C9,[1]Actuals!B$1:F$65536,5,0)</f>
        <v>127.2</v>
      </c>
      <c r="O9" s="24">
        <f t="shared" si="3"/>
        <v>3.0515798001620298</v>
      </c>
      <c r="P9" s="24">
        <f>VLOOKUP(C9,'[1]Allocation '!C$1:H$65536,6,0)</f>
        <v>124.66666666666667</v>
      </c>
      <c r="Q9" s="24">
        <f>VLOOKUP(C9,[1]Actuals!B$1:G$65536,6,0)</f>
        <v>122.8</v>
      </c>
      <c r="R9" s="24">
        <f t="shared" si="4"/>
        <v>-1.4973262032085621</v>
      </c>
      <c r="S9" s="24">
        <f>VLOOKUP(C9,'[1]Allocation '!C$1:I$65536,7,0)</f>
        <v>126.66666666666666</v>
      </c>
      <c r="T9" s="24">
        <f>VLOOKUP(C9,[1]Actuals!B$1:H$65536,7,0)</f>
        <v>124.3</v>
      </c>
      <c r="U9" s="24">
        <f t="shared" si="5"/>
        <v>-1.8684210526315737</v>
      </c>
      <c r="V9" s="25">
        <f>VLOOKUP(C9,'[1]Allocation '!C$1:J$65536,8,0)</f>
        <v>131.1</v>
      </c>
      <c r="W9" s="24">
        <f>VLOOKUP(C9,[1]Actuals!B$1:I$65536,8,0)</f>
        <v>130</v>
      </c>
      <c r="X9" s="24">
        <f t="shared" si="6"/>
        <v>-0.83905415713195608</v>
      </c>
      <c r="Y9" s="24">
        <f>VLOOKUP(C9,'[1]Allocation '!C$1:K$65536,9,0)</f>
        <v>147.46666666666667</v>
      </c>
      <c r="Z9" s="24">
        <f>VLOOKUP(C9,[1]Actuals!B$1:J$65536,9,0)</f>
        <v>151</v>
      </c>
      <c r="AA9" s="24">
        <f t="shared" si="7"/>
        <v>2.3960216998191668</v>
      </c>
      <c r="AB9" s="24">
        <f>VLOOKUP(C9,'[1]Allocation '!C$1:L$65536,10,0)</f>
        <v>160.1</v>
      </c>
      <c r="AC9" s="24">
        <f>VLOOKUP(C9,[1]Actuals!B$1:K$65536,10,0)</f>
        <v>183</v>
      </c>
      <c r="AD9" s="24">
        <f t="shared" si="8"/>
        <v>14.303560274828236</v>
      </c>
      <c r="AE9" s="24">
        <f>VLOOKUP(C9,'[1]Allocation '!C$1:M$65536,11,0)</f>
        <v>178.4</v>
      </c>
      <c r="AF9" s="24">
        <f>VLOOKUP(C9,[1]Actuals!B$1:L$65536,11,0)</f>
        <v>194</v>
      </c>
      <c r="AG9" s="24">
        <f t="shared" si="9"/>
        <v>8.7443946188340771</v>
      </c>
      <c r="AH9" s="24">
        <f>VLOOKUP(C9,'[1]Allocation '!C$1:N$65536,12,0)</f>
        <v>190</v>
      </c>
      <c r="AI9" s="24">
        <f>VLOOKUP(C9,[1]Actuals!B$1:M$65536,12,0)</f>
        <v>204</v>
      </c>
      <c r="AJ9" s="24">
        <f t="shared" si="10"/>
        <v>7.3684210526315779</v>
      </c>
      <c r="AK9" s="24">
        <f>VLOOKUP(C9,'[1]Allocation '!C$1:O$65536,13,0)</f>
        <v>187.6</v>
      </c>
      <c r="AL9" s="24">
        <f>VLOOKUP(C9,[1]Actuals!B$1:N$65536,13,0)</f>
        <v>207</v>
      </c>
      <c r="AM9" s="24">
        <f t="shared" si="11"/>
        <v>10.341151385927509</v>
      </c>
      <c r="AN9" s="24">
        <f>VLOOKUP(C9,'[1]Allocation '!C$1:P$65536,14,0)</f>
        <v>188.86666666666667</v>
      </c>
      <c r="AO9" s="24">
        <f>VLOOKUP(C9,[1]Actuals!B$1:O$65536,14,0)</f>
        <v>202</v>
      </c>
      <c r="AP9" s="24">
        <f t="shared" si="12"/>
        <v>6.9537592657959726</v>
      </c>
      <c r="AQ9" s="24">
        <f>VLOOKUP(C9,'[1]Allocation '!C$1:Q$65536,15,0)</f>
        <v>189.13333333333333</v>
      </c>
      <c r="AR9" s="24">
        <f>VLOOKUP(C9,[1]Actuals!B$1:P$65536,15,0)</f>
        <v>205</v>
      </c>
      <c r="AS9" s="24">
        <f t="shared" si="13"/>
        <v>8.3891434614028952</v>
      </c>
      <c r="AT9" s="24">
        <f>VLOOKUP(C9,'[1]Allocation '!C$1:R$65536,16,0)</f>
        <v>189.79999999999998</v>
      </c>
      <c r="AU9" s="24">
        <f>VLOOKUP(C9,[1]Actuals!B$1:Q$65536,16,0)</f>
        <v>201</v>
      </c>
      <c r="AV9" s="24">
        <f t="shared" si="14"/>
        <v>5.900948366701801</v>
      </c>
      <c r="AW9" s="24">
        <f>VLOOKUP(C9,'[1]Allocation '!C$1:S$65536,17,0)</f>
        <v>193</v>
      </c>
      <c r="AX9" s="24">
        <f>VLOOKUP(C9,[1]Actuals!B$1:R$65536,17,0)</f>
        <v>206</v>
      </c>
      <c r="AY9" s="24">
        <f t="shared" si="15"/>
        <v>6.7357512953367875</v>
      </c>
      <c r="AZ9" s="24">
        <f>VLOOKUP('[2]24042024'!C9,'[1]Allocation '!C$1:T$65536,18,0)</f>
        <v>188.79999999999998</v>
      </c>
      <c r="BA9" s="24">
        <f>VLOOKUP(C9,[1]Actuals!B$1:S$65536,18,0)</f>
        <v>205</v>
      </c>
      <c r="BB9" s="24">
        <f t="shared" si="16"/>
        <v>8.5805084745762823</v>
      </c>
      <c r="BC9" s="24">
        <f>VLOOKUP(C9,'[1]Allocation '!C$1:U$65536,19,0)</f>
        <v>186.33333333333334</v>
      </c>
      <c r="BD9" s="24">
        <f>VLOOKUP(C9,[1]Actuals!B$1:T$65536,19,0)</f>
        <v>201</v>
      </c>
      <c r="BE9" s="24">
        <f t="shared" si="17"/>
        <v>7.8711985688729822</v>
      </c>
      <c r="BF9" s="24">
        <f>VLOOKUP(C9,'[1]Allocation '!C$1:V$65536,20,0)</f>
        <v>182.66666666666666</v>
      </c>
      <c r="BG9" s="24">
        <f>VLOOKUP(C9,[1]Actuals!B$1:U$65536,20,0)</f>
        <v>195</v>
      </c>
      <c r="BH9" s="24">
        <f t="shared" si="18"/>
        <v>6.751824817518254</v>
      </c>
      <c r="BI9" s="24">
        <f>VLOOKUP(C9,'[1]Allocation '!C$1:W$65536,21,0)</f>
        <v>180.29999999999998</v>
      </c>
      <c r="BJ9" s="24">
        <f>VLOOKUP(C9,[1]Actuals!B$1:V$65536,21,0)</f>
        <v>193</v>
      </c>
      <c r="BK9" s="24">
        <f t="shared" si="19"/>
        <v>7.0438158624514804</v>
      </c>
      <c r="BL9" s="24">
        <f>VLOOKUP(C9,'[1]Allocation '!C$1:X$65536,22,0)</f>
        <v>171.29999999999998</v>
      </c>
      <c r="BM9" s="24">
        <f>VLOOKUP(C9,[1]Actuals!B$1:W$65536,22,0)</f>
        <v>178</v>
      </c>
      <c r="BN9" s="24">
        <f t="shared" si="20"/>
        <v>3.9112667834209094</v>
      </c>
      <c r="BO9" s="24">
        <f>VLOOKUP(C9,'[1]Allocation '!C$1:Y$65536,23,0)</f>
        <v>162.9</v>
      </c>
      <c r="BP9" s="24">
        <f>VLOOKUP(C9,[1]Actuals!B$1:X$65536,23,0)</f>
        <v>174</v>
      </c>
      <c r="BQ9" s="24">
        <f t="shared" si="21"/>
        <v>6.8139963167587441</v>
      </c>
      <c r="BR9" s="24">
        <f>VLOOKUP(C9,'[1]Allocation '!C$1:Z$65536,24,0)</f>
        <v>154.13333333333333</v>
      </c>
      <c r="BS9" s="24">
        <f>VLOOKUP(C9,[1]Actuals!B$1:Y$65536,24,0)</f>
        <v>161</v>
      </c>
      <c r="BT9" s="24">
        <f t="shared" si="22"/>
        <v>4.4550173010380671</v>
      </c>
      <c r="BU9" s="24">
        <f>VLOOKUP(C9,'[1]Allocation '!C$1:AA$65536,25,0)</f>
        <v>146.66666666666666</v>
      </c>
      <c r="BV9" s="24">
        <f>VLOOKUP(C9,[1]Actuals!B$1:Z$65536,25,0)</f>
        <v>150</v>
      </c>
      <c r="BW9" s="24">
        <f t="shared" si="23"/>
        <v>2.2727272727272796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f>VLOOKUP(C10,'[1]Allocation '!C$1:D$65536,2,0)</f>
        <v>165.66666666666666</v>
      </c>
      <c r="E10" s="24">
        <f>VLOOKUP(C10,[1]Actuals!B$1:C$65536,2,0)</f>
        <v>133</v>
      </c>
      <c r="F10" s="24">
        <f t="shared" si="0"/>
        <v>-19.718309859154925</v>
      </c>
      <c r="G10" s="24">
        <f>VLOOKUP(C10,'[1]Allocation '!C$1:E$65536,3,0)</f>
        <v>146.33333333333334</v>
      </c>
      <c r="H10" s="24">
        <f>VLOOKUP(C10,[1]Actuals!B$1:D$65536,3,0)</f>
        <v>112</v>
      </c>
      <c r="I10" s="24">
        <f t="shared" si="1"/>
        <v>-23.462414578587705</v>
      </c>
      <c r="J10" s="24">
        <f>VLOOKUP(C10,'[1]Allocation '!C$1:F$65536,4,0)</f>
        <v>137.33333333333334</v>
      </c>
      <c r="K10" s="24">
        <f>VLOOKUP(C10,[1]Actuals!B$1:E$65536,4,0)</f>
        <v>105</v>
      </c>
      <c r="L10" s="24">
        <f t="shared" si="2"/>
        <v>-23.543689320388356</v>
      </c>
      <c r="M10" s="24">
        <f>VLOOKUP(C10,'[1]Allocation '!C$1:G$65536,5,0)</f>
        <v>134.33333333333334</v>
      </c>
      <c r="N10" s="24">
        <f>VLOOKUP(C10,[1]Actuals!B$1:F$65536,5,0)</f>
        <v>101</v>
      </c>
      <c r="O10" s="24">
        <f t="shared" si="3"/>
        <v>-24.813895781637722</v>
      </c>
      <c r="P10" s="24">
        <f>VLOOKUP(C10,'[1]Allocation '!C$1:H$65536,6,0)</f>
        <v>133</v>
      </c>
      <c r="Q10" s="24">
        <f>VLOOKUP(C10,[1]Actuals!B$1:G$65536,6,0)</f>
        <v>101</v>
      </c>
      <c r="R10" s="24">
        <f t="shared" si="4"/>
        <v>-24.060150375939848</v>
      </c>
      <c r="S10" s="24">
        <f>VLOOKUP(C10,'[1]Allocation '!C$1:I$65536,7,0)</f>
        <v>132.66666666666666</v>
      </c>
      <c r="T10" s="24">
        <f>VLOOKUP(C10,[1]Actuals!B$1:H$65536,7,0)</f>
        <v>104</v>
      </c>
      <c r="U10" s="24">
        <f t="shared" si="5"/>
        <v>-21.608040201005018</v>
      </c>
      <c r="V10" s="25">
        <f>VLOOKUP(C10,'[1]Allocation '!C$1:J$65536,8,0)</f>
        <v>145.66666666666666</v>
      </c>
      <c r="W10" s="24">
        <f>VLOOKUP(C10,[1]Actuals!B$1:I$65536,8,0)</f>
        <v>119</v>
      </c>
      <c r="X10" s="24">
        <f t="shared" si="6"/>
        <v>-18.306636155606402</v>
      </c>
      <c r="Y10" s="24">
        <f>VLOOKUP(C10,'[1]Allocation '!C$1:K$65536,9,0)</f>
        <v>161.66666666666666</v>
      </c>
      <c r="Z10" s="24">
        <f>VLOOKUP(C10,[1]Actuals!B$1:J$65536,9,0)</f>
        <v>139</v>
      </c>
      <c r="AA10" s="24">
        <f t="shared" si="7"/>
        <v>-14.020618556701026</v>
      </c>
      <c r="AB10" s="24">
        <f>VLOOKUP(C10,'[1]Allocation '!C$1:L$65536,10,0)</f>
        <v>178.33333333333334</v>
      </c>
      <c r="AC10" s="24">
        <f>VLOOKUP(C10,[1]Actuals!B$1:K$65536,10,0)</f>
        <v>167</v>
      </c>
      <c r="AD10" s="24">
        <f t="shared" si="8"/>
        <v>-6.355140186915893</v>
      </c>
      <c r="AE10" s="24">
        <f>VLOOKUP(C10,'[1]Allocation '!C$1:M$65536,11,0)</f>
        <v>197.66666666666666</v>
      </c>
      <c r="AF10" s="24">
        <f>VLOOKUP(C10,[1]Actuals!B$1:L$65536,11,0)</f>
        <v>188</v>
      </c>
      <c r="AG10" s="24">
        <f t="shared" si="9"/>
        <v>-4.8903878583473812</v>
      </c>
      <c r="AH10" s="24">
        <f>VLOOKUP(C10,'[1]Allocation '!C$1:N$65536,12,0)</f>
        <v>206.66666666666666</v>
      </c>
      <c r="AI10" s="24">
        <f>VLOOKUP(C10,[1]Actuals!B$1:M$65536,12,0)</f>
        <v>200</v>
      </c>
      <c r="AJ10" s="24">
        <f t="shared" si="10"/>
        <v>-3.225806451612899</v>
      </c>
      <c r="AK10" s="24">
        <f>VLOOKUP(C10,'[1]Allocation '!C$1:O$65536,13,0)</f>
        <v>215</v>
      </c>
      <c r="AL10" s="24">
        <f>VLOOKUP(C10,[1]Actuals!B$1:N$65536,13,0)</f>
        <v>205</v>
      </c>
      <c r="AM10" s="24">
        <f t="shared" si="11"/>
        <v>-4.6511627906976747</v>
      </c>
      <c r="AN10" s="24">
        <f>VLOOKUP(C10,'[1]Allocation '!C$1:P$65536,14,0)</f>
        <v>211.66666666666666</v>
      </c>
      <c r="AO10" s="24">
        <f>VLOOKUP(C10,[1]Actuals!B$1:O$65536,14,0)</f>
        <v>206</v>
      </c>
      <c r="AP10" s="24">
        <f t="shared" si="12"/>
        <v>-2.6771653543307043</v>
      </c>
      <c r="AQ10" s="24">
        <f>VLOOKUP(C10,'[1]Allocation '!C$1:Q$65536,15,0)</f>
        <v>197</v>
      </c>
      <c r="AR10" s="24">
        <f>VLOOKUP(C10,[1]Actuals!B$1:P$65536,15,0)</f>
        <v>199</v>
      </c>
      <c r="AS10" s="24">
        <f t="shared" si="13"/>
        <v>1.015228426395939</v>
      </c>
      <c r="AT10" s="24">
        <f>VLOOKUP(C10,'[1]Allocation '!C$1:R$65536,16,0)</f>
        <v>202.66666666666666</v>
      </c>
      <c r="AU10" s="24">
        <f>VLOOKUP(C10,[1]Actuals!B$1:Q$65536,16,0)</f>
        <v>205</v>
      </c>
      <c r="AV10" s="24">
        <f t="shared" si="14"/>
        <v>1.151315789473689</v>
      </c>
      <c r="AW10" s="24">
        <f>VLOOKUP(C10,'[1]Allocation '!C$1:S$65536,17,0)</f>
        <v>186</v>
      </c>
      <c r="AX10" s="24">
        <f>VLOOKUP(C10,[1]Actuals!B$1:R$65536,17,0)</f>
        <v>208</v>
      </c>
      <c r="AY10" s="24">
        <f t="shared" si="15"/>
        <v>11.827956989247312</v>
      </c>
      <c r="AZ10" s="24">
        <f>VLOOKUP('[2]24042024'!C10,'[1]Allocation '!C$1:T$65536,18,0)</f>
        <v>177.33333333333334</v>
      </c>
      <c r="BA10" s="24">
        <f>VLOOKUP(C10,[1]Actuals!B$1:S$65536,18,0)</f>
        <v>207</v>
      </c>
      <c r="BB10" s="24">
        <f t="shared" si="16"/>
        <v>16.729323308270672</v>
      </c>
      <c r="BC10" s="24">
        <f>VLOOKUP(C10,'[1]Allocation '!C$1:U$65536,19,0)</f>
        <v>180.66666666666666</v>
      </c>
      <c r="BD10" s="24">
        <f>VLOOKUP(C10,[1]Actuals!B$1:T$65536,19,0)</f>
        <v>181</v>
      </c>
      <c r="BE10" s="24">
        <f t="shared" si="17"/>
        <v>0.18450184501845546</v>
      </c>
      <c r="BF10" s="24">
        <f>VLOOKUP(C10,'[1]Allocation '!C$1:V$65536,20,0)</f>
        <v>181.33333333333334</v>
      </c>
      <c r="BG10" s="24">
        <f>VLOOKUP(C10,[1]Actuals!B$1:U$65536,20,0)</f>
        <v>193</v>
      </c>
      <c r="BH10" s="24">
        <f t="shared" si="18"/>
        <v>6.4338235294117583</v>
      </c>
      <c r="BI10" s="24">
        <f>VLOOKUP(C10,'[1]Allocation '!C$1:W$65536,21,0)</f>
        <v>182.66666666666666</v>
      </c>
      <c r="BJ10" s="24">
        <f>VLOOKUP(C10,[1]Actuals!B$1:V$65536,21,0)</f>
        <v>203</v>
      </c>
      <c r="BK10" s="24">
        <f t="shared" si="19"/>
        <v>11.131386861313874</v>
      </c>
      <c r="BL10" s="24">
        <f>VLOOKUP(C10,'[1]Allocation '!C$1:X$65536,22,0)</f>
        <v>172.33333333333334</v>
      </c>
      <c r="BM10" s="24">
        <f>VLOOKUP(C10,[1]Actuals!B$1:W$65536,22,0)</f>
        <v>183</v>
      </c>
      <c r="BN10" s="24">
        <f t="shared" si="20"/>
        <v>6.1895551257253327</v>
      </c>
      <c r="BO10" s="24">
        <f>VLOOKUP(C10,'[1]Allocation '!C$1:Y$65536,23,0)</f>
        <v>164.66666666666666</v>
      </c>
      <c r="BP10" s="24">
        <f>VLOOKUP(C10,[1]Actuals!B$1:X$65536,23,0)</f>
        <v>171</v>
      </c>
      <c r="BQ10" s="24">
        <f t="shared" si="21"/>
        <v>3.846153846153852</v>
      </c>
      <c r="BR10" s="24">
        <f>VLOOKUP(C10,'[1]Allocation '!C$1:Z$65536,24,0)</f>
        <v>152.66666666666666</v>
      </c>
      <c r="BS10" s="24">
        <f>VLOOKUP(C10,[1]Actuals!B$1:Y$65536,24,0)</f>
        <v>160</v>
      </c>
      <c r="BT10" s="24">
        <f t="shared" si="22"/>
        <v>4.8034934497816657</v>
      </c>
      <c r="BU10" s="24">
        <f>VLOOKUP(C10,'[1]Allocation '!C$1:AA$65536,25,0)</f>
        <v>139.66666666666666</v>
      </c>
      <c r="BV10" s="24">
        <f>VLOOKUP(C10,[1]Actuals!B$1:Z$65536,25,0)</f>
        <v>145</v>
      </c>
      <c r="BW10" s="24">
        <f t="shared" si="23"/>
        <v>3.8186157517899835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f>VLOOKUP(C11,'[1]Allocation '!C$1:D$65536,2,0)</f>
        <v>126.33333333333334</v>
      </c>
      <c r="E11" s="24">
        <f>VLOOKUP(C11,[1]Actuals!B$1:C$65536,2,0)</f>
        <v>138</v>
      </c>
      <c r="F11" s="24">
        <f t="shared" si="0"/>
        <v>9.2348284960422085</v>
      </c>
      <c r="G11" s="24">
        <f>VLOOKUP(C11,'[1]Allocation '!C$1:E$65536,3,0)</f>
        <v>117.33333333333333</v>
      </c>
      <c r="H11" s="24">
        <f>VLOOKUP(C11,[1]Actuals!B$1:D$65536,3,0)</f>
        <v>130</v>
      </c>
      <c r="I11" s="24">
        <f t="shared" si="1"/>
        <v>10.79545454545455</v>
      </c>
      <c r="J11" s="24">
        <f>VLOOKUP(C11,'[1]Allocation '!C$1:F$65536,4,0)</f>
        <v>113.33333333333333</v>
      </c>
      <c r="K11" s="24">
        <f>VLOOKUP(C11,[1]Actuals!B$1:E$65536,4,0)</f>
        <v>124</v>
      </c>
      <c r="L11" s="24">
        <f t="shared" si="2"/>
        <v>9.4117647058823568</v>
      </c>
      <c r="M11" s="24">
        <f>VLOOKUP(C11,'[1]Allocation '!C$1:G$65536,5,0)</f>
        <v>110</v>
      </c>
      <c r="N11" s="24">
        <f>VLOOKUP(C11,[1]Actuals!B$1:F$65536,5,0)</f>
        <v>121</v>
      </c>
      <c r="O11" s="24">
        <f t="shared" si="3"/>
        <v>10</v>
      </c>
      <c r="P11" s="24">
        <f>VLOOKUP(C11,'[1]Allocation '!C$1:H$65536,6,0)</f>
        <v>108</v>
      </c>
      <c r="Q11" s="24">
        <f>VLOOKUP(C11,[1]Actuals!B$1:G$65536,6,0)</f>
        <v>119</v>
      </c>
      <c r="R11" s="24">
        <f t="shared" si="4"/>
        <v>10.185185185185185</v>
      </c>
      <c r="S11" s="24">
        <f>VLOOKUP(C11,'[1]Allocation '!C$1:I$65536,7,0)</f>
        <v>111</v>
      </c>
      <c r="T11" s="24">
        <f>VLOOKUP(C11,[1]Actuals!B$1:H$65536,7,0)</f>
        <v>126</v>
      </c>
      <c r="U11" s="24">
        <f t="shared" si="5"/>
        <v>13.513513513513514</v>
      </c>
      <c r="V11" s="25">
        <f>VLOOKUP(C11,'[1]Allocation '!C$1:J$65536,8,0)</f>
        <v>124.66666666666667</v>
      </c>
      <c r="W11" s="24">
        <f>VLOOKUP(C11,[1]Actuals!B$1:I$65536,8,0)</f>
        <v>130</v>
      </c>
      <c r="X11" s="24">
        <f t="shared" si="6"/>
        <v>4.2780748663101571</v>
      </c>
      <c r="Y11" s="24">
        <f>VLOOKUP(C11,'[1]Allocation '!C$1:K$65536,9,0)</f>
        <v>133</v>
      </c>
      <c r="Z11" s="24">
        <f>VLOOKUP(C11,[1]Actuals!B$1:J$65536,9,0)</f>
        <v>144</v>
      </c>
      <c r="AA11" s="24">
        <f t="shared" si="7"/>
        <v>8.2706766917293226</v>
      </c>
      <c r="AB11" s="24">
        <f>VLOOKUP(C11,'[1]Allocation '!C$1:L$65536,10,0)</f>
        <v>152</v>
      </c>
      <c r="AC11" s="24">
        <f>VLOOKUP(C11,[1]Actuals!B$1:K$65536,10,0)</f>
        <v>169</v>
      </c>
      <c r="AD11" s="24">
        <f t="shared" si="8"/>
        <v>11.184210526315789</v>
      </c>
      <c r="AE11" s="24">
        <f>VLOOKUP(C11,'[1]Allocation '!C$1:M$65536,11,0)</f>
        <v>167</v>
      </c>
      <c r="AF11" s="24">
        <f>VLOOKUP(C11,[1]Actuals!B$1:L$65536,11,0)</f>
        <v>185</v>
      </c>
      <c r="AG11" s="24">
        <f t="shared" si="9"/>
        <v>10.778443113772456</v>
      </c>
      <c r="AH11" s="24">
        <f>VLOOKUP(C11,'[1]Allocation '!C$1:N$65536,12,0)</f>
        <v>178.66666666666666</v>
      </c>
      <c r="AI11" s="24">
        <f>VLOOKUP(C11,[1]Actuals!B$1:M$65536,12,0)</f>
        <v>191</v>
      </c>
      <c r="AJ11" s="24">
        <f t="shared" si="10"/>
        <v>6.9029850746268719</v>
      </c>
      <c r="AK11" s="24">
        <f>VLOOKUP(C11,'[1]Allocation '!C$1:O$65536,13,0)</f>
        <v>180.33333333333334</v>
      </c>
      <c r="AL11" s="24">
        <f>VLOOKUP(C11,[1]Actuals!B$1:N$65536,13,0)</f>
        <v>192</v>
      </c>
      <c r="AM11" s="24">
        <f t="shared" si="11"/>
        <v>6.4695009242144126</v>
      </c>
      <c r="AN11" s="24">
        <f>VLOOKUP(C11,'[1]Allocation '!C$1:P$65536,14,0)</f>
        <v>183.33333333333334</v>
      </c>
      <c r="AO11" s="24">
        <f>VLOOKUP(C11,[1]Actuals!B$1:O$65536,14,0)</f>
        <v>192</v>
      </c>
      <c r="AP11" s="24">
        <f t="shared" si="12"/>
        <v>4.7272727272727213</v>
      </c>
      <c r="AQ11" s="24">
        <f>VLOOKUP(C11,'[1]Allocation '!C$1:Q$65536,15,0)</f>
        <v>175.33333333333334</v>
      </c>
      <c r="AR11" s="24">
        <f>VLOOKUP(C11,[1]Actuals!B$1:P$65536,15,0)</f>
        <v>187</v>
      </c>
      <c r="AS11" s="24">
        <f t="shared" si="13"/>
        <v>6.6539923954372568</v>
      </c>
      <c r="AT11" s="24">
        <f>VLOOKUP(C11,'[1]Allocation '!C$1:R$65536,16,0)</f>
        <v>180.66666666666666</v>
      </c>
      <c r="AU11" s="24">
        <f>VLOOKUP(C11,[1]Actuals!B$1:Q$65536,16,0)</f>
        <v>189</v>
      </c>
      <c r="AV11" s="24">
        <f t="shared" si="14"/>
        <v>4.6125461254612601</v>
      </c>
      <c r="AW11" s="24">
        <f>VLOOKUP(C11,'[1]Allocation '!C$1:S$65536,17,0)</f>
        <v>176.66666666666666</v>
      </c>
      <c r="AX11" s="24">
        <f>VLOOKUP(C11,[1]Actuals!B$1:R$65536,17,0)</f>
        <v>189</v>
      </c>
      <c r="AY11" s="24">
        <f t="shared" si="15"/>
        <v>6.9811320754717032</v>
      </c>
      <c r="AZ11" s="24">
        <f>VLOOKUP('[2]24042024'!C11,'[1]Allocation '!C$1:T$65536,18,0)</f>
        <v>177.66666666666666</v>
      </c>
      <c r="BA11" s="24">
        <f>VLOOKUP(C11,[1]Actuals!B$1:S$65536,18,0)</f>
        <v>189</v>
      </c>
      <c r="BB11" s="24">
        <f t="shared" si="16"/>
        <v>6.3789868667917498</v>
      </c>
      <c r="BC11" s="24">
        <f>VLOOKUP(C11,'[1]Allocation '!C$1:U$65536,19,0)</f>
        <v>176</v>
      </c>
      <c r="BD11" s="24">
        <f>VLOOKUP(C11,[1]Actuals!B$1:T$65536,19,0)</f>
        <v>182</v>
      </c>
      <c r="BE11" s="24">
        <f t="shared" si="17"/>
        <v>3.4090909090909087</v>
      </c>
      <c r="BF11" s="24">
        <f>VLOOKUP(C11,'[1]Allocation '!C$1:V$65536,20,0)</f>
        <v>178</v>
      </c>
      <c r="BG11" s="24">
        <f>VLOOKUP(C11,[1]Actuals!B$1:U$65536,20,0)</f>
        <v>181</v>
      </c>
      <c r="BH11" s="24">
        <f t="shared" si="18"/>
        <v>1.6853932584269662</v>
      </c>
      <c r="BI11" s="24">
        <f>VLOOKUP(C11,'[1]Allocation '!C$1:W$65536,21,0)</f>
        <v>173.33333333333334</v>
      </c>
      <c r="BJ11" s="24">
        <f>VLOOKUP(C11,[1]Actuals!B$1:V$65536,21,0)</f>
        <v>182</v>
      </c>
      <c r="BK11" s="24">
        <f t="shared" si="19"/>
        <v>4.9999999999999938</v>
      </c>
      <c r="BL11" s="24">
        <f>VLOOKUP(C11,'[1]Allocation '!C$1:X$65536,22,0)</f>
        <v>165.33333333333334</v>
      </c>
      <c r="BM11" s="24">
        <f>VLOOKUP(C11,[1]Actuals!B$1:W$65536,22,0)</f>
        <v>169</v>
      </c>
      <c r="BN11" s="24">
        <f t="shared" si="20"/>
        <v>2.2177419354838652</v>
      </c>
      <c r="BO11" s="24">
        <f>VLOOKUP(C11,'[1]Allocation '!C$1:Y$65536,23,0)</f>
        <v>160.33333333333334</v>
      </c>
      <c r="BP11" s="24">
        <f>VLOOKUP(C11,[1]Actuals!B$1:X$65536,23,0)</f>
        <v>163</v>
      </c>
      <c r="BQ11" s="24">
        <f t="shared" si="21"/>
        <v>1.6632016632016571</v>
      </c>
      <c r="BR11" s="24">
        <f>VLOOKUP(C11,'[1]Allocation '!C$1:Z$65536,24,0)</f>
        <v>152.33333333333334</v>
      </c>
      <c r="BS11" s="24">
        <f>VLOOKUP(C11,[1]Actuals!B$1:Y$65536,24,0)</f>
        <v>153</v>
      </c>
      <c r="BT11" s="24">
        <f t="shared" si="22"/>
        <v>0.43763676148795871</v>
      </c>
      <c r="BU11" s="24">
        <f>VLOOKUP(C11,'[1]Allocation '!C$1:AA$65536,25,0)</f>
        <v>143.33333333333334</v>
      </c>
      <c r="BV11" s="24">
        <f>VLOOKUP(C11,[1]Actuals!B$1:Z$65536,25,0)</f>
        <v>143</v>
      </c>
      <c r="BW11" s="24">
        <f t="shared" si="23"/>
        <v>-0.2325581395348903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f>VLOOKUP(C12,'[1]Allocation '!C$1:D$65536,2,0)</f>
        <v>84.666666666666671</v>
      </c>
      <c r="E12" s="24">
        <f>VLOOKUP(C12,[1]Actuals!B$1:C$65536,2,0)</f>
        <v>99</v>
      </c>
      <c r="F12" s="24">
        <f t="shared" si="0"/>
        <v>16.929133858267708</v>
      </c>
      <c r="G12" s="24">
        <f>VLOOKUP(C12,'[1]Allocation '!C$1:E$65536,3,0)</f>
        <v>84.566666666666663</v>
      </c>
      <c r="H12" s="24">
        <f>VLOOKUP(C12,[1]Actuals!B$1:D$65536,3,0)</f>
        <v>94.5</v>
      </c>
      <c r="I12" s="24">
        <f t="shared" si="1"/>
        <v>11.746156878202607</v>
      </c>
      <c r="J12" s="24">
        <f>VLOOKUP(C12,'[1]Allocation '!C$1:F$65536,4,0)</f>
        <v>82.100000000000009</v>
      </c>
      <c r="K12" s="24">
        <f>VLOOKUP(C12,[1]Actuals!B$1:E$65536,4,0)</f>
        <v>92.2</v>
      </c>
      <c r="L12" s="24">
        <f t="shared" si="2"/>
        <v>12.302070645554194</v>
      </c>
      <c r="M12" s="24">
        <f>VLOOKUP(C12,'[1]Allocation '!C$1:G$65536,5,0)</f>
        <v>80.37</v>
      </c>
      <c r="N12" s="24">
        <f>VLOOKUP(C12,[1]Actuals!B$1:F$65536,5,0)</f>
        <v>88.9</v>
      </c>
      <c r="O12" s="24">
        <f t="shared" si="3"/>
        <v>10.613412965036705</v>
      </c>
      <c r="P12" s="24">
        <f>VLOOKUP(C12,'[1]Allocation '!C$1:H$65536,6,0)</f>
        <v>79.466666666666669</v>
      </c>
      <c r="Q12" s="24">
        <f>VLOOKUP(C12,[1]Actuals!B$1:G$65536,6,0)</f>
        <v>87.5</v>
      </c>
      <c r="R12" s="24">
        <f t="shared" si="4"/>
        <v>10.109060402684561</v>
      </c>
      <c r="S12" s="24">
        <f>VLOOKUP(C12,'[1]Allocation '!C$1:I$65536,7,0)</f>
        <v>80.566666666666663</v>
      </c>
      <c r="T12" s="24">
        <f>VLOOKUP(C12,[1]Actuals!B$1:H$65536,7,0)</f>
        <v>87.11</v>
      </c>
      <c r="U12" s="24">
        <f t="shared" si="5"/>
        <v>8.121638394704183</v>
      </c>
      <c r="V12" s="25">
        <f>VLOOKUP(C12,'[1]Allocation '!C$1:J$65536,8,0)</f>
        <v>84.333333333333329</v>
      </c>
      <c r="W12" s="24">
        <f>VLOOKUP(C12,[1]Actuals!B$1:I$65536,8,0)</f>
        <v>91</v>
      </c>
      <c r="X12" s="24">
        <f t="shared" si="6"/>
        <v>7.9051383399209545</v>
      </c>
      <c r="Y12" s="24">
        <f>VLOOKUP(C12,'[1]Allocation '!C$1:K$65536,9,0)</f>
        <v>98</v>
      </c>
      <c r="Z12" s="24">
        <f>VLOOKUP(C12,[1]Actuals!B$1:J$65536,9,0)</f>
        <v>106</v>
      </c>
      <c r="AA12" s="24">
        <f t="shared" si="7"/>
        <v>8.1632653061224492</v>
      </c>
      <c r="AB12" s="24">
        <f>VLOOKUP(C12,'[1]Allocation '!C$1:L$65536,10,0)</f>
        <v>100.33333333333333</v>
      </c>
      <c r="AC12" s="24">
        <f>VLOOKUP(C12,[1]Actuals!B$1:K$65536,10,0)</f>
        <v>105</v>
      </c>
      <c r="AD12" s="24">
        <f t="shared" si="8"/>
        <v>4.6511627906976791</v>
      </c>
      <c r="AE12" s="24">
        <f>VLOOKUP(C12,'[1]Allocation '!C$1:M$65536,11,0)</f>
        <v>109</v>
      </c>
      <c r="AF12" s="24">
        <f>VLOOKUP(C12,[1]Actuals!B$1:L$65536,11,0)</f>
        <v>111</v>
      </c>
      <c r="AG12" s="24">
        <f t="shared" si="9"/>
        <v>1.834862385321101</v>
      </c>
      <c r="AH12" s="24">
        <f>VLOOKUP(C12,'[1]Allocation '!C$1:N$65536,12,0)</f>
        <v>111.33333333333333</v>
      </c>
      <c r="AI12" s="24">
        <f>VLOOKUP(C12,[1]Actuals!B$1:M$65536,12,0)</f>
        <v>116</v>
      </c>
      <c r="AJ12" s="24">
        <f t="shared" si="10"/>
        <v>4.19161676646707</v>
      </c>
      <c r="AK12" s="24">
        <f>VLOOKUP(C12,'[1]Allocation '!C$1:O$65536,13,0)</f>
        <v>113</v>
      </c>
      <c r="AL12" s="24">
        <f>VLOOKUP(C12,[1]Actuals!B$1:N$65536,13,0)</f>
        <v>122</v>
      </c>
      <c r="AM12" s="24">
        <f t="shared" si="11"/>
        <v>7.9646017699115044</v>
      </c>
      <c r="AN12" s="24">
        <f>VLOOKUP(C12,'[1]Allocation '!C$1:P$65536,14,0)</f>
        <v>117.66666666666667</v>
      </c>
      <c r="AO12" s="24">
        <f>VLOOKUP(C12,[1]Actuals!B$1:O$65536,14,0)</f>
        <v>117</v>
      </c>
      <c r="AP12" s="24">
        <f t="shared" si="12"/>
        <v>-0.56657223796034395</v>
      </c>
      <c r="AQ12" s="24">
        <f>VLOOKUP(C12,'[1]Allocation '!C$1:Q$65536,15,0)</f>
        <v>105.66666666666667</v>
      </c>
      <c r="AR12" s="24">
        <f>VLOOKUP(C12,[1]Actuals!B$1:P$65536,15,0)</f>
        <v>111</v>
      </c>
      <c r="AS12" s="24">
        <f t="shared" si="13"/>
        <v>5.047318611987377</v>
      </c>
      <c r="AT12" s="24">
        <f>VLOOKUP(C12,'[1]Allocation '!C$1:R$65536,16,0)</f>
        <v>106</v>
      </c>
      <c r="AU12" s="24">
        <f>VLOOKUP(C12,[1]Actuals!B$1:Q$65536,16,0)</f>
        <v>110</v>
      </c>
      <c r="AV12" s="24">
        <f>(AU12-AT12)/AT12*100</f>
        <v>3.7735849056603774</v>
      </c>
      <c r="AW12" s="24">
        <f>VLOOKUP(C12,'[1]Allocation '!C$1:S$65536,17,0)</f>
        <v>115.33333333333333</v>
      </c>
      <c r="AX12" s="24">
        <f>VLOOKUP(C12,[1]Actuals!B$1:R$65536,17,0)</f>
        <v>126</v>
      </c>
      <c r="AY12" s="24">
        <f>(AX12-AW12)/AW12*100</f>
        <v>9.2485549132948019</v>
      </c>
      <c r="AZ12" s="24">
        <f>VLOOKUP('[2]24042024'!C12,'[1]Allocation '!C$1:T$65536,18,0)</f>
        <v>121.66666666666667</v>
      </c>
      <c r="BA12" s="24">
        <f>VLOOKUP(C12,[1]Actuals!B$1:S$65536,18,0)</f>
        <v>125</v>
      </c>
      <c r="BB12" s="24">
        <f>(BA12-AZ12)/AZ12*100</f>
        <v>2.7397260273972561</v>
      </c>
      <c r="BC12" s="24">
        <f>VLOOKUP(C12,'[1]Allocation '!C$1:U$65536,19,0)</f>
        <v>119.33333333333333</v>
      </c>
      <c r="BD12" s="24">
        <f>VLOOKUP(C12,[1]Actuals!B$1:T$65536,19,0)</f>
        <v>125</v>
      </c>
      <c r="BE12" s="24">
        <f>(BD12-BC12)/BC12*100</f>
        <v>4.7486033519553112</v>
      </c>
      <c r="BF12" s="24">
        <f>VLOOKUP(C12,'[1]Allocation '!C$1:V$65536,20,0)</f>
        <v>114.66666666666667</v>
      </c>
      <c r="BG12" s="24">
        <f>VLOOKUP(C12,[1]Actuals!B$1:U$65536,20,0)</f>
        <v>119</v>
      </c>
      <c r="BH12" s="24">
        <f>(BG12-BF12)/BF12*100</f>
        <v>3.7790697674418561</v>
      </c>
      <c r="BI12" s="24">
        <f>VLOOKUP(C12,'[1]Allocation '!C$1:W$65536,21,0)</f>
        <v>111</v>
      </c>
      <c r="BJ12" s="24">
        <f>VLOOKUP(C12,[1]Actuals!B$1:V$65536,21,0)</f>
        <v>117</v>
      </c>
      <c r="BK12" s="24">
        <f>(BJ12-BI12)/BI12*100</f>
        <v>5.4054054054054053</v>
      </c>
      <c r="BL12" s="24">
        <f>VLOOKUP(C12,'[1]Allocation '!C$1:X$65536,22,0)</f>
        <v>103.66666666666667</v>
      </c>
      <c r="BM12" s="24">
        <f>VLOOKUP(C12,[1]Actuals!B$1:W$65536,22,0)</f>
        <v>110</v>
      </c>
      <c r="BN12" s="24">
        <f>(BM12-BL12)/BL12*100</f>
        <v>6.1093247588424386</v>
      </c>
      <c r="BO12" s="24">
        <f>VLOOKUP(C12,'[1]Allocation '!C$1:Y$65536,23,0)</f>
        <v>103.66666666666667</v>
      </c>
      <c r="BP12" s="24">
        <f>VLOOKUP(C12,[1]Actuals!B$1:X$65536,23,0)</f>
        <v>109</v>
      </c>
      <c r="BQ12" s="24">
        <f>(BP12-BO12)/BO12*100</f>
        <v>5.1446945337620527</v>
      </c>
      <c r="BR12" s="24">
        <f>VLOOKUP(C12,'[1]Allocation '!C$1:Z$65536,24,0)</f>
        <v>95.333333333333329</v>
      </c>
      <c r="BS12" s="24">
        <f>VLOOKUP(C12,[1]Actuals!B$1:Y$65536,24,0)</f>
        <v>102</v>
      </c>
      <c r="BT12" s="24">
        <f>(BS12-BR12)/BR12*100</f>
        <v>6.9930069930069978</v>
      </c>
      <c r="BU12" s="24">
        <f>VLOOKUP(C12,'[1]Allocation '!C$1:AA$65536,25,0)</f>
        <v>98.666666666666671</v>
      </c>
      <c r="BV12" s="24">
        <f>VLOOKUP(C12,[1]Actuals!B$1:Z$65536,25,0)</f>
        <v>105</v>
      </c>
      <c r="BW12" s="24">
        <f>(BV12-BU12)/BU12*100</f>
        <v>6.418918918918914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f>VLOOKUP(C13,'[1]Allocation '!C$1:D$65536,2,0)</f>
        <v>47.666666666666664</v>
      </c>
      <c r="E13" s="24">
        <f>VLOOKUP(C13,[1]Actuals!B$1:C$65536,2,0)</f>
        <v>61</v>
      </c>
      <c r="F13" s="24">
        <f>(E13-D13)/D13*100</f>
        <v>27.972027972027981</v>
      </c>
      <c r="G13" s="24">
        <f>VLOOKUP(C13,'[1]Allocation '!C$1:E$65536,3,0)</f>
        <v>43.333333333333336</v>
      </c>
      <c r="H13" s="24">
        <f>VLOOKUP(C13,[1]Actuals!B$1:D$65536,3,0)</f>
        <v>57</v>
      </c>
      <c r="I13" s="24">
        <f>(H13-G13)/G13*100</f>
        <v>31.538461538461533</v>
      </c>
      <c r="J13" s="24">
        <f>VLOOKUP(C13,'[1]Allocation '!C$1:F$65536,4,0)</f>
        <v>41.333333333333336</v>
      </c>
      <c r="K13" s="24">
        <f>VLOOKUP(C13,[1]Actuals!B$1:E$65536,4,0)</f>
        <v>54</v>
      </c>
      <c r="L13" s="24">
        <f>(K13-J13)/J13*100</f>
        <v>30.645161290322577</v>
      </c>
      <c r="M13" s="24">
        <f>VLOOKUP(C13,'[1]Allocation '!C$1:G$65536,5,0)</f>
        <v>39.666666666666664</v>
      </c>
      <c r="N13" s="24">
        <f>VLOOKUP(C13,[1]Actuals!B$1:F$65536,5,0)</f>
        <v>53</v>
      </c>
      <c r="O13" s="24">
        <f>(N13-M13)/M13*100</f>
        <v>33.613445378151269</v>
      </c>
      <c r="P13" s="24">
        <f>VLOOKUP(C13,'[1]Allocation '!C$1:H$65536,6,0)</f>
        <v>39.333333333333336</v>
      </c>
      <c r="Q13" s="24">
        <f>VLOOKUP(C13,[1]Actuals!B$1:G$65536,6,0)</f>
        <v>52</v>
      </c>
      <c r="R13" s="24">
        <f>(Q13-P13)/P13*100</f>
        <v>32.203389830508463</v>
      </c>
      <c r="S13" s="24">
        <f>VLOOKUP(C13,'[1]Allocation '!C$1:I$65536,7,0)</f>
        <v>39.666666666666664</v>
      </c>
      <c r="T13" s="24">
        <f>VLOOKUP(C13,[1]Actuals!B$1:H$65536,7,0)</f>
        <v>37</v>
      </c>
      <c r="U13" s="24">
        <f>(T13-S13)/S13*100</f>
        <v>-6.722689075630246</v>
      </c>
      <c r="V13" s="25">
        <f>VLOOKUP(C13,'[1]Allocation '!C$1:J$65536,8,0)</f>
        <v>45</v>
      </c>
      <c r="W13" s="24">
        <f>VLOOKUP(C13,[1]Actuals!B$1:I$65536,8,0)</f>
        <v>58</v>
      </c>
      <c r="X13" s="24">
        <f>(W13-V13)/V13*100</f>
        <v>28.888888888888886</v>
      </c>
      <c r="Y13" s="24">
        <f>VLOOKUP(C13,'[1]Allocation '!C$1:K$65536,9,0)</f>
        <v>52.666666666666664</v>
      </c>
      <c r="Z13" s="24">
        <f>VLOOKUP(C13,[1]Actuals!B$1:J$65536,9,0)</f>
        <v>67</v>
      </c>
      <c r="AA13" s="24">
        <f>(Z13-Y13)/Y13*100</f>
        <v>27.215189873417728</v>
      </c>
      <c r="AB13" s="24">
        <f>VLOOKUP(C13,'[1]Allocation '!C$1:L$65536,10,0)</f>
        <v>53.666666666666664</v>
      </c>
      <c r="AC13" s="24">
        <f>VLOOKUP(C13,[1]Actuals!B$1:K$65536,10,0)</f>
        <v>70</v>
      </c>
      <c r="AD13" s="24">
        <f>(AC13-AB13)/AB13*100</f>
        <v>30.434782608695659</v>
      </c>
      <c r="AE13" s="24">
        <f>VLOOKUP(C13,'[1]Allocation '!C$1:M$65536,11,0)</f>
        <v>57.333333333333336</v>
      </c>
      <c r="AF13" s="24">
        <f>VLOOKUP(C13,[1]Actuals!B$1:L$65536,11,0)</f>
        <v>70</v>
      </c>
      <c r="AG13" s="24">
        <f>(AF13-AE13)/AE13*100</f>
        <v>22.093023255813947</v>
      </c>
      <c r="AH13" s="24">
        <f>VLOOKUP(C13,'[1]Allocation '!C$1:N$65536,12,0)</f>
        <v>58.333333333333336</v>
      </c>
      <c r="AI13" s="24">
        <f>VLOOKUP(C13,[1]Actuals!B$1:M$65536,12,0)</f>
        <v>72</v>
      </c>
      <c r="AJ13" s="24">
        <f>(AI13-AH13)/AH13*100</f>
        <v>23.428571428571423</v>
      </c>
      <c r="AK13" s="24">
        <f>VLOOKUP(C13,'[1]Allocation '!C$1:O$65536,13,0)</f>
        <v>58.666666666666664</v>
      </c>
      <c r="AL13" s="24">
        <f>VLOOKUP(C13,[1]Actuals!B$1:N$65536,13,0)</f>
        <v>73</v>
      </c>
      <c r="AM13" s="24">
        <f>(AL13-AK13)/AK13*100</f>
        <v>24.431818181818187</v>
      </c>
      <c r="AN13" s="24">
        <f>VLOOKUP(C13,'[1]Allocation '!C$1:P$65536,14,0)</f>
        <v>57.666666666666664</v>
      </c>
      <c r="AO13" s="24">
        <f>VLOOKUP(C13,[1]Actuals!B$1:O$65536,14,0)</f>
        <v>73</v>
      </c>
      <c r="AP13" s="24">
        <f>(AO13-AN13)/AN13*100</f>
        <v>26.589595375722546</v>
      </c>
      <c r="AQ13" s="24">
        <f>VLOOKUP(C13,'[1]Allocation '!C$1:Q$65536,15,0)</f>
        <v>56</v>
      </c>
      <c r="AR13" s="24">
        <f>VLOOKUP(C13,[1]Actuals!B$1:P$65536,15,0)</f>
        <v>70</v>
      </c>
      <c r="AS13" s="24">
        <f t="shared" si="13"/>
        <v>25</v>
      </c>
      <c r="AT13" s="24">
        <f>VLOOKUP(C13,'[1]Allocation '!C$1:R$65536,16,0)</f>
        <v>55.333333333333336</v>
      </c>
      <c r="AU13" s="24">
        <f>VLOOKUP(C13,[1]Actuals!B$1:Q$65536,16,0)</f>
        <v>68</v>
      </c>
      <c r="AV13" s="24">
        <f>(AU13-AT13)/AT13*100</f>
        <v>22.891566265060238</v>
      </c>
      <c r="AW13" s="24">
        <f>VLOOKUP(C13,'[1]Allocation '!C$1:S$65536,17,0)</f>
        <v>46.333333333333336</v>
      </c>
      <c r="AX13" s="24">
        <f>VLOOKUP(C13,[1]Actuals!B$1:R$65536,17,0)</f>
        <v>69</v>
      </c>
      <c r="AY13" s="24">
        <f>(AX13-AW13)/AW13*100</f>
        <v>48.920863309352505</v>
      </c>
      <c r="AZ13" s="24">
        <f>VLOOKUP('[2]24042024'!C13,'[1]Allocation '!C$1:T$65536,18,0)</f>
        <v>36.333333333333336</v>
      </c>
      <c r="BA13" s="24">
        <f>VLOOKUP(C13,[1]Actuals!B$1:S$65536,18,0)</f>
        <v>71</v>
      </c>
      <c r="BB13" s="24">
        <f>(BA13-AZ13)/AZ13*100</f>
        <v>95.412844036697237</v>
      </c>
      <c r="BC13" s="24">
        <f>VLOOKUP(C13,'[1]Allocation '!C$1:U$65536,19,0)</f>
        <v>45</v>
      </c>
      <c r="BD13" s="24">
        <f>VLOOKUP(C13,[1]Actuals!B$1:T$65536,19,0)</f>
        <v>72</v>
      </c>
      <c r="BE13" s="24">
        <f>(BD13-BC13)/BC13*100</f>
        <v>60</v>
      </c>
      <c r="BF13" s="24">
        <f>VLOOKUP(C13,'[1]Allocation '!C$1:V$65536,20,0)</f>
        <v>46</v>
      </c>
      <c r="BG13" s="24">
        <f>VLOOKUP(C13,[1]Actuals!B$1:U$65536,20,0)</f>
        <v>71</v>
      </c>
      <c r="BH13" s="24">
        <f>(BG13-BF13)/BF13*100</f>
        <v>54.347826086956516</v>
      </c>
      <c r="BI13" s="24">
        <f>VLOOKUP(C13,'[1]Allocation '!C$1:W$65536,21,0)</f>
        <v>48.666666666666664</v>
      </c>
      <c r="BJ13" s="24">
        <f>VLOOKUP(C13,[1]Actuals!B$1:V$65536,21,0)</f>
        <v>81</v>
      </c>
      <c r="BK13" s="24">
        <f>(BJ13-BI13)/BI13*100</f>
        <v>66.438356164383578</v>
      </c>
      <c r="BL13" s="24">
        <f>VLOOKUP(C13,'[1]Allocation '!C$1:X$65536,22,0)</f>
        <v>54.333333333333336</v>
      </c>
      <c r="BM13" s="24">
        <f>VLOOKUP(C13,[1]Actuals!B$1:W$65536,22,0)</f>
        <v>79</v>
      </c>
      <c r="BN13" s="24">
        <f>(BM13-BL13)/BL13*100</f>
        <v>45.398773006134959</v>
      </c>
      <c r="BO13" s="24">
        <f>VLOOKUP(C13,'[1]Allocation '!C$1:Y$65536,23,0)</f>
        <v>51.333333333333336</v>
      </c>
      <c r="BP13" s="24">
        <f>VLOOKUP(C13,[1]Actuals!B$1:X$65536,23,0)</f>
        <v>78</v>
      </c>
      <c r="BQ13" s="24">
        <f>(BP13-BO13)/BO13*100</f>
        <v>51.94805194805194</v>
      </c>
      <c r="BR13" s="24">
        <f>VLOOKUP(C13,'[1]Allocation '!C$1:Z$65536,24,0)</f>
        <v>50</v>
      </c>
      <c r="BS13" s="24">
        <f>VLOOKUP(C13,[1]Actuals!B$1:Y$65536,24,0)</f>
        <v>72</v>
      </c>
      <c r="BT13" s="24">
        <f>(BS13-BR13)/BR13*100</f>
        <v>44</v>
      </c>
      <c r="BU13" s="24">
        <f>VLOOKUP(C13,'[1]Allocation '!C$1:AA$65536,25,0)</f>
        <v>47.333333333333336</v>
      </c>
      <c r="BV13" s="24">
        <f>VLOOKUP(C13,[1]Actuals!B$1:Z$65536,25,0)</f>
        <v>67</v>
      </c>
      <c r="BW13" s="24">
        <f>(BV13-BU13)/BU13*100</f>
        <v>41.549295774647881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f>VLOOKUP(C14,'[1]Allocation '!C$1:D$65536,2,0)</f>
        <v>172.66666666666666</v>
      </c>
      <c r="E14" s="24">
        <f>VLOOKUP(C14,[1]Actuals!B$1:C$65536,2,0)</f>
        <v>170</v>
      </c>
      <c r="F14" s="24">
        <f t="shared" si="0"/>
        <v>-1.5444015444015391</v>
      </c>
      <c r="G14" s="24">
        <f>VLOOKUP(C14,'[1]Allocation '!C$1:E$65536,3,0)</f>
        <v>168.33333333333334</v>
      </c>
      <c r="H14" s="24">
        <f>VLOOKUP(C14,[1]Actuals!B$1:D$65536,3,0)</f>
        <v>162</v>
      </c>
      <c r="I14" s="24">
        <f t="shared" si="1"/>
        <v>-3.7623762376237679</v>
      </c>
      <c r="J14" s="24">
        <f>VLOOKUP(C14,'[1]Allocation '!C$1:F$65536,4,0)</f>
        <v>165.66666666666666</v>
      </c>
      <c r="K14" s="24">
        <f>VLOOKUP(C14,[1]Actuals!B$1:E$65536,4,0)</f>
        <v>154</v>
      </c>
      <c r="L14" s="24">
        <f t="shared" si="2"/>
        <v>-7.0422535211267556</v>
      </c>
      <c r="M14" s="24">
        <f>VLOOKUP(C14,'[1]Allocation '!C$1:G$65536,5,0)</f>
        <v>163.66666666666666</v>
      </c>
      <c r="N14" s="24">
        <f>VLOOKUP(C14,[1]Actuals!B$1:F$65536,5,0)</f>
        <v>149</v>
      </c>
      <c r="O14" s="24">
        <f t="shared" si="3"/>
        <v>-8.9613034623217871</v>
      </c>
      <c r="P14" s="24">
        <f>VLOOKUP(C14,'[1]Allocation '!C$1:H$65536,6,0)</f>
        <v>163.33333333333334</v>
      </c>
      <c r="Q14" s="24">
        <f>VLOOKUP(C14,[1]Actuals!B$1:G$65536,6,0)</f>
        <v>147</v>
      </c>
      <c r="R14" s="24">
        <f t="shared" si="4"/>
        <v>-10.000000000000005</v>
      </c>
      <c r="S14" s="24">
        <f>VLOOKUP(C14,'[1]Allocation '!C$1:I$65536,7,0)</f>
        <v>164.66666666666666</v>
      </c>
      <c r="T14" s="24">
        <f>VLOOKUP(C14,[1]Actuals!B$1:H$65536,7,0)</f>
        <v>157</v>
      </c>
      <c r="U14" s="24">
        <f t="shared" si="5"/>
        <v>-4.6558704453441244</v>
      </c>
      <c r="V14" s="25">
        <f>VLOOKUP(C14,'[1]Allocation '!C$1:J$65536,8,0)</f>
        <v>175.66666666666666</v>
      </c>
      <c r="W14" s="24">
        <f>VLOOKUP(C14,[1]Actuals!B$1:I$65536,8,0)</f>
        <v>170</v>
      </c>
      <c r="X14" s="24">
        <f t="shared" si="6"/>
        <v>-3.2258064516128981</v>
      </c>
      <c r="Y14" s="24">
        <f>VLOOKUP(C14,'[1]Allocation '!C$1:K$65536,9,0)</f>
        <v>188.33333333333334</v>
      </c>
      <c r="Z14" s="24">
        <f>VLOOKUP(C14,[1]Actuals!B$1:J$65536,9,0)</f>
        <v>191</v>
      </c>
      <c r="AA14" s="24">
        <f t="shared" si="7"/>
        <v>1.4159292035398179</v>
      </c>
      <c r="AB14" s="24">
        <f>VLOOKUP(C14,'[1]Allocation '!C$1:L$65536,10,0)</f>
        <v>196.66666666666666</v>
      </c>
      <c r="AC14" s="24">
        <f>VLOOKUP(C14,[1]Actuals!B$1:K$65536,10,0)</f>
        <v>200</v>
      </c>
      <c r="AD14" s="24">
        <f t="shared" si="8"/>
        <v>1.6949152542372929</v>
      </c>
      <c r="AE14" s="24">
        <f>VLOOKUP(C14,'[1]Allocation '!C$1:M$65536,11,0)</f>
        <v>207</v>
      </c>
      <c r="AF14" s="24">
        <f>VLOOKUP(C14,[1]Actuals!B$1:L$65536,11,0)</f>
        <v>220</v>
      </c>
      <c r="AG14" s="24">
        <f t="shared" si="9"/>
        <v>6.2801932367149762</v>
      </c>
      <c r="AH14" s="24">
        <f>VLOOKUP(C14,'[1]Allocation '!C$1:N$65536,12,0)</f>
        <v>211</v>
      </c>
      <c r="AI14" s="28">
        <f>VLOOKUP(C14,[1]Actuals!B$1:M$65536,12,0)</f>
        <v>221</v>
      </c>
      <c r="AJ14" s="24">
        <f t="shared" si="10"/>
        <v>4.7393364928909953</v>
      </c>
      <c r="AK14" s="24">
        <f>VLOOKUP(C14,'[1]Allocation '!C$1:O$65536,13,0)</f>
        <v>207.33333333333334</v>
      </c>
      <c r="AL14" s="24">
        <f>VLOOKUP(C14,[1]Actuals!B$1:N$65536,13,0)</f>
        <v>219.3</v>
      </c>
      <c r="AM14" s="24">
        <f t="shared" si="11"/>
        <v>5.771704180064309</v>
      </c>
      <c r="AN14" s="24">
        <f>VLOOKUP(C14,'[1]Allocation '!C$1:P$65536,14,0)</f>
        <v>201.33333333333334</v>
      </c>
      <c r="AO14" s="24">
        <f>VLOOKUP(C14,[1]Actuals!B$1:O$65536,14,0)</f>
        <v>210</v>
      </c>
      <c r="AP14" s="24">
        <f t="shared" si="12"/>
        <v>4.3046357615893989</v>
      </c>
      <c r="AQ14" s="24">
        <f>VLOOKUP(C14,'[1]Allocation '!C$1:Q$65536,15,0)</f>
        <v>204</v>
      </c>
      <c r="AR14" s="24">
        <f>VLOOKUP(C14,[1]Actuals!B$1:P$65536,15,0)</f>
        <v>214</v>
      </c>
      <c r="AS14" s="24">
        <f t="shared" si="13"/>
        <v>4.9019607843137258</v>
      </c>
      <c r="AT14" s="24">
        <f>VLOOKUP(C14,'[1]Allocation '!C$1:R$65536,16,0)</f>
        <v>203.33333333333334</v>
      </c>
      <c r="AU14" s="24">
        <f>VLOOKUP(C14,[1]Actuals!B$1:Q$65536,16,0)</f>
        <v>210.5</v>
      </c>
      <c r="AV14" s="24">
        <f t="shared" si="14"/>
        <v>3.5245901639344215</v>
      </c>
      <c r="AW14" s="24">
        <f>VLOOKUP(C14,'[1]Allocation '!C$1:S$65536,17,0)</f>
        <v>205.33333333333334</v>
      </c>
      <c r="AX14" s="24">
        <f>VLOOKUP(C14,[1]Actuals!B$1:R$65536,17,0)</f>
        <v>220.6</v>
      </c>
      <c r="AY14" s="24">
        <f t="shared" si="15"/>
        <v>7.4350649350649274</v>
      </c>
      <c r="AZ14" s="24">
        <f>VLOOKUP('[2]24042024'!C14,'[1]Allocation '!C$1:T$65536,18,0)</f>
        <v>205.66666666666666</v>
      </c>
      <c r="BA14" s="24">
        <f>VLOOKUP(C14,[1]Actuals!B$1:S$65536,18,0)</f>
        <v>220.4</v>
      </c>
      <c r="BB14" s="24">
        <f t="shared" si="16"/>
        <v>7.1636952998379329</v>
      </c>
      <c r="BC14" s="24">
        <f>VLOOKUP(C14,'[1]Allocation '!C$1:U$65536,19,0)</f>
        <v>205.33333333333334</v>
      </c>
      <c r="BD14" s="24">
        <f>VLOOKUP(C14,[1]Actuals!B$1:T$65536,19,0)</f>
        <v>215</v>
      </c>
      <c r="BE14" s="24">
        <f t="shared" si="17"/>
        <v>4.7077922077922034</v>
      </c>
      <c r="BF14" s="24">
        <f>VLOOKUP(C14,'[1]Allocation '!C$1:V$65536,20,0)</f>
        <v>205.33333333333334</v>
      </c>
      <c r="BG14" s="24">
        <f>VLOOKUP(C14,[1]Actuals!B$1:U$65536,20,0)</f>
        <v>208</v>
      </c>
      <c r="BH14" s="24">
        <f t="shared" si="18"/>
        <v>1.298701298701294</v>
      </c>
      <c r="BI14" s="24">
        <f>VLOOKUP(C14,'[1]Allocation '!C$1:W$65536,21,0)</f>
        <v>207</v>
      </c>
      <c r="BJ14" s="24">
        <f>VLOOKUP(C14,[1]Actuals!B$1:V$65536,21,0)</f>
        <v>220</v>
      </c>
      <c r="BK14" s="24">
        <f t="shared" si="19"/>
        <v>6.2801932367149762</v>
      </c>
      <c r="BL14" s="24">
        <f>VLOOKUP(C14,'[1]Allocation '!C$1:X$65536,22,0)</f>
        <v>199</v>
      </c>
      <c r="BM14" s="24">
        <f>VLOOKUP(C14,[1]Actuals!B$1:W$65536,22,0)</f>
        <v>212</v>
      </c>
      <c r="BN14" s="24">
        <f t="shared" si="20"/>
        <v>6.5326633165829149</v>
      </c>
      <c r="BO14" s="24">
        <f>VLOOKUP(C14,'[1]Allocation '!C$1:Y$65536,23,0)</f>
        <v>197.33333333333334</v>
      </c>
      <c r="BP14" s="24">
        <f>VLOOKUP(C14,[1]Actuals!B$1:X$65536,23,0)</f>
        <v>204</v>
      </c>
      <c r="BQ14" s="24">
        <f t="shared" si="21"/>
        <v>3.3783783783783736</v>
      </c>
      <c r="BR14" s="24">
        <f>VLOOKUP(C14,'[1]Allocation '!C$1:Z$65536,24,0)</f>
        <v>191.66666666666666</v>
      </c>
      <c r="BS14" s="24">
        <f>VLOOKUP(C14,[1]Actuals!B$1:Y$65536,24,0)</f>
        <v>193</v>
      </c>
      <c r="BT14" s="24">
        <f t="shared" si="22"/>
        <v>0.69565217391304845</v>
      </c>
      <c r="BU14" s="24">
        <f>VLOOKUP(C14,'[1]Allocation '!C$1:AA$65536,25,0)</f>
        <v>184</v>
      </c>
      <c r="BV14" s="24">
        <f>VLOOKUP(C14,[1]Actuals!B$1:Z$65536,25,0)</f>
        <v>182</v>
      </c>
      <c r="BW14" s="24">
        <f t="shared" si="23"/>
        <v>-1.0869565217391304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f>VLOOKUP(C15,'[1]Allocation '!C$1:D$65536,2,0)</f>
        <v>54.333333333333336</v>
      </c>
      <c r="E15" s="24">
        <f>VLOOKUP(C15,[1]Actuals!B$1:C$65536,2,0)</f>
        <v>50</v>
      </c>
      <c r="F15" s="24">
        <f t="shared" si="0"/>
        <v>-7.9754601226993902</v>
      </c>
      <c r="G15" s="24">
        <f>VLOOKUP(C15,'[1]Allocation '!C$1:E$65536,3,0)</f>
        <v>49.333333333333336</v>
      </c>
      <c r="H15" s="24">
        <f>VLOOKUP(C15,[1]Actuals!B$1:D$65536,3,0)</f>
        <v>47</v>
      </c>
      <c r="I15" s="24">
        <f t="shared" si="1"/>
        <v>-4.7297297297297343</v>
      </c>
      <c r="J15" s="24">
        <f>VLOOKUP(C15,'[1]Allocation '!C$1:F$65536,4,0)</f>
        <v>46</v>
      </c>
      <c r="K15" s="24">
        <f>VLOOKUP(C15,[1]Actuals!B$1:E$65536,4,0)</f>
        <v>45</v>
      </c>
      <c r="L15" s="24">
        <f t="shared" si="2"/>
        <v>-2.1739130434782608</v>
      </c>
      <c r="M15" s="24">
        <f>VLOOKUP(C15,'[1]Allocation '!C$1:G$65536,5,0)</f>
        <v>43.666666666666664</v>
      </c>
      <c r="N15" s="24">
        <f>VLOOKUP(C15,[1]Actuals!B$1:F$65536,5,0)</f>
        <v>43</v>
      </c>
      <c r="O15" s="24">
        <f t="shared" si="3"/>
        <v>-1.5267175572519032</v>
      </c>
      <c r="P15" s="24">
        <f>VLOOKUP(C15,'[1]Allocation '!C$1:H$65536,6,0)</f>
        <v>43.666666666666664</v>
      </c>
      <c r="Q15" s="24">
        <f>VLOOKUP(C15,[1]Actuals!B$1:G$65536,6,0)</f>
        <v>43</v>
      </c>
      <c r="R15" s="24">
        <f t="shared" si="4"/>
        <v>-1.5267175572519032</v>
      </c>
      <c r="S15" s="24">
        <f>VLOOKUP(C15,'[1]Allocation '!C$1:I$65536,7,0)</f>
        <v>44.666666666666664</v>
      </c>
      <c r="T15" s="24">
        <f>VLOOKUP(C15,[1]Actuals!B$1:H$65536,7,0)</f>
        <v>43</v>
      </c>
      <c r="U15" s="24">
        <f t="shared" si="5"/>
        <v>-3.7313432835820843</v>
      </c>
      <c r="V15" s="25">
        <f>VLOOKUP(C15,'[1]Allocation '!C$1:J$65536,8,0)</f>
        <v>49.333333333333336</v>
      </c>
      <c r="W15" s="24">
        <f>VLOOKUP(C15,[1]Actuals!B$1:I$65536,8,0)</f>
        <v>47</v>
      </c>
      <c r="X15" s="24">
        <f t="shared" si="6"/>
        <v>-4.7297297297297343</v>
      </c>
      <c r="Y15" s="24">
        <f>VLOOKUP(C15,'[1]Allocation '!C$1:K$65536,9,0)</f>
        <v>55.666666666666664</v>
      </c>
      <c r="Z15" s="24">
        <f>VLOOKUP(C15,[1]Actuals!B$1:J$65536,9,0)</f>
        <v>53</v>
      </c>
      <c r="AA15" s="24">
        <f t="shared" si="7"/>
        <v>-4.7904191616766427</v>
      </c>
      <c r="AB15" s="24">
        <f>VLOOKUP(C15,'[1]Allocation '!C$1:L$65536,10,0)</f>
        <v>62.333333333333329</v>
      </c>
      <c r="AC15" s="24">
        <f>VLOOKUP(C15,[1]Actuals!B$1:K$65536,10,0)</f>
        <v>59</v>
      </c>
      <c r="AD15" s="24">
        <f t="shared" si="8"/>
        <v>-5.3475935828876935</v>
      </c>
      <c r="AE15" s="24">
        <f>VLOOKUP(C15,'[1]Allocation '!C$1:M$65536,11,0)</f>
        <v>75</v>
      </c>
      <c r="AF15" s="24">
        <f>VLOOKUP(C15,[1]Actuals!B$1:L$65536,11,0)</f>
        <v>64</v>
      </c>
      <c r="AG15" s="24">
        <f t="shared" si="9"/>
        <v>-14.666666666666666</v>
      </c>
      <c r="AH15" s="24">
        <f>VLOOKUP(C15,'[1]Allocation '!C$1:N$65536,12,0)</f>
        <v>82.666666666666671</v>
      </c>
      <c r="AI15" s="24">
        <f>VLOOKUP(C15,[1]Actuals!B$1:M$65536,12,0)</f>
        <v>71</v>
      </c>
      <c r="AJ15" s="24">
        <f t="shared" si="10"/>
        <v>-14.112903225806456</v>
      </c>
      <c r="AK15" s="24">
        <f>VLOOKUP(C15,'[1]Allocation '!C$1:O$65536,13,0)</f>
        <v>87.666666666666671</v>
      </c>
      <c r="AL15" s="24">
        <f>VLOOKUP(C15,[1]Actuals!B$1:N$65536,13,0)</f>
        <v>78</v>
      </c>
      <c r="AM15" s="24">
        <f t="shared" si="11"/>
        <v>-11.026615969581755</v>
      </c>
      <c r="AN15" s="24">
        <f>VLOOKUP(C15,'[1]Allocation '!C$1:P$65536,14,0)</f>
        <v>88.666666666666671</v>
      </c>
      <c r="AO15" s="24">
        <f>VLOOKUP(C15,[1]Actuals!B$1:O$65536,14,0)</f>
        <v>77</v>
      </c>
      <c r="AP15" s="24">
        <f t="shared" si="12"/>
        <v>-13.15789473684211</v>
      </c>
      <c r="AQ15" s="24">
        <f>VLOOKUP(C15,'[1]Allocation '!C$1:Q$65536,15,0)</f>
        <v>86.333333333333329</v>
      </c>
      <c r="AR15" s="24">
        <f>VLOOKUP(C15,[1]Actuals!B$1:P$65536,15,0)</f>
        <v>77</v>
      </c>
      <c r="AS15" s="24">
        <f t="shared" si="13"/>
        <v>-10.810810810810805</v>
      </c>
      <c r="AT15" s="24">
        <f>VLOOKUP(C15,'[1]Allocation '!C$1:R$65536,16,0)</f>
        <v>84</v>
      </c>
      <c r="AU15" s="24">
        <f>VLOOKUP(C15,[1]Actuals!B$1:Q$65536,16,0)</f>
        <v>71</v>
      </c>
      <c r="AV15" s="24">
        <f t="shared" si="14"/>
        <v>-15.476190476190476</v>
      </c>
      <c r="AW15" s="24">
        <f>VLOOKUP(C15,'[1]Allocation '!C$1:S$65536,17,0)</f>
        <v>85.666666666666671</v>
      </c>
      <c r="AX15" s="24">
        <f>VLOOKUP(C15,[1]Actuals!B$1:R$65536,17,0)</f>
        <v>76</v>
      </c>
      <c r="AY15" s="24">
        <f t="shared" si="15"/>
        <v>-11.284046692607008</v>
      </c>
      <c r="AZ15" s="24">
        <f>VLOOKUP('[2]24042024'!C15,'[1]Allocation '!C$1:T$65536,18,0)</f>
        <v>85.666666666666671</v>
      </c>
      <c r="BA15" s="24">
        <f>VLOOKUP(C15,[1]Actuals!B$1:S$65536,18,0)</f>
        <v>76</v>
      </c>
      <c r="BB15" s="24">
        <f t="shared" si="16"/>
        <v>-11.284046692607008</v>
      </c>
      <c r="BC15" s="24">
        <f>VLOOKUP(C15,'[1]Allocation '!C$1:U$65536,19,0)</f>
        <v>84</v>
      </c>
      <c r="BD15" s="24">
        <f>VLOOKUP(C15,[1]Actuals!B$1:T$65536,19,0)</f>
        <v>76</v>
      </c>
      <c r="BE15" s="24">
        <f t="shared" si="17"/>
        <v>-9.5238095238095237</v>
      </c>
      <c r="BF15" s="24">
        <f>VLOOKUP(C15,'[1]Allocation '!C$1:V$65536,20,0)</f>
        <v>86</v>
      </c>
      <c r="BG15" s="24">
        <f>VLOOKUP(C15,[1]Actuals!B$1:U$65536,20,0)</f>
        <v>75</v>
      </c>
      <c r="BH15" s="24">
        <f t="shared" si="18"/>
        <v>-12.790697674418606</v>
      </c>
      <c r="BI15" s="24">
        <f>VLOOKUP(C15,'[1]Allocation '!C$1:W$65536,21,0)</f>
        <v>85</v>
      </c>
      <c r="BJ15" s="24">
        <f>VLOOKUP(C15,[1]Actuals!B$1:V$65536,21,0)</f>
        <v>76</v>
      </c>
      <c r="BK15" s="24">
        <f t="shared" si="19"/>
        <v>-10.588235294117647</v>
      </c>
      <c r="BL15" s="24">
        <f>VLOOKUP(C15,'[1]Allocation '!C$1:X$65536,22,0)</f>
        <v>79.333333333333329</v>
      </c>
      <c r="BM15" s="24">
        <f>VLOOKUP(C15,[1]Actuals!B$1:W$65536,22,0)</f>
        <v>74</v>
      </c>
      <c r="BN15" s="24">
        <f t="shared" si="20"/>
        <v>-6.722689075630246</v>
      </c>
      <c r="BO15" s="24">
        <f>VLOOKUP(C15,'[1]Allocation '!C$1:Y$65536,23,0)</f>
        <v>74</v>
      </c>
      <c r="BP15" s="24">
        <f>VLOOKUP(C15,[1]Actuals!B$1:X$65536,23,0)</f>
        <v>62</v>
      </c>
      <c r="BQ15" s="24">
        <f t="shared" si="21"/>
        <v>-16.216216216216218</v>
      </c>
      <c r="BR15" s="24">
        <f>VLOOKUP(C15,'[1]Allocation '!C$1:Z$65536,24,0)</f>
        <v>67.666666666666671</v>
      </c>
      <c r="BS15" s="24">
        <f>VLOOKUP(C15,[1]Actuals!B$1:Y$65536,24,0)</f>
        <v>60</v>
      </c>
      <c r="BT15" s="24">
        <f t="shared" si="22"/>
        <v>-11.330049261083749</v>
      </c>
      <c r="BU15" s="24">
        <f>VLOOKUP(C15,'[1]Allocation '!C$1:AA$65536,25,0)</f>
        <v>59</v>
      </c>
      <c r="BV15" s="24">
        <f>VLOOKUP(C15,[1]Actuals!B$1:Z$65536,25,0)</f>
        <v>56</v>
      </c>
      <c r="BW15" s="24">
        <f t="shared" si="23"/>
        <v>-5.0847457627118651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f>VLOOKUP(C16,'[1]Allocation '!C$1:D$65536,2,0)</f>
        <v>102.33333333333333</v>
      </c>
      <c r="E16" s="24">
        <f>VLOOKUP(C16,[1]Actuals!B$1:C$65536,2,0)</f>
        <v>117</v>
      </c>
      <c r="F16" s="24">
        <f t="shared" si="0"/>
        <v>14.332247557003264</v>
      </c>
      <c r="G16" s="24">
        <f>VLOOKUP(C16,'[1]Allocation '!C$1:E$65536,3,0)</f>
        <v>93.333333333333329</v>
      </c>
      <c r="H16" s="24">
        <f>VLOOKUP(C16,[1]Actuals!B$1:D$65536,3,0)</f>
        <v>106</v>
      </c>
      <c r="I16" s="24">
        <f t="shared" si="1"/>
        <v>13.571428571428577</v>
      </c>
      <c r="J16" s="24">
        <f>VLOOKUP(C16,'[1]Allocation '!C$1:F$65536,4,0)</f>
        <v>90.666666666666671</v>
      </c>
      <c r="K16" s="24">
        <f>VLOOKUP(C16,[1]Actuals!B$1:E$65536,4,0)</f>
        <v>106</v>
      </c>
      <c r="L16" s="24">
        <f t="shared" si="2"/>
        <v>16.911764705882344</v>
      </c>
      <c r="M16" s="24">
        <f>VLOOKUP(C16,'[1]Allocation '!C$1:G$65536,5,0)</f>
        <v>88</v>
      </c>
      <c r="N16" s="24">
        <f>VLOOKUP(C16,[1]Actuals!B$1:F$65536,5,0)</f>
        <v>106</v>
      </c>
      <c r="O16" s="24">
        <f t="shared" si="3"/>
        <v>20.454545454545457</v>
      </c>
      <c r="P16" s="24">
        <f>VLOOKUP(C16,'[1]Allocation '!C$1:H$65536,6,0)</f>
        <v>86.333333333333329</v>
      </c>
      <c r="Q16" s="24">
        <f>VLOOKUP(C16,[1]Actuals!B$1:G$65536,6,0)</f>
        <v>111</v>
      </c>
      <c r="R16" s="24">
        <f t="shared" si="4"/>
        <v>28.57142857142858</v>
      </c>
      <c r="S16" s="24">
        <f>VLOOKUP(C16,'[1]Allocation '!C$1:I$65536,7,0)</f>
        <v>87.333333333333329</v>
      </c>
      <c r="T16" s="24">
        <f>VLOOKUP(C16,[1]Actuals!B$1:H$65536,7,0)</f>
        <v>111</v>
      </c>
      <c r="U16" s="24">
        <f t="shared" si="5"/>
        <v>27.099236641221381</v>
      </c>
      <c r="V16" s="25">
        <f>VLOOKUP(C16,'[1]Allocation '!C$1:J$65536,8,0)</f>
        <v>96.333333333333329</v>
      </c>
      <c r="W16" s="24">
        <f>VLOOKUP(C16,[1]Actuals!B$1:I$65536,8,0)</f>
        <v>117</v>
      </c>
      <c r="X16" s="24">
        <f t="shared" si="6"/>
        <v>21.453287197231841</v>
      </c>
      <c r="Y16" s="24">
        <f>VLOOKUP(C16,'[1]Allocation '!C$1:K$65536,9,0)</f>
        <v>106.66666666666667</v>
      </c>
      <c r="Z16" s="24">
        <f>VLOOKUP(C16,[1]Actuals!B$1:J$65536,9,0)</f>
        <v>135</v>
      </c>
      <c r="AA16" s="24">
        <f t="shared" si="7"/>
        <v>26.562499999999993</v>
      </c>
      <c r="AB16" s="24">
        <f>VLOOKUP(C16,'[1]Allocation '!C$1:L$65536,10,0)</f>
        <v>117.33333333333333</v>
      </c>
      <c r="AC16" s="24">
        <f>VLOOKUP(C16,[1]Actuals!B$1:K$65536,10,0)</f>
        <v>147</v>
      </c>
      <c r="AD16" s="24">
        <f t="shared" si="8"/>
        <v>25.28409090909091</v>
      </c>
      <c r="AE16" s="24">
        <f>VLOOKUP(C16,'[1]Allocation '!C$1:M$65536,11,0)</f>
        <v>131.33333333333334</v>
      </c>
      <c r="AF16" s="24">
        <f>VLOOKUP(C16,[1]Actuals!B$1:L$65536,11,0)</f>
        <v>145</v>
      </c>
      <c r="AG16" s="24">
        <f t="shared" si="9"/>
        <v>10.406091370558368</v>
      </c>
      <c r="AH16" s="24">
        <f>VLOOKUP(C16,'[1]Allocation '!C$1:N$65536,12,0)</f>
        <v>136</v>
      </c>
      <c r="AI16" s="24">
        <f>VLOOKUP(C16,[1]Actuals!B$1:M$65536,12,0)</f>
        <v>182</v>
      </c>
      <c r="AJ16" s="24">
        <f t="shared" si="10"/>
        <v>33.82352941176471</v>
      </c>
      <c r="AK16" s="24">
        <f>VLOOKUP(C16,'[1]Allocation '!C$1:O$65536,13,0)</f>
        <v>142</v>
      </c>
      <c r="AL16" s="24">
        <f>VLOOKUP(C16,[1]Actuals!B$1:N$65536,13,0)</f>
        <v>172</v>
      </c>
      <c r="AM16" s="24">
        <f t="shared" si="11"/>
        <v>21.12676056338028</v>
      </c>
      <c r="AN16" s="24">
        <f>VLOOKUP(C16,'[1]Allocation '!C$1:P$65536,14,0)</f>
        <v>132.33333333333334</v>
      </c>
      <c r="AO16" s="24">
        <f>VLOOKUP(C16,[1]Actuals!B$1:O$65536,14,0)</f>
        <v>174</v>
      </c>
      <c r="AP16" s="24">
        <f t="shared" si="12"/>
        <v>31.486146095717878</v>
      </c>
      <c r="AQ16" s="24">
        <f>VLOOKUP(C16,'[1]Allocation '!C$1:Q$65536,15,0)</f>
        <v>123</v>
      </c>
      <c r="AR16" s="24">
        <f>VLOOKUP(C16,[1]Actuals!B$1:P$65536,15,0)</f>
        <v>160</v>
      </c>
      <c r="AS16" s="24">
        <f t="shared" si="13"/>
        <v>30.081300813008134</v>
      </c>
      <c r="AT16" s="24">
        <f>VLOOKUP(C16,'[1]Allocation '!C$1:R$65536,16,0)</f>
        <v>129.33333333333334</v>
      </c>
      <c r="AU16" s="24">
        <f>VLOOKUP(C16,[1]Actuals!B$1:Q$65536,16,0)</f>
        <v>155</v>
      </c>
      <c r="AV16" s="24">
        <f t="shared" si="14"/>
        <v>19.845360824742258</v>
      </c>
      <c r="AW16" s="24">
        <f>VLOOKUP(C16,'[1]Allocation '!C$1:S$65536,17,0)</f>
        <v>129</v>
      </c>
      <c r="AX16" s="24">
        <f>VLOOKUP(C16,[1]Actuals!B$1:R$65536,17,0)</f>
        <v>158</v>
      </c>
      <c r="AY16" s="24">
        <f t="shared" si="15"/>
        <v>22.480620155038761</v>
      </c>
      <c r="AZ16" s="24">
        <f>VLOOKUP('[2]24042024'!C16,'[1]Allocation '!C$1:T$65536,18,0)</f>
        <v>157</v>
      </c>
      <c r="BA16" s="24">
        <f>VLOOKUP(C16,[1]Actuals!B$1:S$65536,18,0)</f>
        <v>158</v>
      </c>
      <c r="BB16" s="24">
        <f t="shared" si="16"/>
        <v>0.63694267515923575</v>
      </c>
      <c r="BC16" s="24">
        <f>VLOOKUP(C16,'[1]Allocation '!C$1:U$65536,19,0)</f>
        <v>155</v>
      </c>
      <c r="BD16" s="24">
        <f>VLOOKUP(C16,[1]Actuals!B$1:T$65536,19,0)</f>
        <v>155</v>
      </c>
      <c r="BE16" s="24">
        <f t="shared" si="17"/>
        <v>0</v>
      </c>
      <c r="BF16" s="24">
        <f>VLOOKUP(C16,'[1]Allocation '!C$1:V$65536,20,0)</f>
        <v>159</v>
      </c>
      <c r="BG16" s="24">
        <f>VLOOKUP(C16,[1]Actuals!B$1:U$65536,20,0)</f>
        <v>154</v>
      </c>
      <c r="BH16" s="24">
        <f t="shared" si="18"/>
        <v>-3.1446540880503147</v>
      </c>
      <c r="BI16" s="24">
        <f>VLOOKUP(C16,'[1]Allocation '!C$1:W$65536,21,0)</f>
        <v>160.33333333333334</v>
      </c>
      <c r="BJ16" s="24">
        <f>VLOOKUP(C16,[1]Actuals!B$1:V$65536,21,0)</f>
        <v>156</v>
      </c>
      <c r="BK16" s="24">
        <f t="shared" si="19"/>
        <v>-2.7027027027027084</v>
      </c>
      <c r="BL16" s="24">
        <f>VLOOKUP(C16,'[1]Allocation '!C$1:X$65536,22,0)</f>
        <v>152.66666666666666</v>
      </c>
      <c r="BM16" s="24">
        <f>VLOOKUP(C16,[1]Actuals!B$1:W$65536,22,0)</f>
        <v>149</v>
      </c>
      <c r="BN16" s="24">
        <f t="shared" si="20"/>
        <v>-2.4017467248908235</v>
      </c>
      <c r="BO16" s="24">
        <f>VLOOKUP(C16,'[1]Allocation '!C$1:Y$65536,23,0)</f>
        <v>146.66666666666666</v>
      </c>
      <c r="BP16" s="24">
        <f>VLOOKUP(C16,[1]Actuals!B$1:X$65536,23,0)</f>
        <v>141</v>
      </c>
      <c r="BQ16" s="24">
        <f t="shared" si="21"/>
        <v>-3.8636363636363571</v>
      </c>
      <c r="BR16" s="24">
        <f>VLOOKUP(C16,'[1]Allocation '!C$1:Z$65536,24,0)</f>
        <v>130.66666666666666</v>
      </c>
      <c r="BS16" s="24">
        <f>VLOOKUP(C16,[1]Actuals!B$1:Y$65536,24,0)</f>
        <v>129</v>
      </c>
      <c r="BT16" s="24">
        <f t="shared" si="22"/>
        <v>-1.2755102040816255</v>
      </c>
      <c r="BU16" s="24">
        <f>VLOOKUP(C16,'[1]Allocation '!C$1:AA$65536,25,0)</f>
        <v>120.66666666666667</v>
      </c>
      <c r="BV16" s="24">
        <f>VLOOKUP(C16,[1]Actuals!B$1:Z$65536,25,0)</f>
        <v>119</v>
      </c>
      <c r="BW16" s="24">
        <f t="shared" si="23"/>
        <v>-1.3812154696132637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f>VLOOKUP(C17,'[1]Allocation '!C$1:D$65536,2,0)</f>
        <v>112.66666666666667</v>
      </c>
      <c r="E17" s="24">
        <f>VLOOKUP(C17,[1]Actuals!B$1:C$65536,2,0)</f>
        <v>117</v>
      </c>
      <c r="F17" s="24">
        <f t="shared" si="0"/>
        <v>3.8461538461538414</v>
      </c>
      <c r="G17" s="24">
        <f>VLOOKUP(C17,'[1]Allocation '!C$1:E$65536,3,0)</f>
        <v>88.333333333333329</v>
      </c>
      <c r="H17" s="24">
        <f>VLOOKUP(C17,[1]Actuals!B$1:D$65536,3,0)</f>
        <v>106</v>
      </c>
      <c r="I17" s="24">
        <f t="shared" si="1"/>
        <v>20.000000000000007</v>
      </c>
      <c r="J17" s="24">
        <f>VLOOKUP(C17,'[1]Allocation '!C$1:F$65536,4,0)</f>
        <v>86.666666666666671</v>
      </c>
      <c r="K17" s="24">
        <f>VLOOKUP(C17,[1]Actuals!B$1:E$65536,4,0)</f>
        <v>106</v>
      </c>
      <c r="L17" s="24">
        <f t="shared" si="2"/>
        <v>22.307692307692299</v>
      </c>
      <c r="M17" s="24">
        <f>VLOOKUP(C17,'[1]Allocation '!C$1:G$65536,5,0)</f>
        <v>85.666666666666671</v>
      </c>
      <c r="N17" s="24">
        <f>VLOOKUP(C17,[1]Actuals!B$1:F$65536,5,0)</f>
        <v>106</v>
      </c>
      <c r="O17" s="24">
        <f t="shared" si="3"/>
        <v>23.735408560311278</v>
      </c>
      <c r="P17" s="24">
        <f>VLOOKUP(C17,'[1]Allocation '!C$1:H$65536,6,0)</f>
        <v>85</v>
      </c>
      <c r="Q17" s="24">
        <f>VLOOKUP(C17,[1]Actuals!B$1:G$65536,6,0)</f>
        <v>111</v>
      </c>
      <c r="R17" s="24">
        <f t="shared" si="4"/>
        <v>30.588235294117649</v>
      </c>
      <c r="S17" s="24">
        <f>VLOOKUP(C17,'[1]Allocation '!C$1:I$65536,7,0)</f>
        <v>89</v>
      </c>
      <c r="T17" s="24">
        <f>VLOOKUP(C17,[1]Actuals!B$1:H$65536,7,0)</f>
        <v>111</v>
      </c>
      <c r="U17" s="24">
        <f t="shared" si="5"/>
        <v>24.719101123595504</v>
      </c>
      <c r="V17" s="25">
        <f>VLOOKUP(C17,'[1]Allocation '!C$1:J$65536,8,0)</f>
        <v>97.666666666666671</v>
      </c>
      <c r="W17" s="24">
        <f>VLOOKUP(C17,[1]Actuals!B$1:I$65536,8,0)</f>
        <v>117</v>
      </c>
      <c r="X17" s="24">
        <f t="shared" si="6"/>
        <v>19.795221843003407</v>
      </c>
      <c r="Y17" s="24">
        <f>VLOOKUP(C17,'[1]Allocation '!C$1:K$65536,9,0)</f>
        <v>138.66666666666666</v>
      </c>
      <c r="Z17" s="24">
        <f>VLOOKUP(C17,[1]Actuals!B$1:J$65536,9,0)</f>
        <v>135</v>
      </c>
      <c r="AA17" s="24">
        <f t="shared" si="7"/>
        <v>-2.6442307692307625</v>
      </c>
      <c r="AB17" s="24">
        <f>VLOOKUP(C17,'[1]Allocation '!C$1:L$65536,10,0)</f>
        <v>150.33333333333334</v>
      </c>
      <c r="AC17" s="24">
        <f>VLOOKUP(C17,[1]Actuals!B$1:K$65536,10,0)</f>
        <v>147</v>
      </c>
      <c r="AD17" s="24">
        <f t="shared" si="8"/>
        <v>-2.2172949002217357</v>
      </c>
      <c r="AE17" s="24">
        <f>VLOOKUP(C17,'[1]Allocation '!C$1:M$65536,11,0)</f>
        <v>167.66666666666666</v>
      </c>
      <c r="AF17" s="24">
        <f>VLOOKUP(C17,[1]Actuals!B$1:L$65536,11,0)</f>
        <v>145</v>
      </c>
      <c r="AG17" s="24">
        <f t="shared" si="9"/>
        <v>-13.518886679920472</v>
      </c>
      <c r="AH17" s="24">
        <f>VLOOKUP(C17,'[1]Allocation '!C$1:N$65536,12,0)</f>
        <v>188</v>
      </c>
      <c r="AI17" s="24">
        <f>VLOOKUP(C17,[1]Actuals!B$1:M$65536,12,0)</f>
        <v>182</v>
      </c>
      <c r="AJ17" s="24">
        <f t="shared" si="10"/>
        <v>-3.1914893617021276</v>
      </c>
      <c r="AK17" s="24">
        <f>VLOOKUP(C17,'[1]Allocation '!C$1:O$65536,13,0)</f>
        <v>189.33333333333334</v>
      </c>
      <c r="AL17" s="24">
        <f>VLOOKUP(C17,[1]Actuals!B$1:N$65536,13,0)</f>
        <v>172</v>
      </c>
      <c r="AM17" s="24">
        <f t="shared" si="11"/>
        <v>-9.1549295774647934</v>
      </c>
      <c r="AN17" s="24">
        <f>VLOOKUP(C17,'[1]Allocation '!C$1:P$65536,14,0)</f>
        <v>187.33333333333334</v>
      </c>
      <c r="AO17" s="24">
        <f>VLOOKUP(C17,[1]Actuals!B$1:O$65536,14,0)</f>
        <v>174</v>
      </c>
      <c r="AP17" s="24">
        <f t="shared" si="12"/>
        <v>-7.1174377224199334</v>
      </c>
      <c r="AQ17" s="24">
        <f>VLOOKUP(C17,'[1]Allocation '!C$1:Q$65536,15,0)</f>
        <v>179</v>
      </c>
      <c r="AR17" s="24">
        <f>VLOOKUP(C17,[1]Actuals!B$1:P$65536,15,0)</f>
        <v>184</v>
      </c>
      <c r="AS17" s="24">
        <f t="shared" si="13"/>
        <v>2.7932960893854748</v>
      </c>
      <c r="AT17" s="24">
        <f>VLOOKUP(C17,'[1]Allocation '!C$1:R$65536,16,0)</f>
        <v>183.66666666666666</v>
      </c>
      <c r="AU17" s="24">
        <f>VLOOKUP(C17,[1]Actuals!B$1:Q$65536,16,0)</f>
        <v>174</v>
      </c>
      <c r="AV17" s="24">
        <f t="shared" si="14"/>
        <v>-5.2631578947368372</v>
      </c>
      <c r="AW17" s="24">
        <f>VLOOKUP(C17,'[1]Allocation '!C$1:S$65536,17,0)</f>
        <v>194.33333333333334</v>
      </c>
      <c r="AX17" s="24">
        <f>VLOOKUP(C17,[1]Actuals!B$1:R$65536,17,0)</f>
        <v>192</v>
      </c>
      <c r="AY17" s="24">
        <f t="shared" si="15"/>
        <v>-1.2006861063464884</v>
      </c>
      <c r="AZ17" s="24">
        <f>VLOOKUP('[2]24042024'!C17,'[1]Allocation '!C$1:T$65536,18,0)</f>
        <v>195.33333333333334</v>
      </c>
      <c r="BA17" s="24">
        <f>VLOOKUP(C17,[1]Actuals!B$1:S$65536,18,0)</f>
        <v>193</v>
      </c>
      <c r="BB17" s="24">
        <f t="shared" si="16"/>
        <v>-1.1945392491467623</v>
      </c>
      <c r="BC17" s="24">
        <f>VLOOKUP(C17,'[1]Allocation '!C$1:U$65536,19,0)</f>
        <v>195</v>
      </c>
      <c r="BD17" s="24">
        <f>VLOOKUP(C17,[1]Actuals!B$1:T$65536,19,0)</f>
        <v>193</v>
      </c>
      <c r="BE17" s="24">
        <f t="shared" si="17"/>
        <v>-1.0256410256410255</v>
      </c>
      <c r="BF17" s="24">
        <f>VLOOKUP(C17,'[1]Allocation '!C$1:V$65536,20,0)</f>
        <v>184.66666666666666</v>
      </c>
      <c r="BG17" s="24">
        <f>VLOOKUP(C17,[1]Actuals!B$1:U$65536,20,0)</f>
        <v>185</v>
      </c>
      <c r="BH17" s="24">
        <f t="shared" si="18"/>
        <v>0.18050541516246002</v>
      </c>
      <c r="BI17" s="24">
        <f>VLOOKUP(C17,'[1]Allocation '!C$1:W$65536,21,0)</f>
        <v>185.33333333333334</v>
      </c>
      <c r="BJ17" s="24">
        <f>VLOOKUP(C17,[1]Actuals!B$1:V$65536,21,0)</f>
        <v>187</v>
      </c>
      <c r="BK17" s="24">
        <f t="shared" si="19"/>
        <v>0.89928057553956309</v>
      </c>
      <c r="BL17" s="24">
        <f>VLOOKUP(C17,'[1]Allocation '!C$1:X$65536,22,0)</f>
        <v>169.33333333333334</v>
      </c>
      <c r="BM17" s="24">
        <f>VLOOKUP(C17,[1]Actuals!B$1:W$65536,22,0)</f>
        <v>173</v>
      </c>
      <c r="BN17" s="24">
        <f t="shared" si="20"/>
        <v>2.1653543307086558</v>
      </c>
      <c r="BO17" s="24">
        <f>VLOOKUP(C17,'[1]Allocation '!C$1:Y$65536,23,0)</f>
        <v>162.66666666666666</v>
      </c>
      <c r="BP17" s="24">
        <f>VLOOKUP(C17,[1]Actuals!B$1:X$65536,23,0)</f>
        <v>160</v>
      </c>
      <c r="BQ17" s="24">
        <f t="shared" si="21"/>
        <v>-1.6393442622950762</v>
      </c>
      <c r="BR17" s="24">
        <f>VLOOKUP(C17,'[1]Allocation '!C$1:Z$65536,24,0)</f>
        <v>147</v>
      </c>
      <c r="BS17" s="24">
        <f>VLOOKUP(C17,[1]Actuals!B$1:Y$65536,24,0)</f>
        <v>147</v>
      </c>
      <c r="BT17" s="24">
        <f t="shared" si="22"/>
        <v>0</v>
      </c>
      <c r="BU17" s="24">
        <f>VLOOKUP(C17,'[1]Allocation '!C$1:AA$65536,25,0)</f>
        <v>137.66666666666666</v>
      </c>
      <c r="BV17" s="24">
        <f>VLOOKUP(C17,[1]Actuals!B$1:Z$65536,25,0)</f>
        <v>109</v>
      </c>
      <c r="BW17" s="24">
        <f t="shared" si="23"/>
        <v>-20.823244552058107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f>VLOOKUP(C18,'[1]Allocation '!C$1:D$65536,2,0)</f>
        <v>73</v>
      </c>
      <c r="E18" s="24">
        <f>VLOOKUP(C18,[1]Actuals!B$1:C$65536,2,0)</f>
        <v>83</v>
      </c>
      <c r="F18" s="24">
        <f t="shared" si="0"/>
        <v>13.698630136986301</v>
      </c>
      <c r="G18" s="24">
        <f>VLOOKUP(C18,'[1]Allocation '!C$1:E$65536,3,0)</f>
        <v>65.333333333333329</v>
      </c>
      <c r="H18" s="24">
        <f>VLOOKUP(C18,[1]Actuals!B$1:D$65536,3,0)</f>
        <v>77</v>
      </c>
      <c r="I18" s="24">
        <f t="shared" si="1"/>
        <v>17.857142857142865</v>
      </c>
      <c r="J18" s="24">
        <f>VLOOKUP(C18,'[1]Allocation '!C$1:F$65536,4,0)</f>
        <v>62.666666666666671</v>
      </c>
      <c r="K18" s="24">
        <f>VLOOKUP(C18,[1]Actuals!B$1:E$65536,4,0)</f>
        <v>74</v>
      </c>
      <c r="L18" s="24">
        <f t="shared" si="2"/>
        <v>18.085106382978715</v>
      </c>
      <c r="M18" s="24">
        <f>VLOOKUP(C18,'[1]Allocation '!C$1:G$65536,5,0)</f>
        <v>60.666666666666664</v>
      </c>
      <c r="N18" s="24">
        <f>VLOOKUP(C18,[1]Actuals!B$1:F$65536,5,0)</f>
        <v>73</v>
      </c>
      <c r="O18" s="24">
        <f t="shared" si="3"/>
        <v>20.329670329670336</v>
      </c>
      <c r="P18" s="24">
        <f>VLOOKUP(C18,'[1]Allocation '!C$1:H$65536,6,0)</f>
        <v>59.666666666666664</v>
      </c>
      <c r="Q18" s="24">
        <f>VLOOKUP(C18,[1]Actuals!B$1:G$65536,6,0)</f>
        <v>75</v>
      </c>
      <c r="R18" s="24">
        <f t="shared" si="4"/>
        <v>25.698324022346377</v>
      </c>
      <c r="S18" s="24">
        <f>VLOOKUP(C18,'[1]Allocation '!C$1:I$65536,7,0)</f>
        <v>63.333333333333329</v>
      </c>
      <c r="T18" s="24">
        <f>VLOOKUP(C18,[1]Actuals!B$1:H$65536,7,0)</f>
        <v>76</v>
      </c>
      <c r="U18" s="24">
        <f t="shared" si="5"/>
        <v>20.000000000000011</v>
      </c>
      <c r="V18" s="25">
        <f>VLOOKUP(C18,'[1]Allocation '!C$1:J$65536,8,0)</f>
        <v>70.333333333333329</v>
      </c>
      <c r="W18" s="24">
        <f>VLOOKUP(C18,[1]Actuals!B$1:I$65536,8,0)</f>
        <v>79</v>
      </c>
      <c r="X18" s="24">
        <f t="shared" si="6"/>
        <v>12.322274881516595</v>
      </c>
      <c r="Y18" s="24">
        <f>VLOOKUP(C18,'[1]Allocation '!C$1:K$65536,9,0)</f>
        <v>80</v>
      </c>
      <c r="Z18" s="24">
        <f>VLOOKUP(C18,[1]Actuals!B$1:J$65536,9,0)</f>
        <v>94</v>
      </c>
      <c r="AA18" s="24">
        <f t="shared" si="7"/>
        <v>17.5</v>
      </c>
      <c r="AB18" s="24">
        <f>VLOOKUP(C18,'[1]Allocation '!C$1:L$65536,10,0)</f>
        <v>87</v>
      </c>
      <c r="AC18" s="24">
        <f>VLOOKUP(C18,[1]Actuals!B$1:K$65536,10,0)</f>
        <v>100</v>
      </c>
      <c r="AD18" s="24">
        <f t="shared" si="8"/>
        <v>14.942528735632186</v>
      </c>
      <c r="AE18" s="24">
        <f>VLOOKUP(C18,'[1]Allocation '!C$1:M$65536,11,0)</f>
        <v>88.333333333333329</v>
      </c>
      <c r="AF18" s="24">
        <f>VLOOKUP(C18,[1]Actuals!B$1:L$65536,11,0)</f>
        <v>109</v>
      </c>
      <c r="AG18" s="24">
        <f t="shared" si="9"/>
        <v>23.396226415094347</v>
      </c>
      <c r="AH18" s="24">
        <f>VLOOKUP(C18,'[1]Allocation '!C$1:N$65536,12,0)</f>
        <v>93.666666666666671</v>
      </c>
      <c r="AI18" s="24">
        <f>VLOOKUP(C18,[1]Actuals!B$1:M$65536,12,0)</f>
        <v>106</v>
      </c>
      <c r="AJ18" s="24">
        <f t="shared" si="10"/>
        <v>13.167259786476862</v>
      </c>
      <c r="AK18" s="24">
        <f>VLOOKUP(C18,'[1]Allocation '!C$1:O$65536,13,0)</f>
        <v>89.333333333333329</v>
      </c>
      <c r="AL18" s="24">
        <f>VLOOKUP(C18,[1]Actuals!B$1:N$65536,13,0)</f>
        <v>106</v>
      </c>
      <c r="AM18" s="24">
        <f t="shared" si="11"/>
        <v>18.656716417910456</v>
      </c>
      <c r="AN18" s="24">
        <f>VLOOKUP(C18,'[1]Allocation '!C$1:P$65536,14,0)</f>
        <v>81.666666666666671</v>
      </c>
      <c r="AO18" s="24">
        <f>VLOOKUP(C18,[1]Actuals!B$1:O$65536,14,0)</f>
        <v>97</v>
      </c>
      <c r="AP18" s="24">
        <f t="shared" si="12"/>
        <v>18.775510204081623</v>
      </c>
      <c r="AQ18" s="24">
        <f>VLOOKUP(C18,'[1]Allocation '!C$1:Q$65536,15,0)</f>
        <v>97.333333333333329</v>
      </c>
      <c r="AR18" s="24">
        <f>VLOOKUP(C18,[1]Actuals!B$1:P$65536,15,0)</f>
        <v>95</v>
      </c>
      <c r="AS18" s="24">
        <f t="shared" si="13"/>
        <v>-2.3972602739725981</v>
      </c>
      <c r="AT18" s="24">
        <f>VLOOKUP(C18,'[1]Allocation '!C$1:R$65536,16,0)</f>
        <v>94.666666666666671</v>
      </c>
      <c r="AU18" s="24">
        <f>VLOOKUP(C18,[1]Actuals!B$1:Q$65536,16,0)</f>
        <v>96</v>
      </c>
      <c r="AV18" s="24">
        <f t="shared" si="14"/>
        <v>1.4084507042253471</v>
      </c>
      <c r="AW18" s="24">
        <f>VLOOKUP(C18,'[1]Allocation '!C$1:S$65536,17,0)</f>
        <v>88.333333333333329</v>
      </c>
      <c r="AX18" s="24">
        <f>VLOOKUP(C18,[1]Actuals!B$1:R$65536,17,0)</f>
        <v>100</v>
      </c>
      <c r="AY18" s="24">
        <f t="shared" si="15"/>
        <v>13.207547169811326</v>
      </c>
      <c r="AZ18" s="24">
        <f>VLOOKUP('[2]24042024'!C18,'[1]Allocation '!C$1:T$65536,18,0)</f>
        <v>54.666666666666664</v>
      </c>
      <c r="BA18" s="24">
        <f>VLOOKUP(C18,[1]Actuals!B$1:S$65536,18,0)</f>
        <v>88</v>
      </c>
      <c r="BB18" s="24">
        <f t="shared" si="16"/>
        <v>60.975609756097569</v>
      </c>
      <c r="BC18" s="24">
        <f>VLOOKUP(C18,'[1]Allocation '!C$1:U$65536,19,0)</f>
        <v>59.333333333333336</v>
      </c>
      <c r="BD18" s="24">
        <f>VLOOKUP(C18,[1]Actuals!B$1:T$65536,19,0)</f>
        <v>97</v>
      </c>
      <c r="BE18" s="24">
        <f t="shared" si="17"/>
        <v>63.483146067415717</v>
      </c>
      <c r="BF18" s="24">
        <f>VLOOKUP(C18,'[1]Allocation '!C$1:V$65536,20,0)</f>
        <v>61.333333333333329</v>
      </c>
      <c r="BG18" s="24">
        <f>VLOOKUP(C18,[1]Actuals!B$1:U$65536,20,0)</f>
        <v>96</v>
      </c>
      <c r="BH18" s="24">
        <f t="shared" si="18"/>
        <v>56.521739130434788</v>
      </c>
      <c r="BI18" s="24">
        <f>VLOOKUP(C18,'[1]Allocation '!C$1:W$65536,21,0)</f>
        <v>64</v>
      </c>
      <c r="BJ18" s="24">
        <f>VLOOKUP(C18,[1]Actuals!B$1:V$65536,21,0)</f>
        <v>107</v>
      </c>
      <c r="BK18" s="24">
        <f t="shared" si="19"/>
        <v>67.1875</v>
      </c>
      <c r="BL18" s="24">
        <f>VLOOKUP(C18,'[1]Allocation '!C$1:X$65536,22,0)</f>
        <v>62</v>
      </c>
      <c r="BM18" s="24">
        <f>VLOOKUP(C18,[1]Actuals!B$1:W$65536,22,0)</f>
        <v>98</v>
      </c>
      <c r="BN18" s="24">
        <f t="shared" si="20"/>
        <v>58.064516129032263</v>
      </c>
      <c r="BO18" s="24">
        <f>VLOOKUP(C18,'[1]Allocation '!C$1:Y$65536,23,0)</f>
        <v>58.666666666666664</v>
      </c>
      <c r="BP18" s="24">
        <f>VLOOKUP(C18,[1]Actuals!B$1:X$65536,23,0)</f>
        <v>91</v>
      </c>
      <c r="BQ18" s="24">
        <f t="shared" si="21"/>
        <v>55.113636363636367</v>
      </c>
      <c r="BR18" s="24">
        <f>VLOOKUP(C18,'[1]Allocation '!C$1:Z$65536,24,0)</f>
        <v>60.666666666666664</v>
      </c>
      <c r="BS18" s="24">
        <f>VLOOKUP(C18,[1]Actuals!B$1:Y$65536,24,0)</f>
        <v>95</v>
      </c>
      <c r="BT18" s="24">
        <f t="shared" si="22"/>
        <v>56.593406593406606</v>
      </c>
      <c r="BU18" s="24">
        <f>VLOOKUP(C18,'[1]Allocation '!C$1:AA$65536,25,0)</f>
        <v>73.333333333333329</v>
      </c>
      <c r="BV18" s="24">
        <f>VLOOKUP(C18,[1]Actuals!B$1:Z$65536,25,0)</f>
        <v>87</v>
      </c>
      <c r="BW18" s="24">
        <f t="shared" si="23"/>
        <v>18.636363636363644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f>VLOOKUP(C19,'[1]Allocation '!C$1:D$65536,2,0)</f>
        <v>107</v>
      </c>
      <c r="E19" s="24">
        <f>VLOOKUP(C19,[1]Actuals!B$1:C$65536,2,0)</f>
        <v>94</v>
      </c>
      <c r="F19" s="24">
        <f t="shared" si="0"/>
        <v>-12.149532710280374</v>
      </c>
      <c r="G19" s="24">
        <f>VLOOKUP(C19,'[1]Allocation '!C$1:E$65536,3,0)</f>
        <v>100.66666666666667</v>
      </c>
      <c r="H19" s="24">
        <f>VLOOKUP(C19,[1]Actuals!B$1:D$65536,3,0)</f>
        <v>88</v>
      </c>
      <c r="I19" s="24">
        <f t="shared" si="1"/>
        <v>-12.582781456953645</v>
      </c>
      <c r="J19" s="24">
        <f>VLOOKUP(C19,'[1]Allocation '!C$1:F$65536,4,0)</f>
        <v>97</v>
      </c>
      <c r="K19" s="24">
        <f>VLOOKUP(C19,[1]Actuals!B$1:E$65536,4,0)</f>
        <v>85</v>
      </c>
      <c r="L19" s="24">
        <f t="shared" si="2"/>
        <v>-12.371134020618557</v>
      </c>
      <c r="M19" s="24">
        <f>VLOOKUP(C19,'[1]Allocation '!C$1:G$65536,5,0)</f>
        <v>93.333333333333329</v>
      </c>
      <c r="N19" s="24">
        <f>VLOOKUP(C19,[1]Actuals!B$1:F$65536,5,0)</f>
        <v>82</v>
      </c>
      <c r="O19" s="24">
        <f t="shared" si="3"/>
        <v>-12.142857142857139</v>
      </c>
      <c r="P19" s="24">
        <f>VLOOKUP(C19,'[1]Allocation '!C$1:H$65536,6,0)</f>
        <v>92.666666666666671</v>
      </c>
      <c r="Q19" s="24">
        <f>VLOOKUP(C19,[1]Actuals!B$1:G$65536,6,0)</f>
        <v>81</v>
      </c>
      <c r="R19" s="24">
        <f t="shared" si="4"/>
        <v>-12.589928057553962</v>
      </c>
      <c r="S19" s="24">
        <f>VLOOKUP(C19,'[1]Allocation '!C$1:I$65536,7,0)</f>
        <v>96.666666666666671</v>
      </c>
      <c r="T19" s="24">
        <f>VLOOKUP(C19,[1]Actuals!B$1:H$65536,7,0)</f>
        <v>110</v>
      </c>
      <c r="U19" s="24">
        <f t="shared" si="5"/>
        <v>13.793103448275856</v>
      </c>
      <c r="V19" s="25">
        <f>VLOOKUP(C19,'[1]Allocation '!C$1:J$65536,8,0)</f>
        <v>106.66666666666667</v>
      </c>
      <c r="W19" s="24">
        <f>VLOOKUP(C19,[1]Actuals!B$1:I$65536,8,0)</f>
        <v>92</v>
      </c>
      <c r="X19" s="24">
        <f t="shared" si="6"/>
        <v>-13.750000000000004</v>
      </c>
      <c r="Y19" s="24">
        <f>VLOOKUP(C19,'[1]Allocation '!C$1:K$65536,9,0)</f>
        <v>127</v>
      </c>
      <c r="Z19" s="24">
        <f>VLOOKUP(C19,[1]Actuals!B$1:J$65536,9,0)</f>
        <v>104</v>
      </c>
      <c r="AA19" s="24">
        <f t="shared" si="7"/>
        <v>-18.110236220472441</v>
      </c>
      <c r="AB19" s="24">
        <f>VLOOKUP(C19,'[1]Allocation '!C$1:L$65536,10,0)</f>
        <v>134.66666666666666</v>
      </c>
      <c r="AC19" s="24">
        <f>VLOOKUP(C19,[1]Actuals!B$1:K$65536,10,0)</f>
        <v>112</v>
      </c>
      <c r="AD19" s="24">
        <f t="shared" si="8"/>
        <v>-16.831683168316829</v>
      </c>
      <c r="AE19" s="24">
        <f>VLOOKUP(C19,'[1]Allocation '!C$1:M$65536,11,0)</f>
        <v>141</v>
      </c>
      <c r="AF19" s="24">
        <f>VLOOKUP(C19,[1]Actuals!B$1:L$65536,11,0)</f>
        <v>122</v>
      </c>
      <c r="AG19" s="24">
        <f t="shared" si="9"/>
        <v>-13.475177304964539</v>
      </c>
      <c r="AH19" s="24">
        <f>VLOOKUP(C19,'[1]Allocation '!C$1:N$65536,12,0)</f>
        <v>150</v>
      </c>
      <c r="AI19" s="24">
        <f>VLOOKUP(C19,[1]Actuals!B$1:M$65536,12,0)</f>
        <v>126</v>
      </c>
      <c r="AJ19" s="24">
        <f t="shared" si="10"/>
        <v>-16</v>
      </c>
      <c r="AK19" s="24">
        <f>VLOOKUP(C19,'[1]Allocation '!C$1:O$65536,13,0)</f>
        <v>150</v>
      </c>
      <c r="AL19" s="24">
        <f>VLOOKUP(C19,[1]Actuals!B$1:N$65536,13,0)</f>
        <v>124</v>
      </c>
      <c r="AM19" s="24">
        <f t="shared" si="11"/>
        <v>-17.333333333333336</v>
      </c>
      <c r="AN19" s="24">
        <f>VLOOKUP(C19,'[1]Allocation '!C$1:P$65536,14,0)</f>
        <v>146.33333333333334</v>
      </c>
      <c r="AO19" s="24">
        <f>VLOOKUP(C19,[1]Actuals!B$1:O$65536,14,0)</f>
        <v>220</v>
      </c>
      <c r="AP19" s="24">
        <f t="shared" si="12"/>
        <v>50.341685649202731</v>
      </c>
      <c r="AQ19" s="24">
        <f>VLOOKUP(C19,'[1]Allocation '!C$1:Q$65536,15,0)</f>
        <v>139.33333333333334</v>
      </c>
      <c r="AR19" s="24">
        <f>VLOOKUP(C19,[1]Actuals!B$1:P$65536,15,0)</f>
        <v>107</v>
      </c>
      <c r="AS19" s="24">
        <f t="shared" si="13"/>
        <v>-23.205741626794264</v>
      </c>
      <c r="AT19" s="24">
        <f>VLOOKUP(C19,'[1]Allocation '!C$1:R$65536,16,0)</f>
        <v>137.33333333333334</v>
      </c>
      <c r="AU19" s="24">
        <f>VLOOKUP(C19,[1]Actuals!B$1:Q$65536,16,0)</f>
        <v>103</v>
      </c>
      <c r="AV19" s="24">
        <f t="shared" si="14"/>
        <v>-25.000000000000007</v>
      </c>
      <c r="AW19" s="24">
        <f>VLOOKUP(C19,'[1]Allocation '!C$1:S$65536,17,0)</f>
        <v>130.33333333333334</v>
      </c>
      <c r="AX19" s="24">
        <f>VLOOKUP(C19,[1]Actuals!B$1:R$65536,17,0)</f>
        <v>119</v>
      </c>
      <c r="AY19" s="24">
        <f t="shared" si="15"/>
        <v>-8.6956521739130501</v>
      </c>
      <c r="AZ19" s="24">
        <f>VLOOKUP('[2]24042024'!C19,'[1]Allocation '!C$1:T$65536,18,0)</f>
        <v>142</v>
      </c>
      <c r="BA19" s="24">
        <f>VLOOKUP(C19,[1]Actuals!B$1:S$65536,18,0)</f>
        <v>128</v>
      </c>
      <c r="BB19" s="24">
        <f t="shared" si="16"/>
        <v>-9.8591549295774641</v>
      </c>
      <c r="BC19" s="24">
        <f>VLOOKUP(C19,'[1]Allocation '!C$1:U$65536,19,0)</f>
        <v>141.66666666666666</v>
      </c>
      <c r="BD19" s="24">
        <f>VLOOKUP(C19,[1]Actuals!B$1:T$65536,19,0)</f>
        <v>126</v>
      </c>
      <c r="BE19" s="24">
        <f t="shared" si="17"/>
        <v>-11.058823529411759</v>
      </c>
      <c r="BF19" s="24">
        <f>VLOOKUP(C19,'[1]Allocation '!C$1:V$65536,20,0)</f>
        <v>150.66666666666666</v>
      </c>
      <c r="BG19" s="24">
        <f>VLOOKUP(C19,[1]Actuals!B$1:U$65536,20,0)</f>
        <v>121</v>
      </c>
      <c r="BH19" s="24">
        <f t="shared" si="18"/>
        <v>-19.690265486725657</v>
      </c>
      <c r="BI19" s="24">
        <f>VLOOKUP(C19,'[1]Allocation '!C$1:W$65536,21,0)</f>
        <v>154.33333333333334</v>
      </c>
      <c r="BJ19" s="24">
        <f>VLOOKUP(C19,[1]Actuals!B$1:V$65536,21,0)</f>
        <v>132</v>
      </c>
      <c r="BK19" s="24">
        <f t="shared" si="19"/>
        <v>-14.470842332613396</v>
      </c>
      <c r="BL19" s="24">
        <f>VLOOKUP(C19,'[1]Allocation '!C$1:X$65536,22,0)</f>
        <v>148.66666666666666</v>
      </c>
      <c r="BM19" s="24">
        <f>VLOOKUP(C19,[1]Actuals!B$1:W$65536,22,0)</f>
        <v>126</v>
      </c>
      <c r="BN19" s="24">
        <f t="shared" si="20"/>
        <v>-15.246636771300443</v>
      </c>
      <c r="BO19" s="24">
        <f>VLOOKUP(C19,'[1]Allocation '!C$1:Y$65536,23,0)</f>
        <v>145</v>
      </c>
      <c r="BP19" s="24">
        <f>VLOOKUP(C19,[1]Actuals!B$1:X$65536,23,0)</f>
        <v>122</v>
      </c>
      <c r="BQ19" s="24">
        <f t="shared" si="21"/>
        <v>-15.862068965517242</v>
      </c>
      <c r="BR19" s="24">
        <f>VLOOKUP(C19,'[1]Allocation '!C$1:Z$65536,24,0)</f>
        <v>132.33333333333334</v>
      </c>
      <c r="BS19" s="24">
        <f>VLOOKUP(C19,[1]Actuals!B$1:Y$65536,24,0)</f>
        <v>114</v>
      </c>
      <c r="BT19" s="24">
        <f t="shared" si="22"/>
        <v>-13.853904282115876</v>
      </c>
      <c r="BU19" s="24">
        <f>VLOOKUP(C19,'[1]Allocation '!C$1:AA$65536,25,0)</f>
        <v>121</v>
      </c>
      <c r="BV19" s="24">
        <f>VLOOKUP(C19,[1]Actuals!B$1:Z$65536,25,0)</f>
        <v>107</v>
      </c>
      <c r="BW19" s="24">
        <f t="shared" si="23"/>
        <v>-11.570247933884298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f>VLOOKUP(C20,'[1]Allocation '!C$1:D$65536,2,0)</f>
        <v>0.5</v>
      </c>
      <c r="E20" s="24">
        <f>VLOOKUP(C20,[1]Actuals!B$1:C$65536,2,0)</f>
        <v>0</v>
      </c>
      <c r="F20" s="24">
        <f>(E20-D20)/D20*100</f>
        <v>-100</v>
      </c>
      <c r="G20" s="24">
        <f>VLOOKUP(C20,'[1]Allocation '!C$1:E$65536,3,0)</f>
        <v>0.5</v>
      </c>
      <c r="H20" s="24">
        <f>VLOOKUP(C20,[1]Actuals!B$1:D$65536,3,0)</f>
        <v>0</v>
      </c>
      <c r="I20" s="24">
        <f>(H20-G20)/G20*100</f>
        <v>-100</v>
      </c>
      <c r="J20" s="24">
        <f>VLOOKUP(C20,'[1]Allocation '!C$1:F$65536,4,0)</f>
        <v>0.5</v>
      </c>
      <c r="K20" s="24">
        <f>VLOOKUP(C20,[1]Actuals!B$1:E$65536,4,0)</f>
        <v>0</v>
      </c>
      <c r="L20" s="24">
        <f>(K20-J20)/J20*100</f>
        <v>-100</v>
      </c>
      <c r="M20" s="24">
        <f>VLOOKUP(C20,'[1]Allocation '!C$1:G$65536,5,0)</f>
        <v>0.5</v>
      </c>
      <c r="N20" s="24">
        <f>VLOOKUP(C20,[1]Actuals!B$1:F$65536,5,0)</f>
        <v>0</v>
      </c>
      <c r="O20" s="24">
        <f>(N20-M20)/M20*100</f>
        <v>-100</v>
      </c>
      <c r="P20" s="24">
        <f>VLOOKUP(C20,'[1]Allocation '!C$1:H$65536,6,0)</f>
        <v>0.5</v>
      </c>
      <c r="Q20" s="24">
        <f>VLOOKUP(C20,[1]Actuals!B$1:G$65536,6,0)</f>
        <v>0</v>
      </c>
      <c r="R20" s="24">
        <f>(Q20-P20)/P20*100</f>
        <v>-100</v>
      </c>
      <c r="S20" s="24">
        <f>VLOOKUP(C20,'[1]Allocation '!C$1:I$65536,7,0)</f>
        <v>0.5</v>
      </c>
      <c r="T20" s="24">
        <f>VLOOKUP(C20,[1]Actuals!B$1:H$65536,7,0)</f>
        <v>0</v>
      </c>
      <c r="U20" s="24">
        <f>(T20-S20)/S20*100</f>
        <v>-100</v>
      </c>
      <c r="V20" s="25">
        <f>VLOOKUP(C20,'[1]Allocation '!C$1:J$65536,8,0)</f>
        <v>0.5</v>
      </c>
      <c r="W20" s="24">
        <f>VLOOKUP(C20,[1]Actuals!B$1:I$65536,8,0)</f>
        <v>0</v>
      </c>
      <c r="X20" s="24">
        <f>(W20-V20)/V20*100</f>
        <v>-100</v>
      </c>
      <c r="Y20" s="24">
        <f>VLOOKUP(C20,'[1]Allocation '!C$1:K$65536,9,0)</f>
        <v>0.5</v>
      </c>
      <c r="Z20" s="24">
        <f>VLOOKUP(C20,[1]Actuals!B$1:J$65536,9,0)</f>
        <v>0</v>
      </c>
      <c r="AA20" s="24">
        <f>(Z20-Y20)/Y20*100</f>
        <v>-100</v>
      </c>
      <c r="AB20" s="24">
        <f>VLOOKUP(C20,'[1]Allocation '!C$1:L$65536,10,0)</f>
        <v>0.5</v>
      </c>
      <c r="AC20" s="24">
        <f>VLOOKUP(C20,[1]Actuals!B$1:K$65536,10,0)</f>
        <v>0</v>
      </c>
      <c r="AD20" s="24">
        <f>(AC20-AB20)/AB20*100</f>
        <v>-100</v>
      </c>
      <c r="AE20" s="24">
        <f>VLOOKUP(C20,'[1]Allocation '!C$1:M$65536,11,0)</f>
        <v>0.5</v>
      </c>
      <c r="AF20" s="24">
        <f>VLOOKUP(C20,[1]Actuals!B$1:L$65536,11,0)</f>
        <v>0</v>
      </c>
      <c r="AG20" s="24">
        <f>(AF20-AE20)/AE20*100</f>
        <v>-100</v>
      </c>
      <c r="AH20" s="24">
        <f>VLOOKUP(C20,'[1]Allocation '!C$1:N$65536,12,0)</f>
        <v>0.5</v>
      </c>
      <c r="AI20" s="24">
        <f>VLOOKUP(C20,[1]Actuals!B$1:M$65536,12,0)</f>
        <v>0</v>
      </c>
      <c r="AJ20" s="24">
        <f>(AI20-AH20)/AH20*100</f>
        <v>-100</v>
      </c>
      <c r="AK20" s="24">
        <f>VLOOKUP(C20,'[1]Allocation '!C$1:O$65536,13,0)</f>
        <v>0.5</v>
      </c>
      <c r="AL20" s="24">
        <f>VLOOKUP(C20,[1]Actuals!B$1:N$65536,13,0)</f>
        <v>0</v>
      </c>
      <c r="AM20" s="24">
        <f>(AL20-AK20)/AK20*100</f>
        <v>-100</v>
      </c>
      <c r="AN20" s="24">
        <f>VLOOKUP(C20,'[1]Allocation '!C$1:P$65536,14,0)</f>
        <v>0.5</v>
      </c>
      <c r="AO20" s="24">
        <f>VLOOKUP(C20,[1]Actuals!B$1:O$65536,14,0)</f>
        <v>0</v>
      </c>
      <c r="AP20" s="24">
        <f>(AO20-AN20)/AN20*100</f>
        <v>-100</v>
      </c>
      <c r="AQ20" s="24">
        <f>VLOOKUP(C20,'[1]Allocation '!C$1:Q$65536,15,0)</f>
        <v>0.5</v>
      </c>
      <c r="AR20" s="24">
        <f>VLOOKUP(C20,[1]Actuals!B$1:P$65536,15,0)</f>
        <v>0</v>
      </c>
      <c r="AS20" s="24">
        <f>(AR20-AQ20)/AQ20*100</f>
        <v>-100</v>
      </c>
      <c r="AT20" s="24">
        <f>VLOOKUP(C20,'[1]Allocation '!C$1:R$65536,16,0)</f>
        <v>0.5</v>
      </c>
      <c r="AU20" s="24">
        <f>VLOOKUP(C20,[1]Actuals!B$1:Q$65536,16,0)</f>
        <v>0</v>
      </c>
      <c r="AV20" s="24">
        <f>(AU20-AT20)/AT20*100</f>
        <v>-100</v>
      </c>
      <c r="AW20" s="24">
        <f>VLOOKUP(C20,'[1]Allocation '!C$1:S$65536,17,0)</f>
        <v>0.5</v>
      </c>
      <c r="AX20" s="24">
        <f>VLOOKUP(C20,[1]Actuals!B$1:R$65536,17,0)</f>
        <v>0</v>
      </c>
      <c r="AY20" s="24">
        <f>(AX20-AW20)/AW20*100</f>
        <v>-100</v>
      </c>
      <c r="AZ20" s="24">
        <f>VLOOKUP('[2]24042024'!C20,'[1]Allocation '!C$1:T$65536,18,0)</f>
        <v>0.5</v>
      </c>
      <c r="BA20" s="24">
        <f>VLOOKUP(C20,[1]Actuals!B$1:S$65536,18,0)</f>
        <v>0</v>
      </c>
      <c r="BB20" s="24">
        <f>(BA20-AZ20)/AZ20*100</f>
        <v>-100</v>
      </c>
      <c r="BC20" s="24">
        <f>VLOOKUP(C20,'[1]Allocation '!C$1:U$65536,19,0)</f>
        <v>0.5</v>
      </c>
      <c r="BD20" s="24">
        <f>VLOOKUP(C20,[1]Actuals!B$1:T$65536,19,0)</f>
        <v>0</v>
      </c>
      <c r="BE20" s="24">
        <f>(BD20-BC20)/BC20*100</f>
        <v>-100</v>
      </c>
      <c r="BF20" s="24">
        <f>VLOOKUP(C20,'[1]Allocation '!C$1:V$65536,20,0)</f>
        <v>0.5</v>
      </c>
      <c r="BG20" s="24">
        <f>VLOOKUP(C20,[1]Actuals!B$1:U$65536,20,0)</f>
        <v>0</v>
      </c>
      <c r="BH20" s="24">
        <f>(BG20-BF20)/BF20*100</f>
        <v>-100</v>
      </c>
      <c r="BI20" s="24">
        <f>VLOOKUP(C20,'[1]Allocation '!C$1:W$65536,21,0)</f>
        <v>0.5</v>
      </c>
      <c r="BJ20" s="24">
        <f>VLOOKUP(C20,[1]Actuals!B$1:V$65536,21,0)</f>
        <v>0</v>
      </c>
      <c r="BK20" s="24">
        <f>(BJ20-BI20)/BI20*100</f>
        <v>-100</v>
      </c>
      <c r="BL20" s="24">
        <f>VLOOKUP(C20,'[1]Allocation '!C$1:X$65536,22,0)</f>
        <v>0.5</v>
      </c>
      <c r="BM20" s="24">
        <f>VLOOKUP(C20,[1]Actuals!B$1:W$65536,22,0)</f>
        <v>0</v>
      </c>
      <c r="BN20" s="24">
        <f>(BM20-BL20)/BL20*100</f>
        <v>-100</v>
      </c>
      <c r="BO20" s="24">
        <f>VLOOKUP(C20,'[1]Allocation '!C$1:Y$65536,23,0)</f>
        <v>0.5</v>
      </c>
      <c r="BP20" s="24">
        <f>VLOOKUP(C20,[1]Actuals!B$1:X$65536,23,0)</f>
        <v>0</v>
      </c>
      <c r="BQ20" s="24">
        <f>(BP20-BO20)/BO20*100</f>
        <v>-100</v>
      </c>
      <c r="BR20" s="24">
        <f>VLOOKUP(C20,'[1]Allocation '!C$1:Z$65536,24,0)</f>
        <v>0.5</v>
      </c>
      <c r="BS20" s="24">
        <f>VLOOKUP(C20,[1]Actuals!B$1:Y$65536,24,0)</f>
        <v>0</v>
      </c>
      <c r="BT20" s="24">
        <f>(BS20-BR20)/BR20*100</f>
        <v>-100</v>
      </c>
      <c r="BU20" s="24">
        <f>VLOOKUP(C20,'[1]Allocation '!C$1:AA$65536,25,0)</f>
        <v>0.5</v>
      </c>
      <c r="BV20" s="24">
        <f>VLOOKUP(C20,[1]Actuals!B$1:Z$65536,25,0)</f>
        <v>0</v>
      </c>
      <c r="BW20" s="24">
        <f>(BV20-BU20)/BU20*100</f>
        <v>-100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f>VLOOKUP(C21,'[1]Allocation '!C$1:D$65536,2,0)</f>
        <v>129.5</v>
      </c>
      <c r="E21" s="24">
        <f>VLOOKUP(C21,[1]Actuals!B$1:C$65536,2,0)</f>
        <v>157</v>
      </c>
      <c r="F21" s="24">
        <f t="shared" si="0"/>
        <v>21.235521235521233</v>
      </c>
      <c r="G21" s="24">
        <f>VLOOKUP(C21,'[1]Allocation '!C$1:E$65536,3,0)</f>
        <v>128.16666666666666</v>
      </c>
      <c r="H21" s="24">
        <f>VLOOKUP(C21,[1]Actuals!B$1:D$65536,3,0)</f>
        <v>163</v>
      </c>
      <c r="I21" s="24">
        <f t="shared" si="1"/>
        <v>27.178153446033821</v>
      </c>
      <c r="J21" s="24">
        <f>VLOOKUP(C21,'[1]Allocation '!C$1:F$65536,4,0)</f>
        <v>125.5</v>
      </c>
      <c r="K21" s="24">
        <f>VLOOKUP(C21,[1]Actuals!B$1:E$65536,4,0)</f>
        <v>158</v>
      </c>
      <c r="L21" s="24">
        <f t="shared" si="2"/>
        <v>25.89641434262948</v>
      </c>
      <c r="M21" s="24">
        <f>VLOOKUP(C21,'[1]Allocation '!C$1:G$65536,5,0)</f>
        <v>124.16666666666666</v>
      </c>
      <c r="N21" s="24">
        <f>VLOOKUP(C21,[1]Actuals!B$1:F$65536,5,0)</f>
        <v>154</v>
      </c>
      <c r="O21" s="24">
        <f t="shared" si="3"/>
        <v>24.0268456375839</v>
      </c>
      <c r="P21" s="24">
        <f>VLOOKUP(C21,'[1]Allocation '!C$1:H$65536,6,0)</f>
        <v>122.5</v>
      </c>
      <c r="Q21" s="24">
        <f>VLOOKUP(C21,[1]Actuals!B$1:G$65536,6,0)</f>
        <v>155</v>
      </c>
      <c r="R21" s="24">
        <f t="shared" si="4"/>
        <v>26.530612244897959</v>
      </c>
      <c r="S21" s="24">
        <f>VLOOKUP(C21,'[1]Allocation '!C$1:I$65536,7,0)</f>
        <v>123.16666666666666</v>
      </c>
      <c r="T21" s="24">
        <f>VLOOKUP(C21,[1]Actuals!B$1:H$65536,7,0)</f>
        <v>161</v>
      </c>
      <c r="U21" s="24">
        <f t="shared" si="5"/>
        <v>30.717185385656304</v>
      </c>
      <c r="V21" s="25">
        <f>VLOOKUP(C21,'[1]Allocation '!C$1:J$65536,8,0)</f>
        <v>129.5</v>
      </c>
      <c r="W21" s="24">
        <f>VLOOKUP(C21,[1]Actuals!B$1:I$65536,8,0)</f>
        <v>146</v>
      </c>
      <c r="X21" s="24">
        <f t="shared" si="6"/>
        <v>12.741312741312742</v>
      </c>
      <c r="Y21" s="24">
        <f>VLOOKUP(C21,'[1]Allocation '!C$1:K$65536,9,0)</f>
        <v>154.5</v>
      </c>
      <c r="Z21" s="24">
        <f>VLOOKUP(C21,[1]Actuals!B$1:J$65536,9,0)</f>
        <v>168</v>
      </c>
      <c r="AA21" s="24">
        <f t="shared" si="7"/>
        <v>8.7378640776699026</v>
      </c>
      <c r="AB21" s="24">
        <f>VLOOKUP(C21,'[1]Allocation '!C$1:L$65536,10,0)</f>
        <v>157.83333333333334</v>
      </c>
      <c r="AC21" s="24">
        <f>VLOOKUP(C21,[1]Actuals!B$1:K$65536,10,0)</f>
        <v>177</v>
      </c>
      <c r="AD21" s="24">
        <f t="shared" si="8"/>
        <v>12.143611404435051</v>
      </c>
      <c r="AE21" s="24">
        <f>VLOOKUP(C21,'[1]Allocation '!C$1:M$65536,11,0)</f>
        <v>170.16666666666666</v>
      </c>
      <c r="AF21" s="24">
        <f>VLOOKUP(C21,[1]Actuals!B$1:L$65536,11,0)</f>
        <v>193</v>
      </c>
      <c r="AG21" s="24">
        <f t="shared" si="9"/>
        <v>13.418217433888351</v>
      </c>
      <c r="AH21" s="24">
        <f>VLOOKUP(C21,'[1]Allocation '!C$1:N$65536,12,0)</f>
        <v>186.16666666666666</v>
      </c>
      <c r="AI21" s="24">
        <f>VLOOKUP(C21,[1]Actuals!B$1:M$65536,12,0)</f>
        <v>201</v>
      </c>
      <c r="AJ21" s="24">
        <f t="shared" si="10"/>
        <v>7.96777081468219</v>
      </c>
      <c r="AK21" s="24">
        <f>VLOOKUP(C21,'[1]Allocation '!C$1:O$65536,13,0)</f>
        <v>194.16666666666666</v>
      </c>
      <c r="AL21" s="24">
        <f>VLOOKUP(C21,[1]Actuals!B$1:N$65536,13,0)</f>
        <v>208</v>
      </c>
      <c r="AM21" s="24">
        <f t="shared" si="11"/>
        <v>7.1244635193133092</v>
      </c>
      <c r="AN21" s="24">
        <f>VLOOKUP(C21,'[1]Allocation '!C$1:P$65536,14,0)</f>
        <v>195.16666666666666</v>
      </c>
      <c r="AO21" s="24">
        <f>VLOOKUP(C21,[1]Actuals!B$1:O$65536,14,0)</f>
        <v>210</v>
      </c>
      <c r="AP21" s="24">
        <f t="shared" si="12"/>
        <v>7.6003415883860006</v>
      </c>
      <c r="AQ21" s="24">
        <f>VLOOKUP(C21,'[1]Allocation '!C$1:Q$65536,15,0)</f>
        <v>187.5</v>
      </c>
      <c r="AR21" s="24">
        <f>VLOOKUP(C21,[1]Actuals!B$1:P$65536,15,0)</f>
        <v>201</v>
      </c>
      <c r="AS21" s="24">
        <f t="shared" si="13"/>
        <v>7.1999999999999993</v>
      </c>
      <c r="AT21" s="24">
        <f>VLOOKUP(C21,'[1]Allocation '!C$1:R$65536,16,0)</f>
        <v>185.16666666666666</v>
      </c>
      <c r="AU21" s="24">
        <f>VLOOKUP(C21,[1]Actuals!B$1:Q$65536,16,0)</f>
        <v>193</v>
      </c>
      <c r="AV21" s="24">
        <f t="shared" si="14"/>
        <v>4.2304230423042357</v>
      </c>
      <c r="AW21" s="24">
        <f>VLOOKUP(C21,'[1]Allocation '!C$1:S$65536,17,0)</f>
        <v>195.5</v>
      </c>
      <c r="AX21" s="24">
        <f>VLOOKUP(C21,[1]Actuals!B$1:R$65536,17,0)</f>
        <v>201</v>
      </c>
      <c r="AY21" s="24">
        <f t="shared" si="15"/>
        <v>2.8132992327365729</v>
      </c>
      <c r="AZ21" s="24">
        <f>VLOOKUP('[2]24042024'!C21,'[1]Allocation '!C$1:T$65536,18,0)</f>
        <v>189.16666666666666</v>
      </c>
      <c r="BA21" s="24">
        <f>VLOOKUP(C21,[1]Actuals!B$1:S$65536,18,0)</f>
        <v>201</v>
      </c>
      <c r="BB21" s="24">
        <f t="shared" si="16"/>
        <v>6.2555066079295205</v>
      </c>
      <c r="BC21" s="24">
        <f>VLOOKUP(C21,'[1]Allocation '!C$1:U$65536,19,0)</f>
        <v>184.83333333333334</v>
      </c>
      <c r="BD21" s="24">
        <f>VLOOKUP(C21,[1]Actuals!B$1:T$65536,19,0)</f>
        <v>206</v>
      </c>
      <c r="BE21" s="24">
        <f t="shared" si="17"/>
        <v>11.451758340847604</v>
      </c>
      <c r="BF21" s="24">
        <f>VLOOKUP(C21,'[1]Allocation '!C$1:V$65536,20,0)</f>
        <v>173.16666666666666</v>
      </c>
      <c r="BG21" s="24">
        <f>VLOOKUP(C21,[1]Actuals!B$1:U$65536,20,0)</f>
        <v>196</v>
      </c>
      <c r="BH21" s="24">
        <f t="shared" si="18"/>
        <v>13.185755534167477</v>
      </c>
      <c r="BI21" s="24">
        <f>VLOOKUP(C21,'[1]Allocation '!C$1:W$65536,21,0)</f>
        <v>176.5</v>
      </c>
      <c r="BJ21" s="24">
        <f>VLOOKUP(C21,[1]Actuals!B$1:V$65536,21,0)</f>
        <v>195</v>
      </c>
      <c r="BK21" s="24">
        <f t="shared" si="19"/>
        <v>10.48158640226629</v>
      </c>
      <c r="BL21" s="24">
        <f>VLOOKUP(C21,'[1]Allocation '!C$1:X$65536,22,0)</f>
        <v>166.16666666666666</v>
      </c>
      <c r="BM21" s="24">
        <f>VLOOKUP(C21,[1]Actuals!B$1:W$65536,22,0)</f>
        <v>187</v>
      </c>
      <c r="BN21" s="24">
        <f t="shared" si="20"/>
        <v>12.537612838515551</v>
      </c>
      <c r="BO21" s="24">
        <f>VLOOKUP(C21,'[1]Allocation '!C$1:Y$65536,23,0)</f>
        <v>163.83333333333334</v>
      </c>
      <c r="BP21" s="24">
        <f>VLOOKUP(C21,[1]Actuals!B$1:X$65536,23,0)</f>
        <v>181</v>
      </c>
      <c r="BQ21" s="24">
        <f t="shared" si="21"/>
        <v>10.478128179043738</v>
      </c>
      <c r="BR21" s="24">
        <f>VLOOKUP(C21,'[1]Allocation '!C$1:Z$65536,24,0)</f>
        <v>153.5</v>
      </c>
      <c r="BS21" s="24">
        <f>VLOOKUP(C21,[1]Actuals!B$1:Y$65536,24,0)</f>
        <v>165</v>
      </c>
      <c r="BT21" s="24">
        <f t="shared" si="22"/>
        <v>7.4918566775244306</v>
      </c>
      <c r="BU21" s="24">
        <f>VLOOKUP(C21,'[1]Allocation '!C$1:AA$65536,25,0)</f>
        <v>149.83333333333334</v>
      </c>
      <c r="BV21" s="24">
        <f>VLOOKUP(C21,[1]Actuals!B$1:Z$65536,25,0)</f>
        <v>164</v>
      </c>
      <c r="BW21" s="24">
        <f t="shared" si="23"/>
        <v>9.4549499443826406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f>VLOOKUP(C22,'[1]Allocation '!C$1:D$65536,2,0)</f>
        <v>131.33333333333334</v>
      </c>
      <c r="E22" s="24">
        <f>VLOOKUP(C22,[1]Actuals!B$1:C$65536,2,0)</f>
        <v>142</v>
      </c>
      <c r="F22" s="24">
        <f>(E22-D22)/D22*100</f>
        <v>8.1218274111675051</v>
      </c>
      <c r="G22" s="24">
        <f>VLOOKUP(C22,'[1]Allocation '!C$1:E$65536,3,0)</f>
        <v>130.66666666666666</v>
      </c>
      <c r="H22" s="24">
        <f>VLOOKUP(C22,[1]Actuals!B$1:D$65536,3,0)</f>
        <v>143</v>
      </c>
      <c r="I22" s="24">
        <f>(H22-G22)/G22*100</f>
        <v>9.4387755102040884</v>
      </c>
      <c r="J22" s="24">
        <f>VLOOKUP(C22,'[1]Allocation '!C$1:F$65536,4,0)</f>
        <v>128.33333333333334</v>
      </c>
      <c r="K22" s="24">
        <f>VLOOKUP(C22,[1]Actuals!B$1:E$65536,4,0)</f>
        <v>136</v>
      </c>
      <c r="L22" s="24">
        <f>(K22-J22)/J22*100</f>
        <v>5.9740259740259667</v>
      </c>
      <c r="M22" s="24">
        <f>VLOOKUP(C22,'[1]Allocation '!C$1:G$65536,5,0)</f>
        <v>125.66666666666666</v>
      </c>
      <c r="N22" s="24">
        <f>VLOOKUP(C22,[1]Actuals!B$1:F$65536,5,0)</f>
        <v>131</v>
      </c>
      <c r="O22" s="24">
        <f>(N22-M22)/M22*100</f>
        <v>4.2440318302387352</v>
      </c>
      <c r="P22" s="24">
        <f>VLOOKUP(C22,'[1]Allocation '!C$1:H$65536,6,0)</f>
        <v>124</v>
      </c>
      <c r="Q22" s="24">
        <f>VLOOKUP(C22,[1]Actuals!B$1:G$65536,6,0)</f>
        <v>130</v>
      </c>
      <c r="R22" s="24">
        <f>(Q22-P22)/P22*100</f>
        <v>4.838709677419355</v>
      </c>
      <c r="S22" s="24">
        <f>VLOOKUP(C22,'[1]Allocation '!C$1:I$65536,7,0)</f>
        <v>127</v>
      </c>
      <c r="T22" s="24">
        <f>VLOOKUP(C22,[1]Actuals!B$1:H$65536,7,0)</f>
        <v>141</v>
      </c>
      <c r="U22" s="24">
        <f>(T22-S22)/S22*100</f>
        <v>11.023622047244094</v>
      </c>
      <c r="V22" s="25">
        <f>VLOOKUP(C22,'[1]Allocation '!C$1:J$65536,8,0)</f>
        <v>139.33333333333334</v>
      </c>
      <c r="W22" s="24">
        <f>VLOOKUP(C22,[1]Actuals!B$1:I$65536,8,0)</f>
        <v>143</v>
      </c>
      <c r="X22" s="24">
        <f>(W22-V22)/V22*100</f>
        <v>2.6315789473684141</v>
      </c>
      <c r="Y22" s="24">
        <f>VLOOKUP(C22,'[1]Allocation '!C$1:K$65536,9,0)</f>
        <v>157</v>
      </c>
      <c r="Z22" s="24">
        <f>VLOOKUP(C22,[1]Actuals!B$1:J$65536,9,0)</f>
        <v>166</v>
      </c>
      <c r="AA22" s="24">
        <f>(Z22-Y22)/Y22*100</f>
        <v>5.7324840764331215</v>
      </c>
      <c r="AB22" s="24">
        <f>VLOOKUP(C22,'[1]Allocation '!C$1:L$65536,10,0)</f>
        <v>170.66666666666666</v>
      </c>
      <c r="AC22" s="24">
        <f>VLOOKUP(C22,[1]Actuals!B$1:K$65536,10,0)</f>
        <v>182</v>
      </c>
      <c r="AD22" s="24">
        <f>(AC22-AB22)/AB22*100</f>
        <v>6.6406250000000053</v>
      </c>
      <c r="AE22" s="24">
        <f>VLOOKUP(C22,'[1]Allocation '!C$1:M$65536,11,0)</f>
        <v>176.33333333333334</v>
      </c>
      <c r="AF22" s="24">
        <f>VLOOKUP(C22,[1]Actuals!B$1:L$65536,11,0)</f>
        <v>175</v>
      </c>
      <c r="AG22" s="24">
        <f>(AF22-AE22)/AE22*100</f>
        <v>-0.75614366729679172</v>
      </c>
      <c r="AH22" s="24">
        <f>VLOOKUP(C22,'[1]Allocation '!C$1:N$65536,12,0)</f>
        <v>172.33333333333334</v>
      </c>
      <c r="AI22" s="24">
        <f>VLOOKUP(C22,[1]Actuals!B$1:M$65536,12,0)</f>
        <v>188</v>
      </c>
      <c r="AJ22" s="24">
        <f>(AI22-AH22)/AH22*100</f>
        <v>9.0909090909090846</v>
      </c>
      <c r="AK22" s="24">
        <f>VLOOKUP(C22,'[1]Allocation '!C$1:O$65536,13,0)</f>
        <v>182.33333333333334</v>
      </c>
      <c r="AL22" s="24">
        <f>VLOOKUP(C22,[1]Actuals!B$1:N$65536,13,0)</f>
        <v>177</v>
      </c>
      <c r="AM22" s="24">
        <f>(AL22-AK22)/AK22*100</f>
        <v>-2.9250457038391278</v>
      </c>
      <c r="AN22" s="24">
        <f>VLOOKUP(C22,'[1]Allocation '!C$1:P$65536,14,0)</f>
        <v>178.66666666666666</v>
      </c>
      <c r="AO22" s="24">
        <f>VLOOKUP(C22,[1]Actuals!B$1:O$65536,14,0)</f>
        <v>183</v>
      </c>
      <c r="AP22" s="24">
        <f>(AO22-AN22)/AN22*100</f>
        <v>2.4253731343283635</v>
      </c>
      <c r="AQ22" s="24">
        <f>VLOOKUP(C22,'[1]Allocation '!C$1:Q$65536,15,0)</f>
        <v>164.33333333333334</v>
      </c>
      <c r="AR22" s="24">
        <f>VLOOKUP(C22,[1]Actuals!B$1:P$65536,15,0)</f>
        <v>172</v>
      </c>
      <c r="AS22" s="24">
        <f>(AR22-AQ22)/AQ22*100</f>
        <v>4.6653144016227115</v>
      </c>
      <c r="AT22" s="24">
        <f>VLOOKUP(C22,'[1]Allocation '!C$1:R$65536,16,0)</f>
        <v>160</v>
      </c>
      <c r="AU22" s="24">
        <f>VLOOKUP(C22,[1]Actuals!B$1:Q$65536,16,0)</f>
        <v>154</v>
      </c>
      <c r="AV22" s="24">
        <f>(AU22-AT22)/AT22*100</f>
        <v>-3.75</v>
      </c>
      <c r="AW22" s="24">
        <f>VLOOKUP(C22,'[1]Allocation '!C$1:S$65536,17,0)</f>
        <v>165</v>
      </c>
      <c r="AX22" s="24">
        <f>VLOOKUP(C22,[1]Actuals!B$1:R$65536,17,0)</f>
        <v>164</v>
      </c>
      <c r="AY22" s="24">
        <f>(AX22-AW22)/AW22*100</f>
        <v>-0.60606060606060608</v>
      </c>
      <c r="AZ22" s="24">
        <f>VLOOKUP('[2]24042024'!C22,'[1]Allocation '!C$1:T$65536,18,0)</f>
        <v>159</v>
      </c>
      <c r="BA22" s="24">
        <f>VLOOKUP(C22,[1]Actuals!B$1:S$65536,18,0)</f>
        <v>178</v>
      </c>
      <c r="BB22" s="24">
        <f>(BA22-AZ22)/AZ22*100</f>
        <v>11.949685534591195</v>
      </c>
      <c r="BC22" s="24">
        <f>VLOOKUP(C22,'[1]Allocation '!C$1:U$65536,19,0)</f>
        <v>160.66666666666666</v>
      </c>
      <c r="BD22" s="24">
        <f>VLOOKUP(C22,[1]Actuals!B$1:T$65536,19,0)</f>
        <v>161</v>
      </c>
      <c r="BE22" s="24">
        <f>(BD22-BC22)/BC22*100</f>
        <v>0.20746887966805569</v>
      </c>
      <c r="BF22" s="24">
        <f>VLOOKUP(C22,'[1]Allocation '!C$1:V$65536,20,0)</f>
        <v>163</v>
      </c>
      <c r="BG22" s="24">
        <f>VLOOKUP(C22,[1]Actuals!B$1:U$65536,20,0)</f>
        <v>177</v>
      </c>
      <c r="BH22" s="24">
        <f>(BG22-BF22)/BF22*100</f>
        <v>8.5889570552147241</v>
      </c>
      <c r="BI22" s="24">
        <f>VLOOKUP(C22,'[1]Allocation '!C$1:W$65536,21,0)</f>
        <v>178.33333333333334</v>
      </c>
      <c r="BJ22" s="24">
        <f>VLOOKUP(C22,[1]Actuals!B$1:V$65536,21,0)</f>
        <v>187</v>
      </c>
      <c r="BK22" s="24">
        <f>(BJ22-BI22)/BI22*100</f>
        <v>4.8598130841121439</v>
      </c>
      <c r="BL22" s="24">
        <f>VLOOKUP(C22,'[1]Allocation '!C$1:X$65536,22,0)</f>
        <v>172.66666666666666</v>
      </c>
      <c r="BM22" s="24">
        <f>VLOOKUP(C22,[1]Actuals!B$1:W$65536,22,0)</f>
        <v>187</v>
      </c>
      <c r="BN22" s="24">
        <f>(BM22-BL22)/BL22*100</f>
        <v>8.3011583011583063</v>
      </c>
      <c r="BO22" s="24">
        <f>VLOOKUP(C22,'[1]Allocation '!C$1:Y$65536,23,0)</f>
        <v>165</v>
      </c>
      <c r="BP22" s="24">
        <f>VLOOKUP(C22,[1]Actuals!B$1:X$65536,23,0)</f>
        <v>188</v>
      </c>
      <c r="BQ22" s="24">
        <f>(BP22-BO22)/BO22*100</f>
        <v>13.939393939393941</v>
      </c>
      <c r="BR22" s="24">
        <f>VLOOKUP(C22,'[1]Allocation '!C$1:Z$65536,24,0)</f>
        <v>153</v>
      </c>
      <c r="BS22" s="24">
        <f>VLOOKUP(C22,[1]Actuals!B$1:Y$65536,24,0)</f>
        <v>165</v>
      </c>
      <c r="BT22" s="24">
        <f>(BS22-BR22)/BR22*100</f>
        <v>7.8431372549019605</v>
      </c>
      <c r="BU22" s="24">
        <f>VLOOKUP(C22,'[1]Allocation '!C$1:AA$65536,25,0)</f>
        <v>145</v>
      </c>
      <c r="BV22" s="24">
        <f>VLOOKUP(C22,[1]Actuals!B$1:Z$65536,25,0)</f>
        <v>165</v>
      </c>
      <c r="BW22" s="24">
        <f>(BV22-BU22)/BU22*100</f>
        <v>13.793103448275861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f>VLOOKUP(C23,'[1]Allocation '!C$1:D$65536,2,0)</f>
        <v>158</v>
      </c>
      <c r="E23" s="24">
        <f>VLOOKUP(C23,[1]Actuals!B$1:C$65536,2,0)</f>
        <v>162</v>
      </c>
      <c r="F23" s="24">
        <f>(E23-D23)/D23*100</f>
        <v>2.5316455696202533</v>
      </c>
      <c r="G23" s="24">
        <f>VLOOKUP(C23,'[1]Allocation '!C$1:E$65536,3,0)</f>
        <v>145.66666666666666</v>
      </c>
      <c r="H23" s="24">
        <f>VLOOKUP(C23,[1]Actuals!B$1:D$65536,3,0)</f>
        <v>148.97999999999999</v>
      </c>
      <c r="I23" s="24">
        <f>(H23-G23)/G23*100</f>
        <v>2.2745995423340957</v>
      </c>
      <c r="J23" s="24">
        <f>VLOOKUP(C23,'[1]Allocation '!C$1:F$65536,4,0)</f>
        <v>138.66666666666666</v>
      </c>
      <c r="K23" s="24">
        <f>VLOOKUP(C23,[1]Actuals!B$1:E$65536,4,0)</f>
        <v>143.94</v>
      </c>
      <c r="L23" s="24">
        <f>(K23-J23)/J23*100</f>
        <v>3.8028846153846212</v>
      </c>
      <c r="M23" s="24">
        <f>VLOOKUP(C23,'[1]Allocation '!C$1:G$65536,5,0)</f>
        <v>135.33333333333334</v>
      </c>
      <c r="N23" s="24">
        <f>VLOOKUP(C23,[1]Actuals!B$1:F$65536,5,0)</f>
        <v>140.97</v>
      </c>
      <c r="O23" s="24">
        <f>(N23-M23)/M23*100</f>
        <v>4.1650246305418639</v>
      </c>
      <c r="P23" s="24">
        <f>VLOOKUP(C23,'[1]Allocation '!C$1:H$65536,6,0)</f>
        <v>133.66666666666666</v>
      </c>
      <c r="Q23" s="24">
        <f>VLOOKUP(C23,[1]Actuals!B$1:G$65536,6,0)</f>
        <v>140.97</v>
      </c>
      <c r="R23" s="24">
        <f>(Q23-P23)/P23*100</f>
        <v>5.4638403990024997</v>
      </c>
      <c r="S23" s="24">
        <f>VLOOKUP(C23,'[1]Allocation '!C$1:I$65536,7,0)</f>
        <v>140</v>
      </c>
      <c r="T23" s="24">
        <f>VLOOKUP(C23,[1]Actuals!B$1:H$65536,7,0)</f>
        <v>142.94999999999999</v>
      </c>
      <c r="U23" s="24">
        <f>(T23-S23)/S23*100</f>
        <v>2.1071428571428492</v>
      </c>
      <c r="V23" s="25">
        <f>VLOOKUP(C23,'[1]Allocation '!C$1:J$65536,8,0)</f>
        <v>155</v>
      </c>
      <c r="W23" s="24">
        <f>VLOOKUP(C23,[1]Actuals!B$1:I$65536,8,0)</f>
        <v>153</v>
      </c>
      <c r="X23" s="24">
        <f>(W23-V23)/V23*100</f>
        <v>-1.2903225806451613</v>
      </c>
      <c r="Y23" s="24">
        <f>VLOOKUP(C23,'[1]Allocation '!C$1:K$65536,9,0)</f>
        <v>172.6</v>
      </c>
      <c r="Z23" s="24">
        <f>VLOOKUP(C23,[1]Actuals!B$1:J$65536,9,0)</f>
        <v>174</v>
      </c>
      <c r="AA23" s="24">
        <f>(Z23-Y23)/Y23*100</f>
        <v>0.81112398609502057</v>
      </c>
      <c r="AB23" s="24">
        <f>VLOOKUP(C23,'[1]Allocation '!C$1:L$65536,10,0)</f>
        <v>188.06666666666669</v>
      </c>
      <c r="AC23" s="24">
        <f>VLOOKUP(C23,[1]Actuals!B$1:K$65536,10,0)</f>
        <v>178</v>
      </c>
      <c r="AD23" s="24">
        <f>(AC23-AB23)/AB23*100</f>
        <v>-5.3527118043247199</v>
      </c>
      <c r="AE23" s="24">
        <f>VLOOKUP(C23,'[1]Allocation '!C$1:M$65536,11,0)</f>
        <v>189.06666666666669</v>
      </c>
      <c r="AF23" s="24">
        <f>VLOOKUP(C23,[1]Actuals!B$1:L$65536,11,0)</f>
        <v>183</v>
      </c>
      <c r="AG23" s="24">
        <f>(AF23-AE23)/AE23*100</f>
        <v>-3.2087447108603793</v>
      </c>
      <c r="AH23" s="24">
        <f>VLOOKUP(C23,'[1]Allocation '!C$1:N$65536,12,0)</f>
        <v>194.86666666666667</v>
      </c>
      <c r="AI23" s="24">
        <f>VLOOKUP(C23,[1]Actuals!B$1:M$65536,12,0)</f>
        <v>186</v>
      </c>
      <c r="AJ23" s="24">
        <f>(AI23-AH23)/AH23*100</f>
        <v>-4.5501197399931614</v>
      </c>
      <c r="AK23" s="24">
        <f>VLOOKUP(C23,'[1]Allocation '!C$1:O$65536,13,0)</f>
        <v>196.36666666666667</v>
      </c>
      <c r="AL23" s="24">
        <f>VLOOKUP(C23,[1]Actuals!B$1:N$65536,13,0)</f>
        <v>181</v>
      </c>
      <c r="AM23" s="24">
        <f>(AL23-AK23)/AK23*100</f>
        <v>-7.8254965201154336</v>
      </c>
      <c r="AN23" s="24">
        <f>VLOOKUP(C23,'[1]Allocation '!C$1:P$65536,14,0)</f>
        <v>199.5</v>
      </c>
      <c r="AO23" s="24">
        <f>VLOOKUP(C23,[1]Actuals!B$1:O$65536,14,0)</f>
        <v>156</v>
      </c>
      <c r="AP23" s="24">
        <f>(AO23-AN23)/AN23*100</f>
        <v>-21.804511278195488</v>
      </c>
      <c r="AQ23" s="24">
        <f>VLOOKUP(C23,'[1]Allocation '!C$1:Q$65536,15,0)</f>
        <v>193.13333333333333</v>
      </c>
      <c r="AR23" s="24">
        <f>VLOOKUP(C23,[1]Actuals!B$1:P$65536,15,0)</f>
        <v>182</v>
      </c>
      <c r="AS23" s="24">
        <f>(AR23-AQ23)/AQ23*100</f>
        <v>-5.7645840524680665</v>
      </c>
      <c r="AT23" s="24">
        <f>VLOOKUP(C23,'[1]Allocation '!C$1:R$65536,16,0)</f>
        <v>181.6</v>
      </c>
      <c r="AU23" s="24">
        <f>VLOOKUP(C23,[1]Actuals!B$1:Q$65536,16,0)</f>
        <v>174</v>
      </c>
      <c r="AV23" s="24">
        <f>(AU23-AT23)/AT23*100</f>
        <v>-4.1850220264317155</v>
      </c>
      <c r="AW23" s="24">
        <f>VLOOKUP(C23,'[1]Allocation '!C$1:S$65536,17,0)</f>
        <v>187.65333333333334</v>
      </c>
      <c r="AX23" s="24">
        <f>VLOOKUP(C23,[1]Actuals!B$1:R$65536,17,0)</f>
        <v>183</v>
      </c>
      <c r="AY23" s="24">
        <f>(AX23-AW23)/AW23*100</f>
        <v>-2.4797498934204931</v>
      </c>
      <c r="AZ23" s="24">
        <f>VLOOKUP('[2]24042024'!C23,'[1]Allocation '!C$1:T$65536,18,0)</f>
        <v>189.31333333333336</v>
      </c>
      <c r="BA23" s="24">
        <f>VLOOKUP(C23,[1]Actuals!B$1:S$65536,18,0)</f>
        <v>183</v>
      </c>
      <c r="BB23" s="24">
        <f>(BA23-AZ23)/AZ23*100</f>
        <v>-3.3348593161249571</v>
      </c>
      <c r="BC23" s="24">
        <f>VLOOKUP(C23,'[1]Allocation '!C$1:U$65536,19,0)</f>
        <v>194.97333333333333</v>
      </c>
      <c r="BD23" s="24">
        <f>VLOOKUP(C23,[1]Actuals!B$1:T$65536,19,0)</f>
        <v>187</v>
      </c>
      <c r="BE23" s="24">
        <f>(BD23-BC23)/BC23*100</f>
        <v>-4.0894481296587548</v>
      </c>
      <c r="BF23" s="24">
        <f>VLOOKUP(C23,'[1]Allocation '!C$1:V$65536,20,0)</f>
        <v>208.63666666666666</v>
      </c>
      <c r="BG23" s="24">
        <f>VLOOKUP(C23,[1]Actuals!B$1:U$65536,20,0)</f>
        <v>186</v>
      </c>
      <c r="BH23" s="24">
        <f>(BG23-BF23)/BF23*100</f>
        <v>-10.849802687287305</v>
      </c>
      <c r="BI23" s="24">
        <f>VLOOKUP(C23,'[1]Allocation '!C$1:W$65536,21,0)</f>
        <v>218.32666666666668</v>
      </c>
      <c r="BJ23" s="24">
        <f>VLOOKUP(C23,[1]Actuals!B$1:V$65536,21,0)</f>
        <v>211</v>
      </c>
      <c r="BK23" s="24">
        <f>(BJ23-BI23)/BI23*100</f>
        <v>-3.3558276588598197</v>
      </c>
      <c r="BL23" s="24">
        <f>VLOOKUP(C23,'[1]Allocation '!C$1:X$65536,22,0)</f>
        <v>217.64</v>
      </c>
      <c r="BM23" s="24">
        <f>VLOOKUP(C23,[1]Actuals!B$1:W$65536,22,0)</f>
        <v>206</v>
      </c>
      <c r="BN23" s="24">
        <f>(BM23-BL23)/BL23*100</f>
        <v>-5.3482815658886178</v>
      </c>
      <c r="BO23" s="24">
        <f>VLOOKUP(C23,'[1]Allocation '!C$1:Y$65536,23,0)</f>
        <v>208.33333333333334</v>
      </c>
      <c r="BP23" s="24">
        <f>VLOOKUP(C23,[1]Actuals!B$1:X$65536,23,0)</f>
        <v>203</v>
      </c>
      <c r="BQ23" s="24">
        <f>(BP23-BO23)/BO23*100</f>
        <v>-2.5600000000000045</v>
      </c>
      <c r="BR23" s="24">
        <f>VLOOKUP(C23,'[1]Allocation '!C$1:Z$65536,24,0)</f>
        <v>190.63333333333333</v>
      </c>
      <c r="BS23" s="24">
        <f>VLOOKUP(C23,[1]Actuals!B$1:Y$65536,24,0)</f>
        <v>187</v>
      </c>
      <c r="BT23" s="24">
        <f>(BS23-BR23)/BR23*100</f>
        <v>-1.9059276097219753</v>
      </c>
      <c r="BU23" s="24">
        <f>VLOOKUP(C23,'[1]Allocation '!C$1:AA$65536,25,0)</f>
        <v>172.76666666666665</v>
      </c>
      <c r="BV23" s="24">
        <f>VLOOKUP(C23,[1]Actuals!B$1:Z$65536,25,0)</f>
        <v>177</v>
      </c>
      <c r="BW23" s="24">
        <f>(BV23-BU23)/BU23*100</f>
        <v>2.4503183484468543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f>VLOOKUP(C24,'[1]Allocation '!C$1:D$65536,2,0)</f>
        <v>32.333333333333336</v>
      </c>
      <c r="E24" s="24">
        <f>VLOOKUP(C24,[1]Actuals!B$1:C$65536,2,0)</f>
        <v>33</v>
      </c>
      <c r="F24" s="24">
        <f>(E24-D24)/D24*100</f>
        <v>2.0618556701030855</v>
      </c>
      <c r="G24" s="24">
        <f>VLOOKUP(C24,'[1]Allocation '!C$1:E$65536,3,0)</f>
        <v>30.666666666666664</v>
      </c>
      <c r="H24" s="24">
        <f>VLOOKUP(C24,[1]Actuals!B$1:D$65536,3,0)</f>
        <v>31</v>
      </c>
      <c r="I24" s="24">
        <f>(H24-G24)/G24*100</f>
        <v>1.0869565217391381</v>
      </c>
      <c r="J24" s="24">
        <f>VLOOKUP(C24,'[1]Allocation '!C$1:F$65536,4,0)</f>
        <v>28.666666666666668</v>
      </c>
      <c r="K24" s="24">
        <f>VLOOKUP(C24,[1]Actuals!B$1:E$65536,4,0)</f>
        <v>30</v>
      </c>
      <c r="L24" s="24">
        <f>(K24-J24)/J24*100</f>
        <v>4.6511627906976702</v>
      </c>
      <c r="M24" s="24">
        <f>VLOOKUP(C24,'[1]Allocation '!C$1:G$65536,5,0)</f>
        <v>27.333333333333332</v>
      </c>
      <c r="N24" s="24">
        <f>VLOOKUP(C24,[1]Actuals!B$1:F$65536,5,0)</f>
        <v>28</v>
      </c>
      <c r="O24" s="24">
        <f>(N24-M24)/M24*100</f>
        <v>2.4390243902439068</v>
      </c>
      <c r="P24" s="24">
        <f>VLOOKUP(C24,'[1]Allocation '!C$1:H$65536,6,0)</f>
        <v>26.333333333333332</v>
      </c>
      <c r="Q24" s="24">
        <f>VLOOKUP(C24,[1]Actuals!B$1:G$65536,6,0)</f>
        <v>28</v>
      </c>
      <c r="R24" s="24">
        <f>(Q24-P24)/P24*100</f>
        <v>6.3291139240506373</v>
      </c>
      <c r="S24" s="24">
        <f>VLOOKUP(C24,'[1]Allocation '!C$1:I$65536,7,0)</f>
        <v>26.333333333333332</v>
      </c>
      <c r="T24" s="24">
        <f>VLOOKUP(C24,[1]Actuals!B$1:H$65536,7,0)</f>
        <v>28</v>
      </c>
      <c r="U24" s="24">
        <f>(T24-S24)/S24*100</f>
        <v>6.3291139240506373</v>
      </c>
      <c r="V24" s="25">
        <f>VLOOKUP(C24,'[1]Allocation '!C$1:J$65536,8,0)</f>
        <v>27.666666666666668</v>
      </c>
      <c r="W24" s="24">
        <f>VLOOKUP(C24,[1]Actuals!B$1:I$65536,8,0)</f>
        <v>28</v>
      </c>
      <c r="X24" s="24">
        <f>(W24-V24)/V24*100</f>
        <v>1.2048192771084294</v>
      </c>
      <c r="Y24" s="24">
        <f>VLOOKUP(C24,'[1]Allocation '!C$1:K$65536,9,0)</f>
        <v>30.666666666666664</v>
      </c>
      <c r="Z24" s="24">
        <f>VLOOKUP(C24,[1]Actuals!B$1:J$65536,9,0)</f>
        <v>31</v>
      </c>
      <c r="AA24" s="24">
        <f>(Z24-Y24)/Y24*100</f>
        <v>1.0869565217391381</v>
      </c>
      <c r="AB24" s="24">
        <f>VLOOKUP(C24,'[1]Allocation '!C$1:L$65536,10,0)</f>
        <v>34.666666666666664</v>
      </c>
      <c r="AC24" s="24">
        <f>VLOOKUP(C24,[1]Actuals!B$1:K$65536,10,0)</f>
        <v>38</v>
      </c>
      <c r="AD24" s="24">
        <f>(AC24-AB24)/AB24*100</f>
        <v>9.6153846153846221</v>
      </c>
      <c r="AE24" s="24">
        <f>VLOOKUP(C24,'[1]Allocation '!C$1:M$65536,11,0)</f>
        <v>39</v>
      </c>
      <c r="AF24" s="24">
        <f>VLOOKUP(C24,[1]Actuals!B$1:L$65536,11,0)</f>
        <v>47</v>
      </c>
      <c r="AG24" s="24">
        <f>(AF24-AE24)/AE24*100</f>
        <v>20.512820512820511</v>
      </c>
      <c r="AH24" s="24">
        <f>VLOOKUP(C24,'[1]Allocation '!C$1:N$65536,12,0)</f>
        <v>40.666666666666664</v>
      </c>
      <c r="AI24" s="24">
        <f>VLOOKUP(C24,[1]Actuals!B$1:M$65536,12,0)</f>
        <v>46</v>
      </c>
      <c r="AJ24" s="24">
        <f>(AI24-AH24)/AH24*100</f>
        <v>13.114754098360661</v>
      </c>
      <c r="AK24" s="24">
        <f>VLOOKUP(C24,'[1]Allocation '!C$1:O$65536,13,0)</f>
        <v>44.666666666666664</v>
      </c>
      <c r="AL24" s="24">
        <f>VLOOKUP(C24,[1]Actuals!B$1:N$65536,13,0)</f>
        <v>53</v>
      </c>
      <c r="AM24" s="24">
        <f>(AL24-AK24)/AK24*100</f>
        <v>18.656716417910456</v>
      </c>
      <c r="AN24" s="24">
        <f>VLOOKUP(C24,'[1]Allocation '!C$1:P$65536,14,0)</f>
        <v>41</v>
      </c>
      <c r="AO24" s="24">
        <f>VLOOKUP(C24,[1]Actuals!B$1:O$65536,14,0)</f>
        <v>50</v>
      </c>
      <c r="AP24" s="24">
        <f>(AO24-AN24)/AN24*100</f>
        <v>21.951219512195124</v>
      </c>
      <c r="AQ24" s="24">
        <f>VLOOKUP(C24,'[1]Allocation '!C$1:Q$65536,15,0)</f>
        <v>42.333333333333336</v>
      </c>
      <c r="AR24" s="24">
        <f>VLOOKUP(C24,[1]Actuals!B$1:P$65536,15,0)</f>
        <v>49</v>
      </c>
      <c r="AS24" s="24">
        <f>(AR24-AQ24)/AQ24*100</f>
        <v>15.748031496062985</v>
      </c>
      <c r="AT24" s="24">
        <f>VLOOKUP(C24,'[1]Allocation '!C$1:R$65536,16,0)</f>
        <v>40.333333333333336</v>
      </c>
      <c r="AU24" s="24">
        <f>VLOOKUP(C24,[1]Actuals!B$1:Q$65536,16,0)</f>
        <v>48</v>
      </c>
      <c r="AV24" s="24">
        <f>(AU24-AT24)/AT24*100</f>
        <v>19.008264462809908</v>
      </c>
      <c r="AW24" s="24">
        <f>VLOOKUP(C24,'[1]Allocation '!C$1:S$65536,17,0)</f>
        <v>41.333333333333336</v>
      </c>
      <c r="AX24" s="24">
        <f>VLOOKUP(C24,[1]Actuals!B$1:R$65536,17,0)</f>
        <v>51</v>
      </c>
      <c r="AY24" s="24">
        <f>(AX24-AW24)/AW24*100</f>
        <v>23.387096774193541</v>
      </c>
      <c r="AZ24" s="24">
        <f>VLOOKUP('[2]24042024'!C24,'[1]Allocation '!C$1:T$65536,18,0)</f>
        <v>41.333333333333336</v>
      </c>
      <c r="BA24" s="24">
        <f>VLOOKUP(C24,[1]Actuals!B$1:S$65536,18,0)</f>
        <v>51</v>
      </c>
      <c r="BB24" s="24">
        <f>(BA24-AZ24)/AZ24*100</f>
        <v>23.387096774193541</v>
      </c>
      <c r="BC24" s="24">
        <f>VLOOKUP(C24,'[1]Allocation '!C$1:U$65536,19,0)</f>
        <v>40</v>
      </c>
      <c r="BD24" s="24">
        <f>VLOOKUP(C24,[1]Actuals!B$1:T$65536,19,0)</f>
        <v>49</v>
      </c>
      <c r="BE24" s="24">
        <f>(BD24-BC24)/BC24*100</f>
        <v>22.5</v>
      </c>
      <c r="BF24" s="24">
        <f>VLOOKUP(C24,'[1]Allocation '!C$1:V$65536,20,0)</f>
        <v>39.333333333333336</v>
      </c>
      <c r="BG24" s="24">
        <f>VLOOKUP(C24,[1]Actuals!B$1:U$65536,20,0)</f>
        <v>50</v>
      </c>
      <c r="BH24" s="24">
        <f>(BG24-BF24)/BF24*100</f>
        <v>27.118644067796605</v>
      </c>
      <c r="BI24" s="24">
        <f>VLOOKUP(C24,'[1]Allocation '!C$1:W$65536,21,0)</f>
        <v>39.666666666666664</v>
      </c>
      <c r="BJ24" s="24">
        <f>VLOOKUP(C24,[1]Actuals!B$1:V$65536,21,0)</f>
        <v>48</v>
      </c>
      <c r="BK24" s="24">
        <f>(BJ24-BI24)/BI24*100</f>
        <v>21.008403361344545</v>
      </c>
      <c r="BL24" s="24">
        <f>VLOOKUP(C24,'[1]Allocation '!C$1:X$65536,22,0)</f>
        <v>39</v>
      </c>
      <c r="BM24" s="24">
        <f>VLOOKUP(C24,[1]Actuals!B$1:W$65536,22,0)</f>
        <v>48</v>
      </c>
      <c r="BN24" s="24">
        <f>(BM24-BL24)/BL24*100</f>
        <v>23.076923076923077</v>
      </c>
      <c r="BO24" s="24">
        <f>VLOOKUP(C24,'[1]Allocation '!C$1:Y$65536,23,0)</f>
        <v>35.666666666666664</v>
      </c>
      <c r="BP24" s="24">
        <f>VLOOKUP(C24,[1]Actuals!B$1:X$65536,23,0)</f>
        <v>45</v>
      </c>
      <c r="BQ24" s="24">
        <f>(BP24-BO24)/BO24*100</f>
        <v>26.168224299065429</v>
      </c>
      <c r="BR24" s="24">
        <f>VLOOKUP(C24,'[1]Allocation '!C$1:Z$65536,24,0)</f>
        <v>33.333333333333336</v>
      </c>
      <c r="BS24" s="24">
        <f>VLOOKUP(C24,[1]Actuals!B$1:Y$65536,24,0)</f>
        <v>42</v>
      </c>
      <c r="BT24" s="24">
        <f>(BS24-BR24)/BR24*100</f>
        <v>25.999999999999989</v>
      </c>
      <c r="BU24" s="24">
        <f>VLOOKUP(C24,'[1]Allocation '!C$1:AA$65536,25,0)</f>
        <v>32.333333333333336</v>
      </c>
      <c r="BV24" s="24">
        <f>VLOOKUP(C24,[1]Actuals!B$1:Z$65536,25,0)</f>
        <v>38</v>
      </c>
      <c r="BW24" s="24">
        <f>(BV24-BU24)/BU24*100</f>
        <v>17.52577319587628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f>VLOOKUP(C25,'[1]Allocation '!C$1:D$65536,2,0)</f>
        <v>53</v>
      </c>
      <c r="E25" s="24">
        <f>VLOOKUP(C25,[1]Actuals!B$1:C$65536,2,0)</f>
        <v>60</v>
      </c>
      <c r="F25" s="24">
        <f>(E25-D25)/D25*100</f>
        <v>13.20754716981132</v>
      </c>
      <c r="G25" s="24">
        <f>VLOOKUP(C25,'[1]Allocation '!C$1:E$65536,3,0)</f>
        <v>50.666666666666664</v>
      </c>
      <c r="H25" s="24">
        <f>VLOOKUP(C25,[1]Actuals!B$1:D$65536,3,0)</f>
        <v>56</v>
      </c>
      <c r="I25" s="24">
        <f>(H25-G25)/G25*100</f>
        <v>10.526315789473689</v>
      </c>
      <c r="J25" s="24">
        <f>VLOOKUP(C25,'[1]Allocation '!C$1:F$65536,4,0)</f>
        <v>48</v>
      </c>
      <c r="K25" s="24">
        <f>VLOOKUP(C25,[1]Actuals!B$1:E$65536,4,0)</f>
        <v>54</v>
      </c>
      <c r="L25" s="24">
        <f>(K25-J25)/J25*100</f>
        <v>12.5</v>
      </c>
      <c r="M25" s="24">
        <f>VLOOKUP(C25,'[1]Allocation '!C$1:G$65536,5,0)</f>
        <v>46.666666666666664</v>
      </c>
      <c r="N25" s="24">
        <f>VLOOKUP(C25,[1]Actuals!B$1:F$65536,5,0)</f>
        <v>52</v>
      </c>
      <c r="O25" s="24">
        <f>(N25-M25)/M25*100</f>
        <v>11.428571428571434</v>
      </c>
      <c r="P25" s="24">
        <f>VLOOKUP(C25,'[1]Allocation '!C$1:H$65536,6,0)</f>
        <v>46.666666666666664</v>
      </c>
      <c r="Q25" s="24">
        <f>VLOOKUP(C25,[1]Actuals!B$1:G$65536,6,0)</f>
        <v>51</v>
      </c>
      <c r="R25" s="24">
        <f>(Q25-P25)/P25*100</f>
        <v>9.2857142857142918</v>
      </c>
      <c r="S25" s="24">
        <f>VLOOKUP(C25,'[1]Allocation '!C$1:I$65536,7,0)</f>
        <v>48.333333333333336</v>
      </c>
      <c r="T25" s="24">
        <f>VLOOKUP(C25,[1]Actuals!B$1:H$65536,7,0)</f>
        <v>51</v>
      </c>
      <c r="U25" s="24">
        <f>(T25-S25)/S25*100</f>
        <v>5.5172413793103399</v>
      </c>
      <c r="V25" s="25">
        <f>VLOOKUP(C25,'[1]Allocation '!C$1:J$65536,8,0)</f>
        <v>52</v>
      </c>
      <c r="W25" s="24">
        <f>VLOOKUP(C25,[1]Actuals!B$1:I$65536,8,0)</f>
        <v>52</v>
      </c>
      <c r="X25" s="24">
        <f>(W25-V25)/V25*100</f>
        <v>0</v>
      </c>
      <c r="Y25" s="24">
        <f>VLOOKUP(C25,'[1]Allocation '!C$1:K$65536,9,0)</f>
        <v>60</v>
      </c>
      <c r="Z25" s="24">
        <f>VLOOKUP(C25,[1]Actuals!B$1:J$65536,9,0)</f>
        <v>61</v>
      </c>
      <c r="AA25" s="24">
        <f>(Z25-Y25)/Y25*100</f>
        <v>1.6666666666666667</v>
      </c>
      <c r="AB25" s="24">
        <f>VLOOKUP(C25,'[1]Allocation '!C$1:L$65536,10,0)</f>
        <v>63.333333333333329</v>
      </c>
      <c r="AC25" s="24">
        <f>VLOOKUP(C25,[1]Actuals!B$1:K$65536,10,0)</f>
        <v>73</v>
      </c>
      <c r="AD25" s="24">
        <f>(AC25-AB25)/AB25*100</f>
        <v>15.263157894736851</v>
      </c>
      <c r="AE25" s="24">
        <f>VLOOKUP(C25,'[1]Allocation '!C$1:M$65536,11,0)</f>
        <v>71</v>
      </c>
      <c r="AF25" s="24">
        <f>VLOOKUP(C25,[1]Actuals!B$1:L$65536,11,0)</f>
        <v>78</v>
      </c>
      <c r="AG25" s="24">
        <f>(AF25-AE25)/AE25*100</f>
        <v>9.8591549295774641</v>
      </c>
      <c r="AH25" s="24">
        <f>VLOOKUP(C25,'[1]Allocation '!C$1:N$65536,12,0)</f>
        <v>72.666666666666671</v>
      </c>
      <c r="AI25" s="24">
        <f>VLOOKUP(C25,[1]Actuals!B$1:M$65536,12,0)</f>
        <v>80</v>
      </c>
      <c r="AJ25" s="24">
        <f>(AI25-AH25)/AH25*100</f>
        <v>10.091743119266047</v>
      </c>
      <c r="AK25" s="24">
        <f>VLOOKUP(C25,'[1]Allocation '!C$1:O$65536,13,0)</f>
        <v>73.333333333333329</v>
      </c>
      <c r="AL25" s="24">
        <f>VLOOKUP(C25,[1]Actuals!B$1:N$65536,13,0)</f>
        <v>83</v>
      </c>
      <c r="AM25" s="24">
        <f>(AL25-AK25)/AK25*100</f>
        <v>13.181818181818189</v>
      </c>
      <c r="AN25" s="24">
        <f>VLOOKUP(C25,'[1]Allocation '!C$1:P$65536,14,0)</f>
        <v>74.333333333333329</v>
      </c>
      <c r="AO25" s="24">
        <f>VLOOKUP(C25,[1]Actuals!B$1:O$65536,14,0)</f>
        <v>83</v>
      </c>
      <c r="AP25" s="24">
        <f>(AO25-AN25)/AN25*100</f>
        <v>11.659192825112115</v>
      </c>
      <c r="AQ25" s="24">
        <f>VLOOKUP(C25,'[1]Allocation '!C$1:Q$65536,15,0)</f>
        <v>73</v>
      </c>
      <c r="AR25" s="24">
        <f>VLOOKUP(C25,[1]Actuals!B$1:P$65536,15,0)</f>
        <v>82</v>
      </c>
      <c r="AS25" s="24">
        <f>(AR25-AQ25)/AQ25*100</f>
        <v>12.328767123287671</v>
      </c>
      <c r="AT25" s="24">
        <f>VLOOKUP(C25,'[1]Allocation '!C$1:R$65536,16,0)</f>
        <v>73</v>
      </c>
      <c r="AU25" s="24">
        <f>VLOOKUP(C25,[1]Actuals!B$1:Q$65536,16,0)</f>
        <v>82</v>
      </c>
      <c r="AV25" s="24">
        <f>(AU25-AT25)/AT25*100</f>
        <v>12.328767123287671</v>
      </c>
      <c r="AW25" s="24">
        <f>VLOOKUP(C25,'[1]Allocation '!C$1:S$65536,17,0)</f>
        <v>74</v>
      </c>
      <c r="AX25" s="24">
        <f>VLOOKUP(C25,[1]Actuals!B$1:R$65536,17,0)</f>
        <v>82</v>
      </c>
      <c r="AY25" s="24">
        <f>(AX25-AW25)/AW25*100</f>
        <v>10.810810810810811</v>
      </c>
      <c r="AZ25" s="24">
        <f>VLOOKUP('[2]24042024'!C25,'[1]Allocation '!C$1:T$65536,18,0)</f>
        <v>72</v>
      </c>
      <c r="BA25" s="24">
        <f>VLOOKUP(C25,[1]Actuals!B$1:S$65536,18,0)</f>
        <v>75</v>
      </c>
      <c r="BB25" s="24">
        <f>(BA25-AZ25)/AZ25*100</f>
        <v>4.1666666666666661</v>
      </c>
      <c r="BC25" s="24">
        <f>VLOOKUP(C25,'[1]Allocation '!C$1:U$65536,19,0)</f>
        <v>74</v>
      </c>
      <c r="BD25" s="24">
        <f>VLOOKUP(C25,[1]Actuals!B$1:T$65536,19,0)</f>
        <v>75</v>
      </c>
      <c r="BE25" s="24">
        <f>(BD25-BC25)/BC25*100</f>
        <v>1.3513513513513513</v>
      </c>
      <c r="BF25" s="24">
        <f>VLOOKUP(C25,'[1]Allocation '!C$1:V$65536,20,0)</f>
        <v>70.333333333333329</v>
      </c>
      <c r="BG25" s="24">
        <f>VLOOKUP(C25,[1]Actuals!B$1:U$65536,20,0)</f>
        <v>77</v>
      </c>
      <c r="BH25" s="24">
        <f>(BG25-BF25)/BF25*100</f>
        <v>9.4786729857819978</v>
      </c>
      <c r="BI25" s="24">
        <f>VLOOKUP(C25,'[1]Allocation '!C$1:W$65536,21,0)</f>
        <v>69</v>
      </c>
      <c r="BJ25" s="24">
        <f>VLOOKUP(C25,[1]Actuals!B$1:V$65536,21,0)</f>
        <v>77</v>
      </c>
      <c r="BK25" s="24">
        <f>(BJ25-BI25)/BI25*100</f>
        <v>11.594202898550725</v>
      </c>
      <c r="BL25" s="24">
        <f>VLOOKUP(C25,'[1]Allocation '!C$1:X$65536,22,0)</f>
        <v>65.666666666666671</v>
      </c>
      <c r="BM25" s="24">
        <f>VLOOKUP(C25,[1]Actuals!B$1:W$65536,22,0)</f>
        <v>73</v>
      </c>
      <c r="BN25" s="24">
        <f>(BM25-BL25)/BL25*100</f>
        <v>11.167512690355322</v>
      </c>
      <c r="BO25" s="24">
        <f>VLOOKUP(C25,'[1]Allocation '!C$1:Y$65536,23,0)</f>
        <v>64.666666666666671</v>
      </c>
      <c r="BP25" s="24">
        <f>VLOOKUP(C25,[1]Actuals!B$1:X$65536,23,0)</f>
        <v>71</v>
      </c>
      <c r="BQ25" s="24">
        <f>(BP25-BO25)/BO25*100</f>
        <v>9.7938144329896826</v>
      </c>
      <c r="BR25" s="24">
        <f>VLOOKUP(C25,'[1]Allocation '!C$1:Z$65536,24,0)</f>
        <v>61.666666666666671</v>
      </c>
      <c r="BS25" s="24">
        <f>VLOOKUP(C25,[1]Actuals!B$1:Y$65536,24,0)</f>
        <v>66</v>
      </c>
      <c r="BT25" s="24">
        <f>(BS25-BR25)/BR25*100</f>
        <v>7.0270270270270192</v>
      </c>
      <c r="BU25" s="24">
        <f>VLOOKUP(C25,'[1]Allocation '!C$1:AA$65536,25,0)</f>
        <v>58</v>
      </c>
      <c r="BV25" s="24">
        <f>VLOOKUP(C25,[1]Actuals!B$1:Z$65536,25,0)</f>
        <v>62</v>
      </c>
      <c r="BW25" s="24">
        <f>(BV25-BU25)/BU25*100</f>
        <v>6.8965517241379306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f>VLOOKUP(C26,'[1]Allocation '!C$1:D$65536,2,0)</f>
        <v>117.66666666666667</v>
      </c>
      <c r="E26" s="24">
        <f>VLOOKUP(C26,[1]Actuals!B$1:C$65536,2,0)</f>
        <v>126</v>
      </c>
      <c r="F26" s="24">
        <f t="shared" ref="F26:F33" si="24">(E26-D26)/D26*100</f>
        <v>7.0821529745042451</v>
      </c>
      <c r="G26" s="24">
        <f>VLOOKUP(C26,'[1]Allocation '!C$1:E$65536,3,0)</f>
        <v>110.66666666666667</v>
      </c>
      <c r="H26" s="24">
        <f>VLOOKUP(C26,[1]Actuals!B$1:D$65536,3,0)</f>
        <v>118</v>
      </c>
      <c r="I26" s="24">
        <f t="shared" ref="I26:I33" si="25">(H26-G26)/G26*100</f>
        <v>6.6265060240963809</v>
      </c>
      <c r="J26" s="24">
        <f>VLOOKUP(C26,'[1]Allocation '!C$1:F$65536,4,0)</f>
        <v>104</v>
      </c>
      <c r="K26" s="24">
        <f>VLOOKUP(C26,[1]Actuals!B$1:E$65536,4,0)</f>
        <v>111</v>
      </c>
      <c r="L26" s="24">
        <f t="shared" ref="L26:L33" si="26">(K26-J26)/J26*100</f>
        <v>6.7307692307692308</v>
      </c>
      <c r="M26" s="24">
        <f>VLOOKUP(C26,'[1]Allocation '!C$1:G$65536,5,0)</f>
        <v>100.33333333333333</v>
      </c>
      <c r="N26" s="24">
        <f>VLOOKUP(C26,[1]Actuals!B$1:F$65536,5,0)</f>
        <v>108</v>
      </c>
      <c r="O26" s="24">
        <f t="shared" ref="O26:O33" si="27">(N26-M26)/M26*100</f>
        <v>7.6411960132890417</v>
      </c>
      <c r="P26" s="24">
        <f>VLOOKUP(C26,'[1]Allocation '!C$1:H$65536,6,0)</f>
        <v>98.666666666666671</v>
      </c>
      <c r="Q26" s="24">
        <f>VLOOKUP(C26,[1]Actuals!B$1:G$65536,6,0)</f>
        <v>103</v>
      </c>
      <c r="R26" s="24">
        <f t="shared" ref="R26:R33" si="28">(Q26-P26)/P26*100</f>
        <v>4.3918918918918868</v>
      </c>
      <c r="S26" s="24">
        <f>VLOOKUP(C26,'[1]Allocation '!C$1:I$65536,7,0)</f>
        <v>101</v>
      </c>
      <c r="T26" s="24">
        <f>VLOOKUP(C26,[1]Actuals!B$1:H$65536,7,0)</f>
        <v>113</v>
      </c>
      <c r="U26" s="24">
        <f t="shared" ref="U26:U33" si="29">(T26-S26)/S26*100</f>
        <v>11.881188118811881</v>
      </c>
      <c r="V26" s="25">
        <f>VLOOKUP(C26,'[1]Allocation '!C$1:J$65536,8,0)</f>
        <v>109</v>
      </c>
      <c r="W26" s="24">
        <f>VLOOKUP(C26,[1]Actuals!B$1:I$65536,8,0)</f>
        <v>116</v>
      </c>
      <c r="X26" s="24">
        <f t="shared" ref="X26:X33" si="30">(W26-V26)/V26*100</f>
        <v>6.4220183486238538</v>
      </c>
      <c r="Y26" s="24">
        <f>VLOOKUP(C26,'[1]Allocation '!C$1:K$65536,9,0)</f>
        <v>118.33333333333333</v>
      </c>
      <c r="Z26" s="24">
        <f>VLOOKUP(C26,[1]Actuals!B$1:J$65536,9,0)</f>
        <v>126</v>
      </c>
      <c r="AA26" s="24">
        <f t="shared" ref="AA26:AA33" si="31">(Z26-Y26)/Y26*100</f>
        <v>6.4788732394366235</v>
      </c>
      <c r="AB26" s="24">
        <f>VLOOKUP(C26,'[1]Allocation '!C$1:L$65536,10,0)</f>
        <v>125.66666666666666</v>
      </c>
      <c r="AC26" s="24">
        <f>VLOOKUP(C26,[1]Actuals!B$1:K$65536,10,0)</f>
        <v>137</v>
      </c>
      <c r="AD26" s="24">
        <f t="shared" ref="AD26:AD33" si="32">(AC26-AB26)/AB26*100</f>
        <v>9.0185676392573022</v>
      </c>
      <c r="AE26" s="24">
        <f>VLOOKUP(C26,'[1]Allocation '!C$1:M$65536,11,0)</f>
        <v>129</v>
      </c>
      <c r="AF26" s="24">
        <f>VLOOKUP(C26,[1]Actuals!B$1:L$65536,11,0)</f>
        <v>141</v>
      </c>
      <c r="AG26" s="24">
        <f t="shared" ref="AG26:AG33" si="33">(AF26-AE26)/AE26*100</f>
        <v>9.3023255813953494</v>
      </c>
      <c r="AH26" s="24">
        <f>VLOOKUP(C26,'[1]Allocation '!C$1:N$65536,12,0)</f>
        <v>133.33333333333334</v>
      </c>
      <c r="AI26" s="24">
        <f>VLOOKUP(C26,[1]Actuals!B$1:M$65536,12,0)</f>
        <v>149</v>
      </c>
      <c r="AJ26" s="24">
        <f t="shared" ref="AJ26:AJ33" si="34">(AI26-AH26)/AH26*100</f>
        <v>11.749999999999993</v>
      </c>
      <c r="AK26" s="24">
        <f>VLOOKUP(C26,'[1]Allocation '!C$1:O$65536,13,0)</f>
        <v>136.33333333333334</v>
      </c>
      <c r="AL26" s="24">
        <f>VLOOKUP(C26,[1]Actuals!B$1:N$65536,13,0)</f>
        <v>147</v>
      </c>
      <c r="AM26" s="24">
        <f t="shared" ref="AM26:AM33" si="35">(AL26-AK26)/AK26*100</f>
        <v>7.8239608801955924</v>
      </c>
      <c r="AN26" s="24">
        <f>VLOOKUP(C26,'[1]Allocation '!C$1:P$65536,14,0)</f>
        <v>134.66666666666666</v>
      </c>
      <c r="AO26" s="24">
        <f>VLOOKUP(C26,[1]Actuals!B$1:O$65536,14,0)</f>
        <v>145</v>
      </c>
      <c r="AP26" s="24">
        <f t="shared" ref="AP26:AP33" si="36">(AO26-AN26)/AN26*100</f>
        <v>7.6732673267326819</v>
      </c>
      <c r="AQ26" s="24">
        <f>VLOOKUP(C26,'[1]Allocation '!C$1:Q$65536,15,0)</f>
        <v>134.33333333333334</v>
      </c>
      <c r="AR26" s="24">
        <f>VLOOKUP(C26,[1]Actuals!B$1:P$65536,15,0)</f>
        <v>147</v>
      </c>
      <c r="AS26" s="24">
        <f t="shared" ref="AS26:AS33" si="37">(AR26-AQ26)/AQ26*100</f>
        <v>9.4292803970223247</v>
      </c>
      <c r="AT26" s="24">
        <f>VLOOKUP(C26,'[1]Allocation '!C$1:R$65536,16,0)</f>
        <v>130.66666666666666</v>
      </c>
      <c r="AU26" s="24">
        <f>VLOOKUP(C26,[1]Actuals!B$1:Q$65536,16,0)</f>
        <v>147</v>
      </c>
      <c r="AV26" s="24">
        <f t="shared" ref="AV26:AV33" si="38">(AU26-AT26)/AT26*100</f>
        <v>12.500000000000009</v>
      </c>
      <c r="AW26" s="24">
        <f>VLOOKUP(C26,'[1]Allocation '!C$1:S$65536,17,0)</f>
        <v>133.33333333333334</v>
      </c>
      <c r="AX26" s="24">
        <f>VLOOKUP(C26,[1]Actuals!B$1:R$65536,17,0)</f>
        <v>146</v>
      </c>
      <c r="AY26" s="24">
        <f t="shared" ref="AY26:AY33" si="39">(AX26-AW26)/AW26*100</f>
        <v>9.4999999999999911</v>
      </c>
      <c r="AZ26" s="24">
        <f>VLOOKUP('[2]24042024'!C26,'[1]Allocation '!C$1:T$65536,18,0)</f>
        <v>132</v>
      </c>
      <c r="BA26" s="24">
        <f>VLOOKUP(C26,[1]Actuals!B$1:S$65536,18,0)</f>
        <v>144</v>
      </c>
      <c r="BB26" s="24">
        <f t="shared" ref="BB26:BB33" si="40">(BA26-AZ26)/AZ26*100</f>
        <v>9.0909090909090917</v>
      </c>
      <c r="BC26" s="24">
        <f>VLOOKUP(C26,'[1]Allocation '!C$1:U$65536,19,0)</f>
        <v>130.33333333333334</v>
      </c>
      <c r="BD26" s="24">
        <f>VLOOKUP(C26,[1]Actuals!B$1:T$65536,19,0)</f>
        <v>154</v>
      </c>
      <c r="BE26" s="24">
        <f t="shared" ref="BE26:BE33" si="41">(BD26-BC26)/BC26*100</f>
        <v>18.158567774936053</v>
      </c>
      <c r="BF26" s="24">
        <f>VLOOKUP(C26,'[1]Allocation '!C$1:V$65536,20,0)</f>
        <v>140.33333333333334</v>
      </c>
      <c r="BG26" s="24">
        <f>VLOOKUP(C26,[1]Actuals!B$1:U$65536,20,0)</f>
        <v>150</v>
      </c>
      <c r="BH26" s="24">
        <f t="shared" ref="BH26:BH33" si="42">(BG26-BF26)/BF26*100</f>
        <v>6.8883610451306341</v>
      </c>
      <c r="BI26" s="24">
        <f>VLOOKUP(C26,'[1]Allocation '!C$1:W$65536,21,0)</f>
        <v>148.66666666666666</v>
      </c>
      <c r="BJ26" s="24">
        <f>VLOOKUP(C26,[1]Actuals!B$1:V$65536,21,0)</f>
        <v>162</v>
      </c>
      <c r="BK26" s="24">
        <f t="shared" ref="BK26:BK33" si="43">(BJ26-BI26)/BI26*100</f>
        <v>8.9686098654708584</v>
      </c>
      <c r="BL26" s="24">
        <f>VLOOKUP(C26,'[1]Allocation '!C$1:X$65536,22,0)</f>
        <v>146.66666666666666</v>
      </c>
      <c r="BM26" s="24">
        <f>VLOOKUP(C26,[1]Actuals!B$1:W$65536,22,0)</f>
        <v>162</v>
      </c>
      <c r="BN26" s="24">
        <f t="shared" ref="BN26:BN33" si="44">(BM26-BL26)/BL26*100</f>
        <v>10.454545454545462</v>
      </c>
      <c r="BO26" s="24">
        <f>VLOOKUP(C26,'[1]Allocation '!C$1:Y$65536,23,0)</f>
        <v>144.33333333333334</v>
      </c>
      <c r="BP26" s="24">
        <f>VLOOKUP(C26,[1]Actuals!B$1:X$65536,23,0)</f>
        <v>163</v>
      </c>
      <c r="BQ26" s="24">
        <f t="shared" ref="BQ26:BQ33" si="45">(BP26-BO26)/BO26*100</f>
        <v>12.933025404157036</v>
      </c>
      <c r="BR26" s="24">
        <f>VLOOKUP(C26,'[1]Allocation '!C$1:Z$65536,24,0)</f>
        <v>124.33333333333334</v>
      </c>
      <c r="BS26" s="24">
        <f>VLOOKUP(C26,[1]Actuals!B$1:Y$65536,24,0)</f>
        <v>142</v>
      </c>
      <c r="BT26" s="24">
        <f t="shared" ref="BT26:BT33" si="46">(BS26-BR26)/BR26*100</f>
        <v>14.209115281501331</v>
      </c>
      <c r="BU26" s="24">
        <f>VLOOKUP(C26,'[1]Allocation '!C$1:AA$65536,25,0)</f>
        <v>116.66666666666667</v>
      </c>
      <c r="BV26" s="24">
        <f>VLOOKUP(C26,[1]Actuals!B$1:Z$65536,25,0)</f>
        <v>138</v>
      </c>
      <c r="BW26" s="24">
        <f t="shared" ref="BW26:BW33" si="47">(BV26-BU26)/BU26*100</f>
        <v>18.285714285714281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f>VLOOKUP(C27,'[1]Allocation '!C$1:D$65536,2,0)</f>
        <v>93.666666666666671</v>
      </c>
      <c r="E27" s="24">
        <f>VLOOKUP(C27,[1]Actuals!B$1:C$65536,2,0)</f>
        <v>106</v>
      </c>
      <c r="F27" s="24">
        <f t="shared" si="24"/>
        <v>13.167259786476862</v>
      </c>
      <c r="G27" s="24">
        <f>VLOOKUP(C27,'[1]Allocation '!C$1:E$65536,3,0)</f>
        <v>88.666666666666671</v>
      </c>
      <c r="H27" s="24">
        <f>VLOOKUP(C27,[1]Actuals!B$1:D$65536,3,0)</f>
        <v>98</v>
      </c>
      <c r="I27" s="24">
        <f t="shared" si="25"/>
        <v>10.526315789473678</v>
      </c>
      <c r="J27" s="24">
        <f>VLOOKUP(C27,'[1]Allocation '!C$1:F$65536,4,0)</f>
        <v>86.333333333333329</v>
      </c>
      <c r="K27" s="24">
        <f>VLOOKUP(C27,[1]Actuals!B$1:E$65536,4,0)</f>
        <v>97</v>
      </c>
      <c r="L27" s="24">
        <f t="shared" si="26"/>
        <v>12.355212355212361</v>
      </c>
      <c r="M27" s="24">
        <f>VLOOKUP(C27,'[1]Allocation '!C$1:G$65536,5,0)</f>
        <v>84.333333333333329</v>
      </c>
      <c r="N27" s="24">
        <f>VLOOKUP(C27,[1]Actuals!B$1:F$65536,5,0)</f>
        <v>95</v>
      </c>
      <c r="O27" s="24">
        <f t="shared" si="27"/>
        <v>12.648221343873525</v>
      </c>
      <c r="P27" s="24">
        <f>VLOOKUP(C27,'[1]Allocation '!C$1:H$65536,6,0)</f>
        <v>81</v>
      </c>
      <c r="Q27" s="24">
        <f>VLOOKUP(C27,[1]Actuals!B$1:G$65536,6,0)</f>
        <v>92</v>
      </c>
      <c r="R27" s="24">
        <f t="shared" si="28"/>
        <v>13.580246913580247</v>
      </c>
      <c r="S27" s="24">
        <f>VLOOKUP(C27,'[1]Allocation '!C$1:I$65536,7,0)</f>
        <v>83.666666666666671</v>
      </c>
      <c r="T27" s="24">
        <f>VLOOKUP(C27,[1]Actuals!B$1:H$65536,7,0)</f>
        <v>93</v>
      </c>
      <c r="U27" s="24">
        <f t="shared" si="29"/>
        <v>11.155378486055771</v>
      </c>
      <c r="V27" s="25">
        <f>VLOOKUP(C27,'[1]Allocation '!C$1:J$65536,8,0)</f>
        <v>92</v>
      </c>
      <c r="W27" s="24">
        <f>VLOOKUP(C27,[1]Actuals!B$1:I$65536,8,0)</f>
        <v>92</v>
      </c>
      <c r="X27" s="24">
        <f t="shared" si="30"/>
        <v>0</v>
      </c>
      <c r="Y27" s="24">
        <f>VLOOKUP(C27,'[1]Allocation '!C$1:K$65536,9,0)</f>
        <v>110.66666666666667</v>
      </c>
      <c r="Z27" s="24">
        <f>VLOOKUP(C27,[1]Actuals!B$1:J$65536,9,0)</f>
        <v>112</v>
      </c>
      <c r="AA27" s="24">
        <f t="shared" si="31"/>
        <v>1.2048192771084294</v>
      </c>
      <c r="AB27" s="24">
        <f>VLOOKUP(C27,'[1]Allocation '!C$1:L$65536,10,0)</f>
        <v>119.33333333333333</v>
      </c>
      <c r="AC27" s="24">
        <f>VLOOKUP(C27,[1]Actuals!B$1:K$65536,10,0)</f>
        <v>131</v>
      </c>
      <c r="AD27" s="24">
        <f t="shared" si="32"/>
        <v>9.7765363128491671</v>
      </c>
      <c r="AE27" s="24">
        <f>VLOOKUP(C27,'[1]Allocation '!C$1:M$65536,11,0)</f>
        <v>131.66666666666666</v>
      </c>
      <c r="AF27" s="24">
        <f>VLOOKUP(C27,[1]Actuals!B$1:L$65536,11,0)</f>
        <v>133</v>
      </c>
      <c r="AG27" s="24">
        <f t="shared" si="33"/>
        <v>1.0126582278481087</v>
      </c>
      <c r="AH27" s="24">
        <f>VLOOKUP(C27,'[1]Allocation '!C$1:N$65536,12,0)</f>
        <v>142.33333333333334</v>
      </c>
      <c r="AI27" s="24">
        <f>VLOOKUP(C27,[1]Actuals!B$1:M$65536,12,0)</f>
        <v>133</v>
      </c>
      <c r="AJ27" s="24">
        <f t="shared" si="34"/>
        <v>-6.5573770491803334</v>
      </c>
      <c r="AK27" s="24">
        <f>VLOOKUP(C27,'[1]Allocation '!C$1:O$65536,13,0)</f>
        <v>141.33333333333334</v>
      </c>
      <c r="AL27" s="24">
        <f>VLOOKUP(C27,[1]Actuals!B$1:N$65536,13,0)</f>
        <v>169</v>
      </c>
      <c r="AM27" s="24">
        <f t="shared" si="35"/>
        <v>19.575471698113201</v>
      </c>
      <c r="AN27" s="24">
        <f>VLOOKUP(C27,'[1]Allocation '!C$1:P$65536,14,0)</f>
        <v>141.66666666666666</v>
      </c>
      <c r="AO27" s="24">
        <f>VLOOKUP(C27,[1]Actuals!B$1:O$65536,14,0)</f>
        <v>167</v>
      </c>
      <c r="AP27" s="24">
        <f t="shared" si="36"/>
        <v>17.882352941176478</v>
      </c>
      <c r="AQ27" s="24">
        <f>VLOOKUP(C27,'[1]Allocation '!C$1:Q$65536,15,0)</f>
        <v>140</v>
      </c>
      <c r="AR27" s="24">
        <f>VLOOKUP(C27,[1]Actuals!B$1:P$65536,15,0)</f>
        <v>163</v>
      </c>
      <c r="AS27" s="24">
        <f t="shared" si="37"/>
        <v>16.428571428571427</v>
      </c>
      <c r="AT27" s="24">
        <f>VLOOKUP(C27,'[1]Allocation '!C$1:R$65536,16,0)</f>
        <v>135.33333333333334</v>
      </c>
      <c r="AU27" s="24">
        <f>VLOOKUP(C27,[1]Actuals!B$1:Q$65536,16,0)</f>
        <v>157</v>
      </c>
      <c r="AV27" s="24">
        <f t="shared" si="38"/>
        <v>16.009852216748762</v>
      </c>
      <c r="AW27" s="24">
        <f>VLOOKUP(C27,'[1]Allocation '!C$1:S$65536,17,0)</f>
        <v>143.33333333333334</v>
      </c>
      <c r="AX27" s="24">
        <f>VLOOKUP(C27,[1]Actuals!B$1:R$65536,17,0)</f>
        <v>168</v>
      </c>
      <c r="AY27" s="24">
        <f t="shared" si="39"/>
        <v>17.209302325581387</v>
      </c>
      <c r="AZ27" s="24">
        <f>VLOOKUP('[2]24042024'!C27,'[1]Allocation '!C$1:T$65536,18,0)</f>
        <v>145</v>
      </c>
      <c r="BA27" s="24">
        <f>VLOOKUP(C27,[1]Actuals!B$1:S$65536,18,0)</f>
        <v>170</v>
      </c>
      <c r="BB27" s="24">
        <f t="shared" si="40"/>
        <v>17.241379310344829</v>
      </c>
      <c r="BC27" s="24">
        <f>VLOOKUP(C27,'[1]Allocation '!C$1:U$65536,19,0)</f>
        <v>144.66666666666666</v>
      </c>
      <c r="BD27" s="24">
        <f>VLOOKUP(C27,[1]Actuals!B$1:T$65536,19,0)</f>
        <v>171</v>
      </c>
      <c r="BE27" s="24">
        <f t="shared" si="41"/>
        <v>18.202764976958534</v>
      </c>
      <c r="BF27" s="24">
        <f>VLOOKUP(C27,'[1]Allocation '!C$1:V$65536,20,0)</f>
        <v>139.66666666666666</v>
      </c>
      <c r="BG27" s="24">
        <f>VLOOKUP(C27,[1]Actuals!B$1:U$65536,20,0)</f>
        <v>165</v>
      </c>
      <c r="BH27" s="24">
        <f t="shared" si="42"/>
        <v>18.138424821002396</v>
      </c>
      <c r="BI27" s="24">
        <f>VLOOKUP(C27,'[1]Allocation '!C$1:W$65536,21,0)</f>
        <v>140.66666666666666</v>
      </c>
      <c r="BJ27" s="24">
        <f>VLOOKUP(C27,[1]Actuals!B$1:V$65536,21,0)</f>
        <v>172</v>
      </c>
      <c r="BK27" s="24">
        <f t="shared" si="43"/>
        <v>22.274881516587687</v>
      </c>
      <c r="BL27" s="24">
        <f>VLOOKUP(C27,'[1]Allocation '!C$1:X$65536,22,0)</f>
        <v>130.66666666666666</v>
      </c>
      <c r="BM27" s="24">
        <f>VLOOKUP(C27,[1]Actuals!B$1:W$65536,22,0)</f>
        <v>164</v>
      </c>
      <c r="BN27" s="24">
        <f t="shared" si="44"/>
        <v>25.510204081632665</v>
      </c>
      <c r="BO27" s="24">
        <f>VLOOKUP(C27,'[1]Allocation '!C$1:Y$65536,23,0)</f>
        <v>124</v>
      </c>
      <c r="BP27" s="24">
        <f>VLOOKUP(C27,[1]Actuals!B$1:X$65536,23,0)</f>
        <v>155</v>
      </c>
      <c r="BQ27" s="24">
        <f t="shared" si="45"/>
        <v>25</v>
      </c>
      <c r="BR27" s="24">
        <f>VLOOKUP(C27,'[1]Allocation '!C$1:Z$65536,24,0)</f>
        <v>110.33333333333333</v>
      </c>
      <c r="BS27" s="24">
        <f>VLOOKUP(C27,[1]Actuals!B$1:Y$65536,24,0)</f>
        <v>138</v>
      </c>
      <c r="BT27" s="24">
        <f t="shared" si="46"/>
        <v>25.075528700906354</v>
      </c>
      <c r="BU27" s="24">
        <f>VLOOKUP(C27,'[1]Allocation '!C$1:AA$65536,25,0)</f>
        <v>106.33333333333333</v>
      </c>
      <c r="BV27" s="24">
        <f>VLOOKUP(C27,[1]Actuals!B$1:Z$65536,25,0)</f>
        <v>122</v>
      </c>
      <c r="BW27" s="24">
        <f t="shared" si="47"/>
        <v>14.733542319749221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f>VLOOKUP(C28,'[1]Allocation '!C$1:D$65536,2,0)</f>
        <v>92</v>
      </c>
      <c r="E28" s="24">
        <f>VLOOKUP(C28,[1]Actuals!B$1:C$65536,2,0)</f>
        <v>96</v>
      </c>
      <c r="F28" s="24">
        <f t="shared" si="24"/>
        <v>4.3478260869565215</v>
      </c>
      <c r="G28" s="24">
        <f>VLOOKUP(C28,'[1]Allocation '!C$1:E$65536,3,0)</f>
        <v>87</v>
      </c>
      <c r="H28" s="24">
        <f>VLOOKUP(C28,[1]Actuals!B$1:D$65536,3,0)</f>
        <v>90</v>
      </c>
      <c r="I28" s="24">
        <f t="shared" si="25"/>
        <v>3.4482758620689653</v>
      </c>
      <c r="J28" s="24">
        <f>VLOOKUP(C28,'[1]Allocation '!C$1:F$65536,4,0)</f>
        <v>84.333333333333329</v>
      </c>
      <c r="K28" s="24">
        <f>VLOOKUP(C28,[1]Actuals!B$1:E$65536,4,0)</f>
        <v>87</v>
      </c>
      <c r="L28" s="24">
        <f t="shared" si="26"/>
        <v>3.1620553359683856</v>
      </c>
      <c r="M28" s="24">
        <f>VLOOKUP(C28,'[1]Allocation '!C$1:G$65536,5,0)</f>
        <v>81.333333333333329</v>
      </c>
      <c r="N28" s="24">
        <f>VLOOKUP(C28,[1]Actuals!B$1:F$65536,5,0)</f>
        <v>85</v>
      </c>
      <c r="O28" s="24">
        <f t="shared" si="27"/>
        <v>4.5081967213114815</v>
      </c>
      <c r="P28" s="24">
        <f>VLOOKUP(C28,'[1]Allocation '!C$1:H$65536,6,0)</f>
        <v>78.333333333333329</v>
      </c>
      <c r="Q28" s="24">
        <f>VLOOKUP(C28,[1]Actuals!B$1:G$65536,6,0)</f>
        <v>82</v>
      </c>
      <c r="R28" s="24">
        <f t="shared" si="28"/>
        <v>4.6808510638297935</v>
      </c>
      <c r="S28" s="24">
        <f>VLOOKUP(C28,'[1]Allocation '!C$1:I$65536,7,0)</f>
        <v>79.333333333333329</v>
      </c>
      <c r="T28" s="24">
        <f>VLOOKUP(C28,[1]Actuals!B$1:H$65536,7,0)</f>
        <v>84</v>
      </c>
      <c r="U28" s="24">
        <f t="shared" si="29"/>
        <v>5.8823529411764763</v>
      </c>
      <c r="V28" s="25">
        <f>VLOOKUP(C28,'[1]Allocation '!C$1:J$65536,8,0)</f>
        <v>83.333333333333329</v>
      </c>
      <c r="W28" s="24">
        <f>VLOOKUP(C28,[1]Actuals!B$1:I$65536,8,0)</f>
        <v>85</v>
      </c>
      <c r="X28" s="24">
        <f t="shared" si="30"/>
        <v>2.0000000000000058</v>
      </c>
      <c r="Y28" s="24">
        <f>VLOOKUP(C28,'[1]Allocation '!C$1:K$65536,9,0)</f>
        <v>87</v>
      </c>
      <c r="Z28" s="24">
        <f>VLOOKUP(C28,[1]Actuals!B$1:J$65536,9,0)</f>
        <v>91</v>
      </c>
      <c r="AA28" s="24">
        <f t="shared" si="31"/>
        <v>4.5977011494252871</v>
      </c>
      <c r="AB28" s="24">
        <f>VLOOKUP(C28,'[1]Allocation '!C$1:L$65536,10,0)</f>
        <v>90.666666666666671</v>
      </c>
      <c r="AC28" s="24">
        <f>VLOOKUP(C28,[1]Actuals!B$1:K$65536,10,0)</f>
        <v>93</v>
      </c>
      <c r="AD28" s="24">
        <f t="shared" si="32"/>
        <v>2.5735294117647007</v>
      </c>
      <c r="AE28" s="24">
        <f>VLOOKUP(C28,'[1]Allocation '!C$1:M$65536,11,0)</f>
        <v>93.666666666666671</v>
      </c>
      <c r="AF28" s="24">
        <f>VLOOKUP(C28,[1]Actuals!B$1:L$65536,11,0)</f>
        <v>94</v>
      </c>
      <c r="AG28" s="24">
        <f t="shared" si="33"/>
        <v>0.35587188612099135</v>
      </c>
      <c r="AH28" s="24">
        <f>VLOOKUP(C28,'[1]Allocation '!C$1:N$65536,12,0)</f>
        <v>98.333333333333329</v>
      </c>
      <c r="AI28" s="24">
        <f>VLOOKUP(C28,[1]Actuals!B$1:M$65536,12,0)</f>
        <v>100</v>
      </c>
      <c r="AJ28" s="24">
        <f t="shared" si="34"/>
        <v>1.6949152542372929</v>
      </c>
      <c r="AK28" s="24">
        <f>VLOOKUP(C28,'[1]Allocation '!C$1:O$65536,13,0)</f>
        <v>100.66666666666667</v>
      </c>
      <c r="AL28" s="24">
        <f>VLOOKUP(C28,[1]Actuals!B$1:N$65536,13,0)</f>
        <v>100</v>
      </c>
      <c r="AM28" s="24">
        <f t="shared" si="35"/>
        <v>-0.66225165562914379</v>
      </c>
      <c r="AN28" s="24">
        <f>VLOOKUP(C28,'[1]Allocation '!C$1:P$65536,14,0)</f>
        <v>101</v>
      </c>
      <c r="AO28" s="24">
        <f>VLOOKUP(C28,[1]Actuals!B$1:O$65536,14,0)</f>
        <v>100</v>
      </c>
      <c r="AP28" s="24">
        <f t="shared" si="36"/>
        <v>-0.99009900990099009</v>
      </c>
      <c r="AQ28" s="24">
        <f>VLOOKUP(C28,'[1]Allocation '!C$1:Q$65536,15,0)</f>
        <v>104.33333333333333</v>
      </c>
      <c r="AR28" s="24">
        <f>VLOOKUP(C28,[1]Actuals!B$1:P$65536,15,0)</f>
        <v>92</v>
      </c>
      <c r="AS28" s="24">
        <f t="shared" si="37"/>
        <v>-11.821086261980826</v>
      </c>
      <c r="AT28" s="24">
        <f>VLOOKUP(C28,'[1]Allocation '!C$1:R$65536,16,0)</f>
        <v>101</v>
      </c>
      <c r="AU28" s="24">
        <f>VLOOKUP(C28,[1]Actuals!B$1:Q$65536,16,0)</f>
        <v>88</v>
      </c>
      <c r="AV28" s="24">
        <f t="shared" si="38"/>
        <v>-12.871287128712872</v>
      </c>
      <c r="AW28" s="24">
        <f>VLOOKUP(C28,'[1]Allocation '!C$1:S$65536,17,0)</f>
        <v>99</v>
      </c>
      <c r="AX28" s="24">
        <f>VLOOKUP(C28,[1]Actuals!B$1:R$65536,17,0)</f>
        <v>97</v>
      </c>
      <c r="AY28" s="24">
        <f t="shared" si="39"/>
        <v>-2.0202020202020203</v>
      </c>
      <c r="AZ28" s="24">
        <f>VLOOKUP('[2]24042024'!C28,'[1]Allocation '!C$1:T$65536,18,0)</f>
        <v>95.666666666666671</v>
      </c>
      <c r="BA28" s="24">
        <f>VLOOKUP(C28,[1]Actuals!B$1:S$65536,18,0)</f>
        <v>93</v>
      </c>
      <c r="BB28" s="24">
        <f t="shared" si="40"/>
        <v>-2.787456445993036</v>
      </c>
      <c r="BC28" s="24">
        <f>VLOOKUP(C28,'[1]Allocation '!C$1:U$65536,19,0)</f>
        <v>98.666666666666671</v>
      </c>
      <c r="BD28" s="24">
        <f>VLOOKUP(C28,[1]Actuals!B$1:T$65536,19,0)</f>
        <v>103</v>
      </c>
      <c r="BE28" s="24">
        <f t="shared" si="41"/>
        <v>4.3918918918918868</v>
      </c>
      <c r="BF28" s="24">
        <f>VLOOKUP(C28,'[1]Allocation '!C$1:V$65536,20,0)</f>
        <v>104.33333333333333</v>
      </c>
      <c r="BG28" s="24">
        <f>VLOOKUP(C28,[1]Actuals!B$1:U$65536,20,0)</f>
        <v>102</v>
      </c>
      <c r="BH28" s="24">
        <f t="shared" si="42"/>
        <v>-2.2364217252396119</v>
      </c>
      <c r="BI28" s="24">
        <f>VLOOKUP(C28,'[1]Allocation '!C$1:W$65536,21,0)</f>
        <v>107.66666666666667</v>
      </c>
      <c r="BJ28" s="24">
        <f>VLOOKUP(C28,[1]Actuals!B$1:V$65536,21,0)</f>
        <v>116</v>
      </c>
      <c r="BK28" s="24">
        <f t="shared" si="43"/>
        <v>7.7399380804953513</v>
      </c>
      <c r="BL28" s="24">
        <f>VLOOKUP(C28,'[1]Allocation '!C$1:X$65536,22,0)</f>
        <v>107.33333333333333</v>
      </c>
      <c r="BM28" s="24">
        <f>VLOOKUP(C28,[1]Actuals!B$1:W$65536,22,0)</f>
        <v>112</v>
      </c>
      <c r="BN28" s="24">
        <f t="shared" si="44"/>
        <v>4.3478260869565268</v>
      </c>
      <c r="BO28" s="24">
        <f>VLOOKUP(C28,'[1]Allocation '!C$1:Y$65536,23,0)</f>
        <v>106.66666666666667</v>
      </c>
      <c r="BP28" s="24">
        <f>VLOOKUP(C28,[1]Actuals!B$1:X$65536,23,0)</f>
        <v>112</v>
      </c>
      <c r="BQ28" s="24">
        <f t="shared" si="45"/>
        <v>4.9999999999999956</v>
      </c>
      <c r="BR28" s="24">
        <f>VLOOKUP(C28,'[1]Allocation '!C$1:Z$65536,24,0)</f>
        <v>103.33333333333333</v>
      </c>
      <c r="BS28" s="24">
        <f>VLOOKUP(C28,[1]Actuals!B$1:Y$65536,24,0)</f>
        <v>105</v>
      </c>
      <c r="BT28" s="24">
        <f t="shared" si="46"/>
        <v>1.6129032258064564</v>
      </c>
      <c r="BU28" s="24">
        <f>VLOOKUP(C28,'[1]Allocation '!C$1:AA$65536,25,0)</f>
        <v>101</v>
      </c>
      <c r="BV28" s="24">
        <f>VLOOKUP(C28,[1]Actuals!B$1:Z$65536,25,0)</f>
        <v>103</v>
      </c>
      <c r="BW28" s="24">
        <f t="shared" si="47"/>
        <v>1.9801980198019802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f>VLOOKUP(C29,'[1]Allocation '!C$1:D$65536,2,0)</f>
        <v>45.666666666666664</v>
      </c>
      <c r="E29" s="24">
        <f>VLOOKUP(C29,[1]Actuals!B$1:C$65536,2,0)</f>
        <v>54</v>
      </c>
      <c r="F29" s="24">
        <f t="shared" si="24"/>
        <v>18.248175182481756</v>
      </c>
      <c r="G29" s="24">
        <f>VLOOKUP(C29,'[1]Allocation '!C$1:E$65536,3,0)</f>
        <v>45.333333333333336</v>
      </c>
      <c r="H29" s="24">
        <f>VLOOKUP(C29,[1]Actuals!B$1:D$65536,3,0)</f>
        <v>57</v>
      </c>
      <c r="I29" s="24">
        <f t="shared" si="25"/>
        <v>25.735294117647051</v>
      </c>
      <c r="J29" s="24">
        <f>VLOOKUP(C29,'[1]Allocation '!C$1:F$65536,4,0)</f>
        <v>45</v>
      </c>
      <c r="K29" s="24">
        <f>VLOOKUP(C29,[1]Actuals!B$1:E$65536,4,0)</f>
        <v>54</v>
      </c>
      <c r="L29" s="24">
        <f t="shared" si="26"/>
        <v>20</v>
      </c>
      <c r="M29" s="24">
        <f>VLOOKUP(C29,'[1]Allocation '!C$1:G$65536,5,0)</f>
        <v>45</v>
      </c>
      <c r="N29" s="24">
        <f>VLOOKUP(C29,[1]Actuals!B$1:F$65536,5,0)</f>
        <v>51</v>
      </c>
      <c r="O29" s="24">
        <f t="shared" si="27"/>
        <v>13.333333333333334</v>
      </c>
      <c r="P29" s="24">
        <f>VLOOKUP(C29,'[1]Allocation '!C$1:H$65536,6,0)</f>
        <v>44.333333333333336</v>
      </c>
      <c r="Q29" s="24">
        <f>VLOOKUP(C29,[1]Actuals!B$1:G$65536,6,0)</f>
        <v>52</v>
      </c>
      <c r="R29" s="24">
        <f t="shared" si="28"/>
        <v>17.29323308270676</v>
      </c>
      <c r="S29" s="24">
        <f>VLOOKUP(C29,'[1]Allocation '!C$1:I$65536,7,0)</f>
        <v>44</v>
      </c>
      <c r="T29" s="24">
        <f>VLOOKUP(C29,[1]Actuals!B$1:H$65536,7,0)</f>
        <v>51</v>
      </c>
      <c r="U29" s="24">
        <f t="shared" si="29"/>
        <v>15.909090909090908</v>
      </c>
      <c r="V29" s="25">
        <f>VLOOKUP(C29,'[1]Allocation '!C$1:J$65536,8,0)</f>
        <v>48.666666666666664</v>
      </c>
      <c r="W29" s="24">
        <f>VLOOKUP(C29,[1]Actuals!B$1:I$65536,8,0)</f>
        <v>54</v>
      </c>
      <c r="X29" s="24">
        <f t="shared" si="30"/>
        <v>10.958904109589046</v>
      </c>
      <c r="Y29" s="24">
        <f>VLOOKUP(C29,'[1]Allocation '!C$1:K$65536,9,0)</f>
        <v>53.333333333333336</v>
      </c>
      <c r="Z29" s="24">
        <f>VLOOKUP(C29,[1]Actuals!B$1:J$65536,9,0)</f>
        <v>61</v>
      </c>
      <c r="AA29" s="24">
        <f t="shared" si="31"/>
        <v>14.374999999999996</v>
      </c>
      <c r="AB29" s="24">
        <f>VLOOKUP(C29,'[1]Allocation '!C$1:L$65536,10,0)</f>
        <v>55</v>
      </c>
      <c r="AC29" s="24">
        <f>VLOOKUP(C29,[1]Actuals!B$1:K$65536,10,0)</f>
        <v>60</v>
      </c>
      <c r="AD29" s="24">
        <f t="shared" si="32"/>
        <v>9.0909090909090917</v>
      </c>
      <c r="AE29" s="24">
        <f>VLOOKUP(C29,'[1]Allocation '!C$1:M$65536,11,0)</f>
        <v>57</v>
      </c>
      <c r="AF29" s="24">
        <f>VLOOKUP(C29,[1]Actuals!B$1:L$65536,11,0)</f>
        <v>64</v>
      </c>
      <c r="AG29" s="24">
        <f t="shared" si="33"/>
        <v>12.280701754385964</v>
      </c>
      <c r="AH29" s="24">
        <f>VLOOKUP(C29,'[1]Allocation '!C$1:N$65536,12,0)</f>
        <v>64</v>
      </c>
      <c r="AI29" s="24">
        <f>VLOOKUP(C29,[1]Actuals!B$1:M$65536,12,0)</f>
        <v>71</v>
      </c>
      <c r="AJ29" s="24">
        <f t="shared" si="34"/>
        <v>10.9375</v>
      </c>
      <c r="AK29" s="24">
        <f>VLOOKUP(C29,'[1]Allocation '!C$1:O$65536,13,0)</f>
        <v>66.666666666666671</v>
      </c>
      <c r="AL29" s="24">
        <f>VLOOKUP(C29,[1]Actuals!B$1:N$65536,13,0)</f>
        <v>74</v>
      </c>
      <c r="AM29" s="24">
        <f t="shared" si="35"/>
        <v>10.999999999999991</v>
      </c>
      <c r="AN29" s="24">
        <f>VLOOKUP(C29,'[1]Allocation '!C$1:P$65536,14,0)</f>
        <v>62.333333333333329</v>
      </c>
      <c r="AO29" s="24">
        <f>VLOOKUP(C29,[1]Actuals!B$1:O$65536,14,0)</f>
        <v>67</v>
      </c>
      <c r="AP29" s="24">
        <f t="shared" si="36"/>
        <v>7.4866310160427885</v>
      </c>
      <c r="AQ29" s="24">
        <f>VLOOKUP(C29,'[1]Allocation '!C$1:Q$65536,15,0)</f>
        <v>58.666666666666664</v>
      </c>
      <c r="AR29" s="24">
        <f>VLOOKUP(C29,[1]Actuals!B$1:P$65536,15,0)</f>
        <v>63</v>
      </c>
      <c r="AS29" s="24">
        <f t="shared" si="37"/>
        <v>7.3863636363636411</v>
      </c>
      <c r="AT29" s="24">
        <f>VLOOKUP(C29,'[1]Allocation '!C$1:R$65536,16,0)</f>
        <v>57</v>
      </c>
      <c r="AU29" s="24">
        <f>VLOOKUP(C29,[1]Actuals!B$1:Q$65536,16,0)</f>
        <v>57</v>
      </c>
      <c r="AV29" s="24">
        <f t="shared" si="38"/>
        <v>0</v>
      </c>
      <c r="AW29" s="24">
        <f>VLOOKUP(C29,'[1]Allocation '!C$1:S$65536,17,0)</f>
        <v>52</v>
      </c>
      <c r="AX29" s="24">
        <f>VLOOKUP(C29,[1]Actuals!B$1:R$65536,17,0)</f>
        <v>58</v>
      </c>
      <c r="AY29" s="24">
        <f t="shared" si="39"/>
        <v>11.538461538461538</v>
      </c>
      <c r="AZ29" s="24">
        <f>VLOOKUP('[2]24042024'!C29,'[1]Allocation '!C$1:T$65536,18,0)</f>
        <v>48.666666666666664</v>
      </c>
      <c r="BA29" s="24">
        <f>VLOOKUP(C29,[1]Actuals!B$1:S$65536,18,0)</f>
        <v>64</v>
      </c>
      <c r="BB29" s="24">
        <f t="shared" si="40"/>
        <v>31.506849315068497</v>
      </c>
      <c r="BC29" s="24">
        <f>VLOOKUP(C29,'[1]Allocation '!C$1:U$65536,19,0)</f>
        <v>58</v>
      </c>
      <c r="BD29" s="24">
        <f>VLOOKUP(C29,[1]Actuals!B$1:T$65536,19,0)</f>
        <v>68</v>
      </c>
      <c r="BE29" s="24">
        <f t="shared" si="41"/>
        <v>17.241379310344829</v>
      </c>
      <c r="BF29" s="24">
        <f>VLOOKUP(C29,'[1]Allocation '!C$1:V$65536,20,0)</f>
        <v>52</v>
      </c>
      <c r="BG29" s="24">
        <f>VLOOKUP(C29,[1]Actuals!B$1:U$65536,20,0)</f>
        <v>64</v>
      </c>
      <c r="BH29" s="24">
        <f t="shared" si="42"/>
        <v>23.076923076923077</v>
      </c>
      <c r="BI29" s="24">
        <f>VLOOKUP(C29,'[1]Allocation '!C$1:W$65536,21,0)</f>
        <v>54.666666666666664</v>
      </c>
      <c r="BJ29" s="24">
        <f>VLOOKUP(C29,[1]Actuals!B$1:V$65536,21,0)</f>
        <v>62</v>
      </c>
      <c r="BK29" s="24">
        <f t="shared" si="43"/>
        <v>13.414634146341466</v>
      </c>
      <c r="BL29" s="24">
        <f>VLOOKUP(C29,'[1]Allocation '!C$1:X$65536,22,0)</f>
        <v>51.666666666666664</v>
      </c>
      <c r="BM29" s="24">
        <f>VLOOKUP(C29,[1]Actuals!B$1:W$65536,22,0)</f>
        <v>57</v>
      </c>
      <c r="BN29" s="24">
        <f t="shared" si="44"/>
        <v>10.322580645161295</v>
      </c>
      <c r="BO29" s="24">
        <f>VLOOKUP(C29,'[1]Allocation '!C$1:Y$65536,23,0)</f>
        <v>51</v>
      </c>
      <c r="BP29" s="24">
        <f>VLOOKUP(C29,[1]Actuals!B$1:X$65536,23,0)</f>
        <v>58</v>
      </c>
      <c r="BQ29" s="24">
        <f t="shared" si="45"/>
        <v>13.725490196078432</v>
      </c>
      <c r="BR29" s="24">
        <f>VLOOKUP(C29,'[1]Allocation '!C$1:Z$65536,24,0)</f>
        <v>51.666666666666664</v>
      </c>
      <c r="BS29" s="24">
        <f>VLOOKUP(C29,[1]Actuals!B$1:Y$65536,24,0)</f>
        <v>55</v>
      </c>
      <c r="BT29" s="24">
        <f t="shared" si="46"/>
        <v>6.4516129032258114</v>
      </c>
      <c r="BU29" s="24">
        <f>VLOOKUP(C29,'[1]Allocation '!C$1:AA$65536,25,0)</f>
        <v>51.333333333333336</v>
      </c>
      <c r="BV29" s="24">
        <f>VLOOKUP(C29,[1]Actuals!B$1:Z$65536,25,0)</f>
        <v>55</v>
      </c>
      <c r="BW29" s="24">
        <f t="shared" si="47"/>
        <v>7.1428571428571379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f>VLOOKUP(C30,'[1]Allocation '!C$1:D$65536,2,0)</f>
        <v>89.666666666666671</v>
      </c>
      <c r="E30" s="24">
        <f>VLOOKUP(C30,[1]Actuals!B$1:C$65536,2,0)</f>
        <v>95</v>
      </c>
      <c r="F30" s="24">
        <f t="shared" si="24"/>
        <v>5.9479553903345668</v>
      </c>
      <c r="G30" s="24">
        <f>VLOOKUP(C30,'[1]Allocation '!C$1:E$65536,3,0)</f>
        <v>83</v>
      </c>
      <c r="H30" s="24">
        <f>VLOOKUP(C30,[1]Actuals!B$1:D$65536,3,0)</f>
        <v>88</v>
      </c>
      <c r="I30" s="24">
        <f t="shared" si="25"/>
        <v>6.024096385542169</v>
      </c>
      <c r="J30" s="24">
        <f>VLOOKUP(C30,'[1]Allocation '!C$1:F$65536,4,0)</f>
        <v>79.666666666666671</v>
      </c>
      <c r="K30" s="24">
        <f>VLOOKUP(C30,[1]Actuals!B$1:E$65536,4,0)</f>
        <v>84</v>
      </c>
      <c r="L30" s="24">
        <f t="shared" si="26"/>
        <v>5.4393305439330488</v>
      </c>
      <c r="M30" s="24">
        <f>VLOOKUP(C30,'[1]Allocation '!C$1:G$65536,5,0)</f>
        <v>76.333333333333329</v>
      </c>
      <c r="N30" s="24">
        <f>VLOOKUP(C30,[1]Actuals!B$1:F$65536,5,0)</f>
        <v>82</v>
      </c>
      <c r="O30" s="24">
        <f t="shared" si="27"/>
        <v>7.4235807860262071</v>
      </c>
      <c r="P30" s="24">
        <f>VLOOKUP(C30,'[1]Allocation '!C$1:H$65536,6,0)</f>
        <v>74.666666666666671</v>
      </c>
      <c r="Q30" s="24">
        <f>VLOOKUP(C30,[1]Actuals!B$1:G$65536,6,0)</f>
        <v>80</v>
      </c>
      <c r="R30" s="24">
        <f t="shared" si="28"/>
        <v>7.1428571428571352</v>
      </c>
      <c r="S30" s="24">
        <f>VLOOKUP(C30,'[1]Allocation '!C$1:I$65536,7,0)</f>
        <v>76.333333333333329</v>
      </c>
      <c r="T30" s="24">
        <f>VLOOKUP(C30,[1]Actuals!B$1:H$65536,7,0)</f>
        <v>82</v>
      </c>
      <c r="U30" s="24">
        <f t="shared" si="29"/>
        <v>7.4235807860262071</v>
      </c>
      <c r="V30" s="25">
        <f>VLOOKUP(C30,'[1]Allocation '!C$1:J$65536,8,0)</f>
        <v>83.666666666666671</v>
      </c>
      <c r="W30" s="24">
        <f>VLOOKUP(C30,[1]Actuals!B$1:I$65536,8,0)</f>
        <v>87</v>
      </c>
      <c r="X30" s="24">
        <f t="shared" si="30"/>
        <v>3.9840637450199146</v>
      </c>
      <c r="Y30" s="24">
        <f>VLOOKUP(C30,'[1]Allocation '!C$1:K$65536,9,0)</f>
        <v>94.666666666666671</v>
      </c>
      <c r="Z30" s="24">
        <f>VLOOKUP(C30,[1]Actuals!B$1:J$65536,9,0)</f>
        <v>99</v>
      </c>
      <c r="AA30" s="24">
        <f t="shared" si="31"/>
        <v>4.5774647887323887</v>
      </c>
      <c r="AB30" s="24">
        <f>VLOOKUP(C30,'[1]Allocation '!C$1:L$65536,10,0)</f>
        <v>101.66666666666667</v>
      </c>
      <c r="AC30" s="24">
        <f>VLOOKUP(C30,[1]Actuals!B$1:K$65536,10,0)</f>
        <v>106</v>
      </c>
      <c r="AD30" s="24">
        <f t="shared" si="32"/>
        <v>4.2622950819672081</v>
      </c>
      <c r="AE30" s="24">
        <f>VLOOKUP(C30,'[1]Allocation '!C$1:M$65536,11,0)</f>
        <v>107.66666666666667</v>
      </c>
      <c r="AF30" s="24">
        <f>VLOOKUP(C30,[1]Actuals!B$1:L$65536,11,0)</f>
        <v>107</v>
      </c>
      <c r="AG30" s="24">
        <f t="shared" si="33"/>
        <v>-0.61919504643963286</v>
      </c>
      <c r="AH30" s="24">
        <f>VLOOKUP(C30,'[1]Allocation '!C$1:N$65536,12,0)</f>
        <v>111</v>
      </c>
      <c r="AI30" s="24">
        <f>VLOOKUP(C30,[1]Actuals!B$1:M$65536,12,0)</f>
        <v>114</v>
      </c>
      <c r="AJ30" s="24">
        <f t="shared" si="34"/>
        <v>2.7027027027027026</v>
      </c>
      <c r="AK30" s="24">
        <f>VLOOKUP(C30,'[1]Allocation '!C$1:O$65536,13,0)</f>
        <v>113.66666666666667</v>
      </c>
      <c r="AL30" s="24">
        <f>VLOOKUP(C30,[1]Actuals!B$1:N$65536,13,0)</f>
        <v>117</v>
      </c>
      <c r="AM30" s="24">
        <f t="shared" si="35"/>
        <v>2.9325513196480895</v>
      </c>
      <c r="AN30" s="24">
        <f>VLOOKUP(C30,'[1]Allocation '!C$1:P$65536,14,0)</f>
        <v>113</v>
      </c>
      <c r="AO30" s="24">
        <f>VLOOKUP(C30,[1]Actuals!B$1:O$65536,14,0)</f>
        <v>116</v>
      </c>
      <c r="AP30" s="24">
        <f t="shared" si="36"/>
        <v>2.6548672566371683</v>
      </c>
      <c r="AQ30" s="24">
        <f>VLOOKUP(C30,'[1]Allocation '!C$1:Q$65536,15,0)</f>
        <v>113</v>
      </c>
      <c r="AR30" s="24">
        <f>VLOOKUP(C30,[1]Actuals!B$1:P$65536,15,0)</f>
        <v>112</v>
      </c>
      <c r="AS30" s="24">
        <f t="shared" si="37"/>
        <v>-0.88495575221238942</v>
      </c>
      <c r="AT30" s="24">
        <f>VLOOKUP(C30,'[1]Allocation '!C$1:R$65536,16,0)</f>
        <v>106</v>
      </c>
      <c r="AU30" s="24">
        <f>VLOOKUP(C30,[1]Actuals!B$1:Q$65536,16,0)</f>
        <v>114</v>
      </c>
      <c r="AV30" s="24">
        <f t="shared" si="38"/>
        <v>7.5471698113207548</v>
      </c>
      <c r="AW30" s="24">
        <f>VLOOKUP(C30,'[1]Allocation '!C$1:S$65536,17,0)</f>
        <v>110.33333333333333</v>
      </c>
      <c r="AX30" s="24">
        <f>VLOOKUP(C30,[1]Actuals!B$1:R$65536,17,0)</f>
        <v>114</v>
      </c>
      <c r="AY30" s="24">
        <f t="shared" si="39"/>
        <v>3.3232628398791584</v>
      </c>
      <c r="AZ30" s="24">
        <f>VLOOKUP('[2]24042024'!C30,'[1]Allocation '!C$1:T$65536,18,0)</f>
        <v>108.66666666666667</v>
      </c>
      <c r="BA30" s="24">
        <f>VLOOKUP(C30,[1]Actuals!B$1:S$65536,18,0)</f>
        <v>115</v>
      </c>
      <c r="BB30" s="24">
        <f t="shared" si="40"/>
        <v>5.8282208588957012</v>
      </c>
      <c r="BC30" s="24">
        <f>VLOOKUP(C30,'[1]Allocation '!C$1:U$65536,19,0)</f>
        <v>106.33333333333333</v>
      </c>
      <c r="BD30" s="24">
        <f>VLOOKUP(C30,[1]Actuals!B$1:T$65536,19,0)</f>
        <v>111</v>
      </c>
      <c r="BE30" s="24">
        <f t="shared" si="41"/>
        <v>4.3887147335423249</v>
      </c>
      <c r="BF30" s="24">
        <f>VLOOKUP(C30,'[1]Allocation '!C$1:V$65536,20,0)</f>
        <v>110.66666666666667</v>
      </c>
      <c r="BG30" s="24">
        <f>VLOOKUP(C30,[1]Actuals!B$1:U$65536,20,0)</f>
        <v>111</v>
      </c>
      <c r="BH30" s="24">
        <f t="shared" si="42"/>
        <v>0.30120481927710413</v>
      </c>
      <c r="BI30" s="24">
        <f>VLOOKUP(C30,'[1]Allocation '!C$1:W$65536,21,0)</f>
        <v>115</v>
      </c>
      <c r="BJ30" s="24">
        <f>VLOOKUP(C30,[1]Actuals!B$1:V$65536,21,0)</f>
        <v>121</v>
      </c>
      <c r="BK30" s="24">
        <f t="shared" si="43"/>
        <v>5.2173913043478262</v>
      </c>
      <c r="BL30" s="24">
        <f>VLOOKUP(C30,'[1]Allocation '!C$1:X$65536,22,0)</f>
        <v>112.66666666666667</v>
      </c>
      <c r="BM30" s="24">
        <f>VLOOKUP(C30,[1]Actuals!B$1:W$65536,22,0)</f>
        <v>119</v>
      </c>
      <c r="BN30" s="24">
        <f t="shared" si="44"/>
        <v>5.6213017751479244</v>
      </c>
      <c r="BO30" s="24">
        <f>VLOOKUP(C30,'[1]Allocation '!C$1:Y$65536,23,0)</f>
        <v>109.66666666666667</v>
      </c>
      <c r="BP30" s="24">
        <f>VLOOKUP(C30,[1]Actuals!B$1:X$65536,23,0)</f>
        <v>117</v>
      </c>
      <c r="BQ30" s="24">
        <f t="shared" si="45"/>
        <v>6.6869300911854062</v>
      </c>
      <c r="BR30" s="24">
        <f>VLOOKUP(C30,'[1]Allocation '!C$1:Z$65536,24,0)</f>
        <v>104</v>
      </c>
      <c r="BS30" s="24">
        <f>VLOOKUP(C30,[1]Actuals!B$1:Y$65536,24,0)</f>
        <v>111</v>
      </c>
      <c r="BT30" s="24">
        <f t="shared" si="46"/>
        <v>6.7307692307692308</v>
      </c>
      <c r="BU30" s="24">
        <f>VLOOKUP(C30,'[1]Allocation '!C$1:AA$65536,25,0)</f>
        <v>97</v>
      </c>
      <c r="BV30" s="24">
        <f>VLOOKUP(C30,[1]Actuals!B$1:Z$65536,25,0)</f>
        <v>103</v>
      </c>
      <c r="BW30" s="24">
        <f t="shared" si="47"/>
        <v>6.1855670103092786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f>VLOOKUP(C31,'[1]Allocation '!C$1:D$65536,2,0)</f>
        <v>61.826666666666668</v>
      </c>
      <c r="E31" s="24">
        <f>VLOOKUP(C31,[1]Actuals!B$1:C$65536,2,0)</f>
        <v>87</v>
      </c>
      <c r="F31" s="24">
        <f t="shared" si="24"/>
        <v>40.715980159585932</v>
      </c>
      <c r="G31" s="24">
        <f>VLOOKUP(C31,'[1]Allocation '!C$1:E$65536,3,0)</f>
        <v>59.986666666666665</v>
      </c>
      <c r="H31" s="24">
        <f>VLOOKUP(C31,[1]Actuals!B$1:D$65536,3,0)</f>
        <v>83.39</v>
      </c>
      <c r="I31" s="24">
        <f t="shared" si="25"/>
        <v>39.014225383418541</v>
      </c>
      <c r="J31" s="24">
        <f>VLOOKUP(C31,'[1]Allocation '!C$1:F$65536,4,0)</f>
        <v>57.9</v>
      </c>
      <c r="K31" s="24">
        <f>VLOOKUP(C31,[1]Actuals!B$1:E$65536,4,0)</f>
        <v>80.89</v>
      </c>
      <c r="L31" s="24">
        <f t="shared" si="26"/>
        <v>39.70639032815199</v>
      </c>
      <c r="M31" s="24">
        <f>VLOOKUP(C31,'[1]Allocation '!C$1:G$65536,5,0)</f>
        <v>56.713333333333331</v>
      </c>
      <c r="N31" s="24">
        <f>VLOOKUP(C31,[1]Actuals!B$1:F$65536,5,0)</f>
        <v>78.88</v>
      </c>
      <c r="O31" s="24">
        <f t="shared" si="27"/>
        <v>39.085459033736917</v>
      </c>
      <c r="P31" s="24">
        <f>VLOOKUP(C31,'[1]Allocation '!C$1:H$65536,6,0)</f>
        <v>55.743333333333339</v>
      </c>
      <c r="Q31" s="24">
        <f>VLOOKUP(C31,[1]Actuals!B$1:G$65536,6,0)</f>
        <v>77.5</v>
      </c>
      <c r="R31" s="24">
        <f t="shared" si="28"/>
        <v>39.030078335226918</v>
      </c>
      <c r="S31" s="24">
        <f>VLOOKUP(C31,'[1]Allocation '!C$1:I$65536,7,0)</f>
        <v>55.419999999999995</v>
      </c>
      <c r="T31" s="24">
        <f>VLOOKUP(C31,[1]Actuals!B$1:H$65536,7,0)</f>
        <v>77.599999999999994</v>
      </c>
      <c r="U31" s="24">
        <f t="shared" si="29"/>
        <v>40.021652832912309</v>
      </c>
      <c r="V31" s="25">
        <f>VLOOKUP(C31,'[1]Allocation '!C$1:J$65536,8,0)</f>
        <v>57.79</v>
      </c>
      <c r="W31" s="24">
        <f>VLOOKUP(C31,[1]Actuals!B$1:I$65536,8,0)</f>
        <v>83</v>
      </c>
      <c r="X31" s="24">
        <f t="shared" si="30"/>
        <v>43.623464267174256</v>
      </c>
      <c r="Y31" s="24">
        <f>VLOOKUP(C31,'[1]Allocation '!C$1:K$65536,9,0)</f>
        <v>63.14</v>
      </c>
      <c r="Z31" s="24">
        <f>VLOOKUP(C31,[1]Actuals!B$1:J$65536,9,0)</f>
        <v>97</v>
      </c>
      <c r="AA31" s="24">
        <f t="shared" si="31"/>
        <v>53.626860943934119</v>
      </c>
      <c r="AB31" s="24">
        <f>VLOOKUP(C31,'[1]Allocation '!C$1:L$65536,10,0)</f>
        <v>68.69</v>
      </c>
      <c r="AC31" s="24">
        <f>VLOOKUP(C31,[1]Actuals!B$1:K$65536,10,0)</f>
        <v>116</v>
      </c>
      <c r="AD31" s="24">
        <f t="shared" si="32"/>
        <v>68.874654243703603</v>
      </c>
      <c r="AE31" s="24">
        <f>VLOOKUP(C31,'[1]Allocation '!C$1:M$65536,11,0)</f>
        <v>73.896666666666661</v>
      </c>
      <c r="AF31" s="24">
        <f>VLOOKUP(C31,[1]Actuals!B$1:L$65536,11,0)</f>
        <v>124</v>
      </c>
      <c r="AG31" s="24">
        <f t="shared" si="33"/>
        <v>67.801885515810383</v>
      </c>
      <c r="AH31" s="24">
        <f>VLOOKUP(C31,'[1]Allocation '!C$1:N$65536,12,0)</f>
        <v>75.826666666666668</v>
      </c>
      <c r="AI31" s="24">
        <f>VLOOKUP(C31,[1]Actuals!B$1:M$65536,12,0)</f>
        <v>126</v>
      </c>
      <c r="AJ31" s="24">
        <f t="shared" si="34"/>
        <v>66.168454369614906</v>
      </c>
      <c r="AK31" s="24">
        <f>VLOOKUP(C31,'[1]Allocation '!C$1:O$65536,13,0)</f>
        <v>70.429999999999993</v>
      </c>
      <c r="AL31" s="24">
        <f>VLOOKUP(C31,[1]Actuals!B$1:N$65536,13,0)</f>
        <v>126</v>
      </c>
      <c r="AM31" s="24">
        <f t="shared" si="35"/>
        <v>78.901036490132057</v>
      </c>
      <c r="AN31" s="24">
        <f>VLOOKUP(C31,'[1]Allocation '!C$1:P$65536,14,0)</f>
        <v>71.586666666666673</v>
      </c>
      <c r="AO31" s="24">
        <f>VLOOKUP(C31,[1]Actuals!B$1:O$65536,14,0)</f>
        <v>127</v>
      </c>
      <c r="AP31" s="24">
        <f t="shared" si="36"/>
        <v>77.407338424287559</v>
      </c>
      <c r="AQ31" s="24">
        <f>VLOOKUP(C31,'[1]Allocation '!C$1:Q$65536,15,0)</f>
        <v>71.786666666666676</v>
      </c>
      <c r="AR31" s="24">
        <f>VLOOKUP(C31,[1]Actuals!B$1:P$65536,15,0)</f>
        <v>127</v>
      </c>
      <c r="AS31" s="24">
        <f t="shared" si="37"/>
        <v>76.91307578008913</v>
      </c>
      <c r="AT31" s="24">
        <f>VLOOKUP(C31,'[1]Allocation '!C$1:R$65536,16,0)</f>
        <v>58.510000000000005</v>
      </c>
      <c r="AU31" s="24">
        <f>VLOOKUP(C31,[1]Actuals!B$1:Q$65536,16,0)</f>
        <v>126</v>
      </c>
      <c r="AV31" s="24">
        <f t="shared" si="38"/>
        <v>115.34780379422318</v>
      </c>
      <c r="AW31" s="24">
        <f>VLOOKUP(C31,'[1]Allocation '!C$1:S$65536,17,0)</f>
        <v>69.366666666666674</v>
      </c>
      <c r="AX31" s="24">
        <f>VLOOKUP(C31,[1]Actuals!B$1:R$65536,17,0)</f>
        <v>128</v>
      </c>
      <c r="AY31" s="24">
        <f t="shared" si="39"/>
        <v>84.526669870254665</v>
      </c>
      <c r="AZ31" s="24">
        <f>VLOOKUP('[2]24042024'!C31,'[1]Allocation '!C$1:T$65536,18,0)</f>
        <v>71.14</v>
      </c>
      <c r="BA31" s="24">
        <f>VLOOKUP(C31,[1]Actuals!B$1:S$65536,18,0)</f>
        <v>127</v>
      </c>
      <c r="BB31" s="24">
        <f t="shared" si="40"/>
        <v>78.521225752038234</v>
      </c>
      <c r="BC31" s="24">
        <f>VLOOKUP(C31,'[1]Allocation '!C$1:U$65536,19,0)</f>
        <v>70.00333333333333</v>
      </c>
      <c r="BD31" s="24">
        <f>VLOOKUP(C31,[1]Actuals!B$1:T$65536,19,0)</f>
        <v>124</v>
      </c>
      <c r="BE31" s="24">
        <f t="shared" si="41"/>
        <v>77.134422170372858</v>
      </c>
      <c r="BF31" s="24">
        <f>VLOOKUP(C31,'[1]Allocation '!C$1:V$65536,20,0)</f>
        <v>68.219999999999985</v>
      </c>
      <c r="BG31" s="24">
        <f>VLOOKUP(C31,[1]Actuals!B$1:U$65536,20,0)</f>
        <v>118</v>
      </c>
      <c r="BH31" s="24">
        <f t="shared" si="42"/>
        <v>72.969803576663779</v>
      </c>
      <c r="BI31" s="24">
        <f>VLOOKUP(C31,'[1]Allocation '!C$1:W$65536,21,0)</f>
        <v>66.11</v>
      </c>
      <c r="BJ31" s="24">
        <f>VLOOKUP(C31,[1]Actuals!B$1:V$65536,21,0)</f>
        <v>113</v>
      </c>
      <c r="BK31" s="24">
        <f t="shared" si="43"/>
        <v>70.927242474663444</v>
      </c>
      <c r="BL31" s="24">
        <f>VLOOKUP(C31,'[1]Allocation '!C$1:X$65536,22,0)</f>
        <v>62.913333333333341</v>
      </c>
      <c r="BM31" s="24">
        <f>VLOOKUP(C31,[1]Actuals!B$1:W$65536,22,0)</f>
        <v>104</v>
      </c>
      <c r="BN31" s="24">
        <f t="shared" si="44"/>
        <v>65.306771219667255</v>
      </c>
      <c r="BO31" s="24">
        <f>VLOOKUP(C31,'[1]Allocation '!C$1:Y$65536,23,0)</f>
        <v>60.839999999999989</v>
      </c>
      <c r="BP31" s="24">
        <f>VLOOKUP(C31,[1]Actuals!B$1:X$65536,23,0)</f>
        <v>102</v>
      </c>
      <c r="BQ31" s="24">
        <f t="shared" si="45"/>
        <v>67.652859960552306</v>
      </c>
      <c r="BR31" s="24">
        <f>VLOOKUP(C31,'[1]Allocation '!C$1:Z$65536,24,0)</f>
        <v>59.72</v>
      </c>
      <c r="BS31" s="24">
        <f>VLOOKUP(C31,[1]Actuals!B$1:Y$65536,24,0)</f>
        <v>96</v>
      </c>
      <c r="BT31" s="24">
        <f t="shared" si="46"/>
        <v>60.750167448091098</v>
      </c>
      <c r="BU31" s="24">
        <f>VLOOKUP(C31,'[1]Allocation '!C$1:AA$65536,25,0)</f>
        <v>56.95333333333334</v>
      </c>
      <c r="BV31" s="24">
        <f>VLOOKUP(C31,[1]Actuals!B$1:Z$65536,25,0)</f>
        <v>91</v>
      </c>
      <c r="BW31" s="24">
        <f t="shared" si="47"/>
        <v>59.779936790354661</v>
      </c>
      <c r="BX31" s="26"/>
      <c r="BY31" s="26"/>
    </row>
    <row r="32" spans="1:77" ht="30.75" customHeight="1" x14ac:dyDescent="0.25">
      <c r="A32" s="21">
        <v>28</v>
      </c>
      <c r="B32" s="27"/>
      <c r="C32" s="16" t="s">
        <v>36</v>
      </c>
      <c r="D32" s="24">
        <f>VLOOKUP(C32,'[1]Allocation '!C$1:D$65536,2,0)</f>
        <v>53</v>
      </c>
      <c r="E32" s="24">
        <f>VLOOKUP(C32,[1]Actuals!B$1:C$65536,2,0)</f>
        <v>53</v>
      </c>
      <c r="F32" s="24">
        <f>(E32-D32)/D32*100</f>
        <v>0</v>
      </c>
      <c r="G32" s="24">
        <f>VLOOKUP(C32,'[1]Allocation '!C$1:E$65536,3,0)</f>
        <v>48.666666666666664</v>
      </c>
      <c r="H32" s="24">
        <f>VLOOKUP(C32,[1]Actuals!B$1:D$65536,3,0)</f>
        <v>49</v>
      </c>
      <c r="I32" s="24">
        <f>(H32-G32)/G32*100</f>
        <v>0.68493150684932003</v>
      </c>
      <c r="J32" s="24">
        <f>VLOOKUP(C32,'[1]Allocation '!C$1:F$65536,4,0)</f>
        <v>47</v>
      </c>
      <c r="K32" s="24">
        <f>VLOOKUP(C32,[1]Actuals!B$1:E$65536,4,0)</f>
        <v>47</v>
      </c>
      <c r="L32" s="24">
        <f>(K32-J32)/J32*100</f>
        <v>0</v>
      </c>
      <c r="M32" s="24">
        <f>VLOOKUP(C32,'[1]Allocation '!C$1:G$65536,5,0)</f>
        <v>45.666666666666664</v>
      </c>
      <c r="N32" s="24">
        <f>VLOOKUP(C32,[1]Actuals!B$1:F$65536,5,0)</f>
        <v>46</v>
      </c>
      <c r="O32" s="24">
        <f>(N32-M32)/M32*100</f>
        <v>0.72992700729927529</v>
      </c>
      <c r="P32" s="24">
        <f>VLOOKUP(C32,'[1]Allocation '!C$1:H$65536,6,0)</f>
        <v>44.666666666666664</v>
      </c>
      <c r="Q32" s="24">
        <f>VLOOKUP(C32,[1]Actuals!B$1:G$65536,6,0)</f>
        <v>45</v>
      </c>
      <c r="R32" s="24">
        <f>(Q32-P32)/P32*100</f>
        <v>0.74626865671642328</v>
      </c>
      <c r="S32" s="24">
        <f>VLOOKUP(C32,'[1]Allocation '!C$1:I$65536,7,0)</f>
        <v>46.666666666666664</v>
      </c>
      <c r="T32" s="24">
        <f>VLOOKUP(C32,[1]Actuals!B$1:H$65536,7,0)</f>
        <v>50</v>
      </c>
      <c r="U32" s="24">
        <f>(T32-S32)/S32*100</f>
        <v>7.1428571428571477</v>
      </c>
      <c r="V32" s="25">
        <f>VLOOKUP(C32,'[1]Allocation '!C$1:J$65536,8,0)</f>
        <v>52</v>
      </c>
      <c r="W32" s="24">
        <f>VLOOKUP(C32,[1]Actuals!B$1:I$65536,8,0)</f>
        <v>51</v>
      </c>
      <c r="X32" s="24">
        <f>(W32-V32)/V32*100</f>
        <v>-1.9230769230769231</v>
      </c>
      <c r="Y32" s="24">
        <f>VLOOKUP(C32,'[1]Allocation '!C$1:K$65536,9,0)</f>
        <v>57</v>
      </c>
      <c r="Z32" s="24">
        <f>VLOOKUP(C32,[1]Actuals!B$1:J$65536,9,0)</f>
        <v>58</v>
      </c>
      <c r="AA32" s="24">
        <f>(Z32-Y32)/Y32*100</f>
        <v>1.7543859649122806</v>
      </c>
      <c r="AB32" s="24">
        <f>VLOOKUP(C32,'[1]Allocation '!C$1:L$65536,10,0)</f>
        <v>58.666666666666664</v>
      </c>
      <c r="AC32" s="24">
        <f>VLOOKUP(C32,[1]Actuals!B$1:K$65536,10,0)</f>
        <v>62</v>
      </c>
      <c r="AD32" s="24">
        <f>(AC32-AB32)/AB32*100</f>
        <v>5.6818181818181861</v>
      </c>
      <c r="AE32" s="24">
        <f>VLOOKUP(C32,'[1]Allocation '!C$1:M$65536,11,0)</f>
        <v>60.666666666666664</v>
      </c>
      <c r="AF32" s="24">
        <f>VLOOKUP(C32,[1]Actuals!B$1:L$65536,11,0)</f>
        <v>64</v>
      </c>
      <c r="AG32" s="24">
        <f>(AF32-AE32)/AE32*100</f>
        <v>5.494505494505499</v>
      </c>
      <c r="AH32" s="24">
        <f>VLOOKUP(C32,'[1]Allocation '!C$1:N$65536,12,0)</f>
        <v>64.666666666666671</v>
      </c>
      <c r="AI32" s="24">
        <f>VLOOKUP(C32,[1]Actuals!B$1:M$65536,12,0)</f>
        <v>65</v>
      </c>
      <c r="AJ32" s="24">
        <f>(AI32-AH32)/AH32*100</f>
        <v>0.51546391752576581</v>
      </c>
      <c r="AK32" s="24">
        <f>VLOOKUP(C32,'[1]Allocation '!C$1:O$65536,13,0)</f>
        <v>63</v>
      </c>
      <c r="AL32" s="24">
        <f>VLOOKUP(C32,[1]Actuals!B$1:N$65536,13,0)</f>
        <v>59</v>
      </c>
      <c r="AM32" s="24">
        <f>(AL32-AK32)/AK32*100</f>
        <v>-6.3492063492063489</v>
      </c>
      <c r="AN32" s="24">
        <f>VLOOKUP(C32,'[1]Allocation '!C$1:P$65536,14,0)</f>
        <v>62</v>
      </c>
      <c r="AO32" s="24">
        <f>VLOOKUP(C32,[1]Actuals!B$1:O$65536,14,0)</f>
        <v>59</v>
      </c>
      <c r="AP32" s="24">
        <f>(AO32-AN32)/AN32*100</f>
        <v>-4.838709677419355</v>
      </c>
      <c r="AQ32" s="24">
        <f>VLOOKUP(C32,'[1]Allocation '!C$1:Q$65536,15,0)</f>
        <v>63.666666666666671</v>
      </c>
      <c r="AR32" s="24">
        <f>VLOOKUP(C32,[1]Actuals!B$1:P$65536,15,0)</f>
        <v>60</v>
      </c>
      <c r="AS32" s="24">
        <f>(AR32-AQ32)/AQ32*100</f>
        <v>-5.7591623036649287</v>
      </c>
      <c r="AT32" s="24">
        <f>VLOOKUP(C32,'[1]Allocation '!C$1:R$65536,16,0)</f>
        <v>59.666666666666664</v>
      </c>
      <c r="AU32" s="24">
        <f>VLOOKUP(C32,[1]Actuals!B$1:Q$65536,16,0)</f>
        <v>59</v>
      </c>
      <c r="AV32" s="24">
        <f>(AU32-AT32)/AT32*100</f>
        <v>-1.1173184357541861</v>
      </c>
      <c r="AW32" s="24">
        <f>VLOOKUP(C32,'[1]Allocation '!C$1:S$65536,17,0)</f>
        <v>59</v>
      </c>
      <c r="AX32" s="24">
        <f>VLOOKUP(C32,[1]Actuals!B$1:R$65536,17,0)</f>
        <v>61</v>
      </c>
      <c r="AY32" s="24">
        <f>(AX32-AW32)/AW32*100</f>
        <v>3.3898305084745761</v>
      </c>
      <c r="AZ32" s="24">
        <f>VLOOKUP('[2]24042024'!C32,'[1]Allocation '!C$1:T$65536,18,0)</f>
        <v>60</v>
      </c>
      <c r="BA32" s="24">
        <f>VLOOKUP(C32,[1]Actuals!B$1:S$65536,18,0)</f>
        <v>60</v>
      </c>
      <c r="BB32" s="24">
        <f>(BA32-AZ32)/AZ32*100</f>
        <v>0</v>
      </c>
      <c r="BC32" s="24">
        <f>VLOOKUP(C32,'[1]Allocation '!C$1:U$65536,19,0)</f>
        <v>61.333333333333329</v>
      </c>
      <c r="BD32" s="24">
        <f>VLOOKUP(C32,[1]Actuals!B$1:T$65536,19,0)</f>
        <v>61</v>
      </c>
      <c r="BE32" s="24">
        <f>(BD32-BC32)/BC32*100</f>
        <v>-0.54347826086955753</v>
      </c>
      <c r="BF32" s="24">
        <f>VLOOKUP(C32,'[1]Allocation '!C$1:V$65536,20,0)</f>
        <v>67</v>
      </c>
      <c r="BG32" s="24">
        <f>VLOOKUP(C32,[1]Actuals!B$1:U$65536,20,0)</f>
        <v>65</v>
      </c>
      <c r="BH32" s="24">
        <f>(BG32-BF32)/BF32*100</f>
        <v>-2.9850746268656714</v>
      </c>
      <c r="BI32" s="24">
        <f>VLOOKUP(C32,'[1]Allocation '!C$1:W$65536,21,0)</f>
        <v>69</v>
      </c>
      <c r="BJ32" s="24">
        <f>VLOOKUP(C32,[1]Actuals!B$1:V$65536,21,0)</f>
        <v>67</v>
      </c>
      <c r="BK32" s="24">
        <f>(BJ32-BI32)/BI32*100</f>
        <v>-2.8985507246376812</v>
      </c>
      <c r="BL32" s="24">
        <f>VLOOKUP(C32,'[1]Allocation '!C$1:X$65536,22,0)</f>
        <v>66.666666666666671</v>
      </c>
      <c r="BM32" s="24">
        <f>VLOOKUP(C32,[1]Actuals!B$1:W$65536,22,0)</f>
        <v>68</v>
      </c>
      <c r="BN32" s="24">
        <f>(BM32-BL32)/BL32*100</f>
        <v>1.9999999999999927</v>
      </c>
      <c r="BO32" s="24">
        <f>VLOOKUP(C32,'[1]Allocation '!C$1:Y$65536,23,0)</f>
        <v>64.333333333333329</v>
      </c>
      <c r="BP32" s="24">
        <f>VLOOKUP(C32,[1]Actuals!B$1:X$65536,23,0)</f>
        <v>68</v>
      </c>
      <c r="BQ32" s="24">
        <f>(BP32-BO32)/BO32*100</f>
        <v>5.6994818652849819</v>
      </c>
      <c r="BR32" s="24">
        <f>VLOOKUP(C32,'[1]Allocation '!C$1:Z$65536,24,0)</f>
        <v>60.333333333333336</v>
      </c>
      <c r="BS32" s="24">
        <f>VLOOKUP(C32,[1]Actuals!B$1:Y$65536,24,0)</f>
        <v>64</v>
      </c>
      <c r="BT32" s="24">
        <f>(BS32-BR32)/BR32*100</f>
        <v>6.0773480662983381</v>
      </c>
      <c r="BU32" s="24">
        <f>VLOOKUP(C32,'[1]Allocation '!C$1:AA$65536,25,0)</f>
        <v>54</v>
      </c>
      <c r="BV32" s="24">
        <f>VLOOKUP(C32,[1]Actuals!B$1:Z$65536,25,0)</f>
        <v>59</v>
      </c>
      <c r="BW32" s="24">
        <f>(BV32-BU32)/BU32*100</f>
        <v>9.2592592592592595</v>
      </c>
      <c r="BX32" s="26"/>
      <c r="BY32" s="26"/>
    </row>
    <row r="33" spans="1:77" ht="30.75" customHeight="1" x14ac:dyDescent="0.25">
      <c r="A33" s="21">
        <v>29</v>
      </c>
      <c r="B33" s="30"/>
      <c r="C33" s="16" t="s">
        <v>37</v>
      </c>
      <c r="D33" s="24">
        <f>VLOOKUP(C33,'[1]Allocation '!C$1:D$65536,2,0)</f>
        <v>1</v>
      </c>
      <c r="E33" s="24">
        <f>VLOOKUP(C33,[1]Actuals!B$1:C$65536,2,0)</f>
        <v>1</v>
      </c>
      <c r="F33" s="24">
        <f t="shared" si="24"/>
        <v>0</v>
      </c>
      <c r="G33" s="24">
        <f>VLOOKUP(C33,'[1]Allocation '!C$1:E$65536,3,0)</f>
        <v>1</v>
      </c>
      <c r="H33" s="24">
        <f>VLOOKUP(C33,[1]Actuals!B$1:D$65536,3,0)</f>
        <v>1</v>
      </c>
      <c r="I33" s="24">
        <f t="shared" si="25"/>
        <v>0</v>
      </c>
      <c r="J33" s="24">
        <f>VLOOKUP(C33,'[1]Allocation '!C$1:F$65536,4,0)</f>
        <v>1</v>
      </c>
      <c r="K33" s="24">
        <f>VLOOKUP(C33,[1]Actuals!B$1:E$65536,4,0)</f>
        <v>1</v>
      </c>
      <c r="L33" s="24">
        <f t="shared" si="26"/>
        <v>0</v>
      </c>
      <c r="M33" s="24">
        <f>VLOOKUP(C33,'[1]Allocation '!C$1:G$65536,5,0)</f>
        <v>1</v>
      </c>
      <c r="N33" s="24">
        <f>VLOOKUP(C33,[1]Actuals!B$1:F$65536,5,0)</f>
        <v>1</v>
      </c>
      <c r="O33" s="24">
        <f t="shared" si="27"/>
        <v>0</v>
      </c>
      <c r="P33" s="24">
        <f>VLOOKUP(C33,'[1]Allocation '!C$1:H$65536,6,0)</f>
        <v>1</v>
      </c>
      <c r="Q33" s="24">
        <f>VLOOKUP(C33,[1]Actuals!B$1:G$65536,6,0)</f>
        <v>1</v>
      </c>
      <c r="R33" s="24">
        <f t="shared" si="28"/>
        <v>0</v>
      </c>
      <c r="S33" s="24">
        <f>VLOOKUP(C33,'[1]Allocation '!C$1:I$65536,7,0)</f>
        <v>1</v>
      </c>
      <c r="T33" s="24">
        <f>VLOOKUP(C33,[1]Actuals!B$1:H$65536,7,0)</f>
        <v>1</v>
      </c>
      <c r="U33" s="24">
        <f t="shared" si="29"/>
        <v>0</v>
      </c>
      <c r="V33" s="25">
        <f>VLOOKUP(C33,'[1]Allocation '!C$1:J$65536,8,0)</f>
        <v>1.3333333333333333</v>
      </c>
      <c r="W33" s="24">
        <f>VLOOKUP(C33,[1]Actuals!B$1:I$65536,8,0)</f>
        <v>2</v>
      </c>
      <c r="X33" s="24">
        <f t="shared" si="30"/>
        <v>50.000000000000014</v>
      </c>
      <c r="Y33" s="24">
        <f>VLOOKUP(C33,'[1]Allocation '!C$1:K$65536,9,0)</f>
        <v>1.6666666666666667</v>
      </c>
      <c r="Z33" s="24">
        <f>VLOOKUP(C33,[1]Actuals!B$1:J$65536,9,0)</f>
        <v>2</v>
      </c>
      <c r="AA33" s="24">
        <f t="shared" si="31"/>
        <v>19.999999999999996</v>
      </c>
      <c r="AB33" s="24">
        <f>VLOOKUP(C33,'[1]Allocation '!C$1:L$65536,10,0)</f>
        <v>1.6666666666666667</v>
      </c>
      <c r="AC33" s="24">
        <f>VLOOKUP(C33,[1]Actuals!B$1:K$65536,10,0)</f>
        <v>2</v>
      </c>
      <c r="AD33" s="24">
        <f t="shared" si="32"/>
        <v>19.999999999999996</v>
      </c>
      <c r="AE33" s="24">
        <f>VLOOKUP(C33,'[1]Allocation '!C$1:M$65536,11,0)</f>
        <v>1.6666666666666667</v>
      </c>
      <c r="AF33" s="24">
        <f>VLOOKUP(C33,[1]Actuals!B$1:L$65536,11,0)</f>
        <v>2</v>
      </c>
      <c r="AG33" s="24">
        <f t="shared" si="33"/>
        <v>19.999999999999996</v>
      </c>
      <c r="AH33" s="24">
        <f>VLOOKUP(C33,'[1]Allocation '!C$1:N$65536,12,0)</f>
        <v>1.6666666666666667</v>
      </c>
      <c r="AI33" s="24">
        <f>VLOOKUP(C33,[1]Actuals!B$1:M$65536,12,0)</f>
        <v>2</v>
      </c>
      <c r="AJ33" s="24">
        <f t="shared" si="34"/>
        <v>19.999999999999996</v>
      </c>
      <c r="AK33" s="24">
        <f>VLOOKUP(C33,'[1]Allocation '!C$1:O$65536,13,0)</f>
        <v>1.6666666666666667</v>
      </c>
      <c r="AL33" s="24">
        <f>VLOOKUP(C33,[1]Actuals!B$1:N$65536,13,0)</f>
        <v>2</v>
      </c>
      <c r="AM33" s="24">
        <f t="shared" si="35"/>
        <v>19.999999999999996</v>
      </c>
      <c r="AN33" s="24">
        <f>VLOOKUP(C33,'[1]Allocation '!C$1:P$65536,14,0)</f>
        <v>1.6666666666666667</v>
      </c>
      <c r="AO33" s="24">
        <f>VLOOKUP(C33,[1]Actuals!B$1:O$65536,14,0)</f>
        <v>2</v>
      </c>
      <c r="AP33" s="24">
        <f t="shared" si="36"/>
        <v>19.999999999999996</v>
      </c>
      <c r="AQ33" s="24">
        <f>VLOOKUP(C33,'[1]Allocation '!C$1:Q$65536,15,0)</f>
        <v>1.6666666666666667</v>
      </c>
      <c r="AR33" s="24">
        <f>VLOOKUP(C33,[1]Actuals!B$1:P$65536,15,0)</f>
        <v>2</v>
      </c>
      <c r="AS33" s="24">
        <f t="shared" si="37"/>
        <v>19.999999999999996</v>
      </c>
      <c r="AT33" s="24">
        <f>VLOOKUP(C33,'[1]Allocation '!C$1:R$65536,16,0)</f>
        <v>1.6666666666666667</v>
      </c>
      <c r="AU33" s="24">
        <f>VLOOKUP(C33,[1]Actuals!B$1:Q$65536,16,0)</f>
        <v>2</v>
      </c>
      <c r="AV33" s="24">
        <f t="shared" si="38"/>
        <v>19.999999999999996</v>
      </c>
      <c r="AW33" s="24">
        <f>VLOOKUP(C33,'[1]Allocation '!C$1:S$65536,17,0)</f>
        <v>1.6666666666666667</v>
      </c>
      <c r="AX33" s="24">
        <f>VLOOKUP(C33,[1]Actuals!B$1:R$65536,17,0)</f>
        <v>2</v>
      </c>
      <c r="AY33" s="24">
        <f t="shared" si="39"/>
        <v>19.999999999999996</v>
      </c>
      <c r="AZ33" s="24">
        <f>VLOOKUP('[2]24042024'!C33,'[1]Allocation '!C$1:T$65536,18,0)</f>
        <v>1.6666666666666667</v>
      </c>
      <c r="BA33" s="24">
        <f>VLOOKUP(C33,[1]Actuals!B$1:S$65536,18,0)</f>
        <v>2</v>
      </c>
      <c r="BB33" s="24">
        <f t="shared" si="40"/>
        <v>19.999999999999996</v>
      </c>
      <c r="BC33" s="24">
        <f>VLOOKUP(C33,'[1]Allocation '!C$1:U$65536,19,0)</f>
        <v>1.6666666666666667</v>
      </c>
      <c r="BD33" s="24">
        <f>VLOOKUP(C33,[1]Actuals!B$1:T$65536,19,0)</f>
        <v>2</v>
      </c>
      <c r="BE33" s="24">
        <f t="shared" si="41"/>
        <v>19.999999999999996</v>
      </c>
      <c r="BF33" s="24">
        <f>VLOOKUP(C33,'[1]Allocation '!C$1:V$65536,20,0)</f>
        <v>1</v>
      </c>
      <c r="BG33" s="24">
        <f>VLOOKUP(C33,[1]Actuals!B$1:U$65536,20,0)</f>
        <v>2</v>
      </c>
      <c r="BH33" s="24">
        <f t="shared" si="42"/>
        <v>100</v>
      </c>
      <c r="BI33" s="24">
        <f>VLOOKUP(C33,'[1]Allocation '!C$1:W$65536,21,0)</f>
        <v>1</v>
      </c>
      <c r="BJ33" s="24">
        <f>VLOOKUP(C33,[1]Actuals!B$1:V$65536,21,0)</f>
        <v>2</v>
      </c>
      <c r="BK33" s="24">
        <f t="shared" si="43"/>
        <v>100</v>
      </c>
      <c r="BL33" s="24">
        <f>VLOOKUP(C33,'[1]Allocation '!C$1:X$65536,22,0)</f>
        <v>1</v>
      </c>
      <c r="BM33" s="24">
        <f>VLOOKUP(C33,[1]Actuals!B$1:W$65536,22,0)</f>
        <v>1</v>
      </c>
      <c r="BN33" s="24">
        <f t="shared" si="44"/>
        <v>0</v>
      </c>
      <c r="BO33" s="24">
        <f>VLOOKUP(C33,'[1]Allocation '!C$1:Y$65536,23,0)</f>
        <v>1</v>
      </c>
      <c r="BP33" s="24">
        <f>VLOOKUP(C33,[1]Actuals!B$1:X$65536,23,0)</f>
        <v>1</v>
      </c>
      <c r="BQ33" s="24">
        <f t="shared" si="45"/>
        <v>0</v>
      </c>
      <c r="BR33" s="24">
        <f>VLOOKUP(C33,'[1]Allocation '!C$1:Z$65536,24,0)</f>
        <v>1</v>
      </c>
      <c r="BS33" s="24">
        <f>VLOOKUP(C33,[1]Actuals!B$1:Y$65536,24,0)</f>
        <v>1</v>
      </c>
      <c r="BT33" s="24">
        <f t="shared" si="46"/>
        <v>0</v>
      </c>
      <c r="BU33" s="24">
        <f>VLOOKUP(C33,'[1]Allocation '!C$1:AA$65536,25,0)</f>
        <v>1</v>
      </c>
      <c r="BV33" s="24">
        <f>VLOOKUP(C33,[1]Actuals!B$1:Z$65536,25,0)</f>
        <v>1</v>
      </c>
      <c r="BW33" s="24">
        <f t="shared" si="47"/>
        <v>0</v>
      </c>
      <c r="BX33" s="26"/>
      <c r="BY33" s="26"/>
    </row>
    <row r="34" spans="1:77" s="35" customFormat="1" ht="33.75" customHeight="1" x14ac:dyDescent="0.25">
      <c r="A34" s="31" t="s">
        <v>38</v>
      </c>
      <c r="B34" s="32"/>
      <c r="C34" s="32"/>
      <c r="D34" s="33">
        <f>SUM(D5:D33)</f>
        <v>2617.1266666666661</v>
      </c>
      <c r="E34" s="33">
        <f>SUM(E5:E33)</f>
        <v>2764</v>
      </c>
      <c r="F34" s="33">
        <f>(E34-D34)/D34*100</f>
        <v>5.6120070611790771</v>
      </c>
      <c r="G34" s="33">
        <f>SUM(G5:G33)</f>
        <v>2446.1533333333336</v>
      </c>
      <c r="H34" s="33">
        <f>SUM(H5:H33)</f>
        <v>2602.1699999999996</v>
      </c>
      <c r="I34" s="33">
        <f>(H34-G34)/G34*100</f>
        <v>6.3780411694006345</v>
      </c>
      <c r="J34" s="33">
        <f>SUM(J5:J33)</f>
        <v>2359.8000000000002</v>
      </c>
      <c r="K34" s="33">
        <f>SUM(K5:K33)</f>
        <v>2502.83</v>
      </c>
      <c r="L34" s="33">
        <f>(K34-J34)/J34*100</f>
        <v>6.0611068734638414</v>
      </c>
      <c r="M34" s="33">
        <f>SUM(M5:M33)</f>
        <v>2298.1833333333329</v>
      </c>
      <c r="N34" s="33">
        <f>SUM(N5:N33)</f>
        <v>2438.9499999999998</v>
      </c>
      <c r="O34" s="33">
        <f>(N34-M34)/M34*100</f>
        <v>6.1251278183492861</v>
      </c>
      <c r="P34" s="33">
        <f>SUM(P5:P33)</f>
        <v>2266.21</v>
      </c>
      <c r="Q34" s="33">
        <f>SUM(Q5:Q33)</f>
        <v>2419.77</v>
      </c>
      <c r="R34" s="33">
        <f>(Q34-P34)/P34*100</f>
        <v>6.7760710613755979</v>
      </c>
      <c r="S34" s="33">
        <f>SUM(S5:S33)</f>
        <v>2311.9866666666667</v>
      </c>
      <c r="T34" s="33">
        <f>SUM(T5:T33)</f>
        <v>2492.9599999999996</v>
      </c>
      <c r="U34" s="33">
        <f>(T34-S34)/S34*100</f>
        <v>7.8276114625805038</v>
      </c>
      <c r="V34" s="33">
        <f>SUM(V5:V33)</f>
        <v>2501.89</v>
      </c>
      <c r="W34" s="33">
        <f>SUM(W5:W33)</f>
        <v>2597</v>
      </c>
      <c r="X34" s="33">
        <f>(W34-V34)/V34*100</f>
        <v>3.8015260463089957</v>
      </c>
      <c r="Y34" s="33">
        <f>SUM(Y5:Y33)</f>
        <v>2825.5399999999995</v>
      </c>
      <c r="Z34" s="33">
        <f>SUM(Z5:Z33)</f>
        <v>2944</v>
      </c>
      <c r="AA34" s="33">
        <f>(Z34-Y34)/Y34*100</f>
        <v>4.1924729432250301</v>
      </c>
      <c r="AB34" s="33">
        <f>SUM(AB5:AB33)</f>
        <v>3037.1899999999991</v>
      </c>
      <c r="AC34" s="33">
        <f>SUM(AC5:AC33)</f>
        <v>3245</v>
      </c>
      <c r="AD34" s="33">
        <f>(AC34-AB34)/AB34*100</f>
        <v>6.8421797780185267</v>
      </c>
      <c r="AE34" s="33">
        <f>SUM(AE5:AE33)</f>
        <v>3278.0299999999988</v>
      </c>
      <c r="AF34" s="33">
        <f>SUM(AF5:AF33)</f>
        <v>3443</v>
      </c>
      <c r="AG34" s="33">
        <f>(AF34-AE34)/AE34*100</f>
        <v>5.0325957968658379</v>
      </c>
      <c r="AH34" s="33">
        <f>SUM(AH5:AH33)</f>
        <v>3475.0266666666666</v>
      </c>
      <c r="AI34" s="33">
        <f>SUM(AI5:AI33)</f>
        <v>3643</v>
      </c>
      <c r="AJ34" s="33">
        <f>(AI34-AH34)/AH34*100</f>
        <v>4.8337278946540465</v>
      </c>
      <c r="AK34" s="33">
        <f>SUM(AK5:AK33)</f>
        <v>3538.7299999999996</v>
      </c>
      <c r="AL34" s="33">
        <f>SUM(AL5:AL33)</f>
        <v>3715.3</v>
      </c>
      <c r="AM34" s="33">
        <f>(AL34-AK34)/AK34*100</f>
        <v>4.9896431770720184</v>
      </c>
      <c r="AN34" s="33">
        <f>SUM(AN5:AN33)</f>
        <v>3516.286666666666</v>
      </c>
      <c r="AO34" s="33">
        <f>SUM(AO5:AO33)</f>
        <v>3759</v>
      </c>
      <c r="AP34" s="33">
        <f>(AO34-AN34)/AN34*100</f>
        <v>6.9025468154852971</v>
      </c>
      <c r="AQ34" s="33">
        <f>SUM(AQ5:AQ33)</f>
        <v>3448.3866666666668</v>
      </c>
      <c r="AR34" s="33">
        <f>SUM(AR5:AR33)</f>
        <v>3615</v>
      </c>
      <c r="AS34" s="33">
        <f>(AR34-AQ34)/AQ34*100</f>
        <v>4.8316314102440145</v>
      </c>
      <c r="AT34" s="33">
        <f>SUM(AT5:AT33)</f>
        <v>3388.2433333333329</v>
      </c>
      <c r="AU34" s="33">
        <f>SUM(AU5:AU33)</f>
        <v>3528.5</v>
      </c>
      <c r="AV34" s="33">
        <f>(AU34-AT34)/AT34*100</f>
        <v>4.1395098541722346</v>
      </c>
      <c r="AW34" s="33">
        <f>SUM(AW5:AW33)</f>
        <v>3419.686666666667</v>
      </c>
      <c r="AX34" s="33">
        <f>SUM(AX5:AX33)</f>
        <v>3667.6</v>
      </c>
      <c r="AY34" s="33">
        <f>(AX34-AW34)/AW34*100</f>
        <v>7.2495920678892487</v>
      </c>
      <c r="AZ34" s="33">
        <f>SUM(AZ5:AZ33)</f>
        <v>3382.2533333333326</v>
      </c>
      <c r="BA34" s="33">
        <f>SUM(BA5:BA33)</f>
        <v>3668.4</v>
      </c>
      <c r="BB34" s="33">
        <f>(BA34-AZ34)/AZ34*100</f>
        <v>8.4602375536624752</v>
      </c>
      <c r="BC34" s="33">
        <f>SUM(BC5:BC33)</f>
        <v>3390.3099999999995</v>
      </c>
      <c r="BD34" s="33">
        <f>SUM(BD5:BD33)</f>
        <v>3636</v>
      </c>
      <c r="BE34" s="33">
        <f>(BD34-BC34)/BC34*100</f>
        <v>7.2468299359055823</v>
      </c>
      <c r="BF34" s="33">
        <f>SUM(BF5:BF33)</f>
        <v>3410.19</v>
      </c>
      <c r="BG34" s="33">
        <f>SUM(BG5:BG33)</f>
        <v>3586</v>
      </c>
      <c r="BH34" s="33">
        <f>(BG34-BF34)/BF34*100</f>
        <v>5.1554312223072598</v>
      </c>
      <c r="BI34" s="33">
        <f>SUM(BI5:BI33)</f>
        <v>3451.4033333333327</v>
      </c>
      <c r="BJ34" s="33">
        <f>SUM(BJ5:BJ33)</f>
        <v>3720</v>
      </c>
      <c r="BK34" s="33">
        <f>(BJ34-BI34)/BI34*100</f>
        <v>7.782245096439051</v>
      </c>
      <c r="BL34" s="33">
        <f>SUM(BL5:BL33)</f>
        <v>3297.8533333333321</v>
      </c>
      <c r="BM34" s="33">
        <f>SUM(BM5:BM33)</f>
        <v>3541</v>
      </c>
      <c r="BN34" s="33">
        <f>(BM34-BL34)/BL34*100</f>
        <v>7.3728769017421838</v>
      </c>
      <c r="BO34" s="33">
        <f>SUM(BO5:BO33)</f>
        <v>3183.4066666666668</v>
      </c>
      <c r="BP34" s="33">
        <f>SUM(BP5:BP33)</f>
        <v>3413</v>
      </c>
      <c r="BQ34" s="33">
        <f>(BP34-BO34)/BO34*100</f>
        <v>7.2121898762541559</v>
      </c>
      <c r="BR34" s="33">
        <f>SUM(BR5:BR33)</f>
        <v>2968.8200000000006</v>
      </c>
      <c r="BS34" s="33">
        <f>SUM(BS5:BS33)</f>
        <v>3160</v>
      </c>
      <c r="BT34" s="33">
        <f>(BS34-BR34)/BR34*100</f>
        <v>6.4395955295369651</v>
      </c>
      <c r="BU34" s="33">
        <f>SUM(BU5:BU33)</f>
        <v>2813.7200000000007</v>
      </c>
      <c r="BV34" s="33">
        <f>SUM(BV5:BV33)</f>
        <v>2958</v>
      </c>
      <c r="BW34" s="33">
        <f>(BV34-BU34)/BU34*100</f>
        <v>5.1277312596846611</v>
      </c>
      <c r="BX34" s="34"/>
      <c r="BY34" s="34"/>
    </row>
    <row r="35" spans="1:77" ht="32.25" customHeight="1" x14ac:dyDescent="0.25">
      <c r="A35" s="21">
        <v>30</v>
      </c>
      <c r="B35" s="22" t="s">
        <v>39</v>
      </c>
      <c r="C35" s="23" t="s">
        <v>40</v>
      </c>
      <c r="D35" s="24">
        <f>VLOOKUP(C35,'[1]Allocation '!C$1:D$65536,2,0)</f>
        <v>74.75</v>
      </c>
      <c r="E35" s="24">
        <f>VLOOKUP(C35,[1]Actuals!B$1:C$65536,2,0)</f>
        <v>92</v>
      </c>
      <c r="F35" s="24">
        <f t="shared" si="0"/>
        <v>23.076923076923077</v>
      </c>
      <c r="G35" s="24">
        <f>VLOOKUP(C35,'[1]Allocation '!C$1:E$65536,3,0)</f>
        <v>76.7</v>
      </c>
      <c r="H35" s="24">
        <f>VLOOKUP(C35,[1]Actuals!B$1:D$65536,3,0)</f>
        <v>84.2</v>
      </c>
      <c r="I35" s="24">
        <f t="shared" si="1"/>
        <v>9.7783572359843536</v>
      </c>
      <c r="J35" s="24">
        <f>VLOOKUP(C35,'[1]Allocation '!C$1:F$65536,4,0)</f>
        <v>75.95</v>
      </c>
      <c r="K35" s="24">
        <f>VLOOKUP(C35,[1]Actuals!B$1:E$65536,4,0)</f>
        <v>80.8</v>
      </c>
      <c r="L35" s="24">
        <f t="shared" si="2"/>
        <v>6.385780118499004</v>
      </c>
      <c r="M35" s="24">
        <f>VLOOKUP(C35,'[1]Allocation '!C$1:G$65536,5,0)</f>
        <v>76.45</v>
      </c>
      <c r="N35" s="24">
        <f>VLOOKUP(C35,[1]Actuals!B$1:F$65536,5,0)</f>
        <v>77.3</v>
      </c>
      <c r="O35" s="24">
        <f t="shared" si="3"/>
        <v>1.1118378024852771</v>
      </c>
      <c r="P35" s="24">
        <f>VLOOKUP(C35,'[1]Allocation '!C$1:H$65536,6,0)</f>
        <v>77.45</v>
      </c>
      <c r="Q35" s="24">
        <f>VLOOKUP(C35,[1]Actuals!B$1:G$65536,6,0)</f>
        <v>75.099999999999994</v>
      </c>
      <c r="R35" s="24">
        <f t="shared" si="4"/>
        <v>-3.0342156229825803</v>
      </c>
      <c r="S35" s="24">
        <f>VLOOKUP(C35,'[1]Allocation '!C$1:I$65536,7,0)</f>
        <v>73.650000000000006</v>
      </c>
      <c r="T35" s="24">
        <f>VLOOKUP(C35,[1]Actuals!B$1:H$65536,7,0)</f>
        <v>77.2</v>
      </c>
      <c r="U35" s="24">
        <f t="shared" si="5"/>
        <v>4.8200950441276262</v>
      </c>
      <c r="V35" s="25">
        <f>VLOOKUP(C35,'[1]Allocation '!C$1:J$65536,8,0)</f>
        <v>67</v>
      </c>
      <c r="W35" s="24">
        <f>VLOOKUP(C35,[1]Actuals!B$1:I$65536,8,0)</f>
        <v>90</v>
      </c>
      <c r="X35" s="24">
        <f t="shared" si="6"/>
        <v>34.328358208955223</v>
      </c>
      <c r="Y35" s="24">
        <f>VLOOKUP(C35,'[1]Allocation '!C$1:K$65536,9,0)</f>
        <v>70</v>
      </c>
      <c r="Z35" s="24">
        <f>VLOOKUP(C35,[1]Actuals!B$1:J$65536,9,0)</f>
        <v>94</v>
      </c>
      <c r="AA35" s="24">
        <f t="shared" si="7"/>
        <v>34.285714285714285</v>
      </c>
      <c r="AB35" s="24">
        <f>VLOOKUP(C35,'[1]Allocation '!C$1:L$65536,10,0)</f>
        <v>89.5</v>
      </c>
      <c r="AC35" s="24">
        <f>VLOOKUP(C35,[1]Actuals!B$1:K$65536,10,0)</f>
        <v>104</v>
      </c>
      <c r="AD35" s="24">
        <f t="shared" si="8"/>
        <v>16.201117318435752</v>
      </c>
      <c r="AE35" s="24">
        <f>VLOOKUP(C35,'[1]Allocation '!C$1:M$65536,11,0)</f>
        <v>106.5</v>
      </c>
      <c r="AF35" s="24">
        <f>VLOOKUP(C35,[1]Actuals!B$1:L$65536,11,0)</f>
        <v>116</v>
      </c>
      <c r="AG35" s="24">
        <f t="shared" si="9"/>
        <v>8.92018779342723</v>
      </c>
      <c r="AH35" s="24">
        <f>VLOOKUP(C35,'[1]Allocation '!C$1:N$65536,12,0)</f>
        <v>115.5</v>
      </c>
      <c r="AI35" s="24">
        <f>VLOOKUP(C35,[1]Actuals!B$1:M$65536,12,0)</f>
        <v>117</v>
      </c>
      <c r="AJ35" s="24">
        <f t="shared" si="10"/>
        <v>1.2987012987012987</v>
      </c>
      <c r="AK35" s="24">
        <f>VLOOKUP(C35,'[1]Allocation '!C$1:O$65536,13,0)</f>
        <v>111</v>
      </c>
      <c r="AL35" s="24">
        <f>VLOOKUP(C35,[1]Actuals!B$1:N$65536,13,0)</f>
        <v>114</v>
      </c>
      <c r="AM35" s="24">
        <f t="shared" si="11"/>
        <v>2.7027027027027026</v>
      </c>
      <c r="AN35" s="24">
        <f>VLOOKUP(C35,'[1]Allocation '!C$1:P$65536,14,0)</f>
        <v>104.5</v>
      </c>
      <c r="AO35" s="24">
        <f>VLOOKUP(C35,[1]Actuals!B$1:O$65536,14,0)</f>
        <v>108</v>
      </c>
      <c r="AP35" s="24">
        <f t="shared" si="12"/>
        <v>3.3492822966507179</v>
      </c>
      <c r="AQ35" s="24">
        <f>VLOOKUP(C35,'[1]Allocation '!C$1:Q$65536,15,0)</f>
        <v>98</v>
      </c>
      <c r="AR35" s="24">
        <f>VLOOKUP(C35,[1]Actuals!B$1:P$65536,15,0)</f>
        <v>104</v>
      </c>
      <c r="AS35" s="24">
        <f t="shared" si="13"/>
        <v>6.1224489795918364</v>
      </c>
      <c r="AT35" s="24">
        <f>VLOOKUP(C35,'[1]Allocation '!C$1:R$65536,16,0)</f>
        <v>105.5</v>
      </c>
      <c r="AU35" s="24">
        <f>VLOOKUP(C35,[1]Actuals!B$1:Q$65536,16,0)</f>
        <v>93</v>
      </c>
      <c r="AV35" s="24">
        <f t="shared" si="14"/>
        <v>-11.848341232227488</v>
      </c>
      <c r="AW35" s="24">
        <f>VLOOKUP(C35,'[1]Allocation '!C$1:S$65536,17,0)</f>
        <v>98</v>
      </c>
      <c r="AX35" s="24">
        <f>VLOOKUP(C35,[1]Actuals!B$1:R$65536,17,0)</f>
        <v>109</v>
      </c>
      <c r="AY35" s="24">
        <f t="shared" si="15"/>
        <v>11.224489795918368</v>
      </c>
      <c r="AZ35" s="24">
        <f>VLOOKUP('[2]24042024'!C35,'[1]Allocation '!C$1:T$65536,18,0)</f>
        <v>105</v>
      </c>
      <c r="BA35" s="24">
        <f>VLOOKUP(C35,[1]Actuals!B$1:S$65536,18,0)</f>
        <v>113</v>
      </c>
      <c r="BB35" s="24">
        <f t="shared" si="16"/>
        <v>7.6190476190476195</v>
      </c>
      <c r="BC35" s="24">
        <f>VLOOKUP(C35,'[1]Allocation '!C$1:U$65536,19,0)</f>
        <v>107.5</v>
      </c>
      <c r="BD35" s="24">
        <f>VLOOKUP(C35,[1]Actuals!B$1:T$65536,19,0)</f>
        <v>111</v>
      </c>
      <c r="BE35" s="24">
        <f t="shared" si="17"/>
        <v>3.2558139534883721</v>
      </c>
      <c r="BF35" s="24">
        <f>VLOOKUP(C35,'[1]Allocation '!C$1:V$65536,20,0)</f>
        <v>104.5</v>
      </c>
      <c r="BG35" s="24">
        <f>VLOOKUP(C35,[1]Actuals!B$1:U$65536,20,0)</f>
        <v>113</v>
      </c>
      <c r="BH35" s="24">
        <f t="shared" si="18"/>
        <v>8.133971291866029</v>
      </c>
      <c r="BI35" s="24">
        <f>VLOOKUP(C35,'[1]Allocation '!C$1:W$65536,21,0)</f>
        <v>110.5</v>
      </c>
      <c r="BJ35" s="24">
        <f>VLOOKUP(C35,[1]Actuals!B$1:V$65536,21,0)</f>
        <v>116</v>
      </c>
      <c r="BK35" s="24">
        <f t="shared" si="19"/>
        <v>4.9773755656108598</v>
      </c>
      <c r="BL35" s="24">
        <f>VLOOKUP(C35,'[1]Allocation '!C$1:X$65536,22,0)</f>
        <v>110</v>
      </c>
      <c r="BM35" s="24">
        <f>VLOOKUP(C35,[1]Actuals!B$1:W$65536,22,0)</f>
        <v>113</v>
      </c>
      <c r="BN35" s="24">
        <f t="shared" si="20"/>
        <v>2.7272727272727271</v>
      </c>
      <c r="BO35" s="24">
        <f>VLOOKUP(C35,'[1]Allocation '!C$1:Y$65536,23,0)</f>
        <v>105</v>
      </c>
      <c r="BP35" s="24">
        <f>VLOOKUP(C35,[1]Actuals!B$1:X$65536,23,0)</f>
        <v>111</v>
      </c>
      <c r="BQ35" s="24">
        <f t="shared" si="21"/>
        <v>5.7142857142857144</v>
      </c>
      <c r="BR35" s="24">
        <f>VLOOKUP(C35,'[1]Allocation '!C$1:Z$65536,24,0)</f>
        <v>99</v>
      </c>
      <c r="BS35" s="24">
        <f>VLOOKUP(C35,[1]Actuals!B$1:Y$65536,24,0)</f>
        <v>101</v>
      </c>
      <c r="BT35" s="24">
        <f t="shared" si="22"/>
        <v>2.0202020202020203</v>
      </c>
      <c r="BU35" s="24">
        <f>VLOOKUP(C35,'[1]Allocation '!C$1:AA$65536,25,0)</f>
        <v>92</v>
      </c>
      <c r="BV35" s="24">
        <f>VLOOKUP(C35,[1]Actuals!B$1:Z$65536,25,0)</f>
        <v>92</v>
      </c>
      <c r="BW35" s="24">
        <f t="shared" si="23"/>
        <v>0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f>VLOOKUP(C36,'[1]Allocation '!C$1:D$65536,2,0)</f>
        <v>50.5</v>
      </c>
      <c r="E36" s="24">
        <f>VLOOKUP(C36,[1]Actuals!B$1:C$65536,2,0)</f>
        <v>70</v>
      </c>
      <c r="F36" s="24">
        <f t="shared" si="0"/>
        <v>38.613861386138616</v>
      </c>
      <c r="G36" s="24">
        <f>VLOOKUP(C36,'[1]Allocation '!C$1:E$65536,3,0)</f>
        <v>50</v>
      </c>
      <c r="H36" s="24">
        <f>VLOOKUP(C36,[1]Actuals!B$1:D$65536,3,0)</f>
        <v>54</v>
      </c>
      <c r="I36" s="24">
        <f t="shared" si="1"/>
        <v>8</v>
      </c>
      <c r="J36" s="24">
        <f>VLOOKUP(C36,'[1]Allocation '!C$1:F$65536,4,0)</f>
        <v>48</v>
      </c>
      <c r="K36" s="24">
        <f>VLOOKUP(C36,[1]Actuals!B$1:E$65536,4,0)</f>
        <v>56</v>
      </c>
      <c r="L36" s="24">
        <f t="shared" si="2"/>
        <v>16.666666666666664</v>
      </c>
      <c r="M36" s="24">
        <f>VLOOKUP(C36,'[1]Allocation '!C$1:G$65536,5,0)</f>
        <v>47.5</v>
      </c>
      <c r="N36" s="24">
        <f>VLOOKUP(C36,[1]Actuals!B$1:F$65536,5,0)</f>
        <v>55</v>
      </c>
      <c r="O36" s="24">
        <f t="shared" si="3"/>
        <v>15.789473684210526</v>
      </c>
      <c r="P36" s="24">
        <f>VLOOKUP(C36,'[1]Allocation '!C$1:H$65536,6,0)</f>
        <v>49.5</v>
      </c>
      <c r="Q36" s="24">
        <f>VLOOKUP(C36,[1]Actuals!B$1:G$65536,6,0)</f>
        <v>58</v>
      </c>
      <c r="R36" s="24">
        <f t="shared" si="4"/>
        <v>17.171717171717169</v>
      </c>
      <c r="S36" s="24">
        <f>VLOOKUP(C36,'[1]Allocation '!C$1:I$65536,7,0)</f>
        <v>47.5</v>
      </c>
      <c r="T36" s="24">
        <f>VLOOKUP(C36,[1]Actuals!B$1:H$65536,7,0)</f>
        <v>60</v>
      </c>
      <c r="U36" s="24">
        <f t="shared" si="5"/>
        <v>26.315789473684209</v>
      </c>
      <c r="V36" s="25">
        <f>VLOOKUP(C36,'[1]Allocation '!C$1:J$65536,8,0)</f>
        <v>57</v>
      </c>
      <c r="W36" s="24">
        <f>VLOOKUP(C36,[1]Actuals!B$1:I$65536,8,0)</f>
        <v>64</v>
      </c>
      <c r="X36" s="24">
        <f t="shared" si="6"/>
        <v>12.280701754385964</v>
      </c>
      <c r="Y36" s="24">
        <f>VLOOKUP(C36,'[1]Allocation '!C$1:K$65536,9,0)</f>
        <v>59</v>
      </c>
      <c r="Z36" s="24">
        <f>VLOOKUP(C36,[1]Actuals!B$1:J$65536,9,0)</f>
        <v>79</v>
      </c>
      <c r="AA36" s="24">
        <f t="shared" si="7"/>
        <v>33.898305084745758</v>
      </c>
      <c r="AB36" s="24">
        <f>VLOOKUP(C36,'[1]Allocation '!C$1:L$65536,10,0)</f>
        <v>73.5</v>
      </c>
      <c r="AC36" s="24">
        <f>VLOOKUP(C36,[1]Actuals!B$1:K$65536,10,0)</f>
        <v>94</v>
      </c>
      <c r="AD36" s="24">
        <f t="shared" si="8"/>
        <v>27.89115646258503</v>
      </c>
      <c r="AE36" s="24">
        <f>VLOOKUP(C36,'[1]Allocation '!C$1:M$65536,11,0)</f>
        <v>84.5</v>
      </c>
      <c r="AF36" s="24">
        <f>VLOOKUP(C36,[1]Actuals!B$1:L$65536,11,0)</f>
        <v>109</v>
      </c>
      <c r="AG36" s="24">
        <f t="shared" si="9"/>
        <v>28.994082840236686</v>
      </c>
      <c r="AH36" s="24">
        <f>VLOOKUP(C36,'[1]Allocation '!C$1:N$65536,12,0)</f>
        <v>103.5</v>
      </c>
      <c r="AI36" s="24">
        <f>VLOOKUP(C36,[1]Actuals!B$1:M$65536,12,0)</f>
        <v>123</v>
      </c>
      <c r="AJ36" s="24">
        <f t="shared" si="10"/>
        <v>18.840579710144929</v>
      </c>
      <c r="AK36" s="24">
        <f>VLOOKUP(C36,'[1]Allocation '!C$1:O$65536,13,0)</f>
        <v>112</v>
      </c>
      <c r="AL36" s="24">
        <f>VLOOKUP(C36,[1]Actuals!B$1:N$65536,13,0)</f>
        <v>131</v>
      </c>
      <c r="AM36" s="24">
        <f t="shared" si="11"/>
        <v>16.964285714285715</v>
      </c>
      <c r="AN36" s="24">
        <f>VLOOKUP(C36,'[1]Allocation '!C$1:P$65536,14,0)</f>
        <v>108</v>
      </c>
      <c r="AO36" s="24">
        <f>VLOOKUP(C36,[1]Actuals!B$1:O$65536,14,0)</f>
        <v>130</v>
      </c>
      <c r="AP36" s="24">
        <f t="shared" si="12"/>
        <v>20.37037037037037</v>
      </c>
      <c r="AQ36" s="24">
        <f>VLOOKUP(C36,'[1]Allocation '!C$1:Q$65536,15,0)</f>
        <v>111.5</v>
      </c>
      <c r="AR36" s="24">
        <f>VLOOKUP(C36,[1]Actuals!B$1:P$65536,15,0)</f>
        <v>115</v>
      </c>
      <c r="AS36" s="24">
        <f t="shared" si="13"/>
        <v>3.1390134529147984</v>
      </c>
      <c r="AT36" s="24">
        <f>VLOOKUP(C36,'[1]Allocation '!C$1:R$65536,16,0)</f>
        <v>99.5</v>
      </c>
      <c r="AU36" s="24">
        <f>VLOOKUP(C36,[1]Actuals!B$1:Q$65536,16,0)</f>
        <v>127</v>
      </c>
      <c r="AV36" s="24">
        <f t="shared" si="14"/>
        <v>27.638190954773869</v>
      </c>
      <c r="AW36" s="24">
        <f>VLOOKUP(C36,'[1]Allocation '!C$1:S$65536,17,0)</f>
        <v>99</v>
      </c>
      <c r="AX36" s="24">
        <f>VLOOKUP(C36,[1]Actuals!B$1:R$65536,17,0)</f>
        <v>122</v>
      </c>
      <c r="AY36" s="24">
        <f t="shared" si="15"/>
        <v>23.232323232323232</v>
      </c>
      <c r="AZ36" s="24">
        <f>VLOOKUP('[2]24042024'!C36,'[1]Allocation '!C$1:T$65536,18,0)</f>
        <v>91</v>
      </c>
      <c r="BA36" s="24">
        <f>VLOOKUP(C36,[1]Actuals!B$1:S$65536,18,0)</f>
        <v>111</v>
      </c>
      <c r="BB36" s="24">
        <f t="shared" si="16"/>
        <v>21.978021978021978</v>
      </c>
      <c r="BC36" s="24">
        <f>VLOOKUP(C36,'[1]Allocation '!C$1:U$65536,19,0)</f>
        <v>73.5</v>
      </c>
      <c r="BD36" s="24">
        <f>VLOOKUP(C36,[1]Actuals!B$1:T$65536,19,0)</f>
        <v>89</v>
      </c>
      <c r="BE36" s="24">
        <f t="shared" si="17"/>
        <v>21.088435374149661</v>
      </c>
      <c r="BF36" s="24">
        <f>VLOOKUP(C36,'[1]Allocation '!C$1:V$65536,20,0)</f>
        <v>65.5</v>
      </c>
      <c r="BG36" s="24">
        <f>VLOOKUP(C36,[1]Actuals!B$1:U$65536,20,0)</f>
        <v>83</v>
      </c>
      <c r="BH36" s="24">
        <f t="shared" si="18"/>
        <v>26.717557251908396</v>
      </c>
      <c r="BI36" s="24">
        <f>VLOOKUP(C36,'[1]Allocation '!C$1:W$65536,21,0)</f>
        <v>61.5</v>
      </c>
      <c r="BJ36" s="24">
        <f>VLOOKUP(C36,[1]Actuals!B$1:V$65536,21,0)</f>
        <v>75</v>
      </c>
      <c r="BK36" s="24">
        <f t="shared" si="19"/>
        <v>21.951219512195124</v>
      </c>
      <c r="BL36" s="24">
        <f>VLOOKUP(C36,'[1]Allocation '!C$1:X$65536,22,0)</f>
        <v>58.5</v>
      </c>
      <c r="BM36" s="24">
        <f>VLOOKUP(C36,[1]Actuals!B$1:W$65536,22,0)</f>
        <v>74</v>
      </c>
      <c r="BN36" s="24">
        <f t="shared" si="20"/>
        <v>26.495726495726498</v>
      </c>
      <c r="BO36" s="24">
        <f>VLOOKUP(C36,'[1]Allocation '!C$1:Y$65536,23,0)</f>
        <v>60.5</v>
      </c>
      <c r="BP36" s="24">
        <f>VLOOKUP(C36,[1]Actuals!B$1:X$65536,23,0)</f>
        <v>74</v>
      </c>
      <c r="BQ36" s="24">
        <f t="shared" si="21"/>
        <v>22.314049586776861</v>
      </c>
      <c r="BR36" s="24">
        <f>VLOOKUP(C36,'[1]Allocation '!C$1:Z$65536,24,0)</f>
        <v>56.5</v>
      </c>
      <c r="BS36" s="24">
        <f>VLOOKUP(C36,[1]Actuals!B$1:Y$65536,24,0)</f>
        <v>68</v>
      </c>
      <c r="BT36" s="24">
        <f t="shared" si="22"/>
        <v>20.353982300884958</v>
      </c>
      <c r="BU36" s="24">
        <f>VLOOKUP(C36,'[1]Allocation '!C$1:AA$65536,25,0)</f>
        <v>57</v>
      </c>
      <c r="BV36" s="24">
        <f>VLOOKUP(C36,[1]Actuals!B$1:Z$65536,25,0)</f>
        <v>72</v>
      </c>
      <c r="BW36" s="24">
        <f t="shared" si="23"/>
        <v>26.315789473684209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f>VLOOKUP(C37,'[1]Allocation '!C$1:D$65536,2,0)</f>
        <v>136.06144655340287</v>
      </c>
      <c r="E37" s="24">
        <f>VLOOKUP(C37,[1]Actuals!B$1:C$65536,2,0)</f>
        <v>120</v>
      </c>
      <c r="F37" s="24">
        <f t="shared" si="0"/>
        <v>-11.804553722055941</v>
      </c>
      <c r="G37" s="24">
        <f>VLOOKUP(C37,'[1]Allocation '!C$1:E$65536,3,0)</f>
        <v>142.93385195092711</v>
      </c>
      <c r="H37" s="24">
        <f>VLOOKUP(C37,[1]Actuals!B$1:D$65536,3,0)</f>
        <v>186</v>
      </c>
      <c r="I37" s="24">
        <f t="shared" si="1"/>
        <v>30.130124852339819</v>
      </c>
      <c r="J37" s="24">
        <f>VLOOKUP(C37,'[1]Allocation '!C$1:F$65536,4,0)</f>
        <v>149.57794378658602</v>
      </c>
      <c r="K37" s="24">
        <f>VLOOKUP(C37,[1]Actuals!B$1:E$65536,4,0)</f>
        <v>151</v>
      </c>
      <c r="L37" s="24">
        <f t="shared" si="2"/>
        <v>0.95071250306992761</v>
      </c>
      <c r="M37" s="24">
        <f>VLOOKUP(C37,'[1]Allocation '!C$1:G$65536,5,0)</f>
        <v>153.56759697062722</v>
      </c>
      <c r="N37" s="24">
        <f>VLOOKUP(C37,[1]Actuals!B$1:F$65536,5,0)</f>
        <v>172</v>
      </c>
      <c r="O37" s="24">
        <f t="shared" si="3"/>
        <v>12.002794465096912</v>
      </c>
      <c r="P37" s="24">
        <f>VLOOKUP(C37,'[1]Allocation '!C$1:H$65536,6,0)</f>
        <v>149.41996227857194</v>
      </c>
      <c r="Q37" s="24">
        <f>VLOOKUP(C37,[1]Actuals!B$1:G$65536,6,0)</f>
        <v>176</v>
      </c>
      <c r="R37" s="24">
        <f t="shared" si="4"/>
        <v>17.788813031469928</v>
      </c>
      <c r="S37" s="24">
        <f>VLOOKUP(C37,'[1]Allocation '!C$1:I$65536,7,0)</f>
        <v>154.41872013831858</v>
      </c>
      <c r="T37" s="24">
        <f>VLOOKUP(C37,[1]Actuals!B$1:H$65536,7,0)</f>
        <v>157</v>
      </c>
      <c r="U37" s="24">
        <f t="shared" si="5"/>
        <v>1.67161070844861</v>
      </c>
      <c r="V37" s="25">
        <f>VLOOKUP(C37,'[1]Allocation '!C$1:J$65536,8,0)</f>
        <v>170.5691147119569</v>
      </c>
      <c r="W37" s="24">
        <f>VLOOKUP(C37,[1]Actuals!B$1:I$65536,8,0)</f>
        <v>121</v>
      </c>
      <c r="X37" s="24">
        <f t="shared" si="6"/>
        <v>-29.061014237932316</v>
      </c>
      <c r="Y37" s="24">
        <f>VLOOKUP(C37,'[1]Allocation '!C$1:K$65536,9,0)</f>
        <v>161.81841271113871</v>
      </c>
      <c r="Z37" s="24">
        <f>VLOOKUP(C37,[1]Actuals!B$1:J$65536,9,0)</f>
        <v>121</v>
      </c>
      <c r="AA37" s="24">
        <f t="shared" si="7"/>
        <v>-25.224825795321244</v>
      </c>
      <c r="AB37" s="24">
        <f>VLOOKUP(C37,'[1]Allocation '!C$1:L$65536,10,0)</f>
        <v>160.4314737179244</v>
      </c>
      <c r="AC37" s="24">
        <f>VLOOKUP(C37,[1]Actuals!B$1:K$65536,10,0)</f>
        <v>128</v>
      </c>
      <c r="AD37" s="24">
        <f t="shared" si="8"/>
        <v>-20.215156643730911</v>
      </c>
      <c r="AE37" s="24">
        <f>VLOOKUP(C37,'[1]Allocation '!C$1:M$65536,11,0)</f>
        <v>169.38494561420893</v>
      </c>
      <c r="AF37" s="24">
        <f>VLOOKUP(C37,[1]Actuals!B$1:L$65536,11,0)</f>
        <v>135</v>
      </c>
      <c r="AG37" s="24">
        <f t="shared" si="9"/>
        <v>-20.299882902536137</v>
      </c>
      <c r="AH37" s="24">
        <f>VLOOKUP(C37,'[1]Allocation '!C$1:N$65536,12,0)</f>
        <v>159.52163885367634</v>
      </c>
      <c r="AI37" s="24">
        <f>VLOOKUP(C37,[1]Actuals!B$1:M$65536,12,0)</f>
        <v>136</v>
      </c>
      <c r="AJ37" s="24">
        <f t="shared" si="10"/>
        <v>-14.745108577559135</v>
      </c>
      <c r="AK37" s="24">
        <f>VLOOKUP(C37,'[1]Allocation '!C$1:O$65536,13,0)</f>
        <v>168.66231414335672</v>
      </c>
      <c r="AL37" s="24">
        <f>VLOOKUP(C37,[1]Actuals!B$1:N$65536,13,0)</f>
        <v>169</v>
      </c>
      <c r="AM37" s="24">
        <f t="shared" si="11"/>
        <v>0.20021417253664348</v>
      </c>
      <c r="AN37" s="24">
        <f>VLOOKUP(C37,'[1]Allocation '!C$1:P$65536,14,0)</f>
        <v>148.90986603486181</v>
      </c>
      <c r="AO37" s="24">
        <f>VLOOKUP(C37,[1]Actuals!B$1:O$65536,14,0)</f>
        <v>145</v>
      </c>
      <c r="AP37" s="24">
        <f t="shared" si="12"/>
        <v>-2.6256594938756135</v>
      </c>
      <c r="AQ37" s="24">
        <f>VLOOKUP(C37,'[1]Allocation '!C$1:Q$65536,15,0)</f>
        <v>159.68357698382437</v>
      </c>
      <c r="AR37" s="24">
        <f>VLOOKUP(C37,[1]Actuals!B$1:P$65536,15,0)</f>
        <v>163</v>
      </c>
      <c r="AS37" s="24">
        <f t="shared" si="13"/>
        <v>2.0768716976521517</v>
      </c>
      <c r="AT37" s="24">
        <f>VLOOKUP(C37,'[1]Allocation '!C$1:R$65536,16,0)</f>
        <v>137.27715824793765</v>
      </c>
      <c r="AU37" s="24">
        <f>VLOOKUP(C37,[1]Actuals!B$1:Q$65536,16,0)</f>
        <v>152</v>
      </c>
      <c r="AV37" s="24">
        <f t="shared" si="14"/>
        <v>10.724902773315922</v>
      </c>
      <c r="AW37" s="24">
        <f>VLOOKUP(C37,'[1]Allocation '!C$1:S$65536,17,0)</f>
        <v>131.05219041935899</v>
      </c>
      <c r="AX37" s="24">
        <f>VLOOKUP(C37,[1]Actuals!B$1:R$65536,17,0)</f>
        <v>157</v>
      </c>
      <c r="AY37" s="24">
        <f t="shared" si="15"/>
        <v>19.799600065904738</v>
      </c>
      <c r="AZ37" s="24">
        <f>VLOOKUP('[2]24042024'!C37,'[1]Allocation '!C$1:T$65536,18,0)</f>
        <v>133.45164776306149</v>
      </c>
      <c r="BA37" s="24">
        <f>VLOOKUP(C37,[1]Actuals!B$1:S$65536,18,0)</f>
        <v>168</v>
      </c>
      <c r="BB37" s="24">
        <f t="shared" si="16"/>
        <v>25.88829198892909</v>
      </c>
      <c r="BC37" s="24">
        <f>VLOOKUP(C37,'[1]Allocation '!C$1:U$65536,19,0)</f>
        <v>133.62405289418425</v>
      </c>
      <c r="BD37" s="24">
        <f>VLOOKUP(C37,[1]Actuals!B$1:T$65536,19,0)</f>
        <v>187</v>
      </c>
      <c r="BE37" s="24">
        <f t="shared" si="17"/>
        <v>39.94486467798108</v>
      </c>
      <c r="BF37" s="24">
        <f>VLOOKUP(C37,'[1]Allocation '!C$1:V$65536,20,0)</f>
        <v>109.86365311908668</v>
      </c>
      <c r="BG37" s="24">
        <f>VLOOKUP(C37,[1]Actuals!B$1:U$65536,20,0)</f>
        <v>170</v>
      </c>
      <c r="BH37" s="24">
        <f t="shared" si="18"/>
        <v>54.737254017694589</v>
      </c>
      <c r="BI37" s="24">
        <f>VLOOKUP(C37,'[1]Allocation '!C$1:W$65536,21,0)</f>
        <v>97.470633829901516</v>
      </c>
      <c r="BJ37" s="24">
        <f>VLOOKUP(C37,[1]Actuals!B$1:V$65536,21,0)</f>
        <v>75</v>
      </c>
      <c r="BK37" s="24">
        <f t="shared" si="19"/>
        <v>-23.053747520628203</v>
      </c>
      <c r="BL37" s="24">
        <f>VLOOKUP(C37,'[1]Allocation '!C$1:X$65536,22,0)</f>
        <v>104.67724979295534</v>
      </c>
      <c r="BM37" s="24">
        <f>VLOOKUP(C37,[1]Actuals!B$1:W$65536,22,0)</f>
        <v>116</v>
      </c>
      <c r="BN37" s="24">
        <f t="shared" si="20"/>
        <v>10.816820492934532</v>
      </c>
      <c r="BO37" s="24">
        <f>VLOOKUP(C37,'[1]Allocation '!C$1:Y$65536,23,0)</f>
        <v>109.7579549340031</v>
      </c>
      <c r="BP37" s="24">
        <f>VLOOKUP(C37,[1]Actuals!B$1:X$65536,23,0)</f>
        <v>104</v>
      </c>
      <c r="BQ37" s="24">
        <f t="shared" si="21"/>
        <v>-5.2460479401837654</v>
      </c>
      <c r="BR37" s="24">
        <f>VLOOKUP(C37,'[1]Allocation '!C$1:Z$65536,24,0)</f>
        <v>123.53037032696814</v>
      </c>
      <c r="BS37" s="24">
        <f>VLOOKUP(C37,[1]Actuals!B$1:Y$65536,24,0)</f>
        <v>126</v>
      </c>
      <c r="BT37" s="24">
        <f t="shared" si="22"/>
        <v>1.9992085075881225</v>
      </c>
      <c r="BU37" s="24">
        <f>VLOOKUP(C37,'[1]Allocation '!C$1:AA$65536,25,0)</f>
        <v>146.59301974610153</v>
      </c>
      <c r="BV37" s="24">
        <f>VLOOKUP(C37,[1]Actuals!B$1:Z$65536,25,0)</f>
        <v>175</v>
      </c>
      <c r="BW37" s="24">
        <f t="shared" si="23"/>
        <v>19.378126122989507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24">
        <f>VLOOKUP(C38,'[1]Allocation '!C$1:D$65536,2,0)</f>
        <v>52.95364406402706</v>
      </c>
      <c r="E38" s="24">
        <f>VLOOKUP(C38,[1]Actuals!B$1:C$65536,2,0)</f>
        <v>74</v>
      </c>
      <c r="F38" s="24">
        <f t="shared" si="0"/>
        <v>39.7448680028998</v>
      </c>
      <c r="G38" s="24">
        <f>VLOOKUP(C38,'[1]Allocation '!C$1:E$65536,3,0)</f>
        <v>57.276742117519532</v>
      </c>
      <c r="H38" s="24">
        <f>VLOOKUP(C38,[1]Actuals!B$1:D$65536,3,0)</f>
        <v>82</v>
      </c>
      <c r="I38" s="24">
        <f t="shared" si="1"/>
        <v>43.164567271919324</v>
      </c>
      <c r="J38" s="24">
        <f>VLOOKUP(C38,'[1]Allocation '!C$1:F$65536,4,0)</f>
        <v>55.880062018384976</v>
      </c>
      <c r="K38" s="24">
        <f>VLOOKUP(C38,[1]Actuals!B$1:E$65536,4,0)</f>
        <v>62</v>
      </c>
      <c r="L38" s="24">
        <f t="shared" si="2"/>
        <v>10.951916945978901</v>
      </c>
      <c r="M38" s="24">
        <f>VLOOKUP(C38,'[1]Allocation '!C$1:G$65536,5,0)</f>
        <v>68.890136958786044</v>
      </c>
      <c r="N38" s="24">
        <f>VLOOKUP(C38,[1]Actuals!B$1:F$65536,5,0)</f>
        <v>78</v>
      </c>
      <c r="O38" s="24">
        <f t="shared" si="3"/>
        <v>13.223755160573985</v>
      </c>
      <c r="P38" s="24">
        <f>VLOOKUP(C38,'[1]Allocation '!C$1:H$65536,6,0)</f>
        <v>68.698833231527331</v>
      </c>
      <c r="Q38" s="24">
        <f>VLOOKUP(C38,[1]Actuals!B$1:G$65536,6,0)</f>
        <v>68</v>
      </c>
      <c r="R38" s="24">
        <f t="shared" si="4"/>
        <v>-1.0172417763954424</v>
      </c>
      <c r="S38" s="24">
        <f>VLOOKUP(C38,'[1]Allocation '!C$1:I$65536,7,0)</f>
        <v>71.980040861287932</v>
      </c>
      <c r="T38" s="24">
        <f>VLOOKUP(C38,[1]Actuals!B$1:H$65536,7,0)</f>
        <v>54</v>
      </c>
      <c r="U38" s="24">
        <f t="shared" si="5"/>
        <v>-24.979203465495527</v>
      </c>
      <c r="V38" s="25">
        <f>VLOOKUP(C38,'[1]Allocation '!C$1:J$65536,8,0)</f>
        <v>80.566688225647724</v>
      </c>
      <c r="W38" s="24">
        <f>VLOOKUP(C38,[1]Actuals!B$1:I$65536,8,0)</f>
        <v>48</v>
      </c>
      <c r="X38" s="24">
        <f t="shared" si="6"/>
        <v>-40.422026699715325</v>
      </c>
      <c r="Y38" s="24">
        <f>VLOOKUP(C38,'[1]Allocation '!C$1:K$65536,9,0)</f>
        <v>97.334383585647345</v>
      </c>
      <c r="Z38" s="24">
        <f>VLOOKUP(C38,[1]Actuals!B$1:J$65536,9,0)</f>
        <v>57</v>
      </c>
      <c r="AA38" s="24">
        <f t="shared" si="7"/>
        <v>-41.438988053133301</v>
      </c>
      <c r="AB38" s="24">
        <f>VLOOKUP(C38,'[1]Allocation '!C$1:L$65536,10,0)</f>
        <v>105.62072085170087</v>
      </c>
      <c r="AC38" s="24">
        <f>VLOOKUP(C38,[1]Actuals!B$1:K$65536,10,0)</f>
        <v>65</v>
      </c>
      <c r="AD38" s="24">
        <f t="shared" si="8"/>
        <v>-38.459045274587069</v>
      </c>
      <c r="AE38" s="24">
        <f>VLOOKUP(C38,'[1]Allocation '!C$1:M$65536,11,0)</f>
        <v>107.2228421756611</v>
      </c>
      <c r="AF38" s="24">
        <f>VLOOKUP(C38,[1]Actuals!B$1:L$65536,11,0)</f>
        <v>101</v>
      </c>
      <c r="AG38" s="24">
        <f t="shared" si="9"/>
        <v>-5.803653446778009</v>
      </c>
      <c r="AH38" s="24">
        <f>VLOOKUP(C38,'[1]Allocation '!C$1:N$65536,12,0)</f>
        <v>101.89098897879326</v>
      </c>
      <c r="AI38" s="24">
        <f>VLOOKUP(C38,[1]Actuals!B$1:M$65536,12,0)</f>
        <v>98</v>
      </c>
      <c r="AJ38" s="24">
        <f t="shared" si="10"/>
        <v>-3.818776339096186</v>
      </c>
      <c r="AK38" s="24">
        <f>VLOOKUP(C38,'[1]Allocation '!C$1:O$65536,13,0)</f>
        <v>101.29249881353847</v>
      </c>
      <c r="AL38" s="24">
        <f>VLOOKUP(C38,[1]Actuals!B$1:N$65536,13,0)</f>
        <v>94</v>
      </c>
      <c r="AM38" s="24">
        <f t="shared" si="11"/>
        <v>-7.1994460586490909</v>
      </c>
      <c r="AN38" s="24">
        <f>VLOOKUP(C38,'[1]Allocation '!C$1:P$65536,14,0)</f>
        <v>100.0031943469415</v>
      </c>
      <c r="AO38" s="24">
        <f>VLOOKUP(C38,[1]Actuals!B$1:O$65536,14,0)</f>
        <v>91</v>
      </c>
      <c r="AP38" s="24">
        <f t="shared" si="12"/>
        <v>-9.0029067628646722</v>
      </c>
      <c r="AQ38" s="24">
        <f>VLOOKUP(C38,'[1]Allocation '!C$1:Q$65536,15,0)</f>
        <v>84.852103154360123</v>
      </c>
      <c r="AR38" s="24">
        <f>VLOOKUP(C38,[1]Actuals!B$1:P$65536,15,0)</f>
        <v>86</v>
      </c>
      <c r="AS38" s="24">
        <f t="shared" si="13"/>
        <v>1.352820735099119</v>
      </c>
      <c r="AT38" s="24">
        <f>VLOOKUP(C38,'[1]Allocation '!C$1:R$65536,16,0)</f>
        <v>82.722088879426792</v>
      </c>
      <c r="AU38" s="24">
        <f>VLOOKUP(C38,[1]Actuals!B$1:Q$65536,16,0)</f>
        <v>82</v>
      </c>
      <c r="AV38" s="24">
        <f t="shared" si="14"/>
        <v>-0.87290938757516989</v>
      </c>
      <c r="AW38" s="24">
        <f>VLOOKUP(C38,'[1]Allocation '!C$1:S$65536,17,0)</f>
        <v>70.975527062817136</v>
      </c>
      <c r="AX38" s="24">
        <f>VLOOKUP(C38,[1]Actuals!B$1:R$65536,17,0)</f>
        <v>86</v>
      </c>
      <c r="AY38" s="24">
        <f t="shared" si="15"/>
        <v>21.168526052487643</v>
      </c>
      <c r="AZ38" s="24">
        <f>VLOOKUP('[2]24042024'!C38,'[1]Allocation '!C$1:T$65536,18,0)</f>
        <v>72.929932743380846</v>
      </c>
      <c r="BA38" s="24">
        <f>VLOOKUP(C38,[1]Actuals!B$1:S$65536,18,0)</f>
        <v>89</v>
      </c>
      <c r="BB38" s="24">
        <f t="shared" si="16"/>
        <v>22.034940458762016</v>
      </c>
      <c r="BC38" s="24">
        <f>VLOOKUP(C38,'[1]Allocation '!C$1:U$65536,19,0)</f>
        <v>61.67263979731581</v>
      </c>
      <c r="BD38" s="24">
        <f>VLOOKUP(C38,[1]Actuals!B$1:T$65536,19,0)</f>
        <v>67</v>
      </c>
      <c r="BE38" s="24">
        <f t="shared" si="17"/>
        <v>8.6381257883435918</v>
      </c>
      <c r="BF38" s="24">
        <f>VLOOKUP(C38,'[1]Allocation '!C$1:V$65536,20,0)</f>
        <v>56.197536848933744</v>
      </c>
      <c r="BG38" s="24">
        <f>VLOOKUP(C38,[1]Actuals!B$1:U$65536,20,0)</f>
        <v>61</v>
      </c>
      <c r="BH38" s="24">
        <f t="shared" si="18"/>
        <v>8.5456826408173345</v>
      </c>
      <c r="BI38" s="24">
        <f>VLOOKUP(C38,'[1]Allocation '!C$1:W$65536,21,0)</f>
        <v>52.549385195251254</v>
      </c>
      <c r="BJ38" s="24">
        <f>VLOOKUP(C38,[1]Actuals!B$1:V$65536,21,0)</f>
        <v>61</v>
      </c>
      <c r="BK38" s="24">
        <f t="shared" si="19"/>
        <v>16.081281966192069</v>
      </c>
      <c r="BL38" s="24">
        <f>VLOOKUP(C38,'[1]Allocation '!C$1:X$65536,22,0)</f>
        <v>49.875630783702249</v>
      </c>
      <c r="BM38" s="24">
        <f>VLOOKUP(C38,[1]Actuals!B$1:W$65536,22,0)</f>
        <v>62</v>
      </c>
      <c r="BN38" s="24">
        <f t="shared" si="20"/>
        <v>24.309204767510639</v>
      </c>
      <c r="BO38" s="24">
        <f>VLOOKUP(C38,'[1]Allocation '!C$1:Y$65536,23,0)</f>
        <v>75.437356022751345</v>
      </c>
      <c r="BP38" s="24">
        <f>VLOOKUP(C38,[1]Actuals!B$1:X$65536,23,0)</f>
        <v>61</v>
      </c>
      <c r="BQ38" s="24">
        <f t="shared" si="21"/>
        <v>-19.138205239320882</v>
      </c>
      <c r="BR38" s="24">
        <f>VLOOKUP(C38,'[1]Allocation '!C$1:Z$65536,24,0)</f>
        <v>60.143664789263724</v>
      </c>
      <c r="BS38" s="24">
        <f>VLOOKUP(C38,[1]Actuals!B$1:Y$65536,24,0)</f>
        <v>57</v>
      </c>
      <c r="BT38" s="24">
        <f t="shared" si="22"/>
        <v>-5.2269258953187387</v>
      </c>
      <c r="BU38" s="24">
        <f>VLOOKUP(C38,'[1]Allocation '!C$1:AA$65536,25,0)</f>
        <v>52.134420024426163</v>
      </c>
      <c r="BV38" s="24">
        <f>VLOOKUP(C38,[1]Actuals!B$1:Z$65536,25,0)</f>
        <v>77</v>
      </c>
      <c r="BW38" s="24">
        <f t="shared" si="23"/>
        <v>47.695131093668536</v>
      </c>
      <c r="BX38" s="26"/>
      <c r="BY38" s="26"/>
    </row>
    <row r="39" spans="1:77" ht="32.25" customHeight="1" x14ac:dyDescent="0.25">
      <c r="A39" s="21">
        <v>34</v>
      </c>
      <c r="B39" s="27"/>
      <c r="C39" s="17" t="s">
        <v>44</v>
      </c>
      <c r="D39" s="24">
        <f>VLOOKUP(C39,'[1]Allocation '!C$1:D$65536,2,0)</f>
        <v>24.417513651745814</v>
      </c>
      <c r="E39" s="24">
        <f>VLOOKUP(C39,[1]Actuals!B$1:C$65536,2,0)</f>
        <v>39.5</v>
      </c>
      <c r="F39" s="24">
        <f t="shared" si="0"/>
        <v>61.769132448814304</v>
      </c>
      <c r="G39" s="24">
        <f>VLOOKUP(C39,'[1]Allocation '!C$1:E$65536,3,0)</f>
        <v>24.574818408530337</v>
      </c>
      <c r="H39" s="24">
        <f>VLOOKUP(C39,[1]Actuals!B$1:D$65536,3,0)</f>
        <v>38.9</v>
      </c>
      <c r="I39" s="24">
        <f t="shared" si="1"/>
        <v>58.292115747627037</v>
      </c>
      <c r="J39" s="24">
        <f>VLOOKUP(C39,'[1]Allocation '!C$1:F$65536,4,0)</f>
        <v>28.744365235214694</v>
      </c>
      <c r="K39" s="24">
        <f>VLOOKUP(C39,[1]Actuals!B$1:E$65536,4,0)</f>
        <v>38.6</v>
      </c>
      <c r="L39" s="24">
        <f t="shared" si="2"/>
        <v>34.28718875555888</v>
      </c>
      <c r="M39" s="24">
        <f>VLOOKUP(C39,'[1]Allocation '!C$1:G$65536,5,0)</f>
        <v>33.670054438606677</v>
      </c>
      <c r="N39" s="24">
        <f>VLOOKUP(C39,[1]Actuals!B$1:F$65536,5,0)</f>
        <v>44.4</v>
      </c>
      <c r="O39" s="24">
        <f t="shared" si="3"/>
        <v>31.86791866035767</v>
      </c>
      <c r="P39" s="24">
        <f>VLOOKUP(C39,'[1]Allocation '!C$1:H$65536,6,0)</f>
        <v>28.767636415702071</v>
      </c>
      <c r="Q39" s="24">
        <f>VLOOKUP(C39,[1]Actuals!B$1:G$65536,6,0)</f>
        <v>42.7</v>
      </c>
      <c r="R39" s="24">
        <f t="shared" si="4"/>
        <v>48.430685729514124</v>
      </c>
      <c r="S39" s="24">
        <f>VLOOKUP(C39,'[1]Allocation '!C$1:I$65536,7,0)</f>
        <v>27.961477411500312</v>
      </c>
      <c r="T39" s="24">
        <f>VLOOKUP(C39,[1]Actuals!B$1:H$65536,7,0)</f>
        <v>35.6</v>
      </c>
      <c r="U39" s="24">
        <f t="shared" si="5"/>
        <v>27.318022134831949</v>
      </c>
      <c r="V39" s="25">
        <f>VLOOKUP(C39,'[1]Allocation '!C$1:J$65536,8,0)</f>
        <v>38.105866052671225</v>
      </c>
      <c r="W39" s="24">
        <f>VLOOKUP(C39,[1]Actuals!B$1:I$65536,8,0)</f>
        <v>37.700000000000003</v>
      </c>
      <c r="X39" s="24">
        <f t="shared" si="6"/>
        <v>-1.0651012421820298</v>
      </c>
      <c r="Y39" s="24">
        <f>VLOOKUP(C39,'[1]Allocation '!C$1:K$65536,9,0)</f>
        <v>52.31723117728545</v>
      </c>
      <c r="Z39" s="24">
        <f>VLOOKUP(C39,[1]Actuals!B$1:J$65536,9,0)</f>
        <v>41.8</v>
      </c>
      <c r="AA39" s="24">
        <f t="shared" si="7"/>
        <v>-20.10280540582529</v>
      </c>
      <c r="AB39" s="24">
        <f>VLOOKUP(C39,'[1]Allocation '!C$1:L$65536,10,0)</f>
        <v>51.61012496162656</v>
      </c>
      <c r="AC39" s="24">
        <f>VLOOKUP(C39,[1]Actuals!B$1:K$65536,10,0)</f>
        <v>47.9</v>
      </c>
      <c r="AD39" s="24">
        <f t="shared" si="8"/>
        <v>-7.1887540756491761</v>
      </c>
      <c r="AE39" s="24">
        <f>VLOOKUP(C39,'[1]Allocation '!C$1:M$65536,11,0)</f>
        <v>59.176150871630682</v>
      </c>
      <c r="AF39" s="24">
        <f>VLOOKUP(C39,[1]Actuals!B$1:L$65536,11,0)</f>
        <v>53.6</v>
      </c>
      <c r="AG39" s="24">
        <f t="shared" si="9"/>
        <v>-9.4229698780626716</v>
      </c>
      <c r="AH39" s="24">
        <f>VLOOKUP(C39,'[1]Allocation '!C$1:N$65536,12,0)</f>
        <v>59.013785471880261</v>
      </c>
      <c r="AI39" s="24">
        <f>VLOOKUP(C39,[1]Actuals!B$1:M$65536,12,0)</f>
        <v>64.5</v>
      </c>
      <c r="AJ39" s="24">
        <f t="shared" si="10"/>
        <v>9.2964965461059759</v>
      </c>
      <c r="AK39" s="24">
        <f>VLOOKUP(C39,'[1]Allocation '!C$1:O$65536,13,0)</f>
        <v>59.443954702780793</v>
      </c>
      <c r="AL39" s="24">
        <f>VLOOKUP(C39,[1]Actuals!B$1:N$65536,13,0)</f>
        <v>62.9</v>
      </c>
      <c r="AM39" s="24">
        <f t="shared" si="11"/>
        <v>5.8139558757478342</v>
      </c>
      <c r="AN39" s="24">
        <f>VLOOKUP(C39,'[1]Allocation '!C$1:P$65536,14,0)</f>
        <v>60.829193641691916</v>
      </c>
      <c r="AO39" s="24">
        <f>VLOOKUP(C39,[1]Actuals!B$1:O$65536,14,0)</f>
        <v>59.6</v>
      </c>
      <c r="AP39" s="24">
        <f t="shared" si="12"/>
        <v>-2.0207297978210139</v>
      </c>
      <c r="AQ39" s="24">
        <f>VLOOKUP(C39,'[1]Allocation '!C$1:Q$65536,15,0)</f>
        <v>55.275084340554592</v>
      </c>
      <c r="AR39" s="24">
        <f>VLOOKUP(C39,[1]Actuals!B$1:P$65536,15,0)</f>
        <v>62.7</v>
      </c>
      <c r="AS39" s="24">
        <f t="shared" si="13"/>
        <v>13.432662741317337</v>
      </c>
      <c r="AT39" s="24">
        <f>VLOOKUP(C39,'[1]Allocation '!C$1:R$65536,16,0)</f>
        <v>44.918983746355408</v>
      </c>
      <c r="AU39" s="24">
        <f>VLOOKUP(C39,[1]Actuals!B$1:Q$65536,16,0)</f>
        <v>61.4</v>
      </c>
      <c r="AV39" s="24">
        <f t="shared" si="14"/>
        <v>36.690536782194698</v>
      </c>
      <c r="AW39" s="24">
        <f>VLOOKUP(C39,'[1]Allocation '!C$1:S$65536,17,0)</f>
        <v>43.063802936990172</v>
      </c>
      <c r="AX39" s="24">
        <f>VLOOKUP(C39,[1]Actuals!B$1:R$65536,17,0)</f>
        <v>55.3</v>
      </c>
      <c r="AY39" s="24">
        <f t="shared" si="15"/>
        <v>28.41411168659096</v>
      </c>
      <c r="AZ39" s="24">
        <f>VLOOKUP('[2]24042024'!C39,'[1]Allocation '!C$1:T$65536,18,0)</f>
        <v>41.782773967561944</v>
      </c>
      <c r="BA39" s="24">
        <f>VLOOKUP(C39,[1]Actuals!B$1:S$65536,18,0)</f>
        <v>56.6</v>
      </c>
      <c r="BB39" s="24">
        <f t="shared" si="16"/>
        <v>35.462523488606593</v>
      </c>
      <c r="BC39" s="24">
        <f>VLOOKUP(C39,'[1]Allocation '!C$1:U$65536,19,0)</f>
        <v>42.216390337448324</v>
      </c>
      <c r="BD39" s="24">
        <f>VLOOKUP(C39,[1]Actuals!B$1:T$65536,19,0)</f>
        <v>51.6</v>
      </c>
      <c r="BE39" s="24">
        <f t="shared" si="17"/>
        <v>22.227408803892658</v>
      </c>
      <c r="BF39" s="24">
        <f>VLOOKUP(C39,'[1]Allocation '!C$1:V$65536,20,0)</f>
        <v>41.009013376248951</v>
      </c>
      <c r="BG39" s="24">
        <f>VLOOKUP(C39,[1]Actuals!B$1:U$65536,20,0)</f>
        <v>51.7</v>
      </c>
      <c r="BH39" s="24">
        <f t="shared" si="18"/>
        <v>26.069845976696705</v>
      </c>
      <c r="BI39" s="24">
        <f>VLOOKUP(C39,'[1]Allocation '!C$1:W$65536,21,0)</f>
        <v>42.802321812261106</v>
      </c>
      <c r="BJ39" s="24">
        <f>VLOOKUP(C39,[1]Actuals!B$1:V$65536,21,0)</f>
        <v>48.4</v>
      </c>
      <c r="BK39" s="24">
        <f t="shared" si="19"/>
        <v>13.07797790103851</v>
      </c>
      <c r="BL39" s="24">
        <f>VLOOKUP(C39,'[1]Allocation '!C$1:X$65536,22,0)</f>
        <v>46.18113961453912</v>
      </c>
      <c r="BM39" s="24">
        <f>VLOOKUP(C39,[1]Actuals!B$1:W$65536,22,0)</f>
        <v>48.9</v>
      </c>
      <c r="BN39" s="24">
        <f t="shared" si="20"/>
        <v>5.8873826158350262</v>
      </c>
      <c r="BO39" s="24">
        <f>VLOOKUP(C39,'[1]Allocation '!C$1:Y$65536,23,0)</f>
        <v>48.422627176766063</v>
      </c>
      <c r="BP39" s="24">
        <f>VLOOKUP(C39,[1]Actuals!B$1:X$65536,23,0)</f>
        <v>45.1</v>
      </c>
      <c r="BQ39" s="24">
        <f t="shared" si="21"/>
        <v>-6.8617243022293311</v>
      </c>
      <c r="BR39" s="24">
        <f>VLOOKUP(C39,'[1]Allocation '!C$1:Z$65536,24,0)</f>
        <v>39.800954639953936</v>
      </c>
      <c r="BS39" s="24">
        <f>VLOOKUP(C39,[1]Actuals!B$1:Y$65536,24,0)</f>
        <v>43.6</v>
      </c>
      <c r="BT39" s="24">
        <f t="shared" si="22"/>
        <v>9.5451111522647203</v>
      </c>
      <c r="BU39" s="24">
        <f>VLOOKUP(C39,'[1]Allocation '!C$1:AA$65536,25,0)</f>
        <v>35.31686517783708</v>
      </c>
      <c r="BV39" s="24">
        <f>VLOOKUP(C39,[1]Actuals!B$1:Z$65536,25,0)</f>
        <v>41.6</v>
      </c>
      <c r="BW39" s="24">
        <f t="shared" si="23"/>
        <v>17.79074895386205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f>VLOOKUP(C40,'[1]Allocation '!C$1:D$65536,2,0)</f>
        <v>47.80537311335776</v>
      </c>
      <c r="E40" s="24">
        <f>VLOOKUP(C40,[1]Actuals!B$1:C$65536,2,0)</f>
        <v>30</v>
      </c>
      <c r="F40" s="24">
        <f t="shared" si="0"/>
        <v>-37.245547840693646</v>
      </c>
      <c r="G40" s="24">
        <f>VLOOKUP(C40,'[1]Allocation '!C$1:E$65536,3,0)</f>
        <v>58.050752146134656</v>
      </c>
      <c r="H40" s="24">
        <f>VLOOKUP(C40,[1]Actuals!B$1:D$65536,3,0)</f>
        <v>47</v>
      </c>
      <c r="I40" s="24">
        <f t="shared" si="1"/>
        <v>-19.036363419230007</v>
      </c>
      <c r="J40" s="24">
        <f>VLOOKUP(C40,'[1]Allocation '!C$1:F$65536,4,0)</f>
        <v>63.076736672267884</v>
      </c>
      <c r="K40" s="24">
        <f>VLOOKUP(C40,[1]Actuals!B$1:E$65536,4,0)</f>
        <v>48</v>
      </c>
      <c r="L40" s="24">
        <f t="shared" si="2"/>
        <v>-23.902214140536653</v>
      </c>
      <c r="M40" s="24">
        <f>VLOOKUP(C40,'[1]Allocation '!C$1:G$65536,5,0)</f>
        <v>63.292813330884677</v>
      </c>
      <c r="N40" s="24">
        <f>VLOOKUP(C40,[1]Actuals!B$1:F$65536,5,0)</f>
        <v>53</v>
      </c>
      <c r="O40" s="24">
        <f t="shared" si="3"/>
        <v>-16.262214917000922</v>
      </c>
      <c r="P40" s="24">
        <f>VLOOKUP(C40,'[1]Allocation '!C$1:H$65536,6,0)</f>
        <v>76.427451970074159</v>
      </c>
      <c r="Q40" s="24">
        <f>VLOOKUP(C40,[1]Actuals!B$1:G$65536,6,0)</f>
        <v>72</v>
      </c>
      <c r="R40" s="24">
        <f t="shared" si="4"/>
        <v>-5.7930126622666513</v>
      </c>
      <c r="S40" s="24">
        <f>VLOOKUP(C40,'[1]Allocation '!C$1:I$65536,7,0)</f>
        <v>82.131072264802896</v>
      </c>
      <c r="T40" s="24">
        <f>VLOOKUP(C40,[1]Actuals!B$1:H$65536,7,0)</f>
        <v>88</v>
      </c>
      <c r="U40" s="24">
        <f t="shared" si="5"/>
        <v>7.1458067858590724</v>
      </c>
      <c r="V40" s="25">
        <f>VLOOKUP(C40,'[1]Allocation '!C$1:J$65536,8,0)</f>
        <v>79.477949195571412</v>
      </c>
      <c r="W40" s="24">
        <f>VLOOKUP(C40,[1]Actuals!B$1:I$65536,8,0)</f>
        <v>90</v>
      </c>
      <c r="X40" s="24">
        <f t="shared" si="6"/>
        <v>13.238956101568466</v>
      </c>
      <c r="Y40" s="24">
        <f>VLOOKUP(C40,'[1]Allocation '!C$1:K$65536,9,0)</f>
        <v>77.867506868517879</v>
      </c>
      <c r="Z40" s="24">
        <f>VLOOKUP(C40,[1]Actuals!B$1:J$65536,9,0)</f>
        <v>43</v>
      </c>
      <c r="AA40" s="24">
        <f t="shared" si="7"/>
        <v>-44.777993120279213</v>
      </c>
      <c r="AB40" s="24">
        <f>VLOOKUP(C40,'[1]Allocation '!C$1:L$65536,10,0)</f>
        <v>75.014716513992084</v>
      </c>
      <c r="AC40" s="24">
        <f>VLOOKUP(C40,[1]Actuals!B$1:K$65536,10,0)</f>
        <v>58</v>
      </c>
      <c r="AD40" s="24">
        <f t="shared" si="8"/>
        <v>-22.681838050828894</v>
      </c>
      <c r="AE40" s="24">
        <f>VLOOKUP(C40,'[1]Allocation '!C$1:M$65536,11,0)</f>
        <v>117.26650080983694</v>
      </c>
      <c r="AF40" s="24">
        <f>VLOOKUP(C40,[1]Actuals!B$1:L$65536,11,0)</f>
        <v>98</v>
      </c>
      <c r="AG40" s="24">
        <f t="shared" si="9"/>
        <v>-16.429671455004961</v>
      </c>
      <c r="AH40" s="24">
        <f>VLOOKUP(C40,'[1]Allocation '!C$1:N$65536,12,0)</f>
        <v>106.96248616778297</v>
      </c>
      <c r="AI40" s="24">
        <f>VLOOKUP(C40,[1]Actuals!B$1:M$65536,12,0)</f>
        <v>116</v>
      </c>
      <c r="AJ40" s="24">
        <f t="shared" si="10"/>
        <v>8.4492368829578712</v>
      </c>
      <c r="AK40" s="24">
        <f>VLOOKUP(C40,'[1]Allocation '!C$1:O$65536,13,0)</f>
        <v>106.52356682738318</v>
      </c>
      <c r="AL40" s="24">
        <f>VLOOKUP(C40,[1]Actuals!B$1:N$65536,13,0)</f>
        <v>113</v>
      </c>
      <c r="AM40" s="24">
        <f t="shared" si="11"/>
        <v>6.0798125386766309</v>
      </c>
      <c r="AN40" s="24">
        <f>VLOOKUP(C40,'[1]Allocation '!C$1:P$65536,14,0)</f>
        <v>106.0861137111107</v>
      </c>
      <c r="AO40" s="24">
        <f>VLOOKUP(C40,[1]Actuals!B$1:O$65536,14,0)</f>
        <v>114</v>
      </c>
      <c r="AP40" s="24">
        <f t="shared" si="12"/>
        <v>7.4598701112193329</v>
      </c>
      <c r="AQ40" s="24">
        <f>VLOOKUP(C40,'[1]Allocation '!C$1:Q$65536,15,0)</f>
        <v>102.79226210699626</v>
      </c>
      <c r="AR40" s="24">
        <f>VLOOKUP(C40,[1]Actuals!B$1:P$65536,15,0)</f>
        <v>89</v>
      </c>
      <c r="AS40" s="24">
        <f t="shared" si="13"/>
        <v>-13.417607341533087</v>
      </c>
      <c r="AT40" s="24">
        <f>VLOOKUP(C40,'[1]Allocation '!C$1:R$65536,16,0)</f>
        <v>87.169513012729311</v>
      </c>
      <c r="AU40" s="24">
        <f>VLOOKUP(C40,[1]Actuals!B$1:Q$65536,16,0)</f>
        <v>102</v>
      </c>
      <c r="AV40" s="24">
        <f t="shared" si="14"/>
        <v>17.01338745015703</v>
      </c>
      <c r="AW40" s="24">
        <f>VLOOKUP(C40,'[1]Allocation '!C$1:S$65536,17,0)</f>
        <v>77.355349720149007</v>
      </c>
      <c r="AX40" s="24">
        <f>VLOOKUP(C40,[1]Actuals!B$1:R$65536,17,0)</f>
        <v>111</v>
      </c>
      <c r="AY40" s="24">
        <f t="shared" si="15"/>
        <v>43.493630888578942</v>
      </c>
      <c r="AZ40" s="24">
        <f>VLOOKUP('[2]24042024'!C40,'[1]Allocation '!C$1:T$65536,18,0)</f>
        <v>68.371811946919536</v>
      </c>
      <c r="BA40" s="24">
        <f>VLOOKUP(C40,[1]Actuals!B$1:S$65536,18,0)</f>
        <v>119</v>
      </c>
      <c r="BB40" s="24">
        <f t="shared" si="16"/>
        <v>74.048334556916032</v>
      </c>
      <c r="BC40" s="24">
        <f>VLOOKUP(C40,'[1]Allocation '!C$1:U$65536,19,0)</f>
        <v>62.773936936553596</v>
      </c>
      <c r="BD40" s="24">
        <f>VLOOKUP(C40,[1]Actuals!B$1:T$65536,19,0)</f>
        <v>74</v>
      </c>
      <c r="BE40" s="24">
        <f t="shared" si="17"/>
        <v>17.883318477846508</v>
      </c>
      <c r="BF40" s="24">
        <f>VLOOKUP(C40,'[1]Allocation '!C$1:V$65536,20,0)</f>
        <v>41.76843954988319</v>
      </c>
      <c r="BG40" s="24">
        <f>VLOOKUP(C40,[1]Actuals!B$1:U$65536,20,0)</f>
        <v>46</v>
      </c>
      <c r="BH40" s="24">
        <f t="shared" si="18"/>
        <v>10.130999615303185</v>
      </c>
      <c r="BI40" s="24">
        <f>VLOOKUP(C40,'[1]Allocation '!C$1:W$65536,21,0)</f>
        <v>50.430458372862091</v>
      </c>
      <c r="BJ40" s="24">
        <f>VLOOKUP(C40,[1]Actuals!B$1:V$65536,21,0)</f>
        <v>39</v>
      </c>
      <c r="BK40" s="24">
        <f t="shared" si="19"/>
        <v>-22.665783222412887</v>
      </c>
      <c r="BL40" s="24">
        <f>VLOOKUP(C40,'[1]Allocation '!C$1:X$65536,22,0)</f>
        <v>50.799253575993028</v>
      </c>
      <c r="BM40" s="24">
        <f>VLOOKUP(C40,[1]Actuals!B$1:W$65536,22,0)</f>
        <v>41</v>
      </c>
      <c r="BN40" s="24">
        <f t="shared" si="20"/>
        <v>-19.290152681739421</v>
      </c>
      <c r="BO40" s="24">
        <f>VLOOKUP(C40,'[1]Allocation '!C$1:Y$65536,23,0)</f>
        <v>53.519745826951969</v>
      </c>
      <c r="BP40" s="24">
        <f>VLOOKUP(C40,[1]Actuals!B$1:X$65536,23,0)</f>
        <v>40</v>
      </c>
      <c r="BQ40" s="24">
        <f t="shared" si="21"/>
        <v>-25.261229510816491</v>
      </c>
      <c r="BR40" s="24">
        <f>VLOOKUP(C40,'[1]Allocation '!C$1:Z$65536,24,0)</f>
        <v>44.22328293328215</v>
      </c>
      <c r="BS40" s="24">
        <f>VLOOKUP(C40,[1]Actuals!B$1:Y$65536,24,0)</f>
        <v>55</v>
      </c>
      <c r="BT40" s="24">
        <f t="shared" si="22"/>
        <v>24.36887619351155</v>
      </c>
      <c r="BU40" s="24">
        <f>VLOOKUP(C40,'[1]Allocation '!C$1:AA$65536,25,0)</f>
        <v>39.521253889484356</v>
      </c>
      <c r="BV40" s="24">
        <f>VLOOKUP(C40,[1]Actuals!B$1:Z$65536,25,0)</f>
        <v>52</v>
      </c>
      <c r="BW40" s="24">
        <f t="shared" si="23"/>
        <v>31.574772767611847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f>VLOOKUP(C41,'[1]Allocation '!C$1:D$65536,2,0)</f>
        <v>25.557487933679727</v>
      </c>
      <c r="E41" s="24">
        <f>VLOOKUP(C41,[1]Actuals!B$1:C$65536,2,0)</f>
        <v>22</v>
      </c>
      <c r="F41" s="24">
        <f t="shared" si="0"/>
        <v>-13.919552433757232</v>
      </c>
      <c r="G41" s="24">
        <f>VLOOKUP(C41,'[1]Allocation '!C$1:E$65536,3,0)</f>
        <v>28.251366044452197</v>
      </c>
      <c r="H41" s="24">
        <f>VLOOKUP(C41,[1]Actuals!B$1:D$65536,3,0)</f>
        <v>26</v>
      </c>
      <c r="I41" s="24">
        <f t="shared" si="1"/>
        <v>-7.9690519775566919</v>
      </c>
      <c r="J41" s="24">
        <f>VLOOKUP(C41,'[1]Allocation '!C$1:F$65536,4,0)</f>
        <v>31.750035237718734</v>
      </c>
      <c r="K41" s="24">
        <f>VLOOKUP(C41,[1]Actuals!B$1:E$65536,4,0)</f>
        <v>26</v>
      </c>
      <c r="L41" s="24">
        <f t="shared" si="2"/>
        <v>-18.110327105677502</v>
      </c>
      <c r="M41" s="24">
        <f>VLOOKUP(C41,'[1]Allocation '!C$1:G$65536,5,0)</f>
        <v>31.000561631453721</v>
      </c>
      <c r="N41" s="24">
        <f>VLOOKUP(C41,[1]Actuals!B$1:F$65536,5,0)</f>
        <v>25</v>
      </c>
      <c r="O41" s="24">
        <f t="shared" si="3"/>
        <v>-19.356299743180923</v>
      </c>
      <c r="P41" s="24">
        <f>VLOOKUP(C41,'[1]Allocation '!C$1:H$65536,6,0)</f>
        <v>30.485107246490251</v>
      </c>
      <c r="Q41" s="24">
        <f>VLOOKUP(C41,[1]Actuals!B$1:G$65536,6,0)</f>
        <v>29</v>
      </c>
      <c r="R41" s="24">
        <f t="shared" si="4"/>
        <v>-4.8715828174140077</v>
      </c>
      <c r="S41" s="24">
        <f>VLOOKUP(C41,'[1]Allocation '!C$1:I$65536,7,0)</f>
        <v>31.837325765569666</v>
      </c>
      <c r="T41" s="24">
        <f>VLOOKUP(C41,[1]Actuals!B$1:H$65536,7,0)</f>
        <v>27</v>
      </c>
      <c r="U41" s="24">
        <f t="shared" si="5"/>
        <v>-15.193882178386259</v>
      </c>
      <c r="V41" s="25">
        <f>VLOOKUP(C41,'[1]Allocation '!C$1:J$65536,8,0)</f>
        <v>33.20654041732778</v>
      </c>
      <c r="W41" s="24">
        <f>VLOOKUP(C41,[1]Actuals!B$1:I$65536,8,0)</f>
        <v>35</v>
      </c>
      <c r="X41" s="24">
        <f t="shared" si="6"/>
        <v>5.400922710203079</v>
      </c>
      <c r="Y41" s="24">
        <f>VLOOKUP(C41,'[1]Allocation '!C$1:K$65536,9,0)</f>
        <v>31.025334767925088</v>
      </c>
      <c r="Z41" s="24">
        <f>VLOOKUP(C41,[1]Actuals!B$1:J$65536,9,0)</f>
        <v>30</v>
      </c>
      <c r="AA41" s="24">
        <f t="shared" si="7"/>
        <v>-3.3048306346886207</v>
      </c>
      <c r="AB41" s="24">
        <f>VLOOKUP(C41,'[1]Allocation '!C$1:L$65536,10,0)</f>
        <v>44.108653310227346</v>
      </c>
      <c r="AC41" s="24">
        <f>VLOOKUP(C41,[1]Actuals!B$1:K$65536,10,0)</f>
        <v>43</v>
      </c>
      <c r="AD41" s="24">
        <f t="shared" si="8"/>
        <v>-2.5134598928466629</v>
      </c>
      <c r="AE41" s="24">
        <f>VLOOKUP(C41,'[1]Allocation '!C$1:M$65536,11,0)</f>
        <v>49.946842937523144</v>
      </c>
      <c r="AF41" s="24">
        <f>VLOOKUP(C41,[1]Actuals!B$1:L$65536,11,0)</f>
        <v>44</v>
      </c>
      <c r="AG41" s="24">
        <f t="shared" si="9"/>
        <v>-11.906344000484381</v>
      </c>
      <c r="AH41" s="24">
        <f>VLOOKUP(C41,'[1]Allocation '!C$1:N$65536,12,0)</f>
        <v>47.718178096403179</v>
      </c>
      <c r="AI41" s="24">
        <f>VLOOKUP(C41,[1]Actuals!B$1:M$65536,12,0)</f>
        <v>30</v>
      </c>
      <c r="AJ41" s="24">
        <f t="shared" si="10"/>
        <v>-37.130877169299787</v>
      </c>
      <c r="AK41" s="24">
        <f>VLOOKUP(C41,'[1]Allocation '!C$1:O$65536,13,0)</f>
        <v>51.359576863202605</v>
      </c>
      <c r="AL41" s="24">
        <f>VLOOKUP(C41,[1]Actuals!B$1:N$65536,13,0)</f>
        <v>29</v>
      </c>
      <c r="AM41" s="24">
        <f t="shared" si="11"/>
        <v>-43.535360353061016</v>
      </c>
      <c r="AN41" s="24">
        <f>VLOOKUP(C41,'[1]Allocation '!C$1:P$65536,14,0)</f>
        <v>52.799740080988578</v>
      </c>
      <c r="AO41" s="24">
        <f>VLOOKUP(C41,[1]Actuals!B$1:O$65536,14,0)</f>
        <v>30</v>
      </c>
      <c r="AP41" s="24">
        <f t="shared" si="12"/>
        <v>-43.181538481091884</v>
      </c>
      <c r="AQ41" s="24">
        <f>VLOOKUP(C41,'[1]Allocation '!C$1:Q$65536,15,0)</f>
        <v>50.183958151292991</v>
      </c>
      <c r="AR41" s="24">
        <f>VLOOKUP(C41,[1]Actuals!B$1:P$65536,15,0)</f>
        <v>28</v>
      </c>
      <c r="AS41" s="24">
        <f t="shared" si="13"/>
        <v>-44.205277878666934</v>
      </c>
      <c r="AT41" s="24">
        <f>VLOOKUP(C41,'[1]Allocation '!C$1:R$65536,16,0)</f>
        <v>39.804445993057513</v>
      </c>
      <c r="AU41" s="24">
        <f>VLOOKUP(C41,[1]Actuals!B$1:Q$65536,16,0)</f>
        <v>28</v>
      </c>
      <c r="AV41" s="24">
        <f t="shared" si="14"/>
        <v>-29.656099208405973</v>
      </c>
      <c r="AW41" s="24">
        <f>VLOOKUP(C41,'[1]Allocation '!C$1:S$65536,17,0)</f>
        <v>39.07641377615775</v>
      </c>
      <c r="AX41" s="24">
        <f>VLOOKUP(C41,[1]Actuals!B$1:R$65536,17,0)</f>
        <v>34</v>
      </c>
      <c r="AY41" s="24">
        <f t="shared" si="15"/>
        <v>-12.990991970852491</v>
      </c>
      <c r="AZ41" s="24">
        <f>VLOOKUP('[2]24042024'!C41,'[1]Allocation '!C$1:T$65536,18,0)</f>
        <v>27.538646478620372</v>
      </c>
      <c r="BA41" s="24">
        <f>VLOOKUP(C41,[1]Actuals!B$1:S$65536,18,0)</f>
        <v>37</v>
      </c>
      <c r="BB41" s="24">
        <f t="shared" si="16"/>
        <v>34.356639600007036</v>
      </c>
      <c r="BC41" s="24">
        <f>VLOOKUP(C41,'[1]Allocation '!C$1:U$65536,19,0)</f>
        <v>20.741096122311568</v>
      </c>
      <c r="BD41" s="24">
        <f>VLOOKUP(C41,[1]Actuals!B$1:T$65536,19,0)</f>
        <v>25</v>
      </c>
      <c r="BE41" s="24">
        <f t="shared" si="17"/>
        <v>20.533649005690943</v>
      </c>
      <c r="BF41" s="24">
        <f>VLOOKUP(C41,'[1]Allocation '!C$1:V$65536,20,0)</f>
        <v>13.859527668824876</v>
      </c>
      <c r="BG41" s="24">
        <f>VLOOKUP(C41,[1]Actuals!B$1:U$65536,20,0)</f>
        <v>25</v>
      </c>
      <c r="BH41" s="24">
        <f t="shared" si="18"/>
        <v>80.381327541443582</v>
      </c>
      <c r="BI41" s="24">
        <f>VLOOKUP(C41,'[1]Allocation '!C$1:W$65536,21,0)</f>
        <v>16.951414579113308</v>
      </c>
      <c r="BJ41" s="24">
        <f>VLOOKUP(C41,[1]Actuals!B$1:V$65536,21,0)</f>
        <v>12</v>
      </c>
      <c r="BK41" s="24">
        <f t="shared" si="19"/>
        <v>-29.209447718977955</v>
      </c>
      <c r="BL41" s="24">
        <f>VLOOKUP(C41,'[1]Allocation '!C$1:X$65536,22,0)</f>
        <v>16.856115959306777</v>
      </c>
      <c r="BM41" s="24">
        <f>VLOOKUP(C41,[1]Actuals!B$1:W$65536,22,0)</f>
        <v>12</v>
      </c>
      <c r="BN41" s="24">
        <f t="shared" si="20"/>
        <v>-28.809222545871055</v>
      </c>
      <c r="BO41" s="24">
        <f>VLOOKUP(C41,'[1]Allocation '!C$1:Y$65536,23,0)</f>
        <v>19.11419493819713</v>
      </c>
      <c r="BP41" s="24">
        <f>VLOOKUP(C41,[1]Actuals!B$1:X$65536,23,0)</f>
        <v>14</v>
      </c>
      <c r="BQ41" s="24">
        <f t="shared" si="21"/>
        <v>-26.756004920600159</v>
      </c>
      <c r="BR41" s="24">
        <f>VLOOKUP(C41,'[1]Allocation '!C$1:Z$65536,24,0)</f>
        <v>10.613587903987717</v>
      </c>
      <c r="BS41" s="24">
        <f>VLOOKUP(C41,[1]Actuals!B$1:Y$65536,24,0)</f>
        <v>25</v>
      </c>
      <c r="BT41" s="24">
        <f t="shared" si="22"/>
        <v>135.54711400286274</v>
      </c>
      <c r="BU41" s="24">
        <f>VLOOKUP(C41,'[1]Allocation '!C$1:AA$65536,25,0)</f>
        <v>11.77228839261236</v>
      </c>
      <c r="BV41" s="24">
        <f>VLOOKUP(C41,[1]Actuals!B$1:Z$65536,25,0)</f>
        <v>21</v>
      </c>
      <c r="BW41" s="24">
        <f t="shared" si="23"/>
        <v>78.385028463781467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f>VLOOKUP(C42,'[1]Allocation '!C$1:D$65536,2,0)</f>
        <v>117.67476458672681</v>
      </c>
      <c r="E42" s="24">
        <f>VLOOKUP(C42,[1]Actuals!B$1:C$65536,2,0)</f>
        <v>159</v>
      </c>
      <c r="F42" s="24">
        <f t="shared" si="0"/>
        <v>35.118179805506486</v>
      </c>
      <c r="G42" s="24">
        <f>VLOOKUP(C42,'[1]Allocation '!C$1:E$65536,3,0)</f>
        <v>123.06759454980548</v>
      </c>
      <c r="H42" s="24">
        <f>VLOOKUP(C42,[1]Actuals!B$1:D$65536,3,0)</f>
        <v>162</v>
      </c>
      <c r="I42" s="24">
        <f t="shared" si="1"/>
        <v>31.634977178690665</v>
      </c>
      <c r="J42" s="24">
        <f>VLOOKUP(C42,'[1]Allocation '!C$1:F$65536,4,0)</f>
        <v>112.6067916431091</v>
      </c>
      <c r="K42" s="24">
        <f>VLOOKUP(C42,[1]Actuals!B$1:E$65536,4,0)</f>
        <v>139</v>
      </c>
      <c r="L42" s="24">
        <f t="shared" si="2"/>
        <v>23.438380555713142</v>
      </c>
      <c r="M42" s="24">
        <f>VLOOKUP(C42,'[1]Allocation '!C$1:G$65536,5,0)</f>
        <v>138.6414006295569</v>
      </c>
      <c r="N42" s="24">
        <f>VLOOKUP(C42,[1]Actuals!B$1:F$65536,5,0)</f>
        <v>157</v>
      </c>
      <c r="O42" s="24">
        <f t="shared" si="3"/>
        <v>13.241787292308443</v>
      </c>
      <c r="P42" s="24">
        <f>VLOOKUP(C42,'[1]Allocation '!C$1:H$65536,6,0)</f>
        <v>148.56122686317786</v>
      </c>
      <c r="Q42" s="24">
        <f>VLOOKUP(C42,[1]Actuals!B$1:G$65536,6,0)</f>
        <v>166</v>
      </c>
      <c r="R42" s="24">
        <f t="shared" si="4"/>
        <v>11.738441789312175</v>
      </c>
      <c r="S42" s="24">
        <f>VLOOKUP(C42,'[1]Allocation '!C$1:I$65536,7,0)</f>
        <v>164.26214452960579</v>
      </c>
      <c r="T42" s="24">
        <f>VLOOKUP(C42,[1]Actuals!B$1:H$65536,7,0)</f>
        <v>166</v>
      </c>
      <c r="U42" s="24">
        <f t="shared" si="5"/>
        <v>1.0579768548443529</v>
      </c>
      <c r="V42" s="25">
        <f>VLOOKUP(C42,'[1]Allocation '!C$1:J$65536,8,0)</f>
        <v>183.99689608289819</v>
      </c>
      <c r="W42" s="24">
        <f>VLOOKUP(C42,[1]Actuals!B$1:I$65536,8,0)</f>
        <v>168</v>
      </c>
      <c r="X42" s="24">
        <f t="shared" si="6"/>
        <v>-8.6941119244157949</v>
      </c>
      <c r="Y42" s="24">
        <f>VLOOKUP(C42,'[1]Allocation '!C$1:K$65536,9,0)</f>
        <v>182.50196922308876</v>
      </c>
      <c r="Z42" s="24">
        <f>VLOOKUP(C42,[1]Actuals!B$1:J$65536,9,0)</f>
        <v>163</v>
      </c>
      <c r="AA42" s="24">
        <f t="shared" si="7"/>
        <v>-10.685895229574061</v>
      </c>
      <c r="AB42" s="24">
        <f>VLOOKUP(C42,'[1]Allocation '!C$1:L$65536,10,0)</f>
        <v>184.83626149047652</v>
      </c>
      <c r="AC42" s="24">
        <f>VLOOKUP(C42,[1]Actuals!B$1:K$65536,10,0)</f>
        <v>166</v>
      </c>
      <c r="AD42" s="24">
        <f t="shared" si="8"/>
        <v>-10.190782554562237</v>
      </c>
      <c r="AE42" s="24">
        <f>VLOOKUP(C42,'[1]Allocation '!C$1:M$65536,11,0)</f>
        <v>194.35836708297049</v>
      </c>
      <c r="AF42" s="24">
        <f>VLOOKUP(C42,[1]Actuals!B$1:L$65536,11,0)</f>
        <v>181</v>
      </c>
      <c r="AG42" s="24">
        <f t="shared" si="9"/>
        <v>-6.8730599476933651</v>
      </c>
      <c r="AH42" s="24">
        <f>VLOOKUP(C42,'[1]Allocation '!C$1:N$65536,12,0)</f>
        <v>171.50881402765202</v>
      </c>
      <c r="AI42" s="24">
        <f>VLOOKUP(C42,[1]Actuals!B$1:M$65536,12,0)</f>
        <v>176</v>
      </c>
      <c r="AJ42" s="24">
        <f t="shared" si="10"/>
        <v>2.6186327494655015</v>
      </c>
      <c r="AK42" s="24">
        <f>VLOOKUP(C42,'[1]Allocation '!C$1:O$65536,13,0)</f>
        <v>186.41624194792058</v>
      </c>
      <c r="AL42" s="24">
        <f>VLOOKUP(C42,[1]Actuals!B$1:N$65536,13,0)</f>
        <v>152</v>
      </c>
      <c r="AM42" s="24">
        <f t="shared" si="11"/>
        <v>-18.462040425391425</v>
      </c>
      <c r="AN42" s="24">
        <f>VLOOKUP(C42,'[1]Allocation '!C$1:P$65536,14,0)</f>
        <v>187.84054996554462</v>
      </c>
      <c r="AO42" s="24">
        <f>VLOOKUP(C42,[1]Actuals!B$1:O$65536,14,0)</f>
        <v>188</v>
      </c>
      <c r="AP42" s="24">
        <f t="shared" si="12"/>
        <v>8.4885843064568769E-2</v>
      </c>
      <c r="AQ42" s="24">
        <f>VLOOKUP(C42,'[1]Allocation '!C$1:Q$65536,15,0)</f>
        <v>182.31080449165376</v>
      </c>
      <c r="AR42" s="24">
        <f>VLOOKUP(C42,[1]Actuals!B$1:P$65536,15,0)</f>
        <v>173</v>
      </c>
      <c r="AS42" s="24">
        <f t="shared" si="13"/>
        <v>-5.1071051535401493</v>
      </c>
      <c r="AT42" s="24">
        <f>VLOOKUP(C42,'[1]Allocation '!C$1:R$65536,16,0)</f>
        <v>160.99675362555107</v>
      </c>
      <c r="AU42" s="24">
        <f>VLOOKUP(C42,[1]Actuals!B$1:Q$65536,16,0)</f>
        <v>178</v>
      </c>
      <c r="AV42" s="24">
        <f t="shared" si="14"/>
        <v>10.561235547640525</v>
      </c>
      <c r="AW42" s="24">
        <f>VLOOKUP(C42,'[1]Allocation '!C$1:S$65536,17,0)</f>
        <v>152.7170048598818</v>
      </c>
      <c r="AX42" s="24">
        <f>VLOOKUP(C42,[1]Actuals!B$1:R$65536,17,0)</f>
        <v>179</v>
      </c>
      <c r="AY42" s="24">
        <f t="shared" si="15"/>
        <v>17.210261008086764</v>
      </c>
      <c r="AZ42" s="24">
        <f>VLOOKUP('[2]24042024'!C42,'[1]Allocation '!C$1:T$65536,18,0)</f>
        <v>159.84440689531354</v>
      </c>
      <c r="BA42" s="24">
        <f>VLOOKUP(C42,[1]Actuals!B$1:S$65536,18,0)</f>
        <v>188</v>
      </c>
      <c r="BB42" s="24">
        <f t="shared" si="16"/>
        <v>17.614374910925925</v>
      </c>
      <c r="BC42" s="24">
        <f>VLOOKUP(C42,'[1]Allocation '!C$1:U$65536,19,0)</f>
        <v>139.81367578028198</v>
      </c>
      <c r="BD42" s="24">
        <f>VLOOKUP(C42,[1]Actuals!B$1:T$65536,19,0)</f>
        <v>166</v>
      </c>
      <c r="BE42" s="24">
        <f t="shared" si="17"/>
        <v>18.729444078753772</v>
      </c>
      <c r="BF42" s="24">
        <f>VLOOKUP(C42,'[1]Allocation '!C$1:V$65536,20,0)</f>
        <v>133.47048308694141</v>
      </c>
      <c r="BG42" s="24">
        <f>VLOOKUP(C42,[1]Actuals!B$1:U$65536,20,0)</f>
        <v>157</v>
      </c>
      <c r="BH42" s="24">
        <f t="shared" si="18"/>
        <v>17.629004083046347</v>
      </c>
      <c r="BI42" s="24">
        <f>VLOOKUP(C42,'[1]Allocation '!C$1:W$65536,21,0)</f>
        <v>142.13560934334981</v>
      </c>
      <c r="BJ42" s="24">
        <f>VLOOKUP(C42,[1]Actuals!B$1:V$65536,21,0)</f>
        <v>165</v>
      </c>
      <c r="BK42" s="24">
        <f t="shared" si="19"/>
        <v>16.086321198664464</v>
      </c>
      <c r="BL42" s="24">
        <f>VLOOKUP(C42,'[1]Allocation '!C$1:X$65536,22,0)</f>
        <v>152.61979605132657</v>
      </c>
      <c r="BM42" s="24">
        <f>VLOOKUP(C42,[1]Actuals!B$1:W$65536,22,0)</f>
        <v>142</v>
      </c>
      <c r="BN42" s="24">
        <f t="shared" si="20"/>
        <v>-6.9583345844303839</v>
      </c>
      <c r="BO42" s="24">
        <f>VLOOKUP(C42,'[1]Allocation '!C$1:Y$65536,23,0)</f>
        <v>162.81644085539114</v>
      </c>
      <c r="BP42" s="24">
        <f>VLOOKUP(C42,[1]Actuals!B$1:X$65536,23,0)</f>
        <v>155</v>
      </c>
      <c r="BQ42" s="24">
        <f t="shared" si="21"/>
        <v>-4.8007687763752758</v>
      </c>
      <c r="BR42" s="24">
        <f>VLOOKUP(C42,'[1]Allocation '!C$1:Z$65536,24,0)</f>
        <v>151.20771143450904</v>
      </c>
      <c r="BS42" s="24">
        <f>VLOOKUP(C42,[1]Actuals!B$1:Y$65536,24,0)</f>
        <v>156</v>
      </c>
      <c r="BT42" s="24">
        <f t="shared" si="22"/>
        <v>3.1693413781787152</v>
      </c>
      <c r="BU42" s="24">
        <f>VLOOKUP(C42,'[1]Allocation '!C$1:AA$65536,25,0)</f>
        <v>132.85868328805378</v>
      </c>
      <c r="BV42" s="24">
        <f>VLOOKUP(C42,[1]Actuals!B$1:Z$65536,25,0)</f>
        <v>168</v>
      </c>
      <c r="BW42" s="24">
        <f t="shared" si="23"/>
        <v>26.450146759136224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24">
        <f>VLOOKUP(C43,'[1]Allocation '!C$1:D$65536,2,0)</f>
        <v>36.221763474351846</v>
      </c>
      <c r="E43" s="24">
        <f>VLOOKUP(C43,[1]Actuals!B$1:C$65536,2,0)</f>
        <v>37.9</v>
      </c>
      <c r="F43" s="24">
        <f t="shared" si="0"/>
        <v>4.6332270013206012</v>
      </c>
      <c r="G43" s="24">
        <f>VLOOKUP(C43,'[1]Allocation '!C$1:E$65536,3,0)</f>
        <v>35.565760814865172</v>
      </c>
      <c r="H43" s="24">
        <f>VLOOKUP(C43,[1]Actuals!B$1:D$65536,3,0)</f>
        <v>37</v>
      </c>
      <c r="I43" s="24">
        <f t="shared" si="1"/>
        <v>4.0326402480201393</v>
      </c>
      <c r="J43" s="24">
        <f>VLOOKUP(C43,'[1]Allocation '!C$1:F$65536,4,0)</f>
        <v>37.676708482092899</v>
      </c>
      <c r="K43" s="24">
        <f>VLOOKUP(C43,[1]Actuals!B$1:E$65536,4,0)</f>
        <v>35.9</v>
      </c>
      <c r="L43" s="24">
        <f t="shared" si="2"/>
        <v>-4.7156679913728121</v>
      </c>
      <c r="M43" s="24">
        <f>VLOOKUP(C43,'[1]Allocation '!C$1:G$65536,5,0)</f>
        <v>37.588180978137636</v>
      </c>
      <c r="N43" s="24">
        <f>VLOOKUP(C43,[1]Actuals!B$1:F$65536,5,0)</f>
        <v>34.799999999999997</v>
      </c>
      <c r="O43" s="24">
        <f t="shared" si="3"/>
        <v>-7.4177065917590559</v>
      </c>
      <c r="P43" s="24">
        <f>VLOOKUP(C43,'[1]Allocation '!C$1:H$65536,6,0)</f>
        <v>37.870231818879432</v>
      </c>
      <c r="Q43" s="24">
        <f>VLOOKUP(C43,[1]Actuals!B$1:G$65536,6,0)</f>
        <v>34.9</v>
      </c>
      <c r="R43" s="24">
        <f t="shared" si="4"/>
        <v>-7.8431836200133453</v>
      </c>
      <c r="S43" s="24">
        <f>VLOOKUP(C43,'[1]Allocation '!C$1:I$65536,7,0)</f>
        <v>43.418729775943554</v>
      </c>
      <c r="T43" s="24">
        <f>VLOOKUP(C43,[1]Actuals!B$1:H$65536,7,0)</f>
        <v>35.4</v>
      </c>
      <c r="U43" s="24">
        <f t="shared" si="5"/>
        <v>-18.468365650775873</v>
      </c>
      <c r="V43" s="25">
        <f>VLOOKUP(C43,'[1]Allocation '!C$1:J$65536,8,0)</f>
        <v>56.55999261246486</v>
      </c>
      <c r="W43" s="24">
        <f>VLOOKUP(C43,[1]Actuals!B$1:I$65536,8,0)</f>
        <v>38.700000000000003</v>
      </c>
      <c r="X43" s="24">
        <f t="shared" si="6"/>
        <v>-31.577077343056121</v>
      </c>
      <c r="Y43" s="24">
        <f>VLOOKUP(C43,'[1]Allocation '!C$1:K$65536,9,0)</f>
        <v>71.844941884155944</v>
      </c>
      <c r="Z43" s="24">
        <f>VLOOKUP(C43,[1]Actuals!B$1:J$65536,9,0)</f>
        <v>40.299999999999997</v>
      </c>
      <c r="AA43" s="24">
        <f t="shared" si="7"/>
        <v>-43.906976687404899</v>
      </c>
      <c r="AB43" s="24">
        <f>VLOOKUP(C43,'[1]Allocation '!C$1:L$65536,10,0)</f>
        <v>73.214363317656279</v>
      </c>
      <c r="AC43" s="24">
        <f>VLOOKUP(C43,[1]Actuals!B$1:K$65536,10,0)</f>
        <v>42.6</v>
      </c>
      <c r="AD43" s="24">
        <f t="shared" si="8"/>
        <v>-41.814695819765952</v>
      </c>
      <c r="AE43" s="24">
        <f>VLOOKUP(C43,'[1]Allocation '!C$1:M$65536,11,0)</f>
        <v>68.894069225779205</v>
      </c>
      <c r="AF43" s="24">
        <f>VLOOKUP(C43,[1]Actuals!B$1:L$65536,11,0)</f>
        <v>43.8</v>
      </c>
      <c r="AG43" s="24">
        <f t="shared" si="9"/>
        <v>-36.424135644450153</v>
      </c>
      <c r="AH43" s="24">
        <f>VLOOKUP(C43,'[1]Allocation '!C$1:N$65536,12,0)</f>
        <v>66.80544933496445</v>
      </c>
      <c r="AI43" s="24">
        <f>VLOOKUP(C43,[1]Actuals!B$1:M$65536,12,0)</f>
        <v>57.6</v>
      </c>
      <c r="AJ43" s="24">
        <f t="shared" si="10"/>
        <v>-13.779488689325417</v>
      </c>
      <c r="AK43" s="24">
        <f>VLOOKUP(C43,'[1]Allocation '!C$1:O$65536,13,0)</f>
        <v>65.007908862961074</v>
      </c>
      <c r="AL43" s="24">
        <f>VLOOKUP(C43,[1]Actuals!B$1:N$65536,13,0)</f>
        <v>57.6</v>
      </c>
      <c r="AM43" s="24">
        <f t="shared" si="11"/>
        <v>-11.395396333355686</v>
      </c>
      <c r="AN43" s="24">
        <f>VLOOKUP(C43,'[1]Allocation '!C$1:P$65536,14,0)</f>
        <v>69.393944106442149</v>
      </c>
      <c r="AO43" s="24">
        <f>VLOOKUP(C43,[1]Actuals!B$1:O$65536,14,0)</f>
        <v>54.8</v>
      </c>
      <c r="AP43" s="24">
        <f t="shared" si="12"/>
        <v>-21.030573048358164</v>
      </c>
      <c r="AQ43" s="24">
        <f>VLOOKUP(C43,'[1]Allocation '!C$1:Q$65536,15,0)</f>
        <v>65.505823635166024</v>
      </c>
      <c r="AR43" s="24">
        <f>VLOOKUP(C43,[1]Actuals!B$1:P$65536,15,0)</f>
        <v>53.9</v>
      </c>
      <c r="AS43" s="24">
        <f t="shared" si="13"/>
        <v>-17.717239462256877</v>
      </c>
      <c r="AT43" s="24">
        <f>VLOOKUP(C43,'[1]Allocation '!C$1:R$65536,16,0)</f>
        <v>64.309752967554374</v>
      </c>
      <c r="AU43" s="24">
        <f>VLOOKUP(C43,[1]Actuals!B$1:Q$65536,16,0)</f>
        <v>49</v>
      </c>
      <c r="AV43" s="24">
        <f t="shared" si="14"/>
        <v>-23.806269284347067</v>
      </c>
      <c r="AW43" s="24">
        <f>VLOOKUP(C43,'[1]Allocation '!C$1:S$65536,17,0)</f>
        <v>56.541178300603768</v>
      </c>
      <c r="AX43" s="24">
        <f>VLOOKUP(C43,[1]Actuals!B$1:R$65536,17,0)</f>
        <v>54</v>
      </c>
      <c r="AY43" s="24">
        <f t="shared" si="15"/>
        <v>-4.4943851136130855</v>
      </c>
      <c r="AZ43" s="24">
        <f>VLOOKUP('[2]24042024'!C43,'[1]Allocation '!C$1:T$65536,18,0)</f>
        <v>49.3036732817231</v>
      </c>
      <c r="BA43" s="24">
        <f>VLOOKUP(C43,[1]Actuals!B$1:S$65536,18,0)</f>
        <v>49.4</v>
      </c>
      <c r="BB43" s="24">
        <f t="shared" si="16"/>
        <v>0.19537432378817732</v>
      </c>
      <c r="BC43" s="24">
        <f>VLOOKUP(C43,'[1]Allocation '!C$1:U$65536,19,0)</f>
        <v>29.624893045496343</v>
      </c>
      <c r="BD43" s="24">
        <f>VLOOKUP(C43,[1]Actuals!B$1:T$65536,19,0)</f>
        <v>44.9</v>
      </c>
      <c r="BE43" s="24">
        <f t="shared" si="17"/>
        <v>51.561728614665228</v>
      </c>
      <c r="BF43" s="24">
        <f>VLOOKUP(C43,'[1]Allocation '!C$1:V$65536,20,0)</f>
        <v>49.248787360180444</v>
      </c>
      <c r="BG43" s="24">
        <f>VLOOKUP(C43,[1]Actuals!B$1:U$65536,20,0)</f>
        <v>45.7</v>
      </c>
      <c r="BH43" s="24">
        <f t="shared" si="18"/>
        <v>-7.2058370376237386</v>
      </c>
      <c r="BI43" s="24">
        <f>VLOOKUP(C43,'[1]Allocation '!C$1:W$65536,21,0)</f>
        <v>57.889080787671944</v>
      </c>
      <c r="BJ43" s="24">
        <f>VLOOKUP(C43,[1]Actuals!B$1:V$65536,21,0)</f>
        <v>49.6</v>
      </c>
      <c r="BK43" s="24">
        <f t="shared" si="19"/>
        <v>-14.318902070798098</v>
      </c>
      <c r="BL43" s="24">
        <f>VLOOKUP(C43,'[1]Allocation '!C$1:X$65536,22,0)</f>
        <v>61.005285430806175</v>
      </c>
      <c r="BM43" s="24">
        <f>VLOOKUP(C43,[1]Actuals!B$1:W$65536,22,0)</f>
        <v>45.2</v>
      </c>
      <c r="BN43" s="24">
        <f t="shared" si="20"/>
        <v>-25.908059144699763</v>
      </c>
      <c r="BO43" s="24">
        <f>VLOOKUP(C43,'[1]Allocation '!C$1:Y$65536,23,0)</f>
        <v>64.937291603368394</v>
      </c>
      <c r="BP43" s="24">
        <f>VLOOKUP(C43,[1]Actuals!B$1:X$65536,23,0)</f>
        <v>44.3</v>
      </c>
      <c r="BQ43" s="24">
        <f t="shared" si="21"/>
        <v>-31.78033929936479</v>
      </c>
      <c r="BR43" s="24">
        <f>VLOOKUP(C43,'[1]Allocation '!C$1:Z$65536,24,0)</f>
        <v>50.591435675674788</v>
      </c>
      <c r="BS43" s="24">
        <f>VLOOKUP(C43,[1]Actuals!B$1:Y$65536,24,0)</f>
        <v>40.700000000000003</v>
      </c>
      <c r="BT43" s="24">
        <f t="shared" si="22"/>
        <v>-19.551601063637641</v>
      </c>
      <c r="BU43" s="24">
        <f>VLOOKUP(C43,'[1]Allocation '!C$1:AA$65536,25,0)</f>
        <v>46.710758586401184</v>
      </c>
      <c r="BV43" s="24">
        <f>VLOOKUP(C43,[1]Actuals!B$1:Z$65536,25,0)</f>
        <v>40.299999999999997</v>
      </c>
      <c r="BW43" s="24">
        <f t="shared" si="23"/>
        <v>-13.724372672182506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f>VLOOKUP(C44,'[1]Allocation '!C$1:D$65536,2,0)</f>
        <v>22.468525363278147</v>
      </c>
      <c r="E44" s="36">
        <f>VLOOKUP(C44,[1]Actuals!B$1:C$65536,2,0)</f>
        <v>54</v>
      </c>
      <c r="F44" s="24">
        <f t="shared" si="0"/>
        <v>140.33619975904563</v>
      </c>
      <c r="G44" s="36">
        <f>VLOOKUP(C44,'[1]Allocation '!C$1:E$65536,3,0)</f>
        <v>31.657010170358767</v>
      </c>
      <c r="H44" s="36">
        <f>VLOOKUP(C44,[1]Actuals!B$1:D$65536,3,0)</f>
        <v>54</v>
      </c>
      <c r="I44" s="24">
        <f t="shared" si="1"/>
        <v>70.578332285344885</v>
      </c>
      <c r="J44" s="36">
        <f>VLOOKUP(C44,'[1]Allocation '!C$1:F$65536,4,0)</f>
        <v>33.570370591347938</v>
      </c>
      <c r="K44" s="36">
        <f>VLOOKUP(C44,[1]Actuals!B$1:E$65536,4,0)</f>
        <v>51</v>
      </c>
      <c r="L44" s="24">
        <f t="shared" si="2"/>
        <v>51.919681259474046</v>
      </c>
      <c r="M44" s="36">
        <f>VLOOKUP(C44,'[1]Allocation '!C$1:G$65536,5,0)</f>
        <v>33.411716425011228</v>
      </c>
      <c r="N44" s="24">
        <f>VLOOKUP(C44,[1]Actuals!B$1:F$65536,5,0)</f>
        <v>51</v>
      </c>
      <c r="O44" s="24">
        <f t="shared" si="3"/>
        <v>52.641065640742099</v>
      </c>
      <c r="P44" s="36">
        <f>VLOOKUP(C44,'[1]Allocation '!C$1:H$65536,6,0)</f>
        <v>33.705365054218099</v>
      </c>
      <c r="Q44" s="36">
        <f>VLOOKUP(C44,[1]Actuals!B$1:G$65536,6,0)</f>
        <v>51</v>
      </c>
      <c r="R44" s="24">
        <f t="shared" si="4"/>
        <v>51.311222762198042</v>
      </c>
      <c r="S44" s="36">
        <f>VLOOKUP(C44,'[1]Allocation '!C$1:I$65536,7,0)</f>
        <v>38.712342488859349</v>
      </c>
      <c r="T44" s="36">
        <f>VLOOKUP(C44,[1]Actuals!B$1:H$65536,7,0)</f>
        <v>38</v>
      </c>
      <c r="U44" s="24">
        <f t="shared" si="5"/>
        <v>-1.8400914102894887</v>
      </c>
      <c r="V44" s="37">
        <f>VLOOKUP(C44,'[1]Allocation '!C$1:J$65536,8,0)</f>
        <v>43.930619863579537</v>
      </c>
      <c r="W44" s="36">
        <f>VLOOKUP(C44,[1]Actuals!B$1:I$65536,8,0)</f>
        <v>46</v>
      </c>
      <c r="X44" s="24">
        <f t="shared" si="6"/>
        <v>4.7105643918675337</v>
      </c>
      <c r="Y44" s="36">
        <f>VLOOKUP(C44,'[1]Allocation '!C$1:K$65536,9,0)</f>
        <v>51.769725269616174</v>
      </c>
      <c r="Z44" s="36">
        <f>VLOOKUP(C44,[1]Actuals!B$1:J$65536,9,0)</f>
        <v>43</v>
      </c>
      <c r="AA44" s="24">
        <f t="shared" si="7"/>
        <v>-16.939872143310669</v>
      </c>
      <c r="AB44" s="36">
        <f>VLOOKUP(C44,'[1]Allocation '!C$1:L$65536,10,0)</f>
        <v>54.190631209707895</v>
      </c>
      <c r="AC44" s="36">
        <f>VLOOKUP(C44,[1]Actuals!B$1:K$65536,10,0)</f>
        <v>46</v>
      </c>
      <c r="AD44" s="24">
        <f t="shared" si="8"/>
        <v>-15.114478327465205</v>
      </c>
      <c r="AE44" s="36">
        <f>VLOOKUP(C44,'[1]Allocation '!C$1:M$65536,11,0)</f>
        <v>64.11654511871177</v>
      </c>
      <c r="AF44" s="36">
        <f>VLOOKUP(C44,[1]Actuals!B$1:L$65536,11,0)</f>
        <v>46</v>
      </c>
      <c r="AG44" s="24">
        <f t="shared" si="9"/>
        <v>-28.255647719584687</v>
      </c>
      <c r="AH44" s="36">
        <f>VLOOKUP(C44,'[1]Allocation '!C$1:N$65536,12,0)</f>
        <v>60.950175307676325</v>
      </c>
      <c r="AI44" s="36">
        <f>VLOOKUP(C44,[1]Actuals!B$1:M$65536,12,0)</f>
        <v>46</v>
      </c>
      <c r="AJ44" s="24">
        <f t="shared" si="10"/>
        <v>-24.528518961935514</v>
      </c>
      <c r="AK44" s="36">
        <f>VLOOKUP(C44,'[1]Allocation '!C$1:O$65536,13,0)</f>
        <v>58.397741100011849</v>
      </c>
      <c r="AL44" s="36">
        <f>VLOOKUP(C44,[1]Actuals!B$1:N$65536,13,0)</f>
        <v>46</v>
      </c>
      <c r="AM44" s="24">
        <f t="shared" si="11"/>
        <v>-21.229829898350868</v>
      </c>
      <c r="AN44" s="36">
        <f>VLOOKUP(C44,'[1]Allocation '!C$1:P$65536,14,0)</f>
        <v>58.444689250937586</v>
      </c>
      <c r="AO44" s="36">
        <f>VLOOKUP(C44,[1]Actuals!B$1:O$65536,14,0)</f>
        <v>70</v>
      </c>
      <c r="AP44" s="24">
        <f t="shared" si="12"/>
        <v>19.771361431059436</v>
      </c>
      <c r="AQ44" s="36">
        <f>VLOOKUP(C44,'[1]Allocation '!C$1:Q$65536,15,0)</f>
        <v>48.53540300429399</v>
      </c>
      <c r="AR44" s="36">
        <f>VLOOKUP(C44,[1]Actuals!B$1:P$65536,15,0)</f>
        <v>69</v>
      </c>
      <c r="AS44" s="24">
        <f t="shared" si="13"/>
        <v>42.164267171935258</v>
      </c>
      <c r="AT44" s="36">
        <f>VLOOKUP(C44,'[1]Allocation '!C$1:R$65536,16,0)</f>
        <v>48.343500328998338</v>
      </c>
      <c r="AU44" s="36">
        <f>VLOOKUP(C44,[1]Actuals!B$1:Q$65536,16,0)</f>
        <v>70</v>
      </c>
      <c r="AV44" s="24">
        <f t="shared" si="14"/>
        <v>44.797127894380537</v>
      </c>
      <c r="AW44" s="36">
        <f>VLOOKUP(C44,'[1]Allocation '!C$1:S$65536,17,0)</f>
        <v>49.124634461455457</v>
      </c>
      <c r="AX44" s="36">
        <f>VLOOKUP(C44,[1]Actuals!B$1:R$65536,17,0)</f>
        <v>57</v>
      </c>
      <c r="AY44" s="24">
        <f t="shared" si="15"/>
        <v>16.0313977394046</v>
      </c>
      <c r="AZ44" s="36">
        <f>VLOOKUP('[2]24042024'!C44,'[1]Allocation '!C$1:T$65536,18,0)</f>
        <v>47.898252702814204</v>
      </c>
      <c r="BA44" s="36">
        <f>VLOOKUP(C44,[1]Actuals!B$1:S$65536,18,0)</f>
        <v>66</v>
      </c>
      <c r="BB44" s="24">
        <f t="shared" si="16"/>
        <v>37.792082749862502</v>
      </c>
      <c r="BC44" s="36">
        <f>VLOOKUP(C44,'[1]Allocation '!C$1:U$65536,19,0)</f>
        <v>40.601154533232908</v>
      </c>
      <c r="BD44" s="36">
        <f>VLOOKUP(C44,[1]Actuals!B$1:T$65536,19,0)</f>
        <v>53</v>
      </c>
      <c r="BE44" s="24">
        <f t="shared" si="17"/>
        <v>30.538159836362222</v>
      </c>
      <c r="BF44" s="36">
        <f>VLOOKUP(C44,'[1]Allocation '!C$1:V$65536,20,0)</f>
        <v>29.275878993599942</v>
      </c>
      <c r="BG44" s="36">
        <f>VLOOKUP(C44,[1]Actuals!B$1:U$65536,20,0)</f>
        <v>38</v>
      </c>
      <c r="BH44" s="24">
        <f t="shared" si="18"/>
        <v>29.799689390392871</v>
      </c>
      <c r="BI44" s="36">
        <f>VLOOKUP(C44,'[1]Allocation '!C$1:W$65536,21,0)</f>
        <v>31.317738434911838</v>
      </c>
      <c r="BJ44" s="36">
        <f>VLOOKUP(C44,[1]Actuals!B$1:V$65536,21,0)</f>
        <v>44</v>
      </c>
      <c r="BK44" s="24">
        <f t="shared" si="19"/>
        <v>40.495457842353176</v>
      </c>
      <c r="BL44" s="36">
        <f>VLOOKUP(C44,'[1]Allocation '!C$1:X$65536,22,0)</f>
        <v>30.156284168294043</v>
      </c>
      <c r="BM44" s="36">
        <f>VLOOKUP(C44,[1]Actuals!B$1:W$65536,22,0)</f>
        <v>40</v>
      </c>
      <c r="BN44" s="24">
        <f t="shared" si="20"/>
        <v>32.642336757310183</v>
      </c>
      <c r="BO44" s="36">
        <f>VLOOKUP(C44,'[1]Allocation '!C$1:Y$65536,23,0)</f>
        <v>35.119147499780865</v>
      </c>
      <c r="BP44" s="36">
        <f>VLOOKUP(C44,[1]Actuals!B$1:X$65536,23,0)</f>
        <v>38</v>
      </c>
      <c r="BQ44" s="24">
        <f t="shared" si="21"/>
        <v>8.2030820942823581</v>
      </c>
      <c r="BR44" s="36">
        <f>VLOOKUP(C44,'[1]Allocation '!C$1:Z$65536,24,0)</f>
        <v>29.187366735966222</v>
      </c>
      <c r="BS44" s="36">
        <f>VLOOKUP(C44,[1]Actuals!B$1:Y$65536,24,0)</f>
        <v>37</v>
      </c>
      <c r="BT44" s="24">
        <f t="shared" si="22"/>
        <v>26.767174081540684</v>
      </c>
      <c r="BU44" s="36">
        <f>VLOOKUP(C44,'[1]Allocation '!C$1:AA$65536,25,0)</f>
        <v>28.379623803619083</v>
      </c>
      <c r="BV44" s="36">
        <f>VLOOKUP(C44,[1]Actuals!B$1:Z$65536,25,0)</f>
        <v>34</v>
      </c>
      <c r="BW44" s="24">
        <f t="shared" si="23"/>
        <v>19.804266029996441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f>VLOOKUP(C45,'[1]Allocation '!C$1:D$65536,2,0)</f>
        <v>84.235518983331943</v>
      </c>
      <c r="E45" s="36">
        <f>VLOOKUP(C45,[1]Actuals!B$1:C$65536,2,0)</f>
        <v>106</v>
      </c>
      <c r="F45" s="24">
        <f t="shared" si="0"/>
        <v>25.837652903847712</v>
      </c>
      <c r="G45" s="36">
        <f>VLOOKUP(C45,'[1]Allocation '!C$1:E$65536,3,0)</f>
        <v>86.302118190586853</v>
      </c>
      <c r="H45" s="36">
        <f>VLOOKUP(C45,[1]Actuals!B$1:D$65536,3,0)</f>
        <v>104</v>
      </c>
      <c r="I45" s="24">
        <f t="shared" si="1"/>
        <v>20.506891580957152</v>
      </c>
      <c r="J45" s="36">
        <f>VLOOKUP(C45,'[1]Allocation '!C$1:F$65536,4,0)</f>
        <v>88.984765426246383</v>
      </c>
      <c r="K45" s="36">
        <f>VLOOKUP(C45,[1]Actuals!B$1:E$65536,4,0)</f>
        <v>96</v>
      </c>
      <c r="L45" s="24">
        <f t="shared" si="2"/>
        <v>7.8836355191249927</v>
      </c>
      <c r="M45" s="36">
        <f>VLOOKUP(C45,'[1]Allocation '!C$1:G$65536,5,0)</f>
        <v>97.62306491534639</v>
      </c>
      <c r="N45" s="24">
        <f>VLOOKUP(C45,[1]Actuals!B$1:F$65536,5,0)</f>
        <v>104</v>
      </c>
      <c r="O45" s="24">
        <f t="shared" si="3"/>
        <v>6.5322012684024555</v>
      </c>
      <c r="P45" s="36">
        <f>VLOOKUP(C45,'[1]Allocation '!C$1:H$65536,6,0)</f>
        <v>97.638216730308216</v>
      </c>
      <c r="Q45" s="36">
        <f>VLOOKUP(C45,[1]Actuals!B$1:G$65536,6,0)</f>
        <v>104</v>
      </c>
      <c r="R45" s="24">
        <f t="shared" si="4"/>
        <v>6.5156692560905825</v>
      </c>
      <c r="S45" s="36">
        <f>VLOOKUP(C45,'[1]Allocation '!C$1:I$65536,7,0)</f>
        <v>85.914638515203947</v>
      </c>
      <c r="T45" s="36">
        <f>VLOOKUP(C45,[1]Actuals!B$1:H$65536,7,0)</f>
        <v>38</v>
      </c>
      <c r="U45" s="24">
        <f t="shared" si="5"/>
        <v>-55.770051929770617</v>
      </c>
      <c r="V45" s="37">
        <f>VLOOKUP(C45,'[1]Allocation '!C$1:J$65536,8,0)</f>
        <v>54.436951503816033</v>
      </c>
      <c r="W45" s="36">
        <f>VLOOKUP(C45,[1]Actuals!B$1:I$65536,8,0)</f>
        <v>39</v>
      </c>
      <c r="X45" s="24">
        <f t="shared" si="6"/>
        <v>-28.357487106407682</v>
      </c>
      <c r="Y45" s="36">
        <f>VLOOKUP(C45,'[1]Allocation '!C$1:K$65536,9,0)</f>
        <v>62.050669535850176</v>
      </c>
      <c r="Z45" s="36">
        <f>VLOOKUP(C45,[1]Actuals!B$1:J$65536,9,0)</f>
        <v>38</v>
      </c>
      <c r="AA45" s="24">
        <f t="shared" si="7"/>
        <v>-38.759726068636127</v>
      </c>
      <c r="AB45" s="36">
        <f>VLOOKUP(C45,'[1]Allocation '!C$1:L$65536,10,0)</f>
        <v>64.812715068089162</v>
      </c>
      <c r="AC45" s="36">
        <f>VLOOKUP(C45,[1]Actuals!B$1:K$65536,10,0)</f>
        <v>29</v>
      </c>
      <c r="AD45" s="24">
        <f t="shared" si="8"/>
        <v>-55.255693316451904</v>
      </c>
      <c r="AE45" s="36">
        <f>VLOOKUP(C45,'[1]Allocation '!C$1:M$65536,11,0)</f>
        <v>72.845094885355678</v>
      </c>
      <c r="AF45" s="36">
        <f>VLOOKUP(C45,[1]Actuals!B$1:L$65536,11,0)</f>
        <v>94</v>
      </c>
      <c r="AG45" s="24">
        <f t="shared" si="9"/>
        <v>29.040946611351277</v>
      </c>
      <c r="AH45" s="36">
        <f>VLOOKUP(C45,'[1]Allocation '!C$1:N$65536,12,0)</f>
        <v>105.41684564934437</v>
      </c>
      <c r="AI45" s="36">
        <f>VLOOKUP(C45,[1]Actuals!B$1:M$65536,12,0)</f>
        <v>102</v>
      </c>
      <c r="AJ45" s="24">
        <f t="shared" si="10"/>
        <v>-3.2412710020844928</v>
      </c>
      <c r="AK45" s="36">
        <f>VLOOKUP(C45,'[1]Allocation '!C$1:O$65536,13,0)</f>
        <v>108.90132501549442</v>
      </c>
      <c r="AL45" s="36">
        <f>VLOOKUP(C45,[1]Actuals!B$1:N$65536,13,0)</f>
        <v>105</v>
      </c>
      <c r="AM45" s="24">
        <f t="shared" si="11"/>
        <v>-3.5824403559271141</v>
      </c>
      <c r="AN45" s="36">
        <f>VLOOKUP(C45,'[1]Allocation '!C$1:P$65536,14,0)</f>
        <v>114.76116778033119</v>
      </c>
      <c r="AO45" s="36">
        <f>VLOOKUP(C45,[1]Actuals!B$1:O$65536,14,0)</f>
        <v>122</v>
      </c>
      <c r="AP45" s="24">
        <f t="shared" si="12"/>
        <v>6.3077366322421335</v>
      </c>
      <c r="AQ45" s="36">
        <f>VLOOKUP(C45,'[1]Allocation '!C$1:Q$65536,15,0)</f>
        <v>121.07182947224985</v>
      </c>
      <c r="AR45" s="36">
        <f>VLOOKUP(C45,[1]Actuals!B$1:P$65536,15,0)</f>
        <v>118</v>
      </c>
      <c r="AS45" s="24">
        <f t="shared" si="13"/>
        <v>-2.5371958825103254</v>
      </c>
      <c r="AT45" s="36">
        <f>VLOOKUP(C45,'[1]Allocation '!C$1:R$65536,16,0)</f>
        <v>100.15599148197265</v>
      </c>
      <c r="AU45" s="36">
        <f>VLOOKUP(C45,[1]Actuals!B$1:Q$65536,16,0)</f>
        <v>115</v>
      </c>
      <c r="AV45" s="24">
        <f t="shared" si="14"/>
        <v>14.820889193333148</v>
      </c>
      <c r="AW45" s="36">
        <f>VLOOKUP(C45,'[1]Allocation '!C$1:S$65536,17,0)</f>
        <v>81.821225580281322</v>
      </c>
      <c r="AX45" s="36">
        <f>VLOOKUP(C45,[1]Actuals!B$1:R$65536,17,0)</f>
        <v>100</v>
      </c>
      <c r="AY45" s="24">
        <f t="shared" si="15"/>
        <v>22.217675536871585</v>
      </c>
      <c r="AZ45" s="36">
        <f>VLOOKUP('[2]24042024'!C45,'[1]Allocation '!C$1:T$65536,18,0)</f>
        <v>78.741536758869017</v>
      </c>
      <c r="BA45" s="36">
        <f>VLOOKUP(C45,[1]Actuals!B$1:S$65536,18,0)</f>
        <v>100</v>
      </c>
      <c r="BB45" s="24">
        <f t="shared" si="16"/>
        <v>26.997775400588107</v>
      </c>
      <c r="BC45" s="36">
        <f>VLOOKUP(C45,'[1]Allocation '!C$1:U$65536,19,0)</f>
        <v>68.2804226327425</v>
      </c>
      <c r="BD45" s="36">
        <f>VLOOKUP(C45,[1]Actuals!B$1:T$65536,19,0)</f>
        <v>49</v>
      </c>
      <c r="BE45" s="24">
        <f t="shared" si="17"/>
        <v>-28.237116715643996</v>
      </c>
      <c r="BF45" s="36">
        <f>VLOOKUP(C45,'[1]Allocation '!C$1:V$65536,20,0)</f>
        <v>30.756760032186712</v>
      </c>
      <c r="BG45" s="36">
        <f>VLOOKUP(C45,[1]Actuals!B$1:U$65536,20,0)</f>
        <v>36</v>
      </c>
      <c r="BH45" s="24">
        <f t="shared" si="18"/>
        <v>17.047439204670056</v>
      </c>
      <c r="BI45" s="36">
        <f>VLOOKUP(C45,'[1]Allocation '!C$1:W$65536,21,0)</f>
        <v>33.33778200558951</v>
      </c>
      <c r="BJ45" s="36">
        <f>VLOOKUP(C45,[1]Actuals!B$1:V$65536,21,0)</f>
        <v>37</v>
      </c>
      <c r="BK45" s="24">
        <f t="shared" si="19"/>
        <v>10.985187898212519</v>
      </c>
      <c r="BL45" s="36">
        <f>VLOOKUP(C45,'[1]Allocation '!C$1:X$65536,22,0)</f>
        <v>34.943728975001271</v>
      </c>
      <c r="BM45" s="36">
        <f>VLOOKUP(C45,[1]Actuals!B$1:W$65536,22,0)</f>
        <v>35</v>
      </c>
      <c r="BN45" s="24">
        <f t="shared" si="20"/>
        <v>0.16103325732346802</v>
      </c>
      <c r="BO45" s="36">
        <f>VLOOKUP(C45,'[1]Allocation '!C$1:Y$65536,23,0)</f>
        <v>36.869158236344688</v>
      </c>
      <c r="BP45" s="36">
        <f>VLOOKUP(C45,[1]Actuals!B$1:X$65536,23,0)</f>
        <v>33</v>
      </c>
      <c r="BQ45" s="24">
        <f t="shared" si="21"/>
        <v>-10.494295019002006</v>
      </c>
      <c r="BR45" s="36">
        <f>VLOOKUP(C45,'[1]Allocation '!C$1:Z$65536,24,0)</f>
        <v>30.248725526364989</v>
      </c>
      <c r="BS45" s="36">
        <f>VLOOKUP(C45,[1]Actuals!B$1:Y$65536,24,0)</f>
        <v>41</v>
      </c>
      <c r="BT45" s="24">
        <f t="shared" si="22"/>
        <v>35.542900689366661</v>
      </c>
      <c r="BU45" s="36">
        <f>VLOOKUP(C45,'[1]Allocation '!C$1:AA$65536,25,0)</f>
        <v>27.04823404493078</v>
      </c>
      <c r="BV45" s="36">
        <f>VLOOKUP(C45,[1]Actuals!B$1:Z$65536,25,0)</f>
        <v>88</v>
      </c>
      <c r="BW45" s="24">
        <f t="shared" si="23"/>
        <v>225.34471512565327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f>VLOOKUP(C46,'[1]Allocation '!C$1:D$65536,2,0)</f>
        <v>81.391712172486052</v>
      </c>
      <c r="E46" s="36">
        <f>VLOOKUP(C46,[1]Actuals!B$1:C$65536,2,0)</f>
        <v>102</v>
      </c>
      <c r="F46" s="24">
        <f t="shared" si="0"/>
        <v>25.319884884397908</v>
      </c>
      <c r="G46" s="36">
        <f>VLOOKUP(C46,'[1]Allocation '!C$1:E$65536,3,0)</f>
        <v>108.36140400611802</v>
      </c>
      <c r="H46" s="36">
        <f>VLOOKUP(C46,[1]Actuals!B$1:D$65536,3,0)</f>
        <v>152</v>
      </c>
      <c r="I46" s="24">
        <f t="shared" si="1"/>
        <v>40.271346051789955</v>
      </c>
      <c r="J46" s="36">
        <f>VLOOKUP(C46,'[1]Allocation '!C$1:F$65536,4,0)</f>
        <v>117.68679728114411</v>
      </c>
      <c r="K46" s="36">
        <f>VLOOKUP(C46,[1]Actuals!B$1:E$65536,4,0)</f>
        <v>150</v>
      </c>
      <c r="L46" s="24">
        <f t="shared" si="2"/>
        <v>27.456947988534601</v>
      </c>
      <c r="M46" s="36">
        <f>VLOOKUP(C46,'[1]Allocation '!C$1:G$65536,5,0)</f>
        <v>119.69661296589075</v>
      </c>
      <c r="N46" s="24">
        <f>VLOOKUP(C46,[1]Actuals!B$1:F$65536,5,0)</f>
        <v>148</v>
      </c>
      <c r="O46" s="24">
        <f t="shared" si="3"/>
        <v>23.645938120383324</v>
      </c>
      <c r="P46" s="36">
        <f>VLOOKUP(C46,'[1]Allocation '!C$1:H$65536,6,0)</f>
        <v>121.94042898596101</v>
      </c>
      <c r="Q46" s="36">
        <f>VLOOKUP(C46,[1]Actuals!B$1:G$65536,6,0)</f>
        <v>146</v>
      </c>
      <c r="R46" s="24">
        <f t="shared" si="4"/>
        <v>19.730594040151335</v>
      </c>
      <c r="S46" s="36">
        <f>VLOOKUP(C46,'[1]Allocation '!C$1:I$65536,7,0)</f>
        <v>124.58083995222913</v>
      </c>
      <c r="T46" s="36">
        <f>VLOOKUP(C46,[1]Actuals!B$1:H$65536,7,0)</f>
        <v>148</v>
      </c>
      <c r="U46" s="24">
        <f t="shared" si="5"/>
        <v>18.798364224186493</v>
      </c>
      <c r="V46" s="37">
        <f>VLOOKUP(C46,'[1]Allocation '!C$1:J$65536,8,0)</f>
        <v>115.40633718808999</v>
      </c>
      <c r="W46" s="36">
        <f>VLOOKUP(C46,[1]Actuals!B$1:I$65536,8,0)</f>
        <v>96</v>
      </c>
      <c r="X46" s="24">
        <f t="shared" si="6"/>
        <v>-16.815659920357248</v>
      </c>
      <c r="Y46" s="36">
        <f>VLOOKUP(C46,'[1]Allocation '!C$1:K$65536,9,0)</f>
        <v>93.684344201185567</v>
      </c>
      <c r="Z46" s="36">
        <f>VLOOKUP(C46,[1]Actuals!B$1:J$65536,9,0)</f>
        <v>118</v>
      </c>
      <c r="AA46" s="24">
        <f t="shared" si="7"/>
        <v>25.954876458970528</v>
      </c>
      <c r="AB46" s="36">
        <f>VLOOKUP(C46,'[1]Allocation '!C$1:L$65536,10,0)</f>
        <v>112.8221336370441</v>
      </c>
      <c r="AC46" s="36">
        <f>VLOOKUP(C46,[1]Actuals!B$1:K$65536,10,0)</f>
        <v>82</v>
      </c>
      <c r="AD46" s="24">
        <f t="shared" si="8"/>
        <v>-27.319225974045878</v>
      </c>
      <c r="AE46" s="36">
        <f>VLOOKUP(C46,'[1]Allocation '!C$1:M$65536,11,0)</f>
        <v>137.89671854490086</v>
      </c>
      <c r="AF46" s="36">
        <f>VLOOKUP(C46,[1]Actuals!B$1:L$65536,11,0)</f>
        <v>120</v>
      </c>
      <c r="AG46" s="24">
        <f t="shared" si="9"/>
        <v>-12.978349835839984</v>
      </c>
      <c r="AH46" s="36">
        <f>VLOOKUP(C46,'[1]Allocation '!C$1:N$65536,12,0)</f>
        <v>116.18339014776427</v>
      </c>
      <c r="AI46" s="36">
        <f>VLOOKUP(C46,[1]Actuals!B$1:M$65536,12,0)</f>
        <v>124</v>
      </c>
      <c r="AJ46" s="24">
        <f t="shared" si="10"/>
        <v>6.7278204244982129</v>
      </c>
      <c r="AK46" s="36">
        <f>VLOOKUP(C46,'[1]Allocation '!C$1:O$65536,13,0)</f>
        <v>126.49673560751754</v>
      </c>
      <c r="AL46" s="36">
        <f>VLOOKUP(C46,[1]Actuals!B$1:N$65536,13,0)</f>
        <v>102</v>
      </c>
      <c r="AM46" s="24">
        <f t="shared" si="11"/>
        <v>-19.365508121508967</v>
      </c>
      <c r="AN46" s="36">
        <f>VLOOKUP(C46,'[1]Allocation '!C$1:P$65536,14,0)</f>
        <v>132.36432536432162</v>
      </c>
      <c r="AO46" s="36">
        <f>VLOOKUP(C46,[1]Actuals!B$1:O$65536,14,0)</f>
        <v>96</v>
      </c>
      <c r="AP46" s="24">
        <f t="shared" si="12"/>
        <v>-27.472905002334947</v>
      </c>
      <c r="AQ46" s="36">
        <f>VLOOKUP(C46,'[1]Allocation '!C$1:Q$65536,15,0)</f>
        <v>125.09624350757093</v>
      </c>
      <c r="AR46" s="36">
        <f>VLOOKUP(C46,[1]Actuals!B$1:P$65536,15,0)</f>
        <v>114</v>
      </c>
      <c r="AS46" s="24">
        <f t="shared" si="13"/>
        <v>-8.8701652395336534</v>
      </c>
      <c r="AT46" s="36">
        <f>VLOOKUP(C46,'[1]Allocation '!C$1:R$65536,16,0)</f>
        <v>99.622300585976348</v>
      </c>
      <c r="AU46" s="36">
        <f>VLOOKUP(C46,[1]Actuals!B$1:Q$65536,16,0)</f>
        <v>120</v>
      </c>
      <c r="AV46" s="24">
        <f t="shared" si="14"/>
        <v>20.454957669279306</v>
      </c>
      <c r="AW46" s="36">
        <f>VLOOKUP(C46,'[1]Allocation '!C$1:S$65536,17,0)</f>
        <v>89.317517202646286</v>
      </c>
      <c r="AX46" s="36">
        <f>VLOOKUP(C46,[1]Actuals!B$1:R$65536,17,0)</f>
        <v>122</v>
      </c>
      <c r="AY46" s="24">
        <f t="shared" si="15"/>
        <v>36.591347163404357</v>
      </c>
      <c r="AZ46" s="36">
        <f>VLOOKUP('[2]24042024'!C46,'[1]Allocation '!C$1:T$65536,18,0)</f>
        <v>88.123668731585184</v>
      </c>
      <c r="BA46" s="36">
        <f>VLOOKUP(C46,[1]Actuals!B$1:S$65536,18,0)</f>
        <v>136</v>
      </c>
      <c r="BB46" s="24">
        <f t="shared" si="16"/>
        <v>54.3285725135216</v>
      </c>
      <c r="BC46" s="36">
        <f>VLOOKUP(C46,'[1]Allocation '!C$1:U$65536,19,0)</f>
        <v>65.343630261441746</v>
      </c>
      <c r="BD46" s="36">
        <f>VLOOKUP(C46,[1]Actuals!B$1:T$65536,19,0)</f>
        <v>82</v>
      </c>
      <c r="BE46" s="24">
        <f t="shared" si="17"/>
        <v>25.49042603221713</v>
      </c>
      <c r="BF46" s="36">
        <f>VLOOKUP(C46,'[1]Allocation '!C$1:V$65536,20,0)</f>
        <v>66.070077106178871</v>
      </c>
      <c r="BG46" s="36">
        <f>VLOOKUP(C46,[1]Actuals!B$1:U$65536,20,0)</f>
        <v>82</v>
      </c>
      <c r="BH46" s="24">
        <f t="shared" si="18"/>
        <v>24.110646742882889</v>
      </c>
      <c r="BI46" s="36">
        <f>VLOOKUP(C46,'[1]Allocation '!C$1:W$65536,21,0)</f>
        <v>51.701814466295588</v>
      </c>
      <c r="BJ46" s="36">
        <f>VLOOKUP(C46,[1]Actuals!B$1:V$65536,21,0)</f>
        <v>62</v>
      </c>
      <c r="BK46" s="24">
        <f t="shared" si="19"/>
        <v>19.91842189681331</v>
      </c>
      <c r="BL46" s="36">
        <f>VLOOKUP(C46,'[1]Allocation '!C$1:X$65536,22,0)</f>
        <v>58.188235914319293</v>
      </c>
      <c r="BM46" s="36">
        <f>VLOOKUP(C46,[1]Actuals!B$1:W$65536,22,0)</f>
        <v>64</v>
      </c>
      <c r="BN46" s="24">
        <f t="shared" si="20"/>
        <v>9.9878678127283038</v>
      </c>
      <c r="BO46" s="36">
        <f>VLOOKUP(C46,'[1]Allocation '!C$1:Y$65536,23,0)</f>
        <v>60.146000072193637</v>
      </c>
      <c r="BP46" s="36">
        <f>VLOOKUP(C46,[1]Actuals!B$1:X$65536,23,0)</f>
        <v>60</v>
      </c>
      <c r="BQ46" s="24">
        <f t="shared" si="21"/>
        <v>-0.24274277926776827</v>
      </c>
      <c r="BR46" s="36">
        <f>VLOOKUP(C46,'[1]Allocation '!C$1:Z$65536,24,0)</f>
        <v>59.259199130598084</v>
      </c>
      <c r="BS46" s="36">
        <f>VLOOKUP(C46,[1]Actuals!B$1:Y$65536,24,0)</f>
        <v>90</v>
      </c>
      <c r="BT46" s="24">
        <f t="shared" si="22"/>
        <v>51.875154103338382</v>
      </c>
      <c r="BU46" s="36">
        <f>VLOOKUP(C46,'[1]Allocation '!C$1:AA$65536,25,0)</f>
        <v>58.8614419630618</v>
      </c>
      <c r="BV46" s="36">
        <f>VLOOKUP(C46,[1]Actuals!B$1:Z$65536,25,0)</f>
        <v>76</v>
      </c>
      <c r="BW46" s="24">
        <f t="shared" si="23"/>
        <v>29.11678250711801</v>
      </c>
      <c r="BX46" s="26"/>
      <c r="BY46" s="26"/>
    </row>
    <row r="47" spans="1:77" ht="32.25" customHeight="1" x14ac:dyDescent="0.25">
      <c r="A47" s="21">
        <v>42</v>
      </c>
      <c r="B47" s="27"/>
      <c r="C47" s="23" t="s">
        <v>52</v>
      </c>
      <c r="D47" s="36">
        <f>VLOOKUP(C47,'[1]Allocation '!C$1:D$65536,2,0)</f>
        <v>28.42581032048119</v>
      </c>
      <c r="E47" s="36">
        <f>VLOOKUP(C47,[1]Actuals!B$1:C$65536,2,0)</f>
        <v>23</v>
      </c>
      <c r="F47" s="24">
        <f t="shared" si="0"/>
        <v>-19.087618820040529</v>
      </c>
      <c r="G47" s="36">
        <f>VLOOKUP(C47,'[1]Allocation '!C$1:E$65536,3,0)</f>
        <v>29.451081588805653</v>
      </c>
      <c r="H47" s="36">
        <f>VLOOKUP(C47,[1]Actuals!B$1:D$65536,3,0)</f>
        <v>20.399999999999999</v>
      </c>
      <c r="I47" s="24">
        <f t="shared" si="1"/>
        <v>-30.732594867571748</v>
      </c>
      <c r="J47" s="36">
        <f>VLOOKUP(C47,'[1]Allocation '!C$1:F$65536,4,0)</f>
        <v>24.934361006688444</v>
      </c>
      <c r="K47" s="36">
        <f>VLOOKUP(C47,[1]Actuals!B$1:E$65536,4,0)</f>
        <v>19.600000000000001</v>
      </c>
      <c r="L47" s="24">
        <f t="shared" si="2"/>
        <v>-21.393614238831077</v>
      </c>
      <c r="M47" s="36">
        <f>VLOOKUP(C47,'[1]Allocation '!C$1:G$65536,5,0)</f>
        <v>27.487164646555634</v>
      </c>
      <c r="N47" s="24">
        <f>VLOOKUP(C47,[1]Actuals!B$1:F$65536,5,0)</f>
        <v>20.2</v>
      </c>
      <c r="O47" s="24">
        <f t="shared" si="3"/>
        <v>-26.511154352432548</v>
      </c>
      <c r="P47" s="36">
        <f>VLOOKUP(C47,'[1]Allocation '!C$1:H$65536,6,0)</f>
        <v>29.411687977247638</v>
      </c>
      <c r="Q47" s="36">
        <f>VLOOKUP(C47,[1]Actuals!B$1:G$65536,6,0)</f>
        <v>19.399999999999999</v>
      </c>
      <c r="R47" s="24">
        <f t="shared" si="4"/>
        <v>-34.039827924845746</v>
      </c>
      <c r="S47" s="36">
        <f>VLOOKUP(C47,'[1]Allocation '!C$1:I$65536,7,0)</f>
        <v>25.838989027128999</v>
      </c>
      <c r="T47" s="36">
        <f>VLOOKUP(C47,[1]Actuals!B$1:H$65536,7,0)</f>
        <v>20.399999999999999</v>
      </c>
      <c r="U47" s="24">
        <f t="shared" si="5"/>
        <v>-21.049542694640529</v>
      </c>
      <c r="V47" s="37">
        <f>VLOOKUP(C47,'[1]Allocation '!C$1:J$65536,8,0)</f>
        <v>27.32734965491565</v>
      </c>
      <c r="W47" s="36">
        <f>VLOOKUP(C47,[1]Actuals!B$1:I$65536,8,0)</f>
        <v>21.2</v>
      </c>
      <c r="X47" s="24">
        <f t="shared" si="6"/>
        <v>-22.422041406468637</v>
      </c>
      <c r="Y47" s="36">
        <f>VLOOKUP(C47,'[1]Allocation '!C$1:K$65536,9,0)</f>
        <v>37.686656644567833</v>
      </c>
      <c r="Z47" s="36">
        <f>VLOOKUP(C47,[1]Actuals!B$1:J$65536,9,0)</f>
        <v>27.660000000000004</v>
      </c>
      <c r="AA47" s="24">
        <f t="shared" si="7"/>
        <v>-26.60532277811668</v>
      </c>
      <c r="AB47" s="36">
        <f>VLOOKUP(C47,'[1]Allocation '!C$1:L$65536,10,0)</f>
        <v>37.087275844517691</v>
      </c>
      <c r="AC47" s="36">
        <f>VLOOKUP(C47,[1]Actuals!B$1:K$65536,10,0)</f>
        <v>25.279999999999998</v>
      </c>
      <c r="AD47" s="24">
        <f t="shared" si="8"/>
        <v>-31.836460283623303</v>
      </c>
      <c r="AE47" s="36">
        <f>VLOOKUP(C47,'[1]Allocation '!C$1:M$65536,11,0)</f>
        <v>53.910016344522262</v>
      </c>
      <c r="AF47" s="36">
        <f>VLOOKUP(C47,[1]Actuals!B$1:L$65536,11,0)</f>
        <v>32.81</v>
      </c>
      <c r="AG47" s="24">
        <f t="shared" si="9"/>
        <v>-39.139324702998742</v>
      </c>
      <c r="AH47" s="36">
        <f>VLOOKUP(C47,'[1]Allocation '!C$1:N$65536,12,0)</f>
        <v>39.188841914920488</v>
      </c>
      <c r="AI47" s="36">
        <f>VLOOKUP(C47,[1]Actuals!B$1:M$65536,12,0)</f>
        <v>46.41</v>
      </c>
      <c r="AJ47" s="24">
        <f t="shared" si="10"/>
        <v>18.426566676189974</v>
      </c>
      <c r="AK47" s="36">
        <f>VLOOKUP(C47,'[1]Allocation '!C$1:O$65536,13,0)</f>
        <v>35.78526073107404</v>
      </c>
      <c r="AL47" s="36">
        <f>VLOOKUP(C47,[1]Actuals!B$1:N$65536,13,0)</f>
        <v>48.82</v>
      </c>
      <c r="AM47" s="24">
        <f t="shared" si="11"/>
        <v>36.424882766348766</v>
      </c>
      <c r="AN47" s="36">
        <f>VLOOKUP(C47,'[1]Allocation '!C$1:P$65536,14,0)</f>
        <v>29.392666367665534</v>
      </c>
      <c r="AO47" s="36">
        <f>VLOOKUP(C47,[1]Actuals!B$1:O$65536,14,0)</f>
        <v>40.53</v>
      </c>
      <c r="AP47" s="24">
        <f t="shared" si="12"/>
        <v>37.891538974451443</v>
      </c>
      <c r="AQ47" s="36">
        <f>VLOOKUP(C47,'[1]Allocation '!C$1:Q$65536,15,0)</f>
        <v>33.09232023020045</v>
      </c>
      <c r="AR47" s="36">
        <f>VLOOKUP(C47,[1]Actuals!B$1:P$65536,15,0)</f>
        <v>36.130000000000003</v>
      </c>
      <c r="AS47" s="24">
        <f t="shared" si="13"/>
        <v>9.1794100524487536</v>
      </c>
      <c r="AT47" s="36">
        <f>VLOOKUP(C47,'[1]Allocation '!C$1:R$65536,16,0)</f>
        <v>28.06324628113887</v>
      </c>
      <c r="AU47" s="36">
        <f>VLOOKUP(C47,[1]Actuals!B$1:Q$65536,16,0)</f>
        <v>38.08</v>
      </c>
      <c r="AV47" s="24">
        <f t="shared" si="14"/>
        <v>35.693496107017829</v>
      </c>
      <c r="AW47" s="36">
        <f>VLOOKUP(C47,'[1]Allocation '!C$1:S$65536,17,0)</f>
        <v>22.209757625836595</v>
      </c>
      <c r="AX47" s="36">
        <f>VLOOKUP(C47,[1]Actuals!B$1:R$65536,17,0)</f>
        <v>40.369999999999997</v>
      </c>
      <c r="AY47" s="24">
        <f t="shared" si="15"/>
        <v>81.766954327487156</v>
      </c>
      <c r="AZ47" s="36">
        <f>VLOOKUP('[2]24042024'!C47,'[1]Allocation '!C$1:T$65536,18,0)</f>
        <v>14.889861268440256</v>
      </c>
      <c r="BA47" s="36">
        <f>VLOOKUP(C47,[1]Actuals!B$1:S$65536,18,0)</f>
        <v>44.66</v>
      </c>
      <c r="BB47" s="24">
        <f t="shared" si="16"/>
        <v>199.93563536188825</v>
      </c>
      <c r="BC47" s="36">
        <f>VLOOKUP(C47,'[1]Allocation '!C$1:U$65536,19,0)</f>
        <v>19.217635079699299</v>
      </c>
      <c r="BD47" s="36">
        <f>VLOOKUP(C47,[1]Actuals!B$1:T$65536,19,0)</f>
        <v>32.709999999999994</v>
      </c>
      <c r="BE47" s="24">
        <f t="shared" si="17"/>
        <v>70.20824812389877</v>
      </c>
      <c r="BF47" s="36">
        <f>VLOOKUP(C47,'[1]Allocation '!C$1:V$65536,20,0)</f>
        <v>21.738574220280114</v>
      </c>
      <c r="BG47" s="36">
        <f>VLOOKUP(C47,[1]Actuals!B$1:U$65536,20,0)</f>
        <v>27.62</v>
      </c>
      <c r="BH47" s="24">
        <f t="shared" si="18"/>
        <v>27.055250818763689</v>
      </c>
      <c r="BI47" s="36">
        <f>VLOOKUP(C47,'[1]Allocation '!C$1:W$65536,21,0)</f>
        <v>24.706686749057646</v>
      </c>
      <c r="BJ47" s="36">
        <f>VLOOKUP(C47,[1]Actuals!B$1:V$65536,21,0)</f>
        <v>26</v>
      </c>
      <c r="BK47" s="24">
        <f t="shared" si="19"/>
        <v>5.2346689140407845</v>
      </c>
      <c r="BL47" s="36">
        <f>VLOOKUP(C47,'[1]Allocation '!C$1:X$65536,22,0)</f>
        <v>26.092343882214603</v>
      </c>
      <c r="BM47" s="36">
        <f>VLOOKUP(C47,[1]Actuals!B$1:W$65536,22,0)</f>
        <v>27.4</v>
      </c>
      <c r="BN47" s="24">
        <f t="shared" si="20"/>
        <v>5.0116468021745515</v>
      </c>
      <c r="BO47" s="36">
        <f>VLOOKUP(C47,'[1]Allocation '!C$1:Y$65536,23,0)</f>
        <v>27.014728845985278</v>
      </c>
      <c r="BP47" s="36">
        <f>VLOOKUP(C47,[1]Actuals!B$1:X$65536,23,0)</f>
        <v>25</v>
      </c>
      <c r="BQ47" s="24">
        <f t="shared" si="21"/>
        <v>-7.4578903141006041</v>
      </c>
      <c r="BR47" s="36">
        <f>VLOOKUP(C47,'[1]Allocation '!C$1:Z$65536,24,0)</f>
        <v>21.62518535437497</v>
      </c>
      <c r="BS47" s="36">
        <f>VLOOKUP(C47,[1]Actuals!B$1:Y$65536,24,0)</f>
        <v>25.4</v>
      </c>
      <c r="BT47" s="24">
        <f t="shared" si="22"/>
        <v>17.455640651243478</v>
      </c>
      <c r="BU47" s="36">
        <f>VLOOKUP(C47,'[1]Allocation '!C$1:AA$65536,25,0)</f>
        <v>24.995090890743029</v>
      </c>
      <c r="BV47" s="36">
        <f>VLOOKUP(C47,[1]Actuals!B$1:Z$65536,25,0)</f>
        <v>24.2</v>
      </c>
      <c r="BW47" s="24">
        <f t="shared" si="23"/>
        <v>-3.1809881957160351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f>VLOOKUP(C48,'[1]Allocation '!C$1:D$65536,2,0)</f>
        <v>22.233333333333334</v>
      </c>
      <c r="E48" s="36">
        <f>VLOOKUP(C48,[1]Actuals!B$1:C$65536,2,0)</f>
        <v>29</v>
      </c>
      <c r="F48" s="24">
        <f t="shared" si="0"/>
        <v>30.434782608695649</v>
      </c>
      <c r="G48" s="36">
        <f>VLOOKUP(C48,'[1]Allocation '!C$1:E$65536,3,0)</f>
        <v>23.666666666666668</v>
      </c>
      <c r="H48" s="36">
        <f>VLOOKUP(C48,[1]Actuals!B$1:D$65536,3,0)</f>
        <v>28.7</v>
      </c>
      <c r="I48" s="24">
        <f t="shared" si="1"/>
        <v>21.267605633802809</v>
      </c>
      <c r="J48" s="36">
        <f>VLOOKUP(C48,'[1]Allocation '!C$1:F$65536,4,0)</f>
        <v>24.3</v>
      </c>
      <c r="K48" s="36">
        <f>VLOOKUP(C48,[1]Actuals!B$1:E$65536,4,0)</f>
        <v>28.3</v>
      </c>
      <c r="L48" s="24">
        <f t="shared" si="2"/>
        <v>16.460905349794238</v>
      </c>
      <c r="M48" s="36">
        <f>VLOOKUP(C48,'[1]Allocation '!C$1:G$65536,5,0)</f>
        <v>24.666666666666668</v>
      </c>
      <c r="N48" s="24">
        <f>VLOOKUP(C48,[1]Actuals!B$1:F$65536,5,0)</f>
        <v>27.7</v>
      </c>
      <c r="O48" s="24">
        <f t="shared" si="3"/>
        <v>12.297297297297289</v>
      </c>
      <c r="P48" s="36">
        <f>VLOOKUP(C48,'[1]Allocation '!C$1:H$65536,6,0)</f>
        <v>27.066666666666663</v>
      </c>
      <c r="Q48" s="36">
        <f>VLOOKUP(C48,[1]Actuals!B$1:G$65536,6,0)</f>
        <v>29.8</v>
      </c>
      <c r="R48" s="24">
        <f t="shared" si="4"/>
        <v>10.098522167487703</v>
      </c>
      <c r="S48" s="36">
        <f>VLOOKUP(C48,'[1]Allocation '!C$1:I$65536,7,0)</f>
        <v>27.966666666666669</v>
      </c>
      <c r="T48" s="36">
        <f>VLOOKUP(C48,[1]Actuals!B$1:H$65536,7,0)</f>
        <v>30.6</v>
      </c>
      <c r="U48" s="24">
        <f t="shared" si="5"/>
        <v>9.41597139451728</v>
      </c>
      <c r="V48" s="37">
        <f>VLOOKUP(C48,'[1]Allocation '!C$1:J$65536,8,0)</f>
        <v>29.599999999999998</v>
      </c>
      <c r="W48" s="36">
        <f>VLOOKUP(C48,[1]Actuals!B$1:I$65536,8,0)</f>
        <v>31.3</v>
      </c>
      <c r="X48" s="24">
        <f t="shared" si="6"/>
        <v>5.7432432432432536</v>
      </c>
      <c r="Y48" s="36">
        <f>VLOOKUP(C48,'[1]Allocation '!C$1:K$65536,9,0)</f>
        <v>32.833333333333336</v>
      </c>
      <c r="Z48" s="36">
        <f>VLOOKUP(C48,[1]Actuals!B$1:J$65536,9,0)</f>
        <v>32.9</v>
      </c>
      <c r="AA48" s="24">
        <f t="shared" si="7"/>
        <v>0.20304568527917624</v>
      </c>
      <c r="AB48" s="36">
        <f>VLOOKUP(C48,'[1]Allocation '!C$1:L$65536,10,0)</f>
        <v>36</v>
      </c>
      <c r="AC48" s="36">
        <f>VLOOKUP(C48,[1]Actuals!B$1:K$65536,10,0)</f>
        <v>34.9</v>
      </c>
      <c r="AD48" s="24">
        <f t="shared" si="8"/>
        <v>-3.0555555555555598</v>
      </c>
      <c r="AE48" s="36">
        <f>VLOOKUP(C48,'[1]Allocation '!C$1:M$65536,11,0)</f>
        <v>38</v>
      </c>
      <c r="AF48" s="36">
        <f>VLOOKUP(C48,[1]Actuals!B$1:L$65536,11,0)</f>
        <v>36.4</v>
      </c>
      <c r="AG48" s="24">
        <f t="shared" si="9"/>
        <v>-4.2105263157894779</v>
      </c>
      <c r="AH48" s="36">
        <f>VLOOKUP(C48,'[1]Allocation '!C$1:N$65536,12,0)</f>
        <v>41.5</v>
      </c>
      <c r="AI48" s="36">
        <f>VLOOKUP(C48,[1]Actuals!B$1:M$65536,12,0)</f>
        <v>29.4</v>
      </c>
      <c r="AJ48" s="24">
        <f t="shared" si="10"/>
        <v>-29.156626506024104</v>
      </c>
      <c r="AK48" s="36">
        <f>VLOOKUP(C48,'[1]Allocation '!C$1:O$65536,13,0)</f>
        <v>38</v>
      </c>
      <c r="AL48" s="36">
        <f>VLOOKUP(C48,[1]Actuals!B$1:N$65536,13,0)</f>
        <v>40</v>
      </c>
      <c r="AM48" s="24">
        <f t="shared" si="11"/>
        <v>5.2631578947368416</v>
      </c>
      <c r="AN48" s="36">
        <f>VLOOKUP(C48,'[1]Allocation '!C$1:P$65536,14,0)</f>
        <v>44</v>
      </c>
      <c r="AO48" s="36">
        <f>VLOOKUP(C48,[1]Actuals!B$1:O$65536,14,0)</f>
        <v>41.9</v>
      </c>
      <c r="AP48" s="24">
        <f t="shared" si="12"/>
        <v>-4.772727272727276</v>
      </c>
      <c r="AQ48" s="36">
        <f>VLOOKUP(C48,'[1]Allocation '!C$1:Q$65536,15,0)</f>
        <v>39.5</v>
      </c>
      <c r="AR48" s="36">
        <f>VLOOKUP(C48,[1]Actuals!B$1:P$65536,15,0)</f>
        <v>36.6</v>
      </c>
      <c r="AS48" s="24">
        <f t="shared" si="13"/>
        <v>-7.3417721518987307</v>
      </c>
      <c r="AT48" s="36">
        <f>VLOOKUP(C48,'[1]Allocation '!C$1:R$65536,16,0)</f>
        <v>39</v>
      </c>
      <c r="AU48" s="36">
        <f>VLOOKUP(C48,[1]Actuals!B$1:Q$65536,16,0)</f>
        <v>42.5</v>
      </c>
      <c r="AV48" s="24">
        <f t="shared" si="14"/>
        <v>8.9743589743589745</v>
      </c>
      <c r="AW48" s="36">
        <f>VLOOKUP(C48,'[1]Allocation '!C$1:S$65536,17,0)</f>
        <v>40</v>
      </c>
      <c r="AX48" s="36">
        <f>VLOOKUP(C48,[1]Actuals!B$1:R$65536,17,0)</f>
        <v>43.3</v>
      </c>
      <c r="AY48" s="24">
        <f t="shared" si="15"/>
        <v>8.2499999999999929</v>
      </c>
      <c r="AZ48" s="36">
        <f>VLOOKUP('[2]24042024'!C48,'[1]Allocation '!C$1:T$65536,18,0)</f>
        <v>43.5</v>
      </c>
      <c r="BA48" s="36">
        <f>VLOOKUP(C48,[1]Actuals!B$1:S$65536,18,0)</f>
        <v>39.200000000000003</v>
      </c>
      <c r="BB48" s="24">
        <f t="shared" si="16"/>
        <v>-9.8850574712643606</v>
      </c>
      <c r="BC48" s="36">
        <f>VLOOKUP(C48,'[1]Allocation '!C$1:U$65536,19,0)</f>
        <v>44</v>
      </c>
      <c r="BD48" s="36">
        <f>VLOOKUP(C48,[1]Actuals!B$1:T$65536,19,0)</f>
        <v>43.9</v>
      </c>
      <c r="BE48" s="24">
        <f t="shared" si="17"/>
        <v>-0.22727272727273051</v>
      </c>
      <c r="BF48" s="36">
        <f>VLOOKUP(C48,'[1]Allocation '!C$1:V$65536,20,0)</f>
        <v>41</v>
      </c>
      <c r="BG48" s="36">
        <f>VLOOKUP(C48,[1]Actuals!B$1:U$65536,20,0)</f>
        <v>44.1</v>
      </c>
      <c r="BH48" s="24">
        <f t="shared" si="18"/>
        <v>7.5609756097561016</v>
      </c>
      <c r="BI48" s="36">
        <f>VLOOKUP(C48,'[1]Allocation '!C$1:W$65536,21,0)</f>
        <v>38.5</v>
      </c>
      <c r="BJ48" s="36">
        <f>VLOOKUP(C48,[1]Actuals!B$1:V$65536,21,0)</f>
        <v>39.200000000000003</v>
      </c>
      <c r="BK48" s="24">
        <f t="shared" si="19"/>
        <v>1.8181818181818257</v>
      </c>
      <c r="BL48" s="36">
        <f>VLOOKUP(C48,'[1]Allocation '!C$1:X$65536,22,0)</f>
        <v>34</v>
      </c>
      <c r="BM48" s="36">
        <f>VLOOKUP(C48,[1]Actuals!B$1:W$65536,22,0)</f>
        <v>36.4</v>
      </c>
      <c r="BN48" s="24">
        <f t="shared" si="20"/>
        <v>7.0588235294117601</v>
      </c>
      <c r="BO48" s="36">
        <f>VLOOKUP(C48,'[1]Allocation '!C$1:Y$65536,23,0)</f>
        <v>34</v>
      </c>
      <c r="BP48" s="36">
        <f>VLOOKUP(C48,[1]Actuals!B$1:X$65536,23,0)</f>
        <v>34.9</v>
      </c>
      <c r="BQ48" s="24">
        <f t="shared" si="21"/>
        <v>2.6470588235294077</v>
      </c>
      <c r="BR48" s="36">
        <f>VLOOKUP(C48,'[1]Allocation '!C$1:Z$65536,24,0)</f>
        <v>32.5</v>
      </c>
      <c r="BS48" s="36">
        <f>VLOOKUP(C48,[1]Actuals!B$1:Y$65536,24,0)</f>
        <v>34.299999999999997</v>
      </c>
      <c r="BT48" s="24">
        <f t="shared" si="22"/>
        <v>5.5384615384615294</v>
      </c>
      <c r="BU48" s="36">
        <f>VLOOKUP(C48,'[1]Allocation '!C$1:AA$65536,25,0)</f>
        <v>31.5</v>
      </c>
      <c r="BV48" s="36">
        <f>VLOOKUP(C48,[1]Actuals!B$1:Z$65536,25,0)</f>
        <v>33.5</v>
      </c>
      <c r="BW48" s="24">
        <f t="shared" si="23"/>
        <v>6.3492063492063489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f>VLOOKUP(C49,'[1]Allocation '!C$1:D$65536,2,0)</f>
        <v>24.822020655012686</v>
      </c>
      <c r="E49" s="36">
        <f>VLOOKUP(C49,[1]Actuals!B$1:C$65536,2,0)</f>
        <v>20.78</v>
      </c>
      <c r="F49" s="24">
        <f>(E49-D49)/D49*100</f>
        <v>-16.284011326839416</v>
      </c>
      <c r="G49" s="36">
        <f>VLOOKUP(C49,'[1]Allocation '!C$1:E$65536,3,0)</f>
        <v>31.73441117322028</v>
      </c>
      <c r="H49" s="36">
        <f>VLOOKUP(C49,[1]Actuals!B$1:D$65536,3,0)</f>
        <v>32.020000000000003</v>
      </c>
      <c r="I49" s="24">
        <f>(H49-G49)/G49*100</f>
        <v>0.8999342235179788</v>
      </c>
      <c r="J49" s="36">
        <f>VLOOKUP(C49,'[1]Allocation '!C$1:F$65536,4,0)</f>
        <v>30.056700025040403</v>
      </c>
      <c r="K49" s="36">
        <f>VLOOKUP(C49,[1]Actuals!B$1:E$65536,4,0)</f>
        <v>21.34</v>
      </c>
      <c r="L49" s="24">
        <f>(K49-J49)/J49*100</f>
        <v>-29.000855109770775</v>
      </c>
      <c r="M49" s="36">
        <f>VLOOKUP(C49,'[1]Allocation '!C$1:G$65536,5,0)</f>
        <v>33.15337841141578</v>
      </c>
      <c r="N49" s="24">
        <f>VLOOKUP(C49,[1]Actuals!B$1:F$65536,5,0)</f>
        <v>21.77</v>
      </c>
      <c r="O49" s="24">
        <f>(N49-M49)/M49*100</f>
        <v>-34.335500503611165</v>
      </c>
      <c r="P49" s="36">
        <f>VLOOKUP(C49,'[1]Allocation '!C$1:H$65536,6,0)</f>
        <v>39.072461400431166</v>
      </c>
      <c r="Q49" s="36">
        <f>VLOOKUP(C49,[1]Actuals!B$1:G$65536,6,0)</f>
        <v>25.12</v>
      </c>
      <c r="R49" s="24">
        <f>(Q49-P49)/P49*100</f>
        <v>-35.709194917208876</v>
      </c>
      <c r="S49" s="36">
        <f>VLOOKUP(C49,'[1]Allocation '!C$1:I$65536,7,0)</f>
        <v>41.526946650743042</v>
      </c>
      <c r="T49" s="36">
        <f>VLOOKUP(C49,[1]Actuals!B$1:H$65536,7,0)</f>
        <v>24.7</v>
      </c>
      <c r="U49" s="24">
        <f>(T49-S49)/S49*100</f>
        <v>-40.520548722890418</v>
      </c>
      <c r="V49" s="37">
        <f>VLOOKUP(C49,'[1]Allocation '!C$1:J$65536,8,0)</f>
        <v>32.662170902289617</v>
      </c>
      <c r="W49" s="36">
        <f>VLOOKUP(C49,[1]Actuals!B$1:I$65536,8,0)</f>
        <v>12.68</v>
      </c>
      <c r="X49" s="24">
        <f>(W49-V49)/V49*100</f>
        <v>-61.178330620053387</v>
      </c>
      <c r="Y49" s="36">
        <f>VLOOKUP(C49,'[1]Allocation '!C$1:K$65536,9,0)</f>
        <v>38.933753434258939</v>
      </c>
      <c r="Z49" s="36">
        <f>VLOOKUP(C49,[1]Actuals!B$1:J$65536,9,0)</f>
        <v>20.77</v>
      </c>
      <c r="AA49" s="24">
        <f>(Z49-Y49)/Y49*100</f>
        <v>-46.652972888753453</v>
      </c>
      <c r="AB49" s="36">
        <f>VLOOKUP(C49,'[1]Allocation '!C$1:L$65536,10,0)</f>
        <v>36.007063926716206</v>
      </c>
      <c r="AC49" s="36">
        <f>VLOOKUP(C49,[1]Actuals!B$1:K$65536,10,0)</f>
        <v>20.67</v>
      </c>
      <c r="AD49" s="24">
        <f>(AC49-AB49)/AB49*100</f>
        <v>-42.594597432134826</v>
      </c>
      <c r="AE49" s="36">
        <f>VLOOKUP(C49,'[1]Allocation '!C$1:M$65536,11,0)</f>
        <v>49.584909293048334</v>
      </c>
      <c r="AF49" s="36">
        <f>VLOOKUP(C49,[1]Actuals!B$1:L$65536,11,0)</f>
        <v>17.53</v>
      </c>
      <c r="AG49" s="24">
        <f>(AF49-AE49)/AE49*100</f>
        <v>-64.646501829019869</v>
      </c>
      <c r="AH49" s="36">
        <f>VLOOKUP(C49,'[1]Allocation '!C$1:N$65536,12,0)</f>
        <v>38.727796715921421</v>
      </c>
      <c r="AI49" s="36">
        <f>VLOOKUP(C49,[1]Actuals!B$1:M$65536,12,0)</f>
        <v>35.01</v>
      </c>
      <c r="AJ49" s="24">
        <f>(AI49-AH49)/AH49*100</f>
        <v>-9.5998146839915535</v>
      </c>
      <c r="AK49" s="36">
        <f>VLOOKUP(C49,'[1]Allocation '!C$1:O$65536,13,0)</f>
        <v>36.141924459290721</v>
      </c>
      <c r="AL49" s="36">
        <f>VLOOKUP(C49,[1]Actuals!B$1:N$65536,13,0)</f>
        <v>34.119999999999997</v>
      </c>
      <c r="AM49" s="24">
        <f>(AL49-AK49)/AK49*100</f>
        <v>-5.5944017634372614</v>
      </c>
      <c r="AN49" s="36">
        <f>VLOOKUP(C49,'[1]Allocation '!C$1:P$65536,14,0)</f>
        <v>38.930683930682825</v>
      </c>
      <c r="AO49" s="36">
        <f>VLOOKUP(C49,[1]Actuals!B$1:O$65536,14,0)</f>
        <v>32.01</v>
      </c>
      <c r="AP49" s="24">
        <f>(AO49-AN49)/AN49*100</f>
        <v>-17.776938989834598</v>
      </c>
      <c r="AQ49" s="36">
        <f>VLOOKUP(C49,'[1]Allocation '!C$1:Q$65536,15,0)</f>
        <v>41.698747835856977</v>
      </c>
      <c r="AR49" s="36">
        <f>VLOOKUP(C49,[1]Actuals!B$1:P$65536,15,0)</f>
        <v>34.89</v>
      </c>
      <c r="AS49" s="24">
        <f>(AR49-AQ49)/AQ49*100</f>
        <v>-16.328422768613922</v>
      </c>
      <c r="AT49" s="36">
        <f>VLOOKUP(C49,'[1]Allocation '!C$1:R$65536,16,0)</f>
        <v>35.875888008640295</v>
      </c>
      <c r="AU49" s="36">
        <f>VLOOKUP(C49,[1]Actuals!B$1:Q$65536,16,0)</f>
        <v>44.12</v>
      </c>
      <c r="AV49" s="24">
        <f>(AU49-AT49)/AT49*100</f>
        <v>22.979534302744515</v>
      </c>
      <c r="AW49" s="36">
        <f>VLOOKUP(C49,'[1]Allocation '!C$1:S$65536,17,0)</f>
        <v>36.683980279658293</v>
      </c>
      <c r="AX49" s="36">
        <f>VLOOKUP(C49,[1]Actuals!B$1:R$65536,17,0)</f>
        <v>34.89</v>
      </c>
      <c r="AY49" s="24">
        <f>(AX49-AW49)/AW49*100</f>
        <v>-4.8903643115659294</v>
      </c>
      <c r="AZ49" s="36">
        <f>VLOOKUP('[2]24042024'!C49,'[1]Allocation '!C$1:T$65536,18,0)</f>
        <v>30.387471976408687</v>
      </c>
      <c r="BA49" s="36">
        <f>VLOOKUP(C49,[1]Actuals!B$1:S$65536,18,0)</f>
        <v>32.119999999999997</v>
      </c>
      <c r="BB49" s="24">
        <f>(BA49-AZ49)/AZ49*100</f>
        <v>5.7014549447757901</v>
      </c>
      <c r="BC49" s="36">
        <f>VLOOKUP(C49,'[1]Allocation '!C$1:U$65536,19,0)</f>
        <v>27.899527527357151</v>
      </c>
      <c r="BD49" s="36">
        <f>VLOOKUP(C49,[1]Actuals!B$1:T$65536,19,0)</f>
        <v>31.03</v>
      </c>
      <c r="BE49" s="24">
        <f>(BD49-BC49)/BC49*100</f>
        <v>11.220521457122294</v>
      </c>
      <c r="BF49" s="36">
        <f>VLOOKUP(C49,'[1]Allocation '!C$1:V$65536,20,0)</f>
        <v>27.592484308710716</v>
      </c>
      <c r="BG49" s="36">
        <f>VLOOKUP(C49,[1]Actuals!B$1:U$65536,20,0)</f>
        <v>15.21</v>
      </c>
      <c r="BH49" s="24">
        <f>(BG49-BF49)/BF49*100</f>
        <v>-44.876293740617143</v>
      </c>
      <c r="BI49" s="36">
        <f>VLOOKUP(C49,'[1]Allocation '!C$1:W$65536,21,0)</f>
        <v>29.66497551344829</v>
      </c>
      <c r="BJ49" s="36">
        <f>VLOOKUP(C49,[1]Actuals!B$1:V$65536,21,0)</f>
        <v>19.71</v>
      </c>
      <c r="BK49" s="24">
        <f>(BJ49-BI49)/BI49*100</f>
        <v>-33.558010216240739</v>
      </c>
      <c r="BL49" s="36">
        <f>VLOOKUP(C49,'[1]Allocation '!C$1:X$65536,22,0)</f>
        <v>30.787426409692749</v>
      </c>
      <c r="BM49" s="36">
        <f>VLOOKUP(C49,[1]Actuals!B$1:W$65536,22,0)</f>
        <v>20.079999999999998</v>
      </c>
      <c r="BN49" s="24">
        <f>(BM49-BL49)/BL49*100</f>
        <v>-34.778569235399786</v>
      </c>
      <c r="BO49" s="36">
        <f>VLOOKUP(C49,'[1]Allocation '!C$1:Y$65536,23,0)</f>
        <v>30.922519811127806</v>
      </c>
      <c r="BP49" s="36">
        <f>VLOOKUP(C49,[1]Actuals!B$1:X$65536,23,0)</f>
        <v>18.93</v>
      </c>
      <c r="BQ49" s="24">
        <f>(BP49-BO49)/BO49*100</f>
        <v>-38.782479191143302</v>
      </c>
      <c r="BR49" s="36">
        <f>VLOOKUP(C49,'[1]Allocation '!C$1:Z$65536,24,0)</f>
        <v>29.482188622188104</v>
      </c>
      <c r="BS49" s="36">
        <f>VLOOKUP(C49,[1]Actuals!B$1:Y$65536,24,0)</f>
        <v>17.739999999999998</v>
      </c>
      <c r="BT49" s="24">
        <f>(BS49-BR49)/BR49*100</f>
        <v>-39.828076445284701</v>
      </c>
      <c r="BU49" s="36">
        <f>VLOOKUP(C49,'[1]Allocation '!C$1:AA$65536,25,0)</f>
        <v>28.589843239201446</v>
      </c>
      <c r="BV49" s="36">
        <f>VLOOKUP(C49,[1]Actuals!B$1:Z$65536,25,0)</f>
        <v>18.600000000000001</v>
      </c>
      <c r="BW49" s="24">
        <f>(BV49-BU49)/BU49*100</f>
        <v>-34.941930795562051</v>
      </c>
      <c r="BX49" s="26"/>
      <c r="BY49" s="26"/>
    </row>
    <row r="50" spans="1:78" ht="32.25" customHeight="1" x14ac:dyDescent="0.25">
      <c r="A50" s="21">
        <v>45</v>
      </c>
      <c r="B50" s="27"/>
      <c r="C50" s="29" t="s">
        <v>55</v>
      </c>
      <c r="D50" s="36">
        <f>VLOOKUP(C50,'[1]Allocation '!C$1:D$65536,2,0)</f>
        <v>48.540840392024805</v>
      </c>
      <c r="E50" s="36">
        <f>VLOOKUP(C50,[1]Actuals!B$1:C$65536,2,0)</f>
        <v>64</v>
      </c>
      <c r="F50" s="24">
        <f>(E50-D50)/D50*100</f>
        <v>31.847737870057795</v>
      </c>
      <c r="G50" s="36">
        <f>VLOOKUP(C50,'[1]Allocation '!C$1:E$65536,3,0)</f>
        <v>53.406691974443888</v>
      </c>
      <c r="H50" s="36">
        <f>VLOOKUP(C50,[1]Actuals!B$1:D$65536,3,0)</f>
        <v>74</v>
      </c>
      <c r="I50" s="24">
        <f>(H50-G50)/G50*100</f>
        <v>38.559415054971765</v>
      </c>
      <c r="J50" s="36">
        <f>VLOOKUP(C50,'[1]Allocation '!C$1:F$65536,4,0)</f>
        <v>63.500070475437468</v>
      </c>
      <c r="K50" s="36">
        <f>VLOOKUP(C50,[1]Actuals!B$1:E$65536,4,0)</f>
        <v>72</v>
      </c>
      <c r="L50" s="24">
        <f>(K50-J50)/J50*100</f>
        <v>13.385700930600382</v>
      </c>
      <c r="M50" s="36">
        <f>VLOOKUP(C50,'[1]Allocation '!C$1:G$65536,5,0)</f>
        <v>69.751263670770868</v>
      </c>
      <c r="N50" s="24">
        <f>VLOOKUP(C50,[1]Actuals!B$1:F$65536,5,0)</f>
        <v>78</v>
      </c>
      <c r="O50" s="24">
        <f>(N50-M50)/M50*100</f>
        <v>11.825931022789124</v>
      </c>
      <c r="P50" s="36">
        <f>VLOOKUP(C50,'[1]Allocation '!C$1:H$65536,6,0)</f>
        <v>66.12262698534505</v>
      </c>
      <c r="Q50" s="36">
        <f>VLOOKUP(C50,[1]Actuals!B$1:G$65536,6,0)</f>
        <v>82</v>
      </c>
      <c r="R50" s="24">
        <f>(Q50-P50)/P50*100</f>
        <v>24.012011830948428</v>
      </c>
      <c r="S50" s="36">
        <f>VLOOKUP(C50,'[1]Allocation '!C$1:I$65536,7,0)</f>
        <v>71.057219824604758</v>
      </c>
      <c r="T50" s="36">
        <f>VLOOKUP(C50,[1]Actuals!B$1:H$65536,7,0)</f>
        <v>45</v>
      </c>
      <c r="U50" s="24">
        <f>(T50-S50)/S50*100</f>
        <v>-36.670756172171551</v>
      </c>
      <c r="V50" s="37">
        <f>VLOOKUP(C50,'[1]Allocation '!C$1:J$65536,8,0)</f>
        <v>48.993256353434433</v>
      </c>
      <c r="W50" s="36">
        <f>VLOOKUP(C50,[1]Actuals!B$1:I$65536,8,0)</f>
        <v>48</v>
      </c>
      <c r="X50" s="24">
        <f>(W50-V50)/V50*100</f>
        <v>-2.0273327950874309</v>
      </c>
      <c r="Y50" s="36">
        <f>VLOOKUP(C50,'[1]Allocation '!C$1:K$65536,9,0)</f>
        <v>52.31723117728545</v>
      </c>
      <c r="Z50" s="36">
        <f>VLOOKUP(C50,[1]Actuals!B$1:J$65536,9,0)</f>
        <v>44</v>
      </c>
      <c r="AA50" s="24">
        <f>(Z50-Y50)/Y50*100</f>
        <v>-15.89768990086872</v>
      </c>
      <c r="AB50" s="36">
        <f>VLOOKUP(C50,'[1]Allocation '!C$1:L$65536,10,0)</f>
        <v>48.009418568954942</v>
      </c>
      <c r="AC50" s="36">
        <f>VLOOKUP(C50,[1]Actuals!B$1:K$65536,10,0)</f>
        <v>41</v>
      </c>
      <c r="AD50" s="24">
        <f>(AC50-AB50)/AB50*100</f>
        <v>-14.600090519503913</v>
      </c>
      <c r="AE50" s="36">
        <f>VLOOKUP(C50,'[1]Allocation '!C$1:M$65536,11,0)</f>
        <v>39.088833603278985</v>
      </c>
      <c r="AF50" s="36">
        <f>VLOOKUP(C50,[1]Actuals!B$1:L$65536,11,0)</f>
        <v>77</v>
      </c>
      <c r="AG50" s="24">
        <f>(AF50-AE50)/AE50*100</f>
        <v>96.987202998916857</v>
      </c>
      <c r="AH50" s="36">
        <f>VLOOKUP(C50,'[1]Allocation '!C$1:N$65536,12,0)</f>
        <v>68.234689451861556</v>
      </c>
      <c r="AI50" s="36">
        <f>VLOOKUP(C50,[1]Actuals!B$1:M$65536,12,0)</f>
        <v>82</v>
      </c>
      <c r="AJ50" s="24">
        <f>(AI50-AH50)/AH50*100</f>
        <v>20.173478708142493</v>
      </c>
      <c r="AK50" s="36">
        <f>VLOOKUP(C50,'[1]Allocation '!C$1:O$65536,13,0)</f>
        <v>78.941571845292899</v>
      </c>
      <c r="AL50" s="36">
        <f>VLOOKUP(C50,[1]Actuals!B$1:N$65536,13,0)</f>
        <v>60</v>
      </c>
      <c r="AM50" s="24">
        <f>(AL50-AK50)/AK50*100</f>
        <v>-23.994419419990738</v>
      </c>
      <c r="AN50" s="36">
        <f>VLOOKUP(C50,'[1]Allocation '!C$1:P$65536,14,0)</f>
        <v>76.888100763098578</v>
      </c>
      <c r="AO50" s="36">
        <f>VLOOKUP(C50,[1]Actuals!B$1:O$65536,14,0)</f>
        <v>77</v>
      </c>
      <c r="AP50" s="24">
        <f>(AO50-AN50)/AN50*100</f>
        <v>0.14553518137507018</v>
      </c>
      <c r="AQ50" s="36">
        <f>VLOOKUP(C50,'[1]Allocation '!C$1:Q$65536,15,0)</f>
        <v>67.881682523488095</v>
      </c>
      <c r="AR50" s="36">
        <f>VLOOKUP(C50,[1]Actuals!B$1:P$65536,15,0)</f>
        <v>72</v>
      </c>
      <c r="AS50" s="24">
        <f>(AR50-AQ50)/AQ50*100</f>
        <v>6.0669054204525708</v>
      </c>
      <c r="AT50" s="36">
        <f>VLOOKUP(C50,'[1]Allocation '!C$1:R$65536,16,0)</f>
        <v>71.158786132840248</v>
      </c>
      <c r="AU50" s="36">
        <f>VLOOKUP(C50,[1]Actuals!B$1:Q$65536,16,0)</f>
        <v>86</v>
      </c>
      <c r="AV50" s="24">
        <f>(AU50-AT50)/AT50*100</f>
        <v>20.856474194843571</v>
      </c>
      <c r="AW50" s="36">
        <f>VLOOKUP(C50,'[1]Allocation '!C$1:S$65536,17,0)</f>
        <v>57.418403915986893</v>
      </c>
      <c r="AX50" s="36">
        <f>VLOOKUP(C50,[1]Actuals!B$1:R$65536,17,0)</f>
        <v>78</v>
      </c>
      <c r="AY50" s="24">
        <f>(AX50-AW50)/AW50*100</f>
        <v>35.844946359232765</v>
      </c>
      <c r="AZ50" s="36">
        <f>VLOOKUP('[2]24042024'!C50,'[1]Allocation '!C$1:T$65536,18,0)</f>
        <v>55.457136356945853</v>
      </c>
      <c r="BA50" s="36">
        <f>VLOOKUP(C50,[1]Actuals!B$1:S$65536,18,0)</f>
        <v>78</v>
      </c>
      <c r="BB50" s="24">
        <f>(BA50-AZ50)/AZ50*100</f>
        <v>40.649166408374633</v>
      </c>
      <c r="BC50" s="36">
        <f>VLOOKUP(C50,'[1]Allocation '!C$1:U$65536,19,0)</f>
        <v>51.39386649776317</v>
      </c>
      <c r="BD50" s="36">
        <f>VLOOKUP(C50,[1]Actuals!B$1:T$65536,19,0)</f>
        <v>54</v>
      </c>
      <c r="BE50" s="24">
        <f>(BD50-BC50)/BC50*100</f>
        <v>5.0709037475323191</v>
      </c>
      <c r="BF50" s="36">
        <f>VLOOKUP(C50,'[1]Allocation '!C$1:V$65536,20,0)</f>
        <v>14.429097299050557</v>
      </c>
      <c r="BG50" s="36">
        <f>VLOOKUP(C50,[1]Actuals!B$1:U$65536,20,0)</f>
        <v>41</v>
      </c>
      <c r="BH50" s="24">
        <f>(BG50-BF50)/BF50*100</f>
        <v>184.14805964817927</v>
      </c>
      <c r="BI50" s="36">
        <f>VLOOKUP(C50,'[1]Allocation '!C$1:W$65536,21,0)</f>
        <v>23.731980410758631</v>
      </c>
      <c r="BJ50" s="36">
        <f>VLOOKUP(C50,[1]Actuals!B$1:V$65536,21,0)</f>
        <v>30</v>
      </c>
      <c r="BK50" s="24">
        <f>(BJ50-BI50)/BI50*100</f>
        <v>26.411700501825091</v>
      </c>
      <c r="BL50" s="36">
        <f>VLOOKUP(C50,'[1]Allocation '!C$1:X$65536,22,0)</f>
        <v>27.708683768723471</v>
      </c>
      <c r="BM50" s="36">
        <f>VLOOKUP(C50,[1]Actuals!B$1:W$65536,22,0)</f>
        <v>30</v>
      </c>
      <c r="BN50" s="24">
        <f>(BM50-BL50)/BL50*100</f>
        <v>8.26930737815443</v>
      </c>
      <c r="BO50" s="36">
        <f>VLOOKUP(C50,'[1]Allocation '!C$1:Y$65536,23,0)</f>
        <v>29.563288171078231</v>
      </c>
      <c r="BP50" s="36">
        <f>VLOOKUP(C50,[1]Actuals!B$1:X$65536,23,0)</f>
        <v>31</v>
      </c>
      <c r="BQ50" s="24">
        <f>(BP50-BO50)/BO50*100</f>
        <v>4.859783595815653</v>
      </c>
      <c r="BR50" s="36">
        <f>VLOOKUP(C50,'[1]Allocation '!C$1:Z$65536,24,0)</f>
        <v>34.494160687960076</v>
      </c>
      <c r="BS50" s="36">
        <f>VLOOKUP(C50,[1]Actuals!B$1:Y$65536,24,0)</f>
        <v>39</v>
      </c>
      <c r="BT50" s="24">
        <f>(BS50-BR50)/BR50*100</f>
        <v>13.062614721374141</v>
      </c>
      <c r="BU50" s="36">
        <f>VLOOKUP(C50,'[1]Allocation '!C$1:AA$65536,25,0)</f>
        <v>34.475987435507626</v>
      </c>
      <c r="BV50" s="36">
        <f>VLOOKUP(C50,[1]Actuals!B$1:Z$65536,25,0)</f>
        <v>47</v>
      </c>
      <c r="BW50" s="24">
        <f>(BV50-BU50)/BU50*100</f>
        <v>36.326769720288269</v>
      </c>
      <c r="BX50" s="26"/>
      <c r="BY50" s="26"/>
    </row>
    <row r="51" spans="1:78" ht="32.25" customHeight="1" x14ac:dyDescent="0.25">
      <c r="A51" s="21">
        <v>46</v>
      </c>
      <c r="B51" s="30"/>
      <c r="C51" s="29" t="s">
        <v>56</v>
      </c>
      <c r="D51" s="36">
        <f>VLOOKUP(C51,'[1]Allocation '!C$1:D$65536,2,0)</f>
        <v>8.25</v>
      </c>
      <c r="E51" s="36">
        <f>VLOOKUP(C51,[1]Actuals!B$1:C$65536,2,0)</f>
        <v>9</v>
      </c>
      <c r="F51" s="24">
        <f t="shared" si="0"/>
        <v>9.0909090909090917</v>
      </c>
      <c r="G51" s="36">
        <f>VLOOKUP(C51,'[1]Allocation '!C$1:E$65536,3,0)</f>
        <v>8.4</v>
      </c>
      <c r="H51" s="36">
        <f>VLOOKUP(C51,[1]Actuals!B$1:D$65536,3,0)</f>
        <v>9</v>
      </c>
      <c r="I51" s="24">
        <f t="shared" si="1"/>
        <v>7.1428571428571379</v>
      </c>
      <c r="J51" s="36">
        <f>VLOOKUP(C51,'[1]Allocation '!C$1:F$65536,4,0)</f>
        <v>8.25</v>
      </c>
      <c r="K51" s="36">
        <f>VLOOKUP(C51,[1]Actuals!B$1:E$65536,4,0)</f>
        <v>10</v>
      </c>
      <c r="L51" s="24">
        <f t="shared" si="2"/>
        <v>21.212121212121211</v>
      </c>
      <c r="M51" s="36">
        <f>VLOOKUP(C51,'[1]Allocation '!C$1:G$65536,5,0)</f>
        <v>8.15</v>
      </c>
      <c r="N51" s="24">
        <f>VLOOKUP(C51,[1]Actuals!B$1:F$65536,5,0)</f>
        <v>10</v>
      </c>
      <c r="O51" s="24">
        <f t="shared" si="3"/>
        <v>22.69938650306748</v>
      </c>
      <c r="P51" s="36">
        <f>VLOOKUP(C51,'[1]Allocation '!C$1:H$65536,6,0)</f>
        <v>8.1999999999999993</v>
      </c>
      <c r="Q51" s="36">
        <f>VLOOKUP(C51,[1]Actuals!B$1:G$65536,6,0)</f>
        <v>10</v>
      </c>
      <c r="R51" s="24">
        <f t="shared" si="4"/>
        <v>21.951219512195134</v>
      </c>
      <c r="S51" s="36">
        <f>VLOOKUP(C51,'[1]Allocation '!C$1:I$65536,7,0)</f>
        <v>8.15</v>
      </c>
      <c r="T51" s="36">
        <f>VLOOKUP(C51,[1]Actuals!B$1:H$65536,7,0)</f>
        <v>10</v>
      </c>
      <c r="U51" s="24">
        <f t="shared" si="5"/>
        <v>22.69938650306748</v>
      </c>
      <c r="V51" s="37">
        <f>VLOOKUP(C51,'[1]Allocation '!C$1:J$65536,8,0)</f>
        <v>8.5</v>
      </c>
      <c r="W51" s="36">
        <f>VLOOKUP(C51,[1]Actuals!B$1:I$65536,8,0)</f>
        <v>9</v>
      </c>
      <c r="X51" s="24">
        <f t="shared" si="6"/>
        <v>5.8823529411764701</v>
      </c>
      <c r="Y51" s="36">
        <f>VLOOKUP(C51,'[1]Allocation '!C$1:K$65536,9,0)</f>
        <v>9.15</v>
      </c>
      <c r="Z51" s="36">
        <f>VLOOKUP(C51,[1]Actuals!B$1:J$65536,9,0)</f>
        <v>9</v>
      </c>
      <c r="AA51" s="24">
        <f t="shared" si="7"/>
        <v>-1.6393442622950858</v>
      </c>
      <c r="AB51" s="36">
        <f>VLOOKUP(C51,'[1]Allocation '!C$1:L$65536,10,0)</f>
        <v>9.1999999999999993</v>
      </c>
      <c r="AC51" s="36">
        <f>VLOOKUP(C51,[1]Actuals!B$1:K$65536,10,0)</f>
        <v>9</v>
      </c>
      <c r="AD51" s="24">
        <f t="shared" si="8"/>
        <v>-2.1739130434782532</v>
      </c>
      <c r="AE51" s="36">
        <f>VLOOKUP(C51,'[1]Allocation '!C$1:M$65536,11,0)</f>
        <v>9.5500000000000007</v>
      </c>
      <c r="AF51" s="36">
        <f>VLOOKUP(C51,[1]Actuals!B$1:L$65536,11,0)</f>
        <v>9</v>
      </c>
      <c r="AG51" s="24">
        <f t="shared" si="9"/>
        <v>-5.7591623036649287</v>
      </c>
      <c r="AH51" s="36">
        <f>VLOOKUP(C51,'[1]Allocation '!C$1:N$65536,12,0)</f>
        <v>9.35</v>
      </c>
      <c r="AI51" s="36">
        <f>VLOOKUP(C51,[1]Actuals!B$1:M$65536,12,0)</f>
        <v>9</v>
      </c>
      <c r="AJ51" s="24">
        <f t="shared" si="10"/>
        <v>-3.7433155080213867</v>
      </c>
      <c r="AK51" s="36">
        <f>VLOOKUP(C51,'[1]Allocation '!C$1:O$65536,13,0)</f>
        <v>10.95</v>
      </c>
      <c r="AL51" s="36">
        <f>VLOOKUP(C51,[1]Actuals!B$1:N$65536,13,0)</f>
        <v>12</v>
      </c>
      <c r="AM51" s="24">
        <f t="shared" si="11"/>
        <v>9.5890410958904191</v>
      </c>
      <c r="AN51" s="36">
        <f>VLOOKUP(C51,'[1]Allocation '!C$1:P$65536,14,0)</f>
        <v>11.4</v>
      </c>
      <c r="AO51" s="36">
        <f>VLOOKUP(C51,[1]Actuals!B$1:O$65536,14,0)</f>
        <v>10</v>
      </c>
      <c r="AP51" s="24">
        <f t="shared" si="12"/>
        <v>-12.280701754385968</v>
      </c>
      <c r="AQ51" s="36">
        <f>VLOOKUP(C51,'[1]Allocation '!C$1:Q$65536,15,0)</f>
        <v>11</v>
      </c>
      <c r="AR51" s="36">
        <f>VLOOKUP(C51,[1]Actuals!B$1:P$65536,15,0)</f>
        <v>11</v>
      </c>
      <c r="AS51" s="24">
        <f t="shared" si="13"/>
        <v>0</v>
      </c>
      <c r="AT51" s="36">
        <f>VLOOKUP(C51,'[1]Allocation '!C$1:R$65536,16,0)</f>
        <v>11.15</v>
      </c>
      <c r="AU51" s="36">
        <f>VLOOKUP(C51,[1]Actuals!B$1:Q$65536,16,0)</f>
        <v>11</v>
      </c>
      <c r="AV51" s="24">
        <f t="shared" si="14"/>
        <v>-1.345291479820631</v>
      </c>
      <c r="AW51" s="36">
        <f>VLOOKUP(C51,'[1]Allocation '!C$1:S$65536,17,0)</f>
        <v>11.65</v>
      </c>
      <c r="AX51" s="36">
        <f>VLOOKUP(C51,[1]Actuals!B$1:R$65536,17,0)</f>
        <v>12</v>
      </c>
      <c r="AY51" s="24">
        <f t="shared" si="15"/>
        <v>3.004291845493559</v>
      </c>
      <c r="AZ51" s="36">
        <f>VLOOKUP('[2]24042024'!C51,'[1]Allocation '!C$1:T$65536,18,0)</f>
        <v>11.15</v>
      </c>
      <c r="BA51" s="36">
        <f>VLOOKUP(C51,[1]Actuals!B$1:S$65536,18,0)</f>
        <v>12</v>
      </c>
      <c r="BB51" s="24">
        <f t="shared" si="16"/>
        <v>7.6233183856502214</v>
      </c>
      <c r="BC51" s="36">
        <f>VLOOKUP(C51,'[1]Allocation '!C$1:U$65536,19,0)</f>
        <v>10.7</v>
      </c>
      <c r="BD51" s="36">
        <f>VLOOKUP(C51,[1]Actuals!B$1:T$65536,19,0)</f>
        <v>12</v>
      </c>
      <c r="BE51" s="24">
        <f t="shared" si="17"/>
        <v>12.149532710280381</v>
      </c>
      <c r="BF51" s="36">
        <f>VLOOKUP(C51,'[1]Allocation '!C$1:V$65536,20,0)</f>
        <v>10.6</v>
      </c>
      <c r="BG51" s="36">
        <f>VLOOKUP(C51,[1]Actuals!B$1:U$65536,20,0)</f>
        <v>11</v>
      </c>
      <c r="BH51" s="24">
        <f t="shared" si="18"/>
        <v>3.7735849056603805</v>
      </c>
      <c r="BI51" s="36">
        <f>VLOOKUP(C51,'[1]Allocation '!C$1:W$65536,21,0)</f>
        <v>10</v>
      </c>
      <c r="BJ51" s="36">
        <f>VLOOKUP(C51,[1]Actuals!B$1:V$65536,21,0)</f>
        <v>11</v>
      </c>
      <c r="BK51" s="24">
        <f t="shared" si="19"/>
        <v>10</v>
      </c>
      <c r="BL51" s="36">
        <f>VLOOKUP(C51,'[1]Allocation '!C$1:X$65536,22,0)</f>
        <v>9.9</v>
      </c>
      <c r="BM51" s="36">
        <f>VLOOKUP(C51,[1]Actuals!B$1:W$65536,22,0)</f>
        <v>10</v>
      </c>
      <c r="BN51" s="24">
        <f t="shared" si="20"/>
        <v>1.0101010101010066</v>
      </c>
      <c r="BO51" s="36">
        <f>VLOOKUP(C51,'[1]Allocation '!C$1:Y$65536,23,0)</f>
        <v>9.6</v>
      </c>
      <c r="BP51" s="36">
        <f>VLOOKUP(C51,[1]Actuals!B$1:X$65536,23,0)</f>
        <v>10</v>
      </c>
      <c r="BQ51" s="24">
        <f t="shared" si="21"/>
        <v>4.1666666666666705</v>
      </c>
      <c r="BR51" s="36">
        <f>VLOOKUP(C51,'[1]Allocation '!C$1:Z$65536,24,0)</f>
        <v>8.9</v>
      </c>
      <c r="BS51" s="36">
        <f>VLOOKUP(C51,[1]Actuals!B$1:Y$65536,24,0)</f>
        <v>10</v>
      </c>
      <c r="BT51" s="24">
        <f t="shared" si="22"/>
        <v>12.359550561797748</v>
      </c>
      <c r="BU51" s="36">
        <f>VLOOKUP(C51,'[1]Allocation '!C$1:AA$65536,25,0)</f>
        <v>8.8000000000000007</v>
      </c>
      <c r="BV51" s="36">
        <f>VLOOKUP(C51,[1]Actuals!B$1:Z$65536,25,0)</f>
        <v>9</v>
      </c>
      <c r="BW51" s="24">
        <f t="shared" si="23"/>
        <v>2.2727272727272645</v>
      </c>
      <c r="BX51" s="26"/>
      <c r="BY51" s="26"/>
    </row>
    <row r="52" spans="1:78" s="42" customFormat="1" ht="33.75" customHeight="1" x14ac:dyDescent="0.25">
      <c r="A52" s="38" t="s">
        <v>57</v>
      </c>
      <c r="B52" s="39"/>
      <c r="C52" s="39"/>
      <c r="D52" s="40">
        <f>SUM(D35:D51)</f>
        <v>886.30975459724016</v>
      </c>
      <c r="E52" s="40">
        <f>SUM(E35:E51)</f>
        <v>1052.1799999999998</v>
      </c>
      <c r="F52" s="40">
        <f t="shared" si="0"/>
        <v>18.714703808956155</v>
      </c>
      <c r="G52" s="40">
        <f>SUM(G35:G51)</f>
        <v>969.40026980243454</v>
      </c>
      <c r="H52" s="40">
        <f>SUM(H35:H51)</f>
        <v>1191.22</v>
      </c>
      <c r="I52" s="40">
        <f t="shared" si="1"/>
        <v>22.882160971831865</v>
      </c>
      <c r="J52" s="40">
        <f>SUM(J35:J51)</f>
        <v>994.54570788127887</v>
      </c>
      <c r="K52" s="40">
        <f>SUM(K35:K51)</f>
        <v>1085.54</v>
      </c>
      <c r="L52" s="40">
        <f t="shared" si="2"/>
        <v>9.1493323431629836</v>
      </c>
      <c r="M52" s="40">
        <f>SUM(M35:M51)</f>
        <v>1064.5406126397102</v>
      </c>
      <c r="N52" s="40">
        <f>SUM(N35:N51)</f>
        <v>1157.17</v>
      </c>
      <c r="O52" s="40">
        <f t="shared" si="3"/>
        <v>8.7013483807442107</v>
      </c>
      <c r="P52" s="40">
        <f>SUM(P35:P51)</f>
        <v>1090.337903624601</v>
      </c>
      <c r="Q52" s="40">
        <f>SUM(Q35:Q51)</f>
        <v>1189.0199999999998</v>
      </c>
      <c r="R52" s="40">
        <f t="shared" si="4"/>
        <v>9.0505976218336226</v>
      </c>
      <c r="S52" s="40">
        <f>SUM(S35:S51)</f>
        <v>1120.9071538724647</v>
      </c>
      <c r="T52" s="40">
        <f>SUM(T35:T51)</f>
        <v>1054.9000000000001</v>
      </c>
      <c r="U52" s="40">
        <f t="shared" si="5"/>
        <v>-5.8887262557318678</v>
      </c>
      <c r="V52" s="40">
        <f>SUM(V35:V51)</f>
        <v>1127.339732764663</v>
      </c>
      <c r="W52" s="40">
        <f>SUM(W35:W51)</f>
        <v>995.58</v>
      </c>
      <c r="X52" s="40">
        <f t="shared" si="6"/>
        <v>-11.687668671229954</v>
      </c>
      <c r="Y52" s="40">
        <f>SUM(Y35:Y51)</f>
        <v>1182.1354938138566</v>
      </c>
      <c r="Z52" s="40">
        <f>SUM(Z35:Z51)</f>
        <v>1002.4299999999998</v>
      </c>
      <c r="AA52" s="40">
        <f t="shared" si="7"/>
        <v>-15.201767881453513</v>
      </c>
      <c r="AB52" s="40">
        <f>SUM(AB35:AB51)</f>
        <v>1255.9655524186344</v>
      </c>
      <c r="AC52" s="40">
        <f>SUM(AC35:AC51)</f>
        <v>1036.3499999999999</v>
      </c>
      <c r="AD52" s="40">
        <f t="shared" si="8"/>
        <v>-17.485794255719597</v>
      </c>
      <c r="AE52" s="40">
        <f>SUM(AE35:AE51)</f>
        <v>1422.2418365074284</v>
      </c>
      <c r="AF52" s="40">
        <f>SUM(AF35:AF51)</f>
        <v>1314.14</v>
      </c>
      <c r="AG52" s="40">
        <f t="shared" si="9"/>
        <v>-7.600805554482343</v>
      </c>
      <c r="AH52" s="40">
        <f>SUM(AH35:AH51)</f>
        <v>1411.9730801186406</v>
      </c>
      <c r="AI52" s="40">
        <f>SUM(AI35:AI51)</f>
        <v>1391.92</v>
      </c>
      <c r="AJ52" s="40">
        <f t="shared" si="10"/>
        <v>-1.420216886638914</v>
      </c>
      <c r="AK52" s="40">
        <f>SUM(AK35:AK51)</f>
        <v>1455.3206209198252</v>
      </c>
      <c r="AL52" s="40">
        <f>SUM(AL35:AL51)</f>
        <v>1370.4399999999998</v>
      </c>
      <c r="AM52" s="40">
        <f t="shared" si="11"/>
        <v>-5.8324344271420507</v>
      </c>
      <c r="AN52" s="40">
        <f>SUM(AN35:AN51)</f>
        <v>1444.5442353446183</v>
      </c>
      <c r="AO52" s="40">
        <f>SUM(AO35:AO51)</f>
        <v>1409.8400000000001</v>
      </c>
      <c r="AP52" s="40">
        <f t="shared" si="12"/>
        <v>-2.402434933834956</v>
      </c>
      <c r="AQ52" s="40">
        <f>SUM(AQ35:AQ51)</f>
        <v>1397.9798394375084</v>
      </c>
      <c r="AR52" s="40">
        <f>SUM(AR35:AR51)</f>
        <v>1366.22</v>
      </c>
      <c r="AS52" s="40">
        <f t="shared" si="13"/>
        <v>-2.2718381582875535</v>
      </c>
      <c r="AT52" s="40">
        <f>SUM(AT35:AT51)</f>
        <v>1255.5684092921788</v>
      </c>
      <c r="AU52" s="40">
        <f>SUM(AU35:AU51)</f>
        <v>1399.1</v>
      </c>
      <c r="AV52" s="40">
        <f t="shared" si="14"/>
        <v>11.431602582987606</v>
      </c>
      <c r="AW52" s="40">
        <f>SUM(AW35:AW51)</f>
        <v>1156.0069861418235</v>
      </c>
      <c r="AX52" s="40">
        <f>SUM(AX35:AX51)</f>
        <v>1394.86</v>
      </c>
      <c r="AY52" s="40">
        <f t="shared" si="15"/>
        <v>20.661900552638439</v>
      </c>
      <c r="AZ52" s="40">
        <f>SUM(AZ35:AZ51)</f>
        <v>1119.3708208716444</v>
      </c>
      <c r="BA52" s="40">
        <f>SUM(BA35:BA51)</f>
        <v>1438.98</v>
      </c>
      <c r="BB52" s="40">
        <f t="shared" si="16"/>
        <v>28.552573746694481</v>
      </c>
      <c r="BC52" s="40">
        <f>SUM(BC35:BC51)</f>
        <v>998.90292144582872</v>
      </c>
      <c r="BD52" s="40">
        <f>SUM(BD35:BD51)</f>
        <v>1173.1400000000001</v>
      </c>
      <c r="BE52" s="40">
        <f t="shared" si="17"/>
        <v>17.442844025521293</v>
      </c>
      <c r="BF52" s="40">
        <f>SUM(BF35:BF51)</f>
        <v>856.88031297010627</v>
      </c>
      <c r="BG52" s="40">
        <f>SUM(BG35:BG51)</f>
        <v>1047.3300000000002</v>
      </c>
      <c r="BH52" s="40">
        <f t="shared" si="18"/>
        <v>22.225937992408753</v>
      </c>
      <c r="BI52" s="40">
        <f>SUM(BI35:BI51)</f>
        <v>875.18988150047244</v>
      </c>
      <c r="BJ52" s="40">
        <f>SUM(BJ35:BJ51)</f>
        <v>909.91000000000008</v>
      </c>
      <c r="BK52" s="40">
        <f t="shared" si="19"/>
        <v>3.9671526412075981</v>
      </c>
      <c r="BL52" s="40">
        <f>SUM(BL35:BL51)</f>
        <v>902.29117432687474</v>
      </c>
      <c r="BM52" s="40">
        <f>SUM(BM35:BM51)</f>
        <v>916.98</v>
      </c>
      <c r="BN52" s="40">
        <f t="shared" si="20"/>
        <v>1.6279473955936012</v>
      </c>
      <c r="BO52" s="40">
        <f>SUM(BO35:BO51)</f>
        <v>962.74045399393981</v>
      </c>
      <c r="BP52" s="40">
        <f>SUM(BP35:BP51)</f>
        <v>899.2299999999999</v>
      </c>
      <c r="BQ52" s="40">
        <f t="shared" si="21"/>
        <v>-6.5968406885226498</v>
      </c>
      <c r="BR52" s="40">
        <f>SUM(BR35:BR51)</f>
        <v>881.30783376109173</v>
      </c>
      <c r="BS52" s="40">
        <f>SUM(BS35:BS51)</f>
        <v>966.74</v>
      </c>
      <c r="BT52" s="40">
        <f t="shared" si="22"/>
        <v>9.6937940372452829</v>
      </c>
      <c r="BU52" s="40">
        <f>SUM(BU35:BU51)</f>
        <v>856.5575104819801</v>
      </c>
      <c r="BV52" s="40">
        <f>SUM(BV35:BV51)</f>
        <v>1069.2</v>
      </c>
      <c r="BW52" s="40">
        <f t="shared" si="23"/>
        <v>24.825243712867241</v>
      </c>
      <c r="BX52" s="41"/>
      <c r="BY52" s="41"/>
    </row>
    <row r="53" spans="1:78" s="44" customFormat="1" ht="32.25" customHeight="1" x14ac:dyDescent="0.25">
      <c r="A53" s="21">
        <v>47</v>
      </c>
      <c r="B53" s="43" t="s">
        <v>58</v>
      </c>
      <c r="C53" s="23" t="s">
        <v>59</v>
      </c>
      <c r="D53" s="24">
        <f>VLOOKUP(C53,'[1]Allocation '!C$1:D$65536,2,0)</f>
        <v>120.61663370139497</v>
      </c>
      <c r="E53" s="24">
        <f>VLOOKUP(C53,[1]Actuals!B$1:C$65536,2,0)</f>
        <v>112</v>
      </c>
      <c r="F53" s="24">
        <f t="shared" si="0"/>
        <v>-7.143818756148324</v>
      </c>
      <c r="G53" s="24">
        <f>VLOOKUP(C53,'[1]Allocation '!C$1:E$65536,3,0)</f>
        <v>124.61561460703572</v>
      </c>
      <c r="H53" s="24">
        <f>VLOOKUP(C53,[1]Actuals!B$1:D$65536,3,0)</f>
        <v>135</v>
      </c>
      <c r="I53" s="24">
        <f t="shared" si="1"/>
        <v>8.3331333924007147</v>
      </c>
      <c r="J53" s="24">
        <f>VLOOKUP(C53,'[1]Allocation '!C$1:F$65536,4,0)</f>
        <v>141.81682406181034</v>
      </c>
      <c r="K53" s="24">
        <f>VLOOKUP(C53,[1]Actuals!B$1:E$65536,4,0)</f>
        <v>158</v>
      </c>
      <c r="L53" s="24">
        <f t="shared" si="2"/>
        <v>11.411323053699387</v>
      </c>
      <c r="M53" s="24">
        <f>VLOOKUP(C53,'[1]Allocation '!C$1:G$65536,5,0)</f>
        <v>145.53041432543552</v>
      </c>
      <c r="N53" s="24">
        <f>VLOOKUP(C53,[1]Actuals!B$1:F$65536,5,0)</f>
        <v>160</v>
      </c>
      <c r="O53" s="24">
        <f t="shared" si="3"/>
        <v>9.9426540779355967</v>
      </c>
      <c r="P53" s="24">
        <f>VLOOKUP(C53,'[1]Allocation '!C$1:H$65536,6,0)</f>
        <v>143.83818207851036</v>
      </c>
      <c r="Q53" s="24">
        <f>VLOOKUP(C53,[1]Actuals!B$1:G$65536,6,0)</f>
        <v>154</v>
      </c>
      <c r="R53" s="24">
        <f t="shared" si="4"/>
        <v>7.0647569196495246</v>
      </c>
      <c r="S53" s="24">
        <f>VLOOKUP(C53,'[1]Allocation '!C$1:I$65536,7,0)</f>
        <v>147.18995535096701</v>
      </c>
      <c r="T53" s="24">
        <f>VLOOKUP(C53,[1]Actuals!B$1:H$65536,7,0)</f>
        <v>152</v>
      </c>
      <c r="U53" s="24">
        <f t="shared" si="5"/>
        <v>3.2679163721217797</v>
      </c>
      <c r="V53" s="25">
        <f>VLOOKUP(C53,'[1]Allocation '!C$1:J$65536,8,0)</f>
        <v>86.010383376029338</v>
      </c>
      <c r="W53" s="24">
        <f>VLOOKUP(C53,[1]Actuals!B$1:I$65536,8,0)</f>
        <v>91</v>
      </c>
      <c r="X53" s="24">
        <f t="shared" si="6"/>
        <v>5.8011793787228285</v>
      </c>
      <c r="Y53" s="24">
        <f>VLOOKUP(C53,'[1]Allocation '!C$1:K$65536,9,0)</f>
        <v>112.54288102090473</v>
      </c>
      <c r="Z53" s="24">
        <f>VLOOKUP(C53,[1]Actuals!B$1:J$65536,9,0)</f>
        <v>88</v>
      </c>
      <c r="AA53" s="24">
        <f t="shared" si="7"/>
        <v>-21.807581961888744</v>
      </c>
      <c r="AB53" s="24">
        <f>VLOOKUP(C53,'[1]Allocation '!C$1:L$65536,10,0)</f>
        <v>114.02236910126797</v>
      </c>
      <c r="AC53" s="24">
        <f>VLOOKUP(C53,[1]Actuals!B$1:K$65536,10,0)</f>
        <v>97</v>
      </c>
      <c r="AD53" s="24">
        <f t="shared" si="8"/>
        <v>-14.928973354473719</v>
      </c>
      <c r="AE53" s="24">
        <f>VLOOKUP(C53,'[1]Allocation '!C$1:M$65536,11,0)</f>
        <v>139.52541994503747</v>
      </c>
      <c r="AF53" s="24">
        <f>VLOOKUP(C53,[1]Actuals!B$1:L$65536,11,0)</f>
        <v>182</v>
      </c>
      <c r="AG53" s="24">
        <f t="shared" si="9"/>
        <v>30.442180408196819</v>
      </c>
      <c r="AH53" s="24">
        <f>VLOOKUP(C53,'[1]Allocation '!C$1:N$65536,12,0)</f>
        <v>175.19717561964453</v>
      </c>
      <c r="AI53" s="24">
        <f>VLOOKUP(C53,[1]Actuals!B$1:M$65536,12,0)</f>
        <v>178</v>
      </c>
      <c r="AJ53" s="24">
        <f t="shared" si="10"/>
        <v>1.5998113956131603</v>
      </c>
      <c r="AK53" s="24">
        <f>VLOOKUP(C53,'[1]Allocation '!C$1:O$65536,13,0)</f>
        <v>205.43830745281042</v>
      </c>
      <c r="AL53" s="24">
        <f>VLOOKUP(C53,[1]Actuals!B$1:N$65536,13,0)</f>
        <v>188</v>
      </c>
      <c r="AM53" s="24">
        <f t="shared" si="11"/>
        <v>-8.4883426411678524</v>
      </c>
      <c r="AN53" s="24">
        <f>VLOOKUP(C53,'[1]Allocation '!C$1:P$65536,14,0)</f>
        <v>228.23113454362806</v>
      </c>
      <c r="AO53" s="24">
        <f>VLOOKUP(C53,[1]Actuals!B$1:O$65536,14,0)</f>
        <v>213</v>
      </c>
      <c r="AP53" s="24">
        <f t="shared" si="12"/>
        <v>-6.6735568633457047</v>
      </c>
      <c r="AQ53" s="24">
        <f>VLOOKUP(C53,'[1]Allocation '!C$1:Q$65536,15,0)</f>
        <v>215.76677659251575</v>
      </c>
      <c r="AR53" s="24">
        <f>VLOOKUP(C53,[1]Actuals!B$1:P$65536,15,0)</f>
        <v>208</v>
      </c>
      <c r="AS53" s="24">
        <f t="shared" si="13"/>
        <v>-3.5996165467047896</v>
      </c>
      <c r="AT53" s="24">
        <f>VLOOKUP(C53,'[1]Allocation '!C$1:R$65536,16,0)</f>
        <v>202.80254047859472</v>
      </c>
      <c r="AU53" s="24">
        <f>VLOOKUP(C53,[1]Actuals!B$1:Q$65536,16,0)</f>
        <v>195</v>
      </c>
      <c r="AV53" s="24">
        <f t="shared" si="14"/>
        <v>-3.8473583517156484</v>
      </c>
      <c r="AW53" s="24">
        <f>VLOOKUP(C53,'[1]Allocation '!C$1:S$65536,17,0)</f>
        <v>155.10943835638128</v>
      </c>
      <c r="AX53" s="24">
        <f>VLOOKUP(C53,[1]Actuals!B$1:R$65536,17,0)</f>
        <v>172</v>
      </c>
      <c r="AY53" s="24">
        <f t="shared" si="15"/>
        <v>10.889448006903855</v>
      </c>
      <c r="AZ53" s="24">
        <f>VLOOKUP('[2]24042024'!C53,'[1]Allocation '!C$1:T$65536,18,0)</f>
        <v>136.36378049413398</v>
      </c>
      <c r="BA53" s="24">
        <f>VLOOKUP(C53,[1]Actuals!B$1:S$65536,18,0)</f>
        <v>171</v>
      </c>
      <c r="BB53" s="24">
        <f t="shared" si="16"/>
        <v>25.399867457734487</v>
      </c>
      <c r="BC53" s="24">
        <f>VLOOKUP(C53,'[1]Allocation '!C$1:U$65536,19,0)</f>
        <v>104.62322822758932</v>
      </c>
      <c r="BD53" s="24">
        <f>VLOOKUP(C53,[1]Actuals!B$1:T$65536,19,0)</f>
        <v>93</v>
      </c>
      <c r="BE53" s="24">
        <f t="shared" si="17"/>
        <v>-11.109605796434655</v>
      </c>
      <c r="BF53" s="24">
        <f>VLOOKUP(C53,'[1]Allocation '!C$1:V$65536,20,0)</f>
        <v>55.438110675299505</v>
      </c>
      <c r="BG53" s="24">
        <f>VLOOKUP(C53,[1]Actuals!B$1:U$65536,20,0)</f>
        <v>71</v>
      </c>
      <c r="BH53" s="24">
        <f t="shared" si="18"/>
        <v>28.070742554424942</v>
      </c>
      <c r="BI53" s="24">
        <f>VLOOKUP(C53,'[1]Allocation '!C$1:W$65536,21,0)</f>
        <v>65.26294612958624</v>
      </c>
      <c r="BJ53" s="24">
        <f>VLOOKUP(C53,[1]Actuals!B$1:V$65536,21,0)</f>
        <v>57</v>
      </c>
      <c r="BK53" s="24">
        <f t="shared" si="19"/>
        <v>-12.661006926011764</v>
      </c>
      <c r="BL53" s="24">
        <f>VLOOKUP(C53,'[1]Allocation '!C$1:X$65536,22,0)</f>
        <v>68.348086629517894</v>
      </c>
      <c r="BM53" s="24">
        <f>VLOOKUP(C53,[1]Actuals!B$1:W$65536,22,0)</f>
        <v>61</v>
      </c>
      <c r="BN53" s="24">
        <f t="shared" si="20"/>
        <v>-10.750976350440265</v>
      </c>
      <c r="BO53" s="24">
        <f>VLOOKUP(C53,'[1]Allocation '!C$1:Y$65536,23,0)</f>
        <v>74.41793229271417</v>
      </c>
      <c r="BP53" s="24">
        <f>VLOOKUP(C53,[1]Actuals!B$1:X$65536,23,0)</f>
        <v>57</v>
      </c>
      <c r="BQ53" s="24">
        <f t="shared" si="21"/>
        <v>-23.405557983259715</v>
      </c>
      <c r="BR53" s="24">
        <f>VLOOKUP(C53,'[1]Allocation '!C$1:Z$65536,24,0)</f>
        <v>63.681527423926298</v>
      </c>
      <c r="BS53" s="24">
        <f>VLOOKUP(C53,[1]Actuals!B$1:Y$65536,24,0)</f>
        <v>59</v>
      </c>
      <c r="BT53" s="24">
        <f t="shared" si="22"/>
        <v>-7.3514684922073084</v>
      </c>
      <c r="BU53" s="24">
        <f>VLOOKUP(C53,'[1]Allocation '!C$1:AA$65536,25,0)</f>
        <v>56.338808736073439</v>
      </c>
      <c r="BV53" s="24">
        <f>VLOOKUP(C53,[1]Actuals!B$1:Z$65536,25,0)</f>
        <v>93</v>
      </c>
      <c r="BW53" s="24">
        <f t="shared" si="23"/>
        <v>65.072712906782854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f>VLOOKUP(C54,'[1]Allocation '!C$1:D$65536,2,0)</f>
        <v>112.52649363605751</v>
      </c>
      <c r="E54" s="24">
        <f>VLOOKUP(C54,[1]Actuals!B$1:C$65536,2,0)</f>
        <v>148</v>
      </c>
      <c r="F54" s="24">
        <f t="shared" si="0"/>
        <v>31.524581649788036</v>
      </c>
      <c r="G54" s="24">
        <f>VLOOKUP(C54,'[1]Allocation '!C$1:E$65536,3,0)</f>
        <v>130.80769483595677</v>
      </c>
      <c r="H54" s="24">
        <f>VLOOKUP(C54,[1]Actuals!B$1:D$65536,3,0)</f>
        <v>139</v>
      </c>
      <c r="I54" s="24">
        <f t="shared" si="1"/>
        <v>6.2628618097100741</v>
      </c>
      <c r="J54" s="24">
        <f>VLOOKUP(C54,'[1]Allocation '!C$1:F$65536,4,0)</f>
        <v>139.70015504596242</v>
      </c>
      <c r="K54" s="24">
        <f>VLOOKUP(C54,[1]Actuals!B$1:E$65536,4,0)</f>
        <v>134</v>
      </c>
      <c r="L54" s="24">
        <f t="shared" si="2"/>
        <v>-4.0802782531537085</v>
      </c>
      <c r="M54" s="24">
        <f>VLOOKUP(C54,'[1]Allocation '!C$1:G$65536,5,0)</f>
        <v>146.39154103742032</v>
      </c>
      <c r="N54" s="24">
        <f>VLOOKUP(C54,[1]Actuals!B$1:F$65536,5,0)</f>
        <v>135</v>
      </c>
      <c r="O54" s="24">
        <f t="shared" si="3"/>
        <v>-7.7815568827904062</v>
      </c>
      <c r="P54" s="24">
        <f>VLOOKUP(C54,'[1]Allocation '!C$1:H$65536,6,0)</f>
        <v>138.25640187844874</v>
      </c>
      <c r="Q54" s="24">
        <f>VLOOKUP(C54,[1]Actuals!B$1:G$65536,6,0)</f>
        <v>136</v>
      </c>
      <c r="R54" s="24">
        <f t="shared" si="4"/>
        <v>-1.6320415169147167</v>
      </c>
      <c r="S54" s="24">
        <f>VLOOKUP(C54,'[1]Allocation '!C$1:I$65536,7,0)</f>
        <v>136.57751342911044</v>
      </c>
      <c r="T54" s="24">
        <f>VLOOKUP(C54,[1]Actuals!B$1:H$65536,7,0)</f>
        <v>136</v>
      </c>
      <c r="U54" s="24">
        <f t="shared" si="5"/>
        <v>-0.42284664188896187</v>
      </c>
      <c r="V54" s="25">
        <f>VLOOKUP(C54,'[1]Allocation '!C$1:J$65536,8,0)</f>
        <v>94.720295616639902</v>
      </c>
      <c r="W54" s="24">
        <f>VLOOKUP(C54,[1]Actuals!B$1:I$65536,8,0)</f>
        <v>88</v>
      </c>
      <c r="X54" s="24">
        <f t="shared" si="6"/>
        <v>-7.0948845470656661</v>
      </c>
      <c r="Y54" s="24">
        <f>VLOOKUP(C54,'[1]Allocation '!C$1:K$65536,9,0)</f>
        <v>100.37608307269882</v>
      </c>
      <c r="Z54" s="24">
        <f>VLOOKUP(C54,[1]Actuals!B$1:J$65536,9,0)</f>
        <v>84</v>
      </c>
      <c r="AA54" s="24">
        <f t="shared" si="7"/>
        <v>-16.314726149294156</v>
      </c>
      <c r="AB54" s="24">
        <f>VLOOKUP(C54,'[1]Allocation '!C$1:L$65536,10,0)</f>
        <v>83.416364763559201</v>
      </c>
      <c r="AC54" s="24">
        <f>VLOOKUP(C54,[1]Actuals!B$1:K$65536,10,0)</f>
        <v>81</v>
      </c>
      <c r="AD54" s="24">
        <f t="shared" si="8"/>
        <v>-2.896751459270976</v>
      </c>
      <c r="AE54" s="24">
        <f>VLOOKUP(C54,'[1]Allocation '!C$1:M$65536,11,0)</f>
        <v>148.75472787914501</v>
      </c>
      <c r="AF54" s="24">
        <f>VLOOKUP(C54,[1]Actuals!B$1:L$65536,11,0)</f>
        <v>131</v>
      </c>
      <c r="AG54" s="24">
        <f t="shared" si="9"/>
        <v>-11.935572154432458</v>
      </c>
      <c r="AH54" s="24">
        <f>VLOOKUP(C54,'[1]Allocation '!C$1:N$65536,12,0)</f>
        <v>127.24847492374181</v>
      </c>
      <c r="AI54" s="24">
        <f>VLOOKUP(C54,[1]Actuals!B$1:M$65536,12,0)</f>
        <v>140</v>
      </c>
      <c r="AJ54" s="24">
        <f t="shared" si="10"/>
        <v>10.020964953725375</v>
      </c>
      <c r="AK54" s="24">
        <f>VLOOKUP(C54,'[1]Allocation '!C$1:O$65536,13,0)</f>
        <v>147.42100766289636</v>
      </c>
      <c r="AL54" s="24">
        <f>VLOOKUP(C54,[1]Actuals!B$1:N$65536,13,0)</f>
        <v>142</v>
      </c>
      <c r="AM54" s="24">
        <f t="shared" si="11"/>
        <v>-3.6772287402162043</v>
      </c>
      <c r="AN54" s="24">
        <f>VLOOKUP(C54,'[1]Allocation '!C$1:P$65536,14,0)</f>
        <v>160.58907121406665</v>
      </c>
      <c r="AO54" s="24">
        <f>VLOOKUP(C54,[1]Actuals!B$1:O$65536,14,0)</f>
        <v>123</v>
      </c>
      <c r="AP54" s="24">
        <f t="shared" si="12"/>
        <v>-23.406992100950685</v>
      </c>
      <c r="AQ54" s="24">
        <f>VLOOKUP(C54,'[1]Allocation '!C$1:Q$65536,15,0)</f>
        <v>127.03572015109916</v>
      </c>
      <c r="AR54" s="24">
        <f>VLOOKUP(C54,[1]Actuals!B$1:P$65536,15,0)</f>
        <v>121</v>
      </c>
      <c r="AS54" s="24">
        <f t="shared" si="13"/>
        <v>-4.7511992248480457</v>
      </c>
      <c r="AT54" s="24">
        <f>VLOOKUP(C54,'[1]Allocation '!C$1:R$65536,16,0)</f>
        <v>161.88623845221156</v>
      </c>
      <c r="AU54" s="24">
        <f>VLOOKUP(C54,[1]Actuals!B$1:Q$65536,16,0)</f>
        <v>143</v>
      </c>
      <c r="AV54" s="24">
        <f t="shared" si="14"/>
        <v>-11.666364375861837</v>
      </c>
      <c r="AW54" s="24">
        <f>VLOOKUP(C54,'[1]Allocation '!C$1:S$65536,17,0)</f>
        <v>126.00149748230457</v>
      </c>
      <c r="AX54" s="24">
        <f>VLOOKUP(C54,[1]Actuals!B$1:R$65536,17,0)</f>
        <v>137</v>
      </c>
      <c r="AY54" s="24">
        <f t="shared" si="15"/>
        <v>8.7288665114793886</v>
      </c>
      <c r="AZ54" s="24">
        <f>VLOOKUP('[2]24042024'!C54,'[1]Allocation '!C$1:T$65536,18,0)</f>
        <v>112.43364631271214</v>
      </c>
      <c r="BA54" s="24">
        <f>VLOOKUP(C54,[1]Actuals!B$1:S$65536,18,0)</f>
        <v>125</v>
      </c>
      <c r="BB54" s="24">
        <f t="shared" si="16"/>
        <v>11.176684292829043</v>
      </c>
      <c r="BC54" s="24">
        <f>VLOOKUP(C54,'[1]Allocation '!C$1:U$65536,19,0)</f>
        <v>77.457898793057353</v>
      </c>
      <c r="BD54" s="24">
        <f>VLOOKUP(C54,[1]Actuals!B$1:T$65536,19,0)</f>
        <v>76</v>
      </c>
      <c r="BE54" s="24">
        <f t="shared" si="17"/>
        <v>-1.8821822122394398</v>
      </c>
      <c r="BF54" s="24">
        <f>VLOOKUP(C54,'[1]Allocation '!C$1:V$65536,20,0)</f>
        <v>53.159832154396788</v>
      </c>
      <c r="BG54" s="24">
        <f>VLOOKUP(C54,[1]Actuals!B$1:U$65536,20,0)</f>
        <v>78</v>
      </c>
      <c r="BH54" s="24">
        <f t="shared" si="18"/>
        <v>46.72732557442567</v>
      </c>
      <c r="BI54" s="24">
        <f>VLOOKUP(C54,'[1]Allocation '!C$1:W$65536,21,0)</f>
        <v>68.22944368093107</v>
      </c>
      <c r="BJ54" s="24">
        <f>VLOOKUP(C54,[1]Actuals!B$1:V$65536,21,0)</f>
        <v>93</v>
      </c>
      <c r="BK54" s="24">
        <f t="shared" si="19"/>
        <v>36.304790106315735</v>
      </c>
      <c r="BL54" s="24">
        <f>VLOOKUP(C54,'[1]Allocation '!C$1:X$65536,22,0)</f>
        <v>71.118955006390237</v>
      </c>
      <c r="BM54" s="24">
        <f>VLOOKUP(C54,[1]Actuals!B$1:W$65536,22,0)</f>
        <v>82</v>
      </c>
      <c r="BN54" s="24">
        <f t="shared" si="20"/>
        <v>15.299781883229402</v>
      </c>
      <c r="BO54" s="24">
        <f>VLOOKUP(C54,'[1]Allocation '!C$1:Y$65536,23,0)</f>
        <v>82.063610267993013</v>
      </c>
      <c r="BP54" s="24">
        <f>VLOOKUP(C54,[1]Actuals!B$1:X$65536,23,0)</f>
        <v>72</v>
      </c>
      <c r="BQ54" s="24">
        <f t="shared" si="21"/>
        <v>-12.263182469219354</v>
      </c>
      <c r="BR54" s="24">
        <f>VLOOKUP(C54,'[1]Allocation '!C$1:Z$65536,24,0)</f>
        <v>58.816966301265261</v>
      </c>
      <c r="BS54" s="24">
        <f>VLOOKUP(C54,[1]Actuals!B$1:Y$65536,24,0)</f>
        <v>78</v>
      </c>
      <c r="BT54" s="24">
        <f t="shared" si="22"/>
        <v>32.614796214544093</v>
      </c>
      <c r="BU54" s="24">
        <f>VLOOKUP(C54,'[1]Allocation '!C$1:AA$65536,25,0)</f>
        <v>66.429341644026891</v>
      </c>
      <c r="BV54" s="24">
        <f>VLOOKUP(C54,[1]Actuals!B$1:Z$65536,25,0)</f>
        <v>104</v>
      </c>
      <c r="BW54" s="24">
        <f t="shared" si="23"/>
        <v>56.557324558930567</v>
      </c>
      <c r="BX54" s="26"/>
      <c r="BY54" s="26"/>
    </row>
    <row r="55" spans="1:78" s="44" customFormat="1" ht="32.25" customHeight="1" x14ac:dyDescent="0.25">
      <c r="A55" s="21">
        <v>49</v>
      </c>
      <c r="B55" s="45"/>
      <c r="C55" s="23" t="s">
        <v>61</v>
      </c>
      <c r="D55" s="24">
        <f>VLOOKUP(C55,'[1]Allocation '!C$1:D$65536,2,0)</f>
        <v>110.32009180005639</v>
      </c>
      <c r="E55" s="24">
        <f>VLOOKUP(C55,[1]Actuals!B$1:C$65536,2,0)</f>
        <v>145</v>
      </c>
      <c r="F55" s="24">
        <f t="shared" si="0"/>
        <v>31.435713689213852</v>
      </c>
      <c r="G55" s="24">
        <f>VLOOKUP(C55,'[1]Allocation '!C$1:E$65536,3,0)</f>
        <v>114.55348423503906</v>
      </c>
      <c r="H55" s="24">
        <f>VLOOKUP(C55,[1]Actuals!B$1:D$65536,3,0)</f>
        <v>158</v>
      </c>
      <c r="I55" s="24">
        <f t="shared" si="1"/>
        <v>37.926839200995452</v>
      </c>
      <c r="J55" s="24">
        <f>VLOOKUP(C55,'[1]Allocation '!C$1:F$65536,4,0)</f>
        <v>128.69347616355327</v>
      </c>
      <c r="K55" s="24">
        <f>VLOOKUP(C55,[1]Actuals!B$1:E$65536,4,0)</f>
        <v>155</v>
      </c>
      <c r="L55" s="24">
        <f t="shared" si="2"/>
        <v>20.441225632148157</v>
      </c>
      <c r="M55" s="24">
        <f>VLOOKUP(C55,'[1]Allocation '!C$1:G$65536,5,0)</f>
        <v>129.16900679772382</v>
      </c>
      <c r="N55" s="24">
        <f>VLOOKUP(C55,[1]Actuals!B$1:F$65536,5,0)</f>
        <v>151</v>
      </c>
      <c r="O55" s="24">
        <f t="shared" si="3"/>
        <v>16.901107892284941</v>
      </c>
      <c r="P55" s="24">
        <f>VLOOKUP(C55,'[1]Allocation '!C$1:H$65536,6,0)</f>
        <v>129.66904772450783</v>
      </c>
      <c r="Q55" s="24">
        <f>VLOOKUP(C55,[1]Actuals!B$1:G$65536,6,0)</f>
        <v>150</v>
      </c>
      <c r="R55" s="24">
        <f t="shared" si="4"/>
        <v>15.679109727625118</v>
      </c>
      <c r="S55" s="24">
        <f>VLOOKUP(C55,'[1]Allocation '!C$1:I$65536,7,0)</f>
        <v>112.5841664753478</v>
      </c>
      <c r="T55" s="24">
        <f>VLOOKUP(C55,[1]Actuals!B$1:H$65536,7,0)</f>
        <v>98</v>
      </c>
      <c r="U55" s="24">
        <f t="shared" si="5"/>
        <v>-12.954012035556747</v>
      </c>
      <c r="V55" s="25">
        <f>VLOOKUP(C55,'[1]Allocation '!C$1:J$65536,8,0)</f>
        <v>99.075251736945177</v>
      </c>
      <c r="W55" s="24">
        <f>VLOOKUP(C55,[1]Actuals!B$1:I$65536,8,0)</f>
        <v>100</v>
      </c>
      <c r="X55" s="24">
        <f t="shared" si="6"/>
        <v>0.93337967539070565</v>
      </c>
      <c r="Y55" s="24">
        <f>VLOOKUP(C55,'[1]Allocation '!C$1:K$65536,9,0)</f>
        <v>128.96805825098272</v>
      </c>
      <c r="Z55" s="24">
        <f>VLOOKUP(C55,[1]Actuals!B$1:J$65536,9,0)</f>
        <v>120</v>
      </c>
      <c r="AA55" s="24">
        <f t="shared" si="7"/>
        <v>-6.9537049503607502</v>
      </c>
      <c r="AB55" s="24">
        <f>VLOOKUP(C55,'[1]Allocation '!C$1:L$65536,10,0)</f>
        <v>139.22731384996933</v>
      </c>
      <c r="AC55" s="24">
        <f>VLOOKUP(C55,[1]Actuals!B$1:K$65536,10,0)</f>
        <v>149</v>
      </c>
      <c r="AD55" s="24">
        <f t="shared" si="8"/>
        <v>7.0192305516729743</v>
      </c>
      <c r="AE55" s="24">
        <f>VLOOKUP(C55,'[1]Allocation '!C$1:M$65536,11,0)</f>
        <v>180.33660450233879</v>
      </c>
      <c r="AF55" s="24">
        <f>VLOOKUP(C55,[1]Actuals!B$1:L$65536,11,0)</f>
        <v>197</v>
      </c>
      <c r="AG55" s="24">
        <f t="shared" si="9"/>
        <v>9.2401626079441392</v>
      </c>
      <c r="AH55" s="24">
        <f>VLOOKUP(C55,'[1]Allocation '!C$1:N$65536,12,0)</f>
        <v>174.29645993168694</v>
      </c>
      <c r="AI55" s="24">
        <f>VLOOKUP(C55,[1]Actuals!B$1:M$65536,12,0)</f>
        <v>200</v>
      </c>
      <c r="AJ55" s="24">
        <f t="shared" si="10"/>
        <v>14.747023593242917</v>
      </c>
      <c r="AK55" s="24">
        <f>VLOOKUP(C55,'[1]Allocation '!C$1:O$65536,13,0)</f>
        <v>173.73486494466067</v>
      </c>
      <c r="AL55" s="24">
        <f>VLOOKUP(C55,[1]Actuals!B$1:N$65536,13,0)</f>
        <v>200</v>
      </c>
      <c r="AM55" s="24">
        <f t="shared" si="11"/>
        <v>15.117941389430092</v>
      </c>
      <c r="AN55" s="24">
        <f>VLOOKUP(C55,'[1]Allocation '!C$1:P$65536,14,0)</f>
        <v>178.43230134896297</v>
      </c>
      <c r="AO55" s="24">
        <f>VLOOKUP(C55,[1]Actuals!B$1:O$65536,14,0)</f>
        <v>196</v>
      </c>
      <c r="AP55" s="24">
        <f t="shared" si="12"/>
        <v>9.8455820600999804</v>
      </c>
      <c r="AQ55" s="24">
        <f>VLOOKUP(C55,'[1]Allocation '!C$1:Q$65536,15,0)</f>
        <v>177.7853589900879</v>
      </c>
      <c r="AR55" s="24">
        <f>VLOOKUP(C55,[1]Actuals!B$1:P$65536,15,0)</f>
        <v>162</v>
      </c>
      <c r="AS55" s="24">
        <f t="shared" si="13"/>
        <v>-8.8788857978839442</v>
      </c>
      <c r="AT55" s="24">
        <f>VLOOKUP(C55,'[1]Allocation '!C$1:R$65536,16,0)</f>
        <v>159.51427891445024</v>
      </c>
      <c r="AU55" s="24">
        <f>VLOOKUP(C55,[1]Actuals!B$1:Q$65536,16,0)</f>
        <v>170</v>
      </c>
      <c r="AV55" s="24">
        <f t="shared" si="14"/>
        <v>6.5735313207749861</v>
      </c>
      <c r="AW55" s="24">
        <f>VLOOKUP(C55,'[1]Allocation '!C$1:S$65536,17,0)</f>
        <v>135.83705741235789</v>
      </c>
      <c r="AX55" s="24">
        <f>VLOOKUP(C55,[1]Actuals!B$1:R$65536,17,0)</f>
        <v>178</v>
      </c>
      <c r="AY55" s="24">
        <f t="shared" si="15"/>
        <v>31.039352140593628</v>
      </c>
      <c r="AZ55" s="24">
        <f>VLOOKUP('[2]24042024'!C55,'[1]Allocation '!C$1:T$65536,18,0)</f>
        <v>144.52405644054085</v>
      </c>
      <c r="BA55" s="24">
        <f>VLOOKUP(C55,[1]Actuals!B$1:S$65536,18,0)</f>
        <v>174</v>
      </c>
      <c r="BB55" s="24">
        <f t="shared" si="16"/>
        <v>20.39518145658052</v>
      </c>
      <c r="BC55" s="24">
        <f>VLOOKUP(C55,'[1]Allocation '!C$1:U$65536,19,0)</f>
        <v>127.54300029791796</v>
      </c>
      <c r="BD55" s="24">
        <f>VLOOKUP(C55,[1]Actuals!B$1:T$65536,19,0)</f>
        <v>143</v>
      </c>
      <c r="BE55" s="24">
        <f t="shared" si="17"/>
        <v>12.119049783976555</v>
      </c>
      <c r="BF55" s="24">
        <f>VLOOKUP(C55,'[1]Allocation '!C$1:V$65536,20,0)</f>
        <v>109.04316321552254</v>
      </c>
      <c r="BG55" s="24">
        <f>VLOOKUP(C55,[1]Actuals!B$1:U$65536,20,0)</f>
        <v>117</v>
      </c>
      <c r="BH55" s="24">
        <f t="shared" si="18"/>
        <v>7.2969607170610642</v>
      </c>
      <c r="BI55" s="24">
        <f>VLOOKUP(C55,'[1]Allocation '!C$1:W$65536,21,0)</f>
        <v>121.90558667726441</v>
      </c>
      <c r="BJ55" s="24">
        <f>VLOOKUP(C55,[1]Actuals!B$1:V$65536,21,0)</f>
        <v>120</v>
      </c>
      <c r="BK55" s="24">
        <f t="shared" si="19"/>
        <v>-1.5631659952626311</v>
      </c>
      <c r="BL55" s="24">
        <f>VLOOKUP(C55,'[1]Allocation '!C$1:X$65536,22,0)</f>
        <v>125.36701009559836</v>
      </c>
      <c r="BM55" s="24">
        <f>VLOOKUP(C55,[1]Actuals!B$1:W$65536,22,0)</f>
        <v>116</v>
      </c>
      <c r="BN55" s="24">
        <f t="shared" si="20"/>
        <v>-7.4716706480082484</v>
      </c>
      <c r="BO55" s="24">
        <f>VLOOKUP(C55,'[1]Allocation '!C$1:Y$65536,23,0)</f>
        <v>130.68026001385437</v>
      </c>
      <c r="BP55" s="24">
        <f>VLOOKUP(C55,[1]Actuals!B$1:X$65536,23,0)</f>
        <v>113</v>
      </c>
      <c r="BQ55" s="24">
        <f t="shared" si="21"/>
        <v>-13.529403761501509</v>
      </c>
      <c r="BR55" s="24">
        <f>VLOOKUP(C55,'[1]Allocation '!C$1:Z$65536,24,0)</f>
        <v>111.08799077678925</v>
      </c>
      <c r="BS55" s="24">
        <f>VLOOKUP(C55,[1]Actuals!B$1:Y$65536,24,0)</f>
        <v>106</v>
      </c>
      <c r="BT55" s="24">
        <f t="shared" si="22"/>
        <v>-4.5801447494109695</v>
      </c>
      <c r="BU55" s="24">
        <f>VLOOKUP(C55,'[1]Allocation '!C$1:AA$65536,25,0)</f>
        <v>102.92133745586277</v>
      </c>
      <c r="BV55" s="24">
        <f>VLOOKUP(C55,[1]Actuals!B$1:Z$65536,25,0)</f>
        <v>137</v>
      </c>
      <c r="BW55" s="24">
        <f t="shared" si="23"/>
        <v>33.111367755740325</v>
      </c>
      <c r="BX55" s="26"/>
      <c r="BY55" s="26"/>
    </row>
    <row r="56" spans="1:78" s="44" customFormat="1" ht="32.25" customHeight="1" x14ac:dyDescent="0.25">
      <c r="A56" s="21">
        <v>50</v>
      </c>
      <c r="B56" s="46"/>
      <c r="C56" s="23" t="s">
        <v>62</v>
      </c>
      <c r="D56" s="24">
        <f>VLOOKUP(C56,'[1]Allocation '!C$1:D$65536,2,0)</f>
        <v>111.79102635739046</v>
      </c>
      <c r="E56" s="24">
        <f>VLOOKUP(C56,[1]Actuals!B$1:C$65536,2,0)</f>
        <v>135</v>
      </c>
      <c r="F56" s="24">
        <f t="shared" si="0"/>
        <v>20.761034582875713</v>
      </c>
      <c r="G56" s="24">
        <f>VLOOKUP(C56,'[1]Allocation '!C$1:E$65536,3,0)</f>
        <v>116.87551432088443</v>
      </c>
      <c r="H56" s="24">
        <f>VLOOKUP(C56,[1]Actuals!B$1:D$65536,3,0)</f>
        <v>152</v>
      </c>
      <c r="I56" s="24">
        <f t="shared" si="1"/>
        <v>30.052903624176125</v>
      </c>
      <c r="J56" s="24">
        <f>VLOOKUP(C56,'[1]Allocation '!C$1:F$65536,4,0)</f>
        <v>120.22680010016161</v>
      </c>
      <c r="K56" s="24">
        <f>VLOOKUP(C56,[1]Actuals!B$1:E$65536,4,0)</f>
        <v>140</v>
      </c>
      <c r="L56" s="24">
        <f t="shared" si="2"/>
        <v>16.446582528492172</v>
      </c>
      <c r="M56" s="24">
        <f>VLOOKUP(C56,'[1]Allocation '!C$1:G$65536,5,0)</f>
        <v>122.27999310184522</v>
      </c>
      <c r="N56" s="24">
        <f>VLOOKUP(C56,[1]Actuals!B$1:F$65536,5,0)</f>
        <v>145</v>
      </c>
      <c r="O56" s="24">
        <f t="shared" si="3"/>
        <v>18.580314180449466</v>
      </c>
      <c r="P56" s="24">
        <f>VLOOKUP(C56,'[1]Allocation '!C$1:H$65536,6,0)</f>
        <v>125.37537064753738</v>
      </c>
      <c r="Q56" s="24">
        <f>VLOOKUP(C56,[1]Actuals!B$1:G$65536,6,0)</f>
        <v>138</v>
      </c>
      <c r="R56" s="24">
        <f t="shared" si="4"/>
        <v>10.069465228504665</v>
      </c>
      <c r="S56" s="24">
        <f>VLOOKUP(C56,'[1]Allocation '!C$1:I$65536,7,0)</f>
        <v>128.27212409896183</v>
      </c>
      <c r="T56" s="24">
        <f>VLOOKUP(C56,[1]Actuals!B$1:H$65536,7,0)</f>
        <v>137</v>
      </c>
      <c r="U56" s="24">
        <f t="shared" si="5"/>
        <v>6.8041875523201174</v>
      </c>
      <c r="V56" s="25">
        <f>VLOOKUP(C56,'[1]Allocation '!C$1:J$65536,8,0)</f>
        <v>115.51521109109763</v>
      </c>
      <c r="W56" s="24">
        <f>VLOOKUP(C56,[1]Actuals!B$1:I$65536,8,0)</f>
        <v>143</v>
      </c>
      <c r="X56" s="24">
        <f t="shared" si="6"/>
        <v>23.793220519873625</v>
      </c>
      <c r="Y56" s="24">
        <f>VLOOKUP(C56,'[1]Allocation '!C$1:K$65536,9,0)</f>
        <v>119.64017982402486</v>
      </c>
      <c r="Z56" s="24">
        <f>VLOOKUP(C56,[1]Actuals!B$1:J$65536,9,0)</f>
        <v>127</v>
      </c>
      <c r="AA56" s="24">
        <f t="shared" si="7"/>
        <v>6.1516291490036901</v>
      </c>
      <c r="AB56" s="24">
        <f>VLOOKUP(C56,'[1]Allocation '!C$1:L$65536,10,0)</f>
        <v>122.82409583890971</v>
      </c>
      <c r="AC56" s="24">
        <f>VLOOKUP(C56,[1]Actuals!B$1:K$65536,10,0)</f>
        <v>140</v>
      </c>
      <c r="AD56" s="24">
        <f t="shared" si="8"/>
        <v>13.984148667063986</v>
      </c>
      <c r="AE56" s="24">
        <f>VLOOKUP(C56,'[1]Allocation '!C$1:M$65536,11,0)</f>
        <v>156.35533441311594</v>
      </c>
      <c r="AF56" s="24">
        <f>VLOOKUP(C56,[1]Actuals!B$1:L$65536,11,0)</f>
        <v>181</v>
      </c>
      <c r="AG56" s="24">
        <f t="shared" si="9"/>
        <v>15.761960203908931</v>
      </c>
      <c r="AH56" s="24">
        <f>VLOOKUP(C56,'[1]Allocation '!C$1:N$65536,12,0)</f>
        <v>157.98482152367947</v>
      </c>
      <c r="AI56" s="24">
        <f>VLOOKUP(C56,[1]Actuals!B$1:M$65536,12,0)</f>
        <v>172</v>
      </c>
      <c r="AJ56" s="24">
        <f t="shared" si="10"/>
        <v>8.8712183494285064</v>
      </c>
      <c r="AK56" s="24">
        <f>VLOOKUP(C56,'[1]Allocation '!C$1:O$65536,13,0)</f>
        <v>152.49355846420033</v>
      </c>
      <c r="AL56" s="24">
        <f>VLOOKUP(C56,[1]Actuals!B$1:N$65536,13,0)</f>
        <v>173</v>
      </c>
      <c r="AM56" s="24">
        <f t="shared" si="11"/>
        <v>13.447414921866221</v>
      </c>
      <c r="AN56" s="24">
        <f>VLOOKUP(C56,'[1]Allocation '!C$1:P$65536,14,0)</f>
        <v>150.85640023139595</v>
      </c>
      <c r="AO56" s="24">
        <f>VLOOKUP(C56,[1]Actuals!B$1:O$65536,14,0)</f>
        <v>162</v>
      </c>
      <c r="AP56" s="24">
        <f t="shared" si="12"/>
        <v>7.386892270736328</v>
      </c>
      <c r="AQ56" s="24">
        <f>VLOOKUP(C56,'[1]Allocation '!C$1:Q$65536,15,0)</f>
        <v>154.5116392677491</v>
      </c>
      <c r="AR56" s="24">
        <f>VLOOKUP(C56,[1]Actuals!B$1:P$65536,15,0)</f>
        <v>163</v>
      </c>
      <c r="AS56" s="24">
        <f t="shared" si="13"/>
        <v>5.4936707502932141</v>
      </c>
      <c r="AT56" s="24">
        <f>VLOOKUP(C56,'[1]Allocation '!C$1:R$65536,16,0)</f>
        <v>146.76499639898302</v>
      </c>
      <c r="AU56" s="24">
        <f>VLOOKUP(C56,[1]Actuals!B$1:Q$65536,16,0)</f>
        <v>165</v>
      </c>
      <c r="AV56" s="24">
        <f t="shared" si="14"/>
        <v>12.424627157994017</v>
      </c>
      <c r="AW56" s="24">
        <f>VLOOKUP(C56,'[1]Allocation '!C$1:S$65536,17,0)</f>
        <v>135.30540552424688</v>
      </c>
      <c r="AX56" s="24">
        <f>VLOOKUP(C56,[1]Actuals!B$1:R$65536,17,0)</f>
        <v>153</v>
      </c>
      <c r="AY56" s="24">
        <f t="shared" si="15"/>
        <v>13.077522222556166</v>
      </c>
      <c r="AZ56" s="24">
        <f>VLOOKUP('[2]24042024'!C56,'[1]Allocation '!C$1:T$65536,18,0)</f>
        <v>120.53697217308778</v>
      </c>
      <c r="BA56" s="24">
        <f>VLOOKUP(C56,[1]Actuals!B$1:S$65536,18,0)</f>
        <v>140</v>
      </c>
      <c r="BB56" s="24">
        <f t="shared" si="16"/>
        <v>16.146936061214355</v>
      </c>
      <c r="BC56" s="24">
        <f>VLOOKUP(C56,'[1]Allocation '!C$1:U$65536,19,0)</f>
        <v>104.50086187878513</v>
      </c>
      <c r="BD56" s="24">
        <f>VLOOKUP(C56,[1]Actuals!B$1:T$65536,19,0)</f>
        <v>127</v>
      </c>
      <c r="BE56" s="24">
        <f t="shared" si="17"/>
        <v>21.53009814149911</v>
      </c>
      <c r="BF56" s="24">
        <f>VLOOKUP(C56,'[1]Allocation '!C$1:V$65536,20,0)</f>
        <v>80.499174405229411</v>
      </c>
      <c r="BG56" s="24">
        <f>VLOOKUP(C56,[1]Actuals!B$1:U$65536,20,0)</f>
        <v>116</v>
      </c>
      <c r="BH56" s="24">
        <f t="shared" si="18"/>
        <v>44.10085675669287</v>
      </c>
      <c r="BI56" s="24">
        <f>VLOOKUP(C56,'[1]Allocation '!C$1:W$65536,21,0)</f>
        <v>84.757072895566537</v>
      </c>
      <c r="BJ56" s="24">
        <f>VLOOKUP(C56,[1]Actuals!B$1:V$65536,21,0)</f>
        <v>118</v>
      </c>
      <c r="BK56" s="24">
        <f t="shared" si="19"/>
        <v>39.221419486010035</v>
      </c>
      <c r="BL56" s="24">
        <f>VLOOKUP(C56,'[1]Allocation '!C$1:X$65536,22,0)</f>
        <v>88.052039531721249</v>
      </c>
      <c r="BM56" s="24">
        <f>VLOOKUP(C56,[1]Actuals!B$1:W$65536,22,0)</f>
        <v>108</v>
      </c>
      <c r="BN56" s="24">
        <f t="shared" si="20"/>
        <v>22.654739827000128</v>
      </c>
      <c r="BO56" s="24">
        <f>VLOOKUP(C56,'[1]Allocation '!C$1:Y$65536,23,0)</f>
        <v>93.107367343395794</v>
      </c>
      <c r="BP56" s="24">
        <f>VLOOKUP(C56,[1]Actuals!B$1:X$65536,23,0)</f>
        <v>105</v>
      </c>
      <c r="BQ56" s="24">
        <f t="shared" si="21"/>
        <v>12.773030744970113</v>
      </c>
      <c r="BR56" s="24">
        <f>VLOOKUP(C56,'[1]Allocation '!C$1:Z$65536,24,0)</f>
        <v>81.076018711017284</v>
      </c>
      <c r="BS56" s="24">
        <f>VLOOKUP(C56,[1]Actuals!B$1:Y$65536,24,0)</f>
        <v>97</v>
      </c>
      <c r="BT56" s="24">
        <f t="shared" si="22"/>
        <v>19.640803214254074</v>
      </c>
      <c r="BU56" s="24">
        <f>VLOOKUP(C56,'[1]Allocation '!C$1:AA$65536,25,0)</f>
        <v>95.019184883228334</v>
      </c>
      <c r="BV56" s="24">
        <f>VLOOKUP(C56,[1]Actuals!B$1:Z$65536,25,0)</f>
        <v>126</v>
      </c>
      <c r="BW56" s="24">
        <f t="shared" si="23"/>
        <v>32.604799919979143</v>
      </c>
      <c r="BX56" s="26"/>
      <c r="BY56" s="26"/>
    </row>
    <row r="57" spans="1:78" s="42" customFormat="1" ht="33.75" customHeight="1" x14ac:dyDescent="0.25">
      <c r="A57" s="47" t="s">
        <v>63</v>
      </c>
      <c r="B57" s="48"/>
      <c r="C57" s="39"/>
      <c r="D57" s="40">
        <f>SUM(D53:D56)</f>
        <v>455.25424549489935</v>
      </c>
      <c r="E57" s="40">
        <f>SUM(E53:E56)</f>
        <v>540</v>
      </c>
      <c r="F57" s="40">
        <f t="shared" si="0"/>
        <v>18.615038814843988</v>
      </c>
      <c r="G57" s="40">
        <f>SUM(G53:G56)</f>
        <v>486.85230799891599</v>
      </c>
      <c r="H57" s="40">
        <f>SUM(H53:H56)</f>
        <v>584</v>
      </c>
      <c r="I57" s="40">
        <f t="shared" si="1"/>
        <v>19.954242879197835</v>
      </c>
      <c r="J57" s="40">
        <f>SUM(J53:J56)</f>
        <v>530.43725537148759</v>
      </c>
      <c r="K57" s="40">
        <f>SUM(K53:K56)</f>
        <v>587</v>
      </c>
      <c r="L57" s="40">
        <f t="shared" si="2"/>
        <v>10.663418539276455</v>
      </c>
      <c r="M57" s="40">
        <f>SUM(M53:M56)</f>
        <v>543.3709552624249</v>
      </c>
      <c r="N57" s="40">
        <f>SUM(N53:N56)</f>
        <v>591</v>
      </c>
      <c r="O57" s="40">
        <f t="shared" si="3"/>
        <v>8.7654749073903506</v>
      </c>
      <c r="P57" s="40">
        <f>SUM(P53:P56)</f>
        <v>537.13900232900437</v>
      </c>
      <c r="Q57" s="40">
        <f>SUM(Q53:Q56)</f>
        <v>578</v>
      </c>
      <c r="R57" s="40">
        <f t="shared" si="4"/>
        <v>7.6071552231032662</v>
      </c>
      <c r="S57" s="40">
        <f>SUM(S53:S56)</f>
        <v>524.62375935438706</v>
      </c>
      <c r="T57" s="40">
        <f>SUM(T53:T56)</f>
        <v>523</v>
      </c>
      <c r="U57" s="40">
        <f t="shared" si="5"/>
        <v>-0.30950930556124523</v>
      </c>
      <c r="V57" s="40">
        <f>SUM(V53:V56)</f>
        <v>395.32114182071206</v>
      </c>
      <c r="W57" s="40">
        <f>SUM(W53:W56)</f>
        <v>422</v>
      </c>
      <c r="X57" s="40">
        <f t="shared" si="6"/>
        <v>6.7486545385390659</v>
      </c>
      <c r="Y57" s="40">
        <f>SUM(Y53:Y56)</f>
        <v>461.52720216861115</v>
      </c>
      <c r="Z57" s="40">
        <f>SUM(Z53:Z56)</f>
        <v>419</v>
      </c>
      <c r="AA57" s="40">
        <f t="shared" si="7"/>
        <v>-9.2144519258638535</v>
      </c>
      <c r="AB57" s="40">
        <f>SUM(AB53:AB56)</f>
        <v>459.49014355370622</v>
      </c>
      <c r="AC57" s="40">
        <f>SUM(AC53:AC56)</f>
        <v>467</v>
      </c>
      <c r="AD57" s="40">
        <f t="shared" si="8"/>
        <v>1.6343890182741239</v>
      </c>
      <c r="AE57" s="40">
        <f>SUM(AE53:AE56)</f>
        <v>624.97208673963723</v>
      </c>
      <c r="AF57" s="40">
        <f>SUM(AF53:AF56)</f>
        <v>691</v>
      </c>
      <c r="AG57" s="40">
        <f t="shared" si="9"/>
        <v>10.56493796464064</v>
      </c>
      <c r="AH57" s="40">
        <f>SUM(AH53:AH56)</f>
        <v>634.72693199875278</v>
      </c>
      <c r="AI57" s="40">
        <f>SUM(AI53:AI56)</f>
        <v>690</v>
      </c>
      <c r="AJ57" s="40">
        <f t="shared" si="10"/>
        <v>8.7081649154530965</v>
      </c>
      <c r="AK57" s="40">
        <f>SUM(AK53:AK56)</f>
        <v>679.08773852456773</v>
      </c>
      <c r="AL57" s="40">
        <f>SUM(AL53:AL56)</f>
        <v>703</v>
      </c>
      <c r="AM57" s="40">
        <f t="shared" si="11"/>
        <v>3.5212329893314935</v>
      </c>
      <c r="AN57" s="40">
        <f>SUM(AN53:AN56)</f>
        <v>718.10890733805354</v>
      </c>
      <c r="AO57" s="40">
        <f>SUM(AO53:AO56)</f>
        <v>694</v>
      </c>
      <c r="AP57" s="40">
        <f t="shared" si="12"/>
        <v>-3.3572773003780809</v>
      </c>
      <c r="AQ57" s="40">
        <f>SUM(AQ53:AQ56)</f>
        <v>675.09949500145194</v>
      </c>
      <c r="AR57" s="40">
        <f>SUM(AR53:AR56)</f>
        <v>654</v>
      </c>
      <c r="AS57" s="40">
        <f t="shared" si="13"/>
        <v>-3.1253904287702903</v>
      </c>
      <c r="AT57" s="40">
        <f>SUM(AT53:AT56)</f>
        <v>670.96805424423962</v>
      </c>
      <c r="AU57" s="40">
        <f>SUM(AU53:AU56)</f>
        <v>673</v>
      </c>
      <c r="AV57" s="40">
        <f t="shared" si="14"/>
        <v>0.30283792840914081</v>
      </c>
      <c r="AW57" s="40">
        <f>SUM(AW53:AW56)</f>
        <v>552.25339877529063</v>
      </c>
      <c r="AX57" s="40">
        <f>SUM(AX53:AX56)</f>
        <v>640</v>
      </c>
      <c r="AY57" s="40">
        <f t="shared" si="15"/>
        <v>15.888829551669822</v>
      </c>
      <c r="AZ57" s="40">
        <f>SUM(AZ53:AZ56)</f>
        <v>513.85845542047468</v>
      </c>
      <c r="BA57" s="40">
        <f>SUM(BA53:BA56)</f>
        <v>610</v>
      </c>
      <c r="BB57" s="40">
        <f t="shared" si="16"/>
        <v>18.709732916792355</v>
      </c>
      <c r="BC57" s="40">
        <f>SUM(BC53:BC56)</f>
        <v>414.12498919734981</v>
      </c>
      <c r="BD57" s="40">
        <f>SUM(BD53:BD56)</f>
        <v>439</v>
      </c>
      <c r="BE57" s="40">
        <f t="shared" si="17"/>
        <v>6.0066432723276444</v>
      </c>
      <c r="BF57" s="40">
        <f>SUM(BF53:BF56)</f>
        <v>298.14028045044824</v>
      </c>
      <c r="BG57" s="40">
        <f>SUM(BG53:BG56)</f>
        <v>382</v>
      </c>
      <c r="BH57" s="40">
        <f t="shared" si="18"/>
        <v>28.127604704353082</v>
      </c>
      <c r="BI57" s="40">
        <f>SUM(BI53:BI56)</f>
        <v>340.15504938334823</v>
      </c>
      <c r="BJ57" s="40">
        <f>SUM(BJ53:BJ56)</f>
        <v>388</v>
      </c>
      <c r="BK57" s="40">
        <f t="shared" si="19"/>
        <v>14.065629983558301</v>
      </c>
      <c r="BL57" s="40">
        <f>SUM(BL53:BL56)</f>
        <v>352.88609126322774</v>
      </c>
      <c r="BM57" s="40">
        <f>SUM(BM53:BM56)</f>
        <v>367</v>
      </c>
      <c r="BN57" s="40">
        <f t="shared" si="20"/>
        <v>3.9995650398825995</v>
      </c>
      <c r="BO57" s="40">
        <f>SUM(BO53:BO56)</f>
        <v>380.26916991795736</v>
      </c>
      <c r="BP57" s="40">
        <f>SUM(BP53:BP56)</f>
        <v>347</v>
      </c>
      <c r="BQ57" s="40">
        <f t="shared" si="21"/>
        <v>-8.748847540055678</v>
      </c>
      <c r="BR57" s="40">
        <f>SUM(BR53:BR56)</f>
        <v>314.6625032129981</v>
      </c>
      <c r="BS57" s="40">
        <f>SUM(BS53:BS56)</f>
        <v>340</v>
      </c>
      <c r="BT57" s="40">
        <f t="shared" si="22"/>
        <v>8.0522771313017554</v>
      </c>
      <c r="BU57" s="40">
        <f>SUM(BU53:BU56)</f>
        <v>320.70867271919144</v>
      </c>
      <c r="BV57" s="40">
        <f>SUM(BV53:BV56)</f>
        <v>460</v>
      </c>
      <c r="BW57" s="40">
        <f t="shared" si="23"/>
        <v>43.432354385617231</v>
      </c>
      <c r="BX57" s="41"/>
      <c r="BY57" s="41"/>
    </row>
    <row r="58" spans="1:78" s="50" customFormat="1" ht="33.75" customHeight="1" x14ac:dyDescent="0.25">
      <c r="A58" s="31" t="s">
        <v>64</v>
      </c>
      <c r="B58" s="32"/>
      <c r="C58" s="32"/>
      <c r="D58" s="33">
        <f>D52+D57</f>
        <v>1341.5640000921394</v>
      </c>
      <c r="E58" s="33">
        <f>E52+E57</f>
        <v>1592.1799999999998</v>
      </c>
      <c r="F58" s="33">
        <f t="shared" si="0"/>
        <v>18.680882901646733</v>
      </c>
      <c r="G58" s="33">
        <f>G52+G57</f>
        <v>1456.2525778013505</v>
      </c>
      <c r="H58" s="33">
        <f>H52+H57</f>
        <v>1775.22</v>
      </c>
      <c r="I58" s="33">
        <f t="shared" si="1"/>
        <v>21.903303524463205</v>
      </c>
      <c r="J58" s="33">
        <f>J52+J57</f>
        <v>1524.9829632527665</v>
      </c>
      <c r="K58" s="33">
        <f>K52+K57</f>
        <v>1672.54</v>
      </c>
      <c r="L58" s="33">
        <f t="shared" si="2"/>
        <v>9.6759793586478171</v>
      </c>
      <c r="M58" s="33">
        <f>M52+M57</f>
        <v>1607.9115679021352</v>
      </c>
      <c r="N58" s="33">
        <f>N52+N57</f>
        <v>1748.17</v>
      </c>
      <c r="O58" s="33">
        <f t="shared" si="3"/>
        <v>8.7230190327483026</v>
      </c>
      <c r="P58" s="33">
        <f>P52+P57</f>
        <v>1627.4769059536054</v>
      </c>
      <c r="Q58" s="33">
        <f>Q52+Q57</f>
        <v>1767.0199999999998</v>
      </c>
      <c r="R58" s="33">
        <f t="shared" si="4"/>
        <v>8.5741981060327443</v>
      </c>
      <c r="S58" s="33">
        <f>S52+S57</f>
        <v>1645.5309132268517</v>
      </c>
      <c r="T58" s="33">
        <f>T52+T57</f>
        <v>1577.9</v>
      </c>
      <c r="U58" s="33">
        <f t="shared" si="5"/>
        <v>-4.1099752476985554</v>
      </c>
      <c r="V58" s="33">
        <f>V52+V57</f>
        <v>1522.660874585375</v>
      </c>
      <c r="W58" s="33">
        <f>W52+W57</f>
        <v>1417.58</v>
      </c>
      <c r="X58" s="33">
        <f t="shared" si="6"/>
        <v>-6.9011344771033754</v>
      </c>
      <c r="Y58" s="33">
        <f>Y52+Y57</f>
        <v>1643.6626959824678</v>
      </c>
      <c r="Z58" s="33">
        <f>Z52+Z57</f>
        <v>1421.4299999999998</v>
      </c>
      <c r="AA58" s="33">
        <f t="shared" si="7"/>
        <v>-13.520577946172383</v>
      </c>
      <c r="AB58" s="33">
        <f>AB52+AB57</f>
        <v>1715.4556959723407</v>
      </c>
      <c r="AC58" s="33">
        <f>AC52+AC57</f>
        <v>1503.35</v>
      </c>
      <c r="AD58" s="33">
        <f t="shared" si="8"/>
        <v>-12.364393698440386</v>
      </c>
      <c r="AE58" s="33">
        <f>AE52+AE57</f>
        <v>2047.2139232470656</v>
      </c>
      <c r="AF58" s="33">
        <f>AF52+AF57</f>
        <v>2005.14</v>
      </c>
      <c r="AG58" s="33">
        <f t="shared" si="9"/>
        <v>-2.055179616028231</v>
      </c>
      <c r="AH58" s="33">
        <f>AH52+AH57</f>
        <v>2046.7000121173933</v>
      </c>
      <c r="AI58" s="33">
        <f>AI52+AI57</f>
        <v>2081.92</v>
      </c>
      <c r="AJ58" s="33">
        <f t="shared" si="10"/>
        <v>1.7208182769379237</v>
      </c>
      <c r="AK58" s="33">
        <f>AK52+AK57</f>
        <v>2134.4083594443928</v>
      </c>
      <c r="AL58" s="33">
        <f>AL52+AL57</f>
        <v>2073.4399999999996</v>
      </c>
      <c r="AM58" s="33">
        <f t="shared" si="11"/>
        <v>-2.8564524297620268</v>
      </c>
      <c r="AN58" s="33">
        <f>AN52+AN57</f>
        <v>2162.6531426826718</v>
      </c>
      <c r="AO58" s="33">
        <f>AO52+AO57</f>
        <v>2103.84</v>
      </c>
      <c r="AP58" s="33">
        <f t="shared" si="12"/>
        <v>-2.7194903113181015</v>
      </c>
      <c r="AQ58" s="33">
        <f>AQ52+AQ57</f>
        <v>2073.0793344389604</v>
      </c>
      <c r="AR58" s="33">
        <f>AR52+AR57</f>
        <v>2020.22</v>
      </c>
      <c r="AS58" s="33">
        <f t="shared" si="13"/>
        <v>-2.54979795325902</v>
      </c>
      <c r="AT58" s="33">
        <f>AT52+AT57</f>
        <v>1926.5364635364185</v>
      </c>
      <c r="AU58" s="33">
        <f>AU52+AU57</f>
        <v>2072.1</v>
      </c>
      <c r="AV58" s="33">
        <f t="shared" si="14"/>
        <v>7.5557114655582387</v>
      </c>
      <c r="AW58" s="33">
        <f>AW52+AW57</f>
        <v>1708.2603849171142</v>
      </c>
      <c r="AX58" s="33">
        <f>AX52+AX57</f>
        <v>2034.86</v>
      </c>
      <c r="AY58" s="33">
        <f t="shared" si="15"/>
        <v>19.118842652241952</v>
      </c>
      <c r="AZ58" s="33">
        <f>AZ52+AZ57</f>
        <v>1633.229276292119</v>
      </c>
      <c r="BA58" s="33">
        <f>BA52+BA57</f>
        <v>2048.98</v>
      </c>
      <c r="BB58" s="33">
        <f t="shared" si="16"/>
        <v>25.455747686065845</v>
      </c>
      <c r="BC58" s="33">
        <f>BC52+BC57</f>
        <v>1413.0279106431785</v>
      </c>
      <c r="BD58" s="33">
        <f>BD52+BD57</f>
        <v>1612.14</v>
      </c>
      <c r="BE58" s="33">
        <f t="shared" si="17"/>
        <v>14.091164644171128</v>
      </c>
      <c r="BF58" s="33">
        <f>BF52+BF57</f>
        <v>1155.0205934205546</v>
      </c>
      <c r="BG58" s="33">
        <f>BG52+BG57</f>
        <v>1429.3300000000002</v>
      </c>
      <c r="BH58" s="33">
        <f t="shared" si="18"/>
        <v>23.749308725923875</v>
      </c>
      <c r="BI58" s="33">
        <f>BI52+BI57</f>
        <v>1215.3449308838208</v>
      </c>
      <c r="BJ58" s="33">
        <f>BJ52+BJ57</f>
        <v>1297.9100000000001</v>
      </c>
      <c r="BK58" s="33">
        <f t="shared" si="19"/>
        <v>6.7935502932600782</v>
      </c>
      <c r="BL58" s="33">
        <f>BL52+BL57</f>
        <v>1255.1772655901025</v>
      </c>
      <c r="BM58" s="33">
        <f>BM52+BM57</f>
        <v>1283.98</v>
      </c>
      <c r="BN58" s="33">
        <f t="shared" si="20"/>
        <v>2.2947144757562485</v>
      </c>
      <c r="BO58" s="33">
        <f>BO52+BO57</f>
        <v>1343.0096239118971</v>
      </c>
      <c r="BP58" s="33">
        <f>BP52+BP57</f>
        <v>1246.23</v>
      </c>
      <c r="BQ58" s="33">
        <f t="shared" si="21"/>
        <v>-7.2061750108684164</v>
      </c>
      <c r="BR58" s="33">
        <f>BR52+BR57</f>
        <v>1195.9703369740898</v>
      </c>
      <c r="BS58" s="33">
        <f>BS52+BS57</f>
        <v>1306.74</v>
      </c>
      <c r="BT58" s="33">
        <f t="shared" si="22"/>
        <v>9.2619072230643411</v>
      </c>
      <c r="BU58" s="33">
        <f>BU52+BU57</f>
        <v>1177.2661832011715</v>
      </c>
      <c r="BV58" s="33">
        <f>BV52+BV57</f>
        <v>1529.2</v>
      </c>
      <c r="BW58" s="33">
        <f t="shared" si="23"/>
        <v>29.894158332303849</v>
      </c>
      <c r="BX58" s="34"/>
      <c r="BY58" s="34"/>
      <c r="BZ58" s="49"/>
    </row>
    <row r="59" spans="1:78" ht="30.75" customHeight="1" x14ac:dyDescent="0.25">
      <c r="A59" s="21">
        <v>51</v>
      </c>
      <c r="B59" s="51" t="s">
        <v>65</v>
      </c>
      <c r="C59" s="23" t="s">
        <v>66</v>
      </c>
      <c r="D59" s="24">
        <f>VLOOKUP(C59,'[1]Allocation '!C$1:D$65536,2,0)</f>
        <v>150.77079212674371</v>
      </c>
      <c r="E59" s="24">
        <f>VLOOKUP(C59,[1]Actuals!B$1:C$65536,2,0)</f>
        <v>196</v>
      </c>
      <c r="F59" s="24">
        <f t="shared" si="0"/>
        <v>29.998653741392349</v>
      </c>
      <c r="G59" s="24">
        <f>VLOOKUP(C59,'[1]Allocation '!C$1:E$65536,3,0)</f>
        <v>165.63814612363757</v>
      </c>
      <c r="H59" s="24">
        <f>VLOOKUP(C59,[1]Actuals!B$1:D$65536,3,0)</f>
        <v>207</v>
      </c>
      <c r="I59" s="24">
        <f t="shared" si="1"/>
        <v>24.971212757651028</v>
      </c>
      <c r="J59" s="24">
        <f>VLOOKUP(C59,'[1]Allocation '!C$1:F$65536,4,0)</f>
        <v>189.65354381997324</v>
      </c>
      <c r="K59" s="24">
        <f>VLOOKUP(C59,[1]Actuals!B$1:E$65536,4,0)</f>
        <v>151</v>
      </c>
      <c r="L59" s="24">
        <f t="shared" si="2"/>
        <v>-20.381134484185928</v>
      </c>
      <c r="M59" s="24">
        <f>VLOOKUP(C59,'[1]Allocation '!C$1:G$65536,5,0)</f>
        <v>186.86449650070713</v>
      </c>
      <c r="N59" s="24">
        <f>VLOOKUP(C59,[1]Actuals!B$1:F$65536,5,0)</f>
        <v>209</v>
      </c>
      <c r="O59" s="24">
        <f t="shared" si="3"/>
        <v>11.845751287061157</v>
      </c>
      <c r="P59" s="24">
        <f>VLOOKUP(C59,'[1]Allocation '!C$1:H$65536,6,0)</f>
        <v>180.33443723275923</v>
      </c>
      <c r="Q59" s="24">
        <f>VLOOKUP(C59,[1]Actuals!B$1:G$65536,6,0)</f>
        <v>202</v>
      </c>
      <c r="R59" s="24">
        <f t="shared" si="4"/>
        <v>12.014101743238781</v>
      </c>
      <c r="S59" s="24">
        <f>VLOOKUP(C59,'[1]Allocation '!C$1:I$65536,7,0)</f>
        <v>188.25549148336844</v>
      </c>
      <c r="T59" s="24">
        <f>VLOOKUP(C59,[1]Actuals!B$1:H$65536,7,0)</f>
        <v>212</v>
      </c>
      <c r="U59" s="24">
        <f t="shared" si="5"/>
        <v>12.612916802338953</v>
      </c>
      <c r="V59" s="25">
        <f>VLOOKUP(C59,'[1]Allocation '!C$1:J$65536,8,0)</f>
        <v>203.59419862427197</v>
      </c>
      <c r="W59" s="24">
        <f>VLOOKUP(C59,[1]Actuals!B$1:I$65536,8,0)</f>
        <v>200</v>
      </c>
      <c r="X59" s="24">
        <f t="shared" si="6"/>
        <v>-1.7653737918657357</v>
      </c>
      <c r="Y59" s="24">
        <f>VLOOKUP(C59,'[1]Allocation '!C$1:K$65536,9,0)</f>
        <v>237.25255999001538</v>
      </c>
      <c r="Z59" s="24">
        <f>VLOOKUP(C59,[1]Actuals!B$1:J$65536,9,0)</f>
        <v>203</v>
      </c>
      <c r="AA59" s="24">
        <f t="shared" si="7"/>
        <v>-14.437171928284728</v>
      </c>
      <c r="AB59" s="24">
        <f>VLOOKUP(C59,'[1]Allocation '!C$1:L$65536,10,0)</f>
        <v>256.85038934390889</v>
      </c>
      <c r="AC59" s="24">
        <f>VLOOKUP(C59,[1]Actuals!B$1:K$65536,10,0)</f>
        <v>206</v>
      </c>
      <c r="AD59" s="24">
        <f t="shared" si="8"/>
        <v>-19.797668780568966</v>
      </c>
      <c r="AE59" s="24">
        <f>VLOOKUP(C59,'[1]Allocation '!C$1:M$65536,11,0)</f>
        <v>247.5626128207669</v>
      </c>
      <c r="AF59" s="24">
        <f>VLOOKUP(C59,[1]Actuals!B$1:L$65536,11,0)</f>
        <v>220</v>
      </c>
      <c r="AG59" s="24">
        <f t="shared" si="9"/>
        <v>-11.133592632067584</v>
      </c>
      <c r="AH59" s="24">
        <f>VLOOKUP(C59,'[1]Allocation '!C$1:N$65536,12,0)</f>
        <v>195.48316437560337</v>
      </c>
      <c r="AI59" s="24">
        <f>VLOOKUP(C59,[1]Actuals!B$1:M$65536,12,0)</f>
        <v>231</v>
      </c>
      <c r="AJ59" s="24">
        <f t="shared" si="10"/>
        <v>18.168743962090883</v>
      </c>
      <c r="AK59" s="24">
        <f>VLOOKUP(C59,'[1]Allocation '!C$1:O$65536,13,0)</f>
        <v>201.63389435183245</v>
      </c>
      <c r="AL59" s="24">
        <f>VLOOKUP(C59,[1]Actuals!B$1:N$65536,13,0)</f>
        <v>229</v>
      </c>
      <c r="AM59" s="24">
        <f t="shared" si="11"/>
        <v>13.572175321087748</v>
      </c>
      <c r="AN59" s="24">
        <f>VLOOKUP(C59,'[1]Allocation '!C$1:P$65536,14,0)</f>
        <v>209.25242612742016</v>
      </c>
      <c r="AO59" s="24">
        <f>VLOOKUP(C59,[1]Actuals!B$1:O$65536,14,0)</f>
        <v>211</v>
      </c>
      <c r="AP59" s="24">
        <f t="shared" si="12"/>
        <v>0.83515106845914611</v>
      </c>
      <c r="AQ59" s="24">
        <f>VLOOKUP(C59,'[1]Allocation '!C$1:Q$65536,15,0)</f>
        <v>210.43321582281311</v>
      </c>
      <c r="AR59" s="24">
        <f>VLOOKUP(C59,[1]Actuals!B$1:P$65536,15,0)</f>
        <v>200</v>
      </c>
      <c r="AS59" s="24">
        <f t="shared" si="13"/>
        <v>-4.9579700533579185</v>
      </c>
      <c r="AT59" s="24">
        <f>VLOOKUP(C59,'[1]Allocation '!C$1:R$65536,16,0)</f>
        <v>196.57614669197119</v>
      </c>
      <c r="AU59" s="24">
        <f>VLOOKUP(C59,[1]Actuals!B$1:Q$65536,16,0)</f>
        <v>210</v>
      </c>
      <c r="AV59" s="24">
        <f t="shared" si="14"/>
        <v>6.8288312361029124</v>
      </c>
      <c r="AW59" s="24">
        <f>VLOOKUP(C59,'[1]Allocation '!C$1:S$65536,17,0)</f>
        <v>178.63503440529257</v>
      </c>
      <c r="AX59" s="24">
        <f>VLOOKUP(C59,[1]Actuals!B$1:R$65536,17,0)</f>
        <v>200</v>
      </c>
      <c r="AY59" s="24">
        <f t="shared" si="15"/>
        <v>11.960120625741281</v>
      </c>
      <c r="AZ59" s="24">
        <f>VLOOKUP('[2]24042024'!C59,'[1]Allocation '!C$1:T$65536,18,0)</f>
        <v>154.21642028027409</v>
      </c>
      <c r="BA59" s="24">
        <f>VLOOKUP(C59,[1]Actuals!B$1:S$65536,18,0)</f>
        <v>215</v>
      </c>
      <c r="BB59" s="24">
        <f t="shared" si="16"/>
        <v>39.414466766416552</v>
      </c>
      <c r="BC59" s="24">
        <f>VLOOKUP(C59,'[1]Allocation '!C$1:U$65536,19,0)</f>
        <v>129.95306243005831</v>
      </c>
      <c r="BD59" s="24">
        <f>VLOOKUP(C59,[1]Actuals!B$1:T$65536,19,0)</f>
        <v>143</v>
      </c>
      <c r="BE59" s="24">
        <f t="shared" si="17"/>
        <v>10.039730750449722</v>
      </c>
      <c r="BF59" s="24">
        <f>VLOOKUP(C59,'[1]Allocation '!C$1:V$65536,20,0)</f>
        <v>86.574583794303337</v>
      </c>
      <c r="BG59" s="24">
        <f>VLOOKUP(C59,[1]Actuals!B$1:U$65536,20,0)</f>
        <v>105</v>
      </c>
      <c r="BH59" s="24">
        <f t="shared" si="18"/>
        <v>21.282708386417987</v>
      </c>
      <c r="BI59" s="24">
        <f>VLOOKUP(C59,'[1]Allocation '!C$1:W$65536,21,0)</f>
        <v>110.18419476423651</v>
      </c>
      <c r="BJ59" s="24">
        <f>VLOOKUP(C59,[1]Actuals!B$1:V$65536,21,0)</f>
        <v>117</v>
      </c>
      <c r="BK59" s="24">
        <f t="shared" si="19"/>
        <v>6.185828421533067</v>
      </c>
      <c r="BL59" s="24">
        <f>VLOOKUP(C59,'[1]Allocation '!C$1:X$65536,22,0)</f>
        <v>111.75835786718467</v>
      </c>
      <c r="BM59" s="24">
        <f>VLOOKUP(C59,[1]Actuals!B$1:W$65536,22,0)</f>
        <v>117</v>
      </c>
      <c r="BN59" s="24">
        <f t="shared" si="20"/>
        <v>4.6901567210253532</v>
      </c>
      <c r="BO59" s="24">
        <f>VLOOKUP(C59,'[1]Allocation '!C$1:Y$65536,23,0)</f>
        <v>120.29200014438727</v>
      </c>
      <c r="BP59" s="24">
        <f>VLOOKUP(C59,[1]Actuals!B$1:X$65536,23,0)</f>
        <v>129</v>
      </c>
      <c r="BQ59" s="24">
        <f t="shared" si="21"/>
        <v>7.2390515122871495</v>
      </c>
      <c r="BR59" s="24">
        <f>VLOOKUP(C59,'[1]Allocation '!C$1:Z$65536,24,0)</f>
        <v>131.78538314118083</v>
      </c>
      <c r="BS59" s="24">
        <f>VLOOKUP(C59,[1]Actuals!B$1:Y$65536,24,0)</f>
        <v>171</v>
      </c>
      <c r="BT59" s="24">
        <f t="shared" si="22"/>
        <v>29.756423606409221</v>
      </c>
      <c r="BU59" s="24">
        <f>VLOOKUP(C59,'[1]Allocation '!C$1:AA$65536,25,0)</f>
        <v>178.26608137384432</v>
      </c>
      <c r="BV59" s="24">
        <f>VLOOKUP(C59,[1]Actuals!B$1:Z$65536,25,0)</f>
        <v>213</v>
      </c>
      <c r="BW59" s="24">
        <f t="shared" si="23"/>
        <v>19.484311518193241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f>VLOOKUP(C60,'[1]Allocation '!C$1:D$65536,2,0)</f>
        <v>122.82303553739609</v>
      </c>
      <c r="E60" s="24">
        <f>VLOOKUP(C60,[1]Actuals!B$1:C$65536,2,0)</f>
        <v>113</v>
      </c>
      <c r="F60" s="24">
        <f t="shared" si="0"/>
        <v>-7.9977143492804021</v>
      </c>
      <c r="G60" s="24">
        <f>VLOOKUP(C60,'[1]Allocation '!C$1:E$65536,3,0)</f>
        <v>132.35571489318701</v>
      </c>
      <c r="H60" s="24">
        <f>VLOOKUP(C60,[1]Actuals!B$1:D$65536,3,0)</f>
        <v>148</v>
      </c>
      <c r="I60" s="24">
        <f t="shared" si="1"/>
        <v>11.819878816293011</v>
      </c>
      <c r="J60" s="24">
        <f>VLOOKUP(C60,'[1]Allocation '!C$1:F$65536,4,0)</f>
        <v>135.46681701426661</v>
      </c>
      <c r="K60" s="24">
        <f>VLOOKUP(C60,[1]Actuals!B$1:E$65536,4,0)</f>
        <v>142</v>
      </c>
      <c r="L60" s="24">
        <f t="shared" si="2"/>
        <v>4.8227183082373237</v>
      </c>
      <c r="M60" s="24">
        <f>VLOOKUP(C60,'[1]Allocation '!C$1:G$65536,5,0)</f>
        <v>138.6414006295569</v>
      </c>
      <c r="N60" s="24">
        <f>VLOOKUP(C60,[1]Actuals!B$1:F$65536,5,0)</f>
        <v>135</v>
      </c>
      <c r="O60" s="24">
        <f t="shared" si="3"/>
        <v>-2.6264886340022948</v>
      </c>
      <c r="P60" s="24">
        <f>VLOOKUP(C60,'[1]Allocation '!C$1:H$65536,6,0)</f>
        <v>132.2452539706901</v>
      </c>
      <c r="Q60" s="24">
        <f>VLOOKUP(C60,[1]Actuals!B$1:G$65536,6,0)</f>
        <v>149</v>
      </c>
      <c r="R60" s="24">
        <f t="shared" si="4"/>
        <v>12.669449773239727</v>
      </c>
      <c r="S60" s="24">
        <f>VLOOKUP(C60,'[1]Allocation '!C$1:I$65536,7,0)</f>
        <v>139.34597653915998</v>
      </c>
      <c r="T60" s="24">
        <f>VLOOKUP(C60,[1]Actuals!B$1:H$65536,7,0)</f>
        <v>150</v>
      </c>
      <c r="U60" s="24">
        <f t="shared" si="5"/>
        <v>7.6457345417834537</v>
      </c>
      <c r="V60" s="25">
        <f>VLOOKUP(C60,'[1]Allocation '!C$1:J$65536,8,0)</f>
        <v>152.4234642106849</v>
      </c>
      <c r="W60" s="24">
        <f>VLOOKUP(C60,[1]Actuals!B$1:I$65536,8,0)</f>
        <v>143</v>
      </c>
      <c r="X60" s="24">
        <f t="shared" si="6"/>
        <v>-6.182423591724346</v>
      </c>
      <c r="Y60" s="24">
        <f>VLOOKUP(C60,'[1]Allocation '!C$1:K$65536,9,0)</f>
        <v>164.25177230077989</v>
      </c>
      <c r="Z60" s="24">
        <f>VLOOKUP(C60,[1]Actuals!B$1:J$65536,9,0)</f>
        <v>128</v>
      </c>
      <c r="AA60" s="24">
        <f t="shared" si="7"/>
        <v>-22.070856096697206</v>
      </c>
      <c r="AB60" s="24">
        <f>VLOOKUP(C60,'[1]Allocation '!C$1:L$65536,10,0)</f>
        <v>169.23320045556616</v>
      </c>
      <c r="AC60" s="24">
        <f>VLOOKUP(C60,[1]Actuals!B$1:K$65536,10,0)</f>
        <v>150</v>
      </c>
      <c r="AD60" s="24">
        <f t="shared" si="8"/>
        <v>-11.364909724446196</v>
      </c>
      <c r="AE60" s="24">
        <f>VLOOKUP(C60,'[1]Allocation '!C$1:M$65536,11,0)</f>
        <v>164.31787459156166</v>
      </c>
      <c r="AF60" s="24">
        <f>VLOOKUP(C60,[1]Actuals!B$1:L$65536,11,0)</f>
        <v>198</v>
      </c>
      <c r="AG60" s="24">
        <f t="shared" si="9"/>
        <v>20.49815060726695</v>
      </c>
      <c r="AH60" s="24">
        <f>VLOOKUP(C60,'[1]Allocation '!C$1:N$65536,12,0)</f>
        <v>152.45227913569067</v>
      </c>
      <c r="AI60" s="24">
        <f>VLOOKUP(C60,[1]Actuals!B$1:M$65536,12,0)</f>
        <v>156</v>
      </c>
      <c r="AJ60" s="24">
        <f t="shared" si="10"/>
        <v>2.3271025427908922</v>
      </c>
      <c r="AK60" s="24">
        <f>VLOOKUP(C60,'[1]Allocation '!C$1:O$65536,13,0)</f>
        <v>156.61500599025979</v>
      </c>
      <c r="AL60" s="24">
        <f>VLOOKUP(C60,[1]Actuals!B$1:N$65536,13,0)</f>
        <v>155</v>
      </c>
      <c r="AM60" s="24">
        <f t="shared" si="11"/>
        <v>-1.0311949228927844</v>
      </c>
      <c r="AN60" s="24">
        <f>VLOOKUP(C60,'[1]Allocation '!C$1:P$65536,14,0)</f>
        <v>137.87950558783498</v>
      </c>
      <c r="AO60" s="24">
        <f>VLOOKUP(C60,[1]Actuals!B$1:O$65536,14,0)</f>
        <v>132</v>
      </c>
      <c r="AP60" s="24">
        <f t="shared" si="12"/>
        <v>-4.2642346030821052</v>
      </c>
      <c r="AQ60" s="24">
        <f>VLOOKUP(C60,'[1]Allocation '!C$1:Q$65536,15,0)</f>
        <v>148.3699632299097</v>
      </c>
      <c r="AR60" s="24">
        <f>VLOOKUP(C60,[1]Actuals!B$1:P$65536,15,0)</f>
        <v>153</v>
      </c>
      <c r="AS60" s="24">
        <f t="shared" si="13"/>
        <v>3.1206024921066615</v>
      </c>
      <c r="AT60" s="24">
        <f>VLOOKUP(C60,'[1]Allocation '!C$1:R$65536,16,0)</f>
        <v>136.98066330571748</v>
      </c>
      <c r="AU60" s="24">
        <f>VLOOKUP(C60,[1]Actuals!B$1:Q$65536,16,0)</f>
        <v>154</v>
      </c>
      <c r="AV60" s="24">
        <f t="shared" si="14"/>
        <v>12.424627157994014</v>
      </c>
      <c r="AW60" s="24">
        <f>VLOOKUP(C60,'[1]Allocation '!C$1:S$65536,17,0)</f>
        <v>115.36845972008477</v>
      </c>
      <c r="AX60" s="24">
        <f>VLOOKUP(C60,[1]Actuals!B$1:R$65536,17,0)</f>
        <v>137</v>
      </c>
      <c r="AY60" s="24">
        <f t="shared" si="15"/>
        <v>18.749960199173348</v>
      </c>
      <c r="AZ60" s="24">
        <f>VLOOKUP('[2]24042024'!C60,'[1]Allocation '!C$1:T$65536,18,0)</f>
        <v>107.11583871684061</v>
      </c>
      <c r="BA60" s="24">
        <f>VLOOKUP(C60,[1]Actuals!B$1:S$65536,18,0)</f>
        <v>134</v>
      </c>
      <c r="BB60" s="24">
        <f t="shared" si="16"/>
        <v>25.098212930234652</v>
      </c>
      <c r="BC60" s="24">
        <f>VLOOKUP(C60,'[1]Allocation '!C$1:U$65536,19,0)</f>
        <v>96.424682857708063</v>
      </c>
      <c r="BD60" s="24">
        <f>VLOOKUP(C60,[1]Actuals!B$1:T$65536,19,0)</f>
        <v>127</v>
      </c>
      <c r="BE60" s="24">
        <f t="shared" si="17"/>
        <v>31.709014990914003</v>
      </c>
      <c r="BF60" s="24">
        <f>VLOOKUP(C60,'[1]Allocation '!C$1:V$65536,20,0)</f>
        <v>50.881553633494065</v>
      </c>
      <c r="BG60" s="24">
        <f>VLOOKUP(C60,[1]Actuals!B$1:U$65536,20,0)</f>
        <v>100</v>
      </c>
      <c r="BH60" s="24">
        <f t="shared" si="18"/>
        <v>96.534879261572854</v>
      </c>
      <c r="BI60" s="24">
        <f>VLOOKUP(C60,'[1]Allocation '!C$1:W$65536,21,0)</f>
        <v>44.921248634650269</v>
      </c>
      <c r="BJ60" s="24">
        <f>VLOOKUP(C60,[1]Actuals!B$1:V$65536,21,0)</f>
        <v>92</v>
      </c>
      <c r="BK60" s="24">
        <f t="shared" si="19"/>
        <v>104.80285565578704</v>
      </c>
      <c r="BL60" s="24">
        <f>VLOOKUP(C60,'[1]Allocation '!C$1:X$65536,22,0)</f>
        <v>44.333894029957555</v>
      </c>
      <c r="BM60" s="24">
        <f>VLOOKUP(C60,[1]Actuals!B$1:W$65536,22,0)</f>
        <v>89</v>
      </c>
      <c r="BN60" s="24">
        <f t="shared" si="20"/>
        <v>100.74934076366134</v>
      </c>
      <c r="BO60" s="24">
        <f>VLOOKUP(C60,'[1]Allocation '!C$1:Y$65536,23,0)</f>
        <v>47.912915311747476</v>
      </c>
      <c r="BP60" s="24">
        <f>VLOOKUP(C60,[1]Actuals!B$1:X$65536,23,0)</f>
        <v>89</v>
      </c>
      <c r="BQ60" s="24">
        <f t="shared" si="21"/>
        <v>85.753672931228692</v>
      </c>
      <c r="BR60" s="24">
        <f>VLOOKUP(C60,'[1]Allocation '!C$1:Z$65536,24,0)</f>
        <v>140.33521784161536</v>
      </c>
      <c r="BS60" s="24">
        <f>VLOOKUP(C60,[1]Actuals!B$1:Y$65536,24,0)</f>
        <v>154</v>
      </c>
      <c r="BT60" s="24">
        <f t="shared" si="22"/>
        <v>9.7372437001572454</v>
      </c>
      <c r="BU60" s="24">
        <f>VLOOKUP(C60,'[1]Allocation '!C$1:AA$65536,25,0)</f>
        <v>127.2528316725241</v>
      </c>
      <c r="BV60" s="24">
        <f>VLOOKUP(C60,[1]Actuals!B$1:Z$65536,25,0)</f>
        <v>153</v>
      </c>
      <c r="BW60" s="24">
        <f t="shared" si="23"/>
        <v>20.233080858848286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f>VLOOKUP(C61,'[1]Allocation '!C$1:D$65536,2,0)</f>
        <v>161.80280130674936</v>
      </c>
      <c r="E61" s="24">
        <f>VLOOKUP(C61,[1]Actuals!B$1:C$65536,2,0)</f>
        <v>187</v>
      </c>
      <c r="F61" s="24">
        <f t="shared" si="0"/>
        <v>15.572782726722531</v>
      </c>
      <c r="G61" s="24">
        <f>VLOOKUP(C61,'[1]Allocation '!C$1:E$65536,3,0)</f>
        <v>173.37824640978886</v>
      </c>
      <c r="H61" s="24">
        <f>VLOOKUP(C61,[1]Actuals!B$1:D$65536,3,0)</f>
        <v>207</v>
      </c>
      <c r="I61" s="24">
        <f t="shared" si="1"/>
        <v>19.392140759541604</v>
      </c>
      <c r="J61" s="24">
        <f>VLOOKUP(C61,'[1]Allocation '!C$1:F$65536,4,0)</f>
        <v>182.8802029692599</v>
      </c>
      <c r="K61" s="24">
        <f>VLOOKUP(C61,[1]Actuals!B$1:E$65536,4,0)</f>
        <v>201</v>
      </c>
      <c r="L61" s="24">
        <f t="shared" si="2"/>
        <v>9.908014501594705</v>
      </c>
      <c r="M61" s="24">
        <f>VLOOKUP(C61,'[1]Allocation '!C$1:G$65536,5,0)</f>
        <v>173.94759582093477</v>
      </c>
      <c r="N61" s="24">
        <f>VLOOKUP(C61,[1]Actuals!B$1:F$65536,5,0)</f>
        <v>187</v>
      </c>
      <c r="O61" s="24">
        <f t="shared" si="3"/>
        <v>7.5036416096843608</v>
      </c>
      <c r="P61" s="24">
        <f>VLOOKUP(C61,'[1]Allocation '!C$1:H$65536,6,0)</f>
        <v>166.59467058645379</v>
      </c>
      <c r="Q61" s="24">
        <f>VLOOKUP(C61,[1]Actuals!B$1:G$65536,6,0)</f>
        <v>192</v>
      </c>
      <c r="R61" s="24">
        <f t="shared" si="4"/>
        <v>15.249785196677223</v>
      </c>
      <c r="S61" s="24">
        <f>VLOOKUP(C61,'[1]Allocation '!C$1:I$65536,7,0)</f>
        <v>172.56753385975441</v>
      </c>
      <c r="T61" s="24">
        <f>VLOOKUP(C61,[1]Actuals!B$1:H$65536,7,0)</f>
        <v>186</v>
      </c>
      <c r="U61" s="24">
        <f t="shared" si="5"/>
        <v>7.7838894952060658</v>
      </c>
      <c r="V61" s="25">
        <f>VLOOKUP(C61,'[1]Allocation '!C$1:J$65536,8,0)</f>
        <v>218.83654504534044</v>
      </c>
      <c r="W61" s="24">
        <f>VLOOKUP(C61,[1]Actuals!B$1:I$65536,8,0)</f>
        <v>177</v>
      </c>
      <c r="X61" s="24">
        <f t="shared" si="6"/>
        <v>-19.11771410788467</v>
      </c>
      <c r="Y61" s="24">
        <f>VLOOKUP(C61,'[1]Allocation '!C$1:K$65536,9,0)</f>
        <v>204.40220552985943</v>
      </c>
      <c r="Z61" s="24">
        <f>VLOOKUP(C61,[1]Actuals!B$1:J$65536,9,0)</f>
        <v>175</v>
      </c>
      <c r="AA61" s="24">
        <f t="shared" si="7"/>
        <v>-14.384485457797227</v>
      </c>
      <c r="AB61" s="24">
        <f>VLOOKUP(C61,'[1]Allocation '!C$1:L$65536,10,0)</f>
        <v>204.04002891805848</v>
      </c>
      <c r="AC61" s="24">
        <f>VLOOKUP(C61,[1]Actuals!B$1:K$65536,10,0)</f>
        <v>163</v>
      </c>
      <c r="AD61" s="24">
        <f t="shared" si="8"/>
        <v>-20.113714517527328</v>
      </c>
      <c r="AE61" s="24">
        <f>VLOOKUP(C61,'[1]Allocation '!C$1:M$65536,11,0)</f>
        <v>176.44265168146762</v>
      </c>
      <c r="AF61" s="24">
        <f>VLOOKUP(C61,[1]Actuals!B$1:L$65536,11,0)</f>
        <v>150</v>
      </c>
      <c r="AG61" s="24">
        <f t="shared" si="9"/>
        <v>-14.986541762705205</v>
      </c>
      <c r="AH61" s="24">
        <f>VLOOKUP(C61,'[1]Allocation '!C$1:N$65536,12,0)</f>
        <v>146.61237328170253</v>
      </c>
      <c r="AI61" s="24">
        <f>VLOOKUP(C61,[1]Actuals!B$1:M$65536,12,0)</f>
        <v>199</v>
      </c>
      <c r="AJ61" s="24">
        <f t="shared" si="10"/>
        <v>35.732063771752294</v>
      </c>
      <c r="AK61" s="24">
        <f>VLOOKUP(C61,'[1]Allocation '!C$1:O$65536,13,0)</f>
        <v>160.26090187869701</v>
      </c>
      <c r="AL61" s="24">
        <f>VLOOKUP(C61,[1]Actuals!B$1:N$65536,13,0)</f>
        <v>181</v>
      </c>
      <c r="AM61" s="24">
        <f t="shared" si="11"/>
        <v>12.940834525566695</v>
      </c>
      <c r="AN61" s="24">
        <f>VLOOKUP(C61,'[1]Allocation '!C$1:P$65536,14,0)</f>
        <v>155.23610217359777</v>
      </c>
      <c r="AO61" s="52">
        <f>VLOOKUP(C61,[1]Actuals!B$1:O$65536,14,0)</f>
        <v>164</v>
      </c>
      <c r="AP61" s="24">
        <f t="shared" si="12"/>
        <v>5.6455281366197392</v>
      </c>
      <c r="AQ61" s="24">
        <f>VLOOKUP(C61,'[1]Allocation '!C$1:Q$65536,15,0)</f>
        <v>176.49237456106906</v>
      </c>
      <c r="AR61" s="52">
        <f>VLOOKUP(C61,[1]Actuals!B$1:P$65536,15,0)</f>
        <v>155</v>
      </c>
      <c r="AS61" s="24">
        <f t="shared" si="13"/>
        <v>-12.17750886661246</v>
      </c>
      <c r="AT61" s="24">
        <f>VLOOKUP(C61,'[1]Allocation '!C$1:R$65536,16,0)</f>
        <v>170.7810867188166</v>
      </c>
      <c r="AU61" s="52">
        <f>VLOOKUP(C61,[1]Actuals!B$1:Q$65536,16,0)</f>
        <v>171</v>
      </c>
      <c r="AV61" s="24">
        <f t="shared" si="14"/>
        <v>0.12818356258842359</v>
      </c>
      <c r="AW61" s="24">
        <f>VLOOKUP(C61,'[1]Allocation '!C$1:S$65536,17,0)</f>
        <v>140.35609846130131</v>
      </c>
      <c r="AX61" s="52">
        <f>VLOOKUP(C61,[1]Actuals!B$1:R$65536,17,0)</f>
        <v>161</v>
      </c>
      <c r="AY61" s="24">
        <f t="shared" si="15"/>
        <v>14.708232677464014</v>
      </c>
      <c r="AZ61" s="24">
        <f>VLOOKUP('[2]24042024'!C61,'[1]Allocation '!C$1:T$65536,18,0)</f>
        <v>145.85986548676169</v>
      </c>
      <c r="BA61" s="52">
        <f>VLOOKUP(C61,[1]Actuals!B$1:S$65536,18,0)</f>
        <v>182</v>
      </c>
      <c r="BB61" s="24">
        <f t="shared" si="16"/>
        <v>24.777298671318469</v>
      </c>
      <c r="BC61" s="24">
        <f>VLOOKUP(C61,'[1]Allocation '!C$1:U$65536,19,0)</f>
        <v>136.560845265485</v>
      </c>
      <c r="BD61" s="52">
        <f>VLOOKUP(C61,[1]Actuals!B$1:T$65536,19,0)</f>
        <v>156</v>
      </c>
      <c r="BE61" s="24">
        <f t="shared" si="17"/>
        <v>14.234793799587106</v>
      </c>
      <c r="BF61" s="24">
        <f>VLOOKUP(C61,'[1]Allocation '!C$1:V$65536,20,0)</f>
        <v>69.487494887532947</v>
      </c>
      <c r="BG61" s="52">
        <f>VLOOKUP(C61,[1]Actuals!B$1:U$65536,20,0)</f>
        <v>152</v>
      </c>
      <c r="BH61" s="24">
        <f t="shared" si="18"/>
        <v>118.74439457921943</v>
      </c>
      <c r="BI61" s="24">
        <f>VLOOKUP(C61,'[1]Allocation '!C$1:W$65536,21,0)</f>
        <v>62.72023394271924</v>
      </c>
      <c r="BJ61" s="24">
        <f>VLOOKUP(C61,[1]Actuals!B$1:V$65536,21,0)</f>
        <v>97</v>
      </c>
      <c r="BK61" s="24">
        <f t="shared" si="19"/>
        <v>54.655035388719341</v>
      </c>
      <c r="BL61" s="24">
        <f>VLOOKUP(C61,'[1]Allocation '!C$1:X$65536,22,0)</f>
        <v>69.733520817954073</v>
      </c>
      <c r="BM61" s="24">
        <f>VLOOKUP(C61,[1]Actuals!B$1:W$65536,22,0)</f>
        <v>96</v>
      </c>
      <c r="BN61" s="24">
        <f t="shared" si="20"/>
        <v>37.666933884805623</v>
      </c>
      <c r="BO61" s="24">
        <f>VLOOKUP(C61,'[1]Allocation '!C$1:Y$65536,23,0)</f>
        <v>71.35966110260263</v>
      </c>
      <c r="BP61" s="24">
        <f>VLOOKUP(C61,[1]Actuals!B$1:X$65536,23,0)</f>
        <v>88</v>
      </c>
      <c r="BQ61" s="24">
        <f t="shared" si="21"/>
        <v>23.318971307152779</v>
      </c>
      <c r="BR61" s="24">
        <f>VLOOKUP(C61,'[1]Allocation '!C$1:Z$65536,24,0)</f>
        <v>184.85332266111939</v>
      </c>
      <c r="BS61" s="24">
        <f>VLOOKUP(C61,[1]Actuals!B$1:Y$65536,24,0)</f>
        <v>227</v>
      </c>
      <c r="BT61" s="24">
        <f t="shared" si="22"/>
        <v>22.800064793071424</v>
      </c>
      <c r="BU61" s="24">
        <f>VLOOKUP(C61,'[1]Allocation '!C$1:AA$65536,25,0)</f>
        <v>177.00476476035013</v>
      </c>
      <c r="BV61" s="24">
        <f>VLOOKUP(C61,[1]Actuals!B$1:Z$65536,25,0)</f>
        <v>221</v>
      </c>
      <c r="BW61" s="24">
        <f t="shared" si="23"/>
        <v>24.855396011071111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f>VLOOKUP(C62,'[1]Allocation '!C$1:D$65536,2,0)</f>
        <v>57.734181375362837</v>
      </c>
      <c r="E62" s="24">
        <f>VLOOKUP(C62,[1]Actuals!B$1:C$65536,2,0)</f>
        <v>80</v>
      </c>
      <c r="F62" s="24">
        <f t="shared" si="0"/>
        <v>38.566093939869653</v>
      </c>
      <c r="G62" s="24">
        <f>VLOOKUP(C62,'[1]Allocation '!C$1:E$65536,3,0)</f>
        <v>59.985777217672478</v>
      </c>
      <c r="H62" s="24">
        <f>VLOOKUP(C62,[1]Actuals!B$1:D$65536,3,0)</f>
        <v>86</v>
      </c>
      <c r="I62" s="24">
        <f t="shared" si="1"/>
        <v>43.367318035955101</v>
      </c>
      <c r="J62" s="24">
        <f>VLOOKUP(C62,'[1]Allocation '!C$1:F$65536,4,0)</f>
        <v>69.426743719811626</v>
      </c>
      <c r="K62" s="24">
        <f>VLOOKUP(C62,[1]Actuals!B$1:E$65536,4,0)</f>
        <v>89</v>
      </c>
      <c r="L62" s="24">
        <f t="shared" si="2"/>
        <v>28.192675086679813</v>
      </c>
      <c r="M62" s="24">
        <f>VLOOKUP(C62,'[1]Allocation '!C$1:G$65536,5,0)</f>
        <v>71.473517094740515</v>
      </c>
      <c r="N62" s="24">
        <f>VLOOKUP(C62,[1]Actuals!B$1:F$65536,5,0)</f>
        <v>87</v>
      </c>
      <c r="O62" s="24">
        <f t="shared" si="3"/>
        <v>21.723406845473431</v>
      </c>
      <c r="P62" s="24">
        <f>VLOOKUP(C62,'[1]Allocation '!C$1:H$65536,6,0)</f>
        <v>75.568716554680066</v>
      </c>
      <c r="Q62" s="24">
        <f>VLOOKUP(C62,[1]Actuals!B$1:G$65536,6,0)</f>
        <v>84</v>
      </c>
      <c r="R62" s="24">
        <f t="shared" si="4"/>
        <v>11.157108165545223</v>
      </c>
      <c r="S62" s="24">
        <f>VLOOKUP(C62,'[1]Allocation '!C$1:I$65536,7,0)</f>
        <v>75.209914489679065</v>
      </c>
      <c r="T62" s="24">
        <f>VLOOKUP(C62,[1]Actuals!B$1:H$65536,7,0)</f>
        <v>75</v>
      </c>
      <c r="U62" s="24">
        <f t="shared" si="5"/>
        <v>-0.27910481098588535</v>
      </c>
      <c r="V62" s="25">
        <f>VLOOKUP(C62,'[1]Allocation '!C$1:J$65536,8,0)</f>
        <v>102.34146882717414</v>
      </c>
      <c r="W62" s="24">
        <f>VLOOKUP(C62,[1]Actuals!B$1:I$65536,8,0)</f>
        <v>90</v>
      </c>
      <c r="X62" s="24">
        <f t="shared" si="6"/>
        <v>-12.059108559420228</v>
      </c>
      <c r="Y62" s="24">
        <f>VLOOKUP(C62,'[1]Allocation '!C$1:K$65536,9,0)</f>
        <v>143.56821578882983</v>
      </c>
      <c r="Z62" s="24">
        <f>VLOOKUP(C62,[1]Actuals!B$1:J$65536,9,0)</f>
        <v>60</v>
      </c>
      <c r="AA62" s="24">
        <f t="shared" si="7"/>
        <v>-58.208020020077292</v>
      </c>
      <c r="AB62" s="24">
        <f>VLOOKUP(C62,'[1]Allocation '!C$1:L$65536,10,0)</f>
        <v>173.43402458034973</v>
      </c>
      <c r="AC62" s="24">
        <f>VLOOKUP(C62,[1]Actuals!B$1:K$65536,10,0)</f>
        <v>108</v>
      </c>
      <c r="AD62" s="24">
        <f t="shared" si="8"/>
        <v>-37.728481904676663</v>
      </c>
      <c r="AE62" s="24">
        <f>VLOOKUP(C62,'[1]Allocation '!C$1:M$65536,11,0)</f>
        <v>172.64234841448217</v>
      </c>
      <c r="AF62" s="24">
        <f>VLOOKUP(C62,[1]Actuals!B$1:L$65536,11,0)</f>
        <v>162</v>
      </c>
      <c r="AG62" s="24">
        <f t="shared" si="9"/>
        <v>-6.1643904361934831</v>
      </c>
      <c r="AH62" s="24">
        <f>VLOOKUP(C62,'[1]Allocation '!C$1:N$65536,12,0)</f>
        <v>185.34016999762395</v>
      </c>
      <c r="AI62" s="24">
        <f>VLOOKUP(C62,[1]Actuals!B$1:M$65536,12,0)</f>
        <v>181</v>
      </c>
      <c r="AJ62" s="24">
        <f t="shared" si="10"/>
        <v>-2.3417319611175422</v>
      </c>
      <c r="AK62" s="24">
        <f>VLOOKUP(C62,'[1]Allocation '!C$1:O$65536,13,0)</f>
        <v>195.9272747003655</v>
      </c>
      <c r="AL62" s="24">
        <f>VLOOKUP(C62,[1]Actuals!B$1:N$65536,13,0)</f>
        <v>171</v>
      </c>
      <c r="AM62" s="24">
        <f t="shared" si="11"/>
        <v>-12.722718028149554</v>
      </c>
      <c r="AN62" s="24">
        <f>VLOOKUP(C62,'[1]Allocation '!C$1:P$65536,14,0)</f>
        <v>197.57322094821532</v>
      </c>
      <c r="AO62" s="24">
        <f>VLOOKUP(C62,[1]Actuals!B$1:O$65536,14,0)</f>
        <v>184</v>
      </c>
      <c r="AP62" s="24">
        <f t="shared" si="12"/>
        <v>-6.8699699701575012</v>
      </c>
      <c r="AQ62" s="24">
        <f>VLOOKUP(C62,'[1]Allocation '!C$1:Q$65536,15,0)</f>
        <v>188.12923442223845</v>
      </c>
      <c r="AR62" s="24">
        <f>VLOOKUP(C62,[1]Actuals!B$1:P$65536,15,0)</f>
        <v>193</v>
      </c>
      <c r="AS62" s="24">
        <f t="shared" si="13"/>
        <v>2.5890529947246628</v>
      </c>
      <c r="AT62" s="24">
        <f>VLOOKUP(C62,'[1]Allocation '!C$1:R$65536,16,0)</f>
        <v>175.22851085211911</v>
      </c>
      <c r="AU62" s="24">
        <f>VLOOKUP(C62,[1]Actuals!B$1:Q$65536,16,0)</f>
        <v>177</v>
      </c>
      <c r="AV62" s="24">
        <f t="shared" si="14"/>
        <v>1.0109594262179749</v>
      </c>
      <c r="AW62" s="24">
        <f>VLOOKUP(C62,'[1]Allocation '!C$1:S$65536,17,0)</f>
        <v>141.95105412563427</v>
      </c>
      <c r="AX62" s="24">
        <f>VLOOKUP(C62,[1]Actuals!B$1:R$65536,17,0)</f>
        <v>144</v>
      </c>
      <c r="AY62" s="24">
        <f t="shared" si="15"/>
        <v>1.4434171602222139</v>
      </c>
      <c r="AZ62" s="24">
        <f>VLOOKUP('[2]24042024'!C62,'[1]Allocation '!C$1:T$65536,18,0)</f>
        <v>119.27082750740409</v>
      </c>
      <c r="BA62" s="24">
        <f>VLOOKUP(C62,[1]Actuals!B$1:S$65536,18,0)</f>
        <v>170</v>
      </c>
      <c r="BB62" s="24">
        <f t="shared" si="16"/>
        <v>42.532758053889367</v>
      </c>
      <c r="BC62" s="24">
        <f>VLOOKUP(C62,'[1]Allocation '!C$1:U$65536,19,0)</f>
        <v>112.3323082022538</v>
      </c>
      <c r="BD62" s="24">
        <f>VLOOKUP(C62,[1]Actuals!B$1:T$65536,19,0)</f>
        <v>94</v>
      </c>
      <c r="BE62" s="24">
        <f t="shared" si="17"/>
        <v>-16.319711128205931</v>
      </c>
      <c r="BF62" s="24">
        <f>VLOOKUP(C62,'[1]Allocation '!C$1:V$65536,20,0)</f>
        <v>51.261266720311184</v>
      </c>
      <c r="BG62" s="24">
        <f>VLOOKUP(C62,[1]Actuals!B$1:U$65536,20,0)</f>
        <v>41</v>
      </c>
      <c r="BH62" s="24">
        <f t="shared" si="18"/>
        <v>-20.017583210142124</v>
      </c>
      <c r="BI62" s="24">
        <f>VLOOKUP(C62,'[1]Allocation '!C$1:W$65536,21,0)</f>
        <v>33.479043793748787</v>
      </c>
      <c r="BJ62" s="24">
        <f>VLOOKUP(C62,[1]Actuals!B$1:V$65536,21,0)</f>
        <v>32</v>
      </c>
      <c r="BK62" s="24">
        <f t="shared" si="19"/>
        <v>-4.4178197049491423</v>
      </c>
      <c r="BL62" s="24">
        <f>VLOOKUP(C62,'[1]Allocation '!C$1:X$65536,22,0)</f>
        <v>40.639402860794426</v>
      </c>
      <c r="BM62" s="24">
        <f>VLOOKUP(C62,[1]Actuals!B$1:W$65536,22,0)</f>
        <v>33</v>
      </c>
      <c r="BN62" s="24">
        <f t="shared" si="20"/>
        <v>-18.798019466384183</v>
      </c>
      <c r="BO62" s="24">
        <f>VLOOKUP(C62,'[1]Allocation '!C$1:Y$65536,23,0)</f>
        <v>44.854644121635936</v>
      </c>
      <c r="BP62" s="24">
        <f>VLOOKUP(C62,[1]Actuals!B$1:X$65536,23,0)</f>
        <v>34</v>
      </c>
      <c r="BQ62" s="24">
        <f t="shared" si="21"/>
        <v>-24.199599248186043</v>
      </c>
      <c r="BR62" s="24">
        <f>VLOOKUP(C62,'[1]Allocation '!C$1:Z$65536,24,0)</f>
        <v>61.470363277262194</v>
      </c>
      <c r="BS62" s="24">
        <f>VLOOKUP(C62,[1]Actuals!B$1:Y$65536,24,0)</f>
        <v>43</v>
      </c>
      <c r="BT62" s="24">
        <f t="shared" si="22"/>
        <v>-30.047590891811694</v>
      </c>
      <c r="BU62" s="24">
        <f>VLOOKUP(C62,'[1]Allocation '!C$1:AA$65536,25,0)</f>
        <v>69.792852613344706</v>
      </c>
      <c r="BV62" s="24">
        <f>VLOOKUP(C62,[1]Actuals!B$1:Z$65536,25,0)</f>
        <v>63</v>
      </c>
      <c r="BW62" s="24">
        <f t="shared" si="23"/>
        <v>-9.7328771629057655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f>VLOOKUP(C63,'[1]Allocation '!C$1:D$65536,2,0)</f>
        <v>112.52649363605751</v>
      </c>
      <c r="E63" s="24">
        <f>VLOOKUP(C63,[1]Actuals!B$1:C$65536,2,0)</f>
        <v>162</v>
      </c>
      <c r="F63" s="24">
        <f t="shared" si="0"/>
        <v>43.966096130173391</v>
      </c>
      <c r="G63" s="24">
        <f>VLOOKUP(C63,'[1]Allocation '!C$1:E$65536,3,0)</f>
        <v>120.35855944965252</v>
      </c>
      <c r="H63" s="24">
        <f>VLOOKUP(C63,[1]Actuals!B$1:D$65536,3,0)</f>
        <v>162</v>
      </c>
      <c r="I63" s="24">
        <f t="shared" si="1"/>
        <v>34.597822324191753</v>
      </c>
      <c r="J63" s="24">
        <f>VLOOKUP(C63,'[1]Allocation '!C$1:F$65536,4,0)</f>
        <v>130.38681137623161</v>
      </c>
      <c r="K63" s="24">
        <f>VLOOKUP(C63,[1]Actuals!B$1:E$65536,4,0)</f>
        <v>162</v>
      </c>
      <c r="L63" s="24">
        <f t="shared" si="2"/>
        <v>24.24569501323905</v>
      </c>
      <c r="M63" s="24">
        <f>VLOOKUP(C63,'[1]Allocation '!C$1:G$65536,5,0)</f>
        <v>116.25210611795144</v>
      </c>
      <c r="N63" s="24">
        <f>VLOOKUP(C63,[1]Actuals!B$1:F$65536,5,0)</f>
        <v>160</v>
      </c>
      <c r="O63" s="24">
        <f t="shared" si="3"/>
        <v>37.631915104971235</v>
      </c>
      <c r="P63" s="24">
        <f>VLOOKUP(C63,'[1]Allocation '!C$1:H$65536,6,0)</f>
        <v>123.65789981674919</v>
      </c>
      <c r="Q63" s="24">
        <f>VLOOKUP(C63,[1]Actuals!B$1:G$65536,6,0)</f>
        <v>158</v>
      </c>
      <c r="R63" s="24">
        <f t="shared" si="4"/>
        <v>27.771861105633338</v>
      </c>
      <c r="S63" s="24">
        <f>VLOOKUP(C63,'[1]Allocation '!C$1:I$65536,7,0)</f>
        <v>125.5036609889123</v>
      </c>
      <c r="T63" s="24">
        <f>VLOOKUP(C63,[1]Actuals!B$1:H$65536,7,0)</f>
        <v>154</v>
      </c>
      <c r="U63" s="24">
        <f t="shared" si="5"/>
        <v>22.705583874246685</v>
      </c>
      <c r="V63" s="25">
        <f>VLOOKUP(C63,'[1]Allocation '!C$1:J$65536,8,0)</f>
        <v>112.14012009786103</v>
      </c>
      <c r="W63" s="24">
        <f>VLOOKUP(C63,[1]Actuals!B$1:I$65536,8,0)</f>
        <v>135</v>
      </c>
      <c r="X63" s="24">
        <f t="shared" si="6"/>
        <v>20.385103816715997</v>
      </c>
      <c r="Y63" s="24">
        <f>VLOOKUP(C63,'[1]Allocation '!C$1:K$65536,9,0)</f>
        <v>172.16019096711375</v>
      </c>
      <c r="Z63" s="24">
        <f>VLOOKUP(C63,[1]Actuals!B$1:J$65536,9,0)</f>
        <v>141</v>
      </c>
      <c r="AA63" s="24">
        <f t="shared" si="7"/>
        <v>-18.099533226624967</v>
      </c>
      <c r="AB63" s="24">
        <f>VLOOKUP(C63,'[1]Allocation '!C$1:L$65536,10,0)</f>
        <v>165.63249406289452</v>
      </c>
      <c r="AC63" s="24">
        <f>VLOOKUP(C63,[1]Actuals!B$1:K$65536,10,0)</f>
        <v>152</v>
      </c>
      <c r="AD63" s="24">
        <f t="shared" si="8"/>
        <v>-8.2305674016584849</v>
      </c>
      <c r="AE63" s="24">
        <f>VLOOKUP(C63,'[1]Allocation '!C$1:M$65536,11,0)</f>
        <v>162.32723954695021</v>
      </c>
      <c r="AF63" s="24">
        <f>VLOOKUP(C63,[1]Actuals!B$1:L$65536,11,0)</f>
        <v>152</v>
      </c>
      <c r="AG63" s="24">
        <f t="shared" si="9"/>
        <v>-6.3619880284868913</v>
      </c>
      <c r="AH63" s="24">
        <f>VLOOKUP(C63,'[1]Allocation '!C$1:N$65536,12,0)</f>
        <v>144.76819248570627</v>
      </c>
      <c r="AI63" s="24">
        <f>VLOOKUP(C63,[1]Actuals!B$1:M$65536,12,0)</f>
        <v>139</v>
      </c>
      <c r="AJ63" s="24">
        <f t="shared" si="10"/>
        <v>-3.9844335876997219</v>
      </c>
      <c r="AK63" s="24">
        <f>VLOOKUP(C63,'[1]Allocation '!C$1:O$65536,13,0)</f>
        <v>132.20335525898449</v>
      </c>
      <c r="AL63" s="24">
        <f>VLOOKUP(C63,[1]Actuals!B$1:N$65536,13,0)</f>
        <v>141</v>
      </c>
      <c r="AM63" s="24">
        <f t="shared" si="11"/>
        <v>6.6538740441065292</v>
      </c>
      <c r="AN63" s="24">
        <f>VLOOKUP(C63,'[1]Allocation '!C$1:P$65536,14,0)</f>
        <v>146.96333183832766</v>
      </c>
      <c r="AO63" s="24">
        <f>VLOOKUP(C63,[1]Actuals!B$1:O$65536,14,0)</f>
        <v>151</v>
      </c>
      <c r="AP63" s="24">
        <f t="shared" si="12"/>
        <v>2.7467179133588382</v>
      </c>
      <c r="AQ63" s="24">
        <f>VLOOKUP(C63,'[1]Allocation '!C$1:Q$65536,15,0)</f>
        <v>152.24891651696618</v>
      </c>
      <c r="AR63" s="24">
        <f>VLOOKUP(C63,[1]Actuals!B$1:P$65536,15,0)</f>
        <v>120</v>
      </c>
      <c r="AS63" s="24">
        <f t="shared" si="13"/>
        <v>-21.181705101574533</v>
      </c>
      <c r="AT63" s="24">
        <f>VLOOKUP(C63,'[1]Allocation '!C$1:R$65536,16,0)</f>
        <v>135.64643606572673</v>
      </c>
      <c r="AU63" s="24">
        <f>VLOOKUP(C63,[1]Actuals!B$1:Q$65536,16,0)</f>
        <v>145</v>
      </c>
      <c r="AV63" s="24">
        <f t="shared" si="14"/>
        <v>6.8955471338303722</v>
      </c>
      <c r="AW63" s="24">
        <f>VLOOKUP(C63,'[1]Allocation '!C$1:S$65536,17,0)</f>
        <v>118.42545807672298</v>
      </c>
      <c r="AX63" s="24">
        <f>VLOOKUP(C63,[1]Actuals!B$1:R$65536,17,0)</f>
        <v>133</v>
      </c>
      <c r="AY63" s="24">
        <f t="shared" si="15"/>
        <v>12.306933120608896</v>
      </c>
      <c r="AZ63" s="24">
        <f>VLOOKUP('[2]24042024'!C63,'[1]Allocation '!C$1:T$65536,18,0)</f>
        <v>118.13129730828877</v>
      </c>
      <c r="BA63" s="24">
        <f>VLOOKUP(C63,[1]Actuals!B$1:S$65536,18,0)</f>
        <v>140</v>
      </c>
      <c r="BB63" s="24">
        <f t="shared" si="16"/>
        <v>18.512200568355901</v>
      </c>
      <c r="BC63" s="24">
        <f>VLOOKUP(C63,'[1]Allocation '!C$1:U$65536,19,0)</f>
        <v>87.736672092609993</v>
      </c>
      <c r="BD63" s="24">
        <f>VLOOKUP(C63,[1]Actuals!B$1:T$65536,19,0)</f>
        <v>125</v>
      </c>
      <c r="BE63" s="24">
        <f t="shared" si="17"/>
        <v>42.471781774509168</v>
      </c>
      <c r="BF63" s="24">
        <f>VLOOKUP(C63,'[1]Allocation '!C$1:V$65536,20,0)</f>
        <v>42.907578810334549</v>
      </c>
      <c r="BG63" s="24">
        <f>VLOOKUP(C63,[1]Actuals!B$1:U$65536,20,0)</f>
        <v>62</v>
      </c>
      <c r="BH63" s="24">
        <f t="shared" si="18"/>
        <v>44.496617425234277</v>
      </c>
      <c r="BI63" s="24">
        <f>VLOOKUP(C63,'[1]Allocation '!C$1:W$65536,21,0)</f>
        <v>41.107180354349772</v>
      </c>
      <c r="BJ63" s="24">
        <f>VLOOKUP(C63,[1]Actuals!B$1:V$65536,21,0)</f>
        <v>74</v>
      </c>
      <c r="BK63" s="24">
        <f t="shared" si="19"/>
        <v>80.017211986104172</v>
      </c>
      <c r="BL63" s="24">
        <f>VLOOKUP(C63,'[1]Allocation '!C$1:X$65536,22,0)</f>
        <v>71.118955006390237</v>
      </c>
      <c r="BM63" s="24">
        <f>VLOOKUP(C63,[1]Actuals!B$1:W$65536,22,0)</f>
        <v>98</v>
      </c>
      <c r="BN63" s="24">
        <f t="shared" si="20"/>
        <v>37.797300299469285</v>
      </c>
      <c r="BO63" s="24">
        <f>VLOOKUP(C63,'[1]Allocation '!C$1:Y$65536,23,0)</f>
        <v>84.612169593085966</v>
      </c>
      <c r="BP63" s="24">
        <f>VLOOKUP(C63,[1]Actuals!B$1:X$65536,23,0)</f>
        <v>88</v>
      </c>
      <c r="BQ63" s="24">
        <f t="shared" si="21"/>
        <v>4.0039517048276574</v>
      </c>
      <c r="BR63" s="24">
        <f>VLOOKUP(C63,'[1]Allocation '!C$1:Z$65536,24,0)</f>
        <v>122.05626089585874</v>
      </c>
      <c r="BS63" s="24">
        <f>VLOOKUP(C63,[1]Actuals!B$1:Y$65536,24,0)</f>
        <v>148</v>
      </c>
      <c r="BT63" s="24">
        <f t="shared" si="22"/>
        <v>21.255557817125879</v>
      </c>
      <c r="BU63" s="24">
        <f>VLOOKUP(C63,'[1]Allocation '!C$1:AA$65536,25,0)</f>
        <v>127.39297796291233</v>
      </c>
      <c r="BV63" s="24">
        <f>VLOOKUP(C63,[1]Actuals!B$1:Z$65536,25,0)</f>
        <v>156</v>
      </c>
      <c r="BW63" s="24">
        <f t="shared" si="23"/>
        <v>22.455729110450644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f>VLOOKUP(C64,'[1]Allocation '!C$1:D$65536,2,0)</f>
        <v>33.096027540016912</v>
      </c>
      <c r="E64" s="24">
        <f>VLOOKUP(C64,[1]Actuals!B$1:C$65536,2,0)</f>
        <v>38</v>
      </c>
      <c r="F64" s="24">
        <f>(E64-D64)/D64*100</f>
        <v>14.817405061841999</v>
      </c>
      <c r="G64" s="24">
        <f>VLOOKUP(C64,'[1]Allocation '!C$1:E$65536,3,0)</f>
        <v>38.313496416448871</v>
      </c>
      <c r="H64" s="24">
        <f>VLOOKUP(C64,[1]Actuals!B$1:D$65536,3,0)</f>
        <v>42</v>
      </c>
      <c r="I64" s="24">
        <f>(H64-G64)/G64*100</f>
        <v>9.6219450803462259</v>
      </c>
      <c r="J64" s="24">
        <f>VLOOKUP(C64,'[1]Allocation '!C$1:F$65536,4,0)</f>
        <v>38.523376088432066</v>
      </c>
      <c r="K64" s="24">
        <f>VLOOKUP(C64,[1]Actuals!B$1:E$65536,4,0)</f>
        <v>50</v>
      </c>
      <c r="L64" s="24">
        <f>(K64-J64)/J64*100</f>
        <v>29.791324325320943</v>
      </c>
      <c r="M64" s="24">
        <f>VLOOKUP(C64,'[1]Allocation '!C$1:G$65536,5,0)</f>
        <v>42.195208887256449</v>
      </c>
      <c r="N64" s="24">
        <f>VLOOKUP(C64,[1]Actuals!B$1:F$65536,5,0)</f>
        <v>52</v>
      </c>
      <c r="O64" s="24">
        <f>(N64-M64)/M64*100</f>
        <v>23.236740310828839</v>
      </c>
      <c r="P64" s="24">
        <f>VLOOKUP(C64,'[1]Allocation '!C$1:H$65536,6,0)</f>
        <v>40.360564523522307</v>
      </c>
      <c r="Q64" s="24">
        <f>VLOOKUP(C64,[1]Actuals!B$1:G$65536,6,0)</f>
        <v>48</v>
      </c>
      <c r="R64" s="24">
        <f>(Q64-P64)/P64*100</f>
        <v>18.92796983061374</v>
      </c>
      <c r="S64" s="24">
        <f>VLOOKUP(C64,'[1]Allocation '!C$1:I$65536,7,0)</f>
        <v>44.29540976079258</v>
      </c>
      <c r="T64" s="24">
        <f>VLOOKUP(C64,[1]Actuals!B$1:H$65536,7,0)</f>
        <v>43</v>
      </c>
      <c r="U64" s="24">
        <f>(T64-S64)/S64*100</f>
        <v>-2.9244785583611259</v>
      </c>
      <c r="V64" s="25">
        <f>VLOOKUP(C64,'[1]Allocation '!C$1:J$65536,8,0)</f>
        <v>39.194605082747543</v>
      </c>
      <c r="W64" s="24">
        <f>VLOOKUP(C64,[1]Actuals!B$1:I$65536,8,0)</f>
        <v>49</v>
      </c>
      <c r="X64" s="24">
        <f>(W64-V64)/V64*100</f>
        <v>25.017205547935319</v>
      </c>
      <c r="Y64" s="24">
        <f>VLOOKUP(C64,'[1]Allocation '!C$1:K$65536,9,0)</f>
        <v>45.625492305772191</v>
      </c>
      <c r="Z64" s="24">
        <f>VLOOKUP(C64,[1]Actuals!B$1:J$65536,9,0)</f>
        <v>26</v>
      </c>
      <c r="AA64" s="24">
        <f>(Z64-Y64)/Y64*100</f>
        <v>-43.014313520709827</v>
      </c>
      <c r="AB64" s="24">
        <f>VLOOKUP(C64,'[1]Allocation '!C$1:L$65536,10,0)</f>
        <v>32.106298667988611</v>
      </c>
      <c r="AC64" s="24">
        <f>VLOOKUP(C64,[1]Actuals!B$1:K$65536,10,0)</f>
        <v>28</v>
      </c>
      <c r="AD64" s="24">
        <f>(AC64-AB64)/AB64*100</f>
        <v>-12.789698091492468</v>
      </c>
      <c r="AE64" s="24">
        <f>VLOOKUP(C64,'[1]Allocation '!C$1:M$65536,11,0)</f>
        <v>41.260435470127817</v>
      </c>
      <c r="AF64" s="24">
        <f>VLOOKUP(C64,[1]Actuals!B$1:L$65536,11,0)</f>
        <v>23</v>
      </c>
      <c r="AG64" s="24">
        <f>(AF64-AE64)/AE64*100</f>
        <v>-44.25652628738785</v>
      </c>
      <c r="AH64" s="24">
        <f>VLOOKUP(C64,'[1]Allocation '!C$1:N$65536,12,0)</f>
        <v>29.506892735940131</v>
      </c>
      <c r="AI64" s="24">
        <f>VLOOKUP(C64,[1]Actuals!B$1:M$65536,12,0)</f>
        <v>21</v>
      </c>
      <c r="AJ64" s="24">
        <f>(AI64-AH64)/AH64*100</f>
        <v>-28.830188295558902</v>
      </c>
      <c r="AK64" s="24">
        <f>VLOOKUP(C64,'[1]Allocation '!C$1:O$65536,13,0)</f>
        <v>26.630891706845794</v>
      </c>
      <c r="AL64" s="24">
        <f>VLOOKUP(C64,[1]Actuals!B$1:N$65536,13,0)</f>
        <v>27</v>
      </c>
      <c r="AM64" s="24">
        <f>(AL64-AK64)/AK64*100</f>
        <v>1.3860155236909388</v>
      </c>
      <c r="AN64" s="24">
        <f>VLOOKUP(C64,'[1]Allocation '!C$1:P$65536,14,0)</f>
        <v>46.716820716819392</v>
      </c>
      <c r="AO64" s="24">
        <f>VLOOKUP(C64,[1]Actuals!B$1:O$65536,14,0)</f>
        <v>24</v>
      </c>
      <c r="AP64" s="24">
        <f>(AO64-AN64)/AN64*100</f>
        <v>-48.626641043320582</v>
      </c>
      <c r="AQ64" s="24">
        <f>VLOOKUP(C64,'[1]Allocation '!C$1:Q$65536,15,0)</f>
        <v>31.031626296451702</v>
      </c>
      <c r="AR64" s="24">
        <f>VLOOKUP(C64,[1]Actuals!B$1:P$65536,15,0)</f>
        <v>24</v>
      </c>
      <c r="AS64" s="24">
        <f>(AR64-AQ64)/AQ64*100</f>
        <v>-22.659548130920001</v>
      </c>
      <c r="AT64" s="24">
        <f>VLOOKUP(C64,'[1]Allocation '!C$1:R$65536,16,0)</f>
        <v>34.689908239759625</v>
      </c>
      <c r="AU64" s="24">
        <f>VLOOKUP(C64,[1]Actuals!B$1:Q$65536,16,0)</f>
        <v>17</v>
      </c>
      <c r="AV64" s="24">
        <f>(AU64-AT64)/AT64*100</f>
        <v>-50.99439329010518</v>
      </c>
      <c r="AW64" s="24">
        <f>VLOOKUP(C64,'[1]Allocation '!C$1:S$65536,17,0)</f>
        <v>25.519290629327507</v>
      </c>
      <c r="AX64" s="24">
        <v>23</v>
      </c>
      <c r="AY64" s="24">
        <f>(AX64-AW64)/AW64*100</f>
        <v>-9.8721028962782587</v>
      </c>
      <c r="AZ64" s="24">
        <f>VLOOKUP('[2]24042024'!C64,'[1]Allocation '!C$1:T$65536,18,0)</f>
        <v>31.147158775818902</v>
      </c>
      <c r="BA64" s="24">
        <f>VLOOKUP(C64,[1]Actuals!B$1:S$65536,18,0)</f>
        <v>30</v>
      </c>
      <c r="BB64" s="24">
        <f>(BA64-AZ64)/AZ64*100</f>
        <v>-3.6830286321637096</v>
      </c>
      <c r="BC64" s="24">
        <f>VLOOKUP(C64,'[1]Allocation '!C$1:U$65536,19,0)</f>
        <v>21.658843738343052</v>
      </c>
      <c r="BD64" s="24">
        <f>VLOOKUP(C64,[1]Actuals!B$1:T$65536,19,0)</f>
        <v>32</v>
      </c>
      <c r="BE64" s="24">
        <f>(BD64-BC64)/BC64*100</f>
        <v>47.745652476128299</v>
      </c>
      <c r="BF64" s="24">
        <f>VLOOKUP(C64,'[1]Allocation '!C$1:V$65536,20,0)</f>
        <v>23.921924469478554</v>
      </c>
      <c r="BG64" s="24">
        <f>VLOOKUP(C64,[1]Actuals!B$1:U$65536,20,0)</f>
        <v>24</v>
      </c>
      <c r="BH64" s="24">
        <f>(BG64-BF64)/BF64*100</f>
        <v>0.3263764611457593</v>
      </c>
      <c r="BI64" s="24">
        <f>VLOOKUP(C64,'[1]Allocation '!C$1:W$65536,21,0)</f>
        <v>16.951414579113308</v>
      </c>
      <c r="BJ64" s="24">
        <f>VLOOKUP(C64,[1]Actuals!B$1:V$65536,21,0)</f>
        <v>26</v>
      </c>
      <c r="BK64" s="24">
        <f>(BJ64-BI64)/BI64*100</f>
        <v>53.379529942214432</v>
      </c>
      <c r="BL64" s="24">
        <f>VLOOKUP(C64,'[1]Allocation '!C$1:X$65536,22,0)</f>
        <v>20.781512826542603</v>
      </c>
      <c r="BM64" s="24">
        <f>VLOOKUP(C64,[1]Actuals!B$1:W$65536,22,0)</f>
        <v>28</v>
      </c>
      <c r="BN64" s="24">
        <f>(BM64-BL64)/BL64*100</f>
        <v>34.735138070592185</v>
      </c>
      <c r="BO64" s="24">
        <f>VLOOKUP(C64,'[1]Allocation '!C$1:Y$65536,23,0)</f>
        <v>23.956457655873738</v>
      </c>
      <c r="BP64" s="24">
        <f>VLOOKUP(C64,[1]Actuals!B$1:X$65536,23,0)</f>
        <v>26</v>
      </c>
      <c r="BQ64" s="24">
        <f>(BP64-BO64)/BO64*100</f>
        <v>8.5302358699313725</v>
      </c>
      <c r="BR64" s="24">
        <f>VLOOKUP(C64,'[1]Allocation '!C$1:Z$65536,24,0)</f>
        <v>33.609695029294436</v>
      </c>
      <c r="BS64" s="24">
        <f>VLOOKUP(C64,[1]Actuals!B$1:Y$65536,24,0)</f>
        <v>42</v>
      </c>
      <c r="BT64" s="24">
        <f>(BS64-BR64)/BR64*100</f>
        <v>24.963942586781933</v>
      </c>
      <c r="BU64" s="24">
        <f>VLOOKUP(C64,'[1]Allocation '!C$1:AA$65536,25,0)</f>
        <v>34.896426306672353</v>
      </c>
      <c r="BV64" s="24">
        <f>VLOOKUP(C64,[1]Actuals!B$1:Z$65536,25,0)</f>
        <v>36</v>
      </c>
      <c r="BW64" s="24">
        <f>(BV64-BU64)/BU64*100</f>
        <v>3.1624260995362681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f>VLOOKUP(C65,'[1]Allocation '!C$1:D$65536,2,0)</f>
        <v>38.97976576935325</v>
      </c>
      <c r="E65" s="24">
        <f>VLOOKUP(C65,[1]Actuals!B$1:C$65536,2,0)</f>
        <v>53</v>
      </c>
      <c r="F65" s="24">
        <f>(E65-D65)/D65*100</f>
        <v>35.967979678497109</v>
      </c>
      <c r="G65" s="24">
        <f>VLOOKUP(C65,'[1]Allocation '!C$1:E$65536,3,0)</f>
        <v>40.248521487986693</v>
      </c>
      <c r="H65" s="24">
        <f>VLOOKUP(C65,[1]Actuals!B$1:D$65536,3,0)</f>
        <v>51</v>
      </c>
      <c r="I65" s="24">
        <f>(H65-G65)/G65*100</f>
        <v>26.712729100427673</v>
      </c>
      <c r="J65" s="24">
        <f>VLOOKUP(C65,'[1]Allocation '!C$1:F$65536,4,0)</f>
        <v>44.873383135975814</v>
      </c>
      <c r="K65" s="24">
        <f>VLOOKUP(C65,[1]Actuals!B$1:E$65536,4,0)</f>
        <v>43</v>
      </c>
      <c r="L65" s="24">
        <f>(K65-J65)/J65*100</f>
        <v>-4.17482036132437</v>
      </c>
      <c r="M65" s="24">
        <f>VLOOKUP(C65,'[1]Allocation '!C$1:G$65536,5,0)</f>
        <v>49.945349295119883</v>
      </c>
      <c r="N65" s="24">
        <f>VLOOKUP(C65,[1]Actuals!B$1:F$65536,5,0)</f>
        <v>57</v>
      </c>
      <c r="O65" s="24">
        <f>(N65-M65)/M65*100</f>
        <v>14.12473994965017</v>
      </c>
      <c r="P65" s="24">
        <f>VLOOKUP(C65,'[1]Allocation '!C$1:H$65536,6,0)</f>
        <v>48.947918677463221</v>
      </c>
      <c r="Q65" s="24">
        <f>VLOOKUP(C65,[1]Actuals!B$1:G$65536,6,0)</f>
        <v>54</v>
      </c>
      <c r="R65" s="24">
        <f>(Q65-P65)/P65*100</f>
        <v>10.32134043497722</v>
      </c>
      <c r="S65" s="24">
        <f>VLOOKUP(C65,'[1]Allocation '!C$1:I$65536,7,0)</f>
        <v>48.909514944208468</v>
      </c>
      <c r="T65" s="24">
        <f>VLOOKUP(C65,[1]Actuals!B$1:H$65536,7,0)</f>
        <v>54</v>
      </c>
      <c r="U65" s="24">
        <f>(T65-S65)/S65*100</f>
        <v>10.407964711157524</v>
      </c>
      <c r="V65" s="25">
        <f>VLOOKUP(C65,'[1]Allocation '!C$1:J$65536,8,0)</f>
        <v>58.791907624121315</v>
      </c>
      <c r="W65" s="24">
        <f>VLOOKUP(C65,[1]Actuals!B$1:I$65536,8,0)</f>
        <v>47</v>
      </c>
      <c r="X65" s="24">
        <f>(W65-V65)/V65*100</f>
        <v>-20.057025023769253</v>
      </c>
      <c r="Y65" s="24">
        <f>VLOOKUP(C65,'[1]Allocation '!C$1:K$65536,9,0)</f>
        <v>60.83398974102959</v>
      </c>
      <c r="Z65" s="24">
        <f>VLOOKUP(C65,[1]Actuals!B$1:J$65536,9,0)</f>
        <v>49</v>
      </c>
      <c r="AA65" s="24">
        <f>(Z65-Y65)/Y65*100</f>
        <v>-19.452923918695632</v>
      </c>
      <c r="AB65" s="24">
        <f>VLOOKUP(C65,'[1]Allocation '!C$1:L$65536,10,0)</f>
        <v>55.210831354298179</v>
      </c>
      <c r="AC65" s="24">
        <f>VLOOKUP(C65,[1]Actuals!B$1:K$65536,10,0)</f>
        <v>40</v>
      </c>
      <c r="AD65" s="24">
        <f>(AC65-AB65)/AB65*100</f>
        <v>-27.550447948677757</v>
      </c>
      <c r="AE65" s="24">
        <f>VLOOKUP(C65,'[1]Allocation '!C$1:M$65536,11,0)</f>
        <v>44.517838270401064</v>
      </c>
      <c r="AF65" s="24">
        <f>VLOOKUP(C65,[1]Actuals!B$1:L$65536,11,0)</f>
        <v>47</v>
      </c>
      <c r="AG65" s="24">
        <f>(AF65-AE65)/AE65*100</f>
        <v>5.5756564694860096</v>
      </c>
      <c r="AH65" s="24">
        <f>VLOOKUP(C65,'[1]Allocation '!C$1:N$65536,12,0)</f>
        <v>47.026610297904583</v>
      </c>
      <c r="AI65" s="24">
        <f>VLOOKUP(C65,[1]Actuals!B$1:M$65536,12,0)</f>
        <v>47</v>
      </c>
      <c r="AJ65" s="24">
        <f>(AI65-AH65)/AH65*100</f>
        <v>-5.6585617666277524E-2</v>
      </c>
      <c r="AK65" s="24">
        <f>VLOOKUP(C65,'[1]Allocation '!C$1:O$65536,13,0)</f>
        <v>38.044131009779711</v>
      </c>
      <c r="AL65" s="24">
        <f>VLOOKUP(C65,[1]Actuals!B$1:N$65536,13,0)</f>
        <v>47</v>
      </c>
      <c r="AM65" s="24">
        <f>(AL65-AK65)/AK65*100</f>
        <v>23.540737434423388</v>
      </c>
      <c r="AN65" s="24">
        <f>VLOOKUP(C65,'[1]Allocation '!C$1:P$65536,14,0)</f>
        <v>29.198012948012117</v>
      </c>
      <c r="AO65" s="24">
        <f>VLOOKUP(C65,[1]Actuals!B$1:O$65536,14,0)</f>
        <v>37</v>
      </c>
      <c r="AP65" s="24">
        <f>(AO65-AN65)/AN65*100</f>
        <v>26.720952093142568</v>
      </c>
      <c r="AQ65" s="24">
        <f>VLOOKUP(C65,'[1]Allocation '!C$1:Q$65536,15,0)</f>
        <v>29.092149652923471</v>
      </c>
      <c r="AR65" s="24">
        <f>VLOOKUP(C65,[1]Actuals!B$1:P$65536,15,0)</f>
        <v>42</v>
      </c>
      <c r="AS65" s="24">
        <f>(AR65-AQ65)/AQ65*100</f>
        <v>44.368843488949331</v>
      </c>
      <c r="AT65" s="24">
        <f>VLOOKUP(C65,'[1]Allocation '!C$1:R$65536,16,0)</f>
        <v>26.684544799815093</v>
      </c>
      <c r="AU65" s="24">
        <f>VLOOKUP(C65,[1]Actuals!B$1:Q$65536,16,0)</f>
        <v>44</v>
      </c>
      <c r="AV65" s="24">
        <f>(AU65-AT65)/AT65*100</f>
        <v>64.889453165057901</v>
      </c>
      <c r="AW65" s="24">
        <f>VLOOKUP(C65,'[1]Allocation '!C$1:S$65536,17,0)</f>
        <v>47.848669929989079</v>
      </c>
      <c r="AX65" s="24">
        <v>23</v>
      </c>
      <c r="AY65" s="24">
        <f>(AX65-AW65)/AW65*100</f>
        <v>-51.931788211348405</v>
      </c>
      <c r="AZ65" s="24">
        <f>VLOOKUP('[2]24042024'!C65,'[1]Allocation '!C$1:T$65536,18,0)</f>
        <v>44.061834365792592</v>
      </c>
      <c r="BA65" s="24">
        <f>VLOOKUP(C65,[1]Actuals!B$1:S$65536,18,0)</f>
        <v>42</v>
      </c>
      <c r="BB65" s="24">
        <f>(BA65-AZ65)/AZ65*100</f>
        <v>-4.679411094589601</v>
      </c>
      <c r="BC65" s="24">
        <f>VLOOKUP(C65,'[1]Allocation '!C$1:U$65536,19,0)</f>
        <v>40.380895105385349</v>
      </c>
      <c r="BD65" s="24">
        <f>VLOOKUP(C65,[1]Actuals!B$1:T$65536,19,0)</f>
        <v>58</v>
      </c>
      <c r="BE65" s="24">
        <f>(BD65-BC65)/BC65*100</f>
        <v>43.632279196963367</v>
      </c>
      <c r="BF65" s="24">
        <f>VLOOKUP(C65,'[1]Allocation '!C$1:V$65536,20,0)</f>
        <v>30.377046945369592</v>
      </c>
      <c r="BG65" s="24">
        <f>VLOOKUP(C65,[1]Actuals!B$1:U$65536,20,0)</f>
        <v>55</v>
      </c>
      <c r="BH65" s="24">
        <f>(BG65-BF65)/BF65*100</f>
        <v>81.057757519723992</v>
      </c>
      <c r="BI65" s="24">
        <f>VLOOKUP(C65,'[1]Allocation '!C$1:W$65536,21,0)</f>
        <v>30.512546242403957</v>
      </c>
      <c r="BJ65" s="24">
        <f>VLOOKUP(C65,[1]Actuals!B$1:V$65536,21,0)</f>
        <v>34</v>
      </c>
      <c r="BK65" s="24">
        <f>(BJ65-BI65)/BI65*100</f>
        <v>11.429573034942104</v>
      </c>
      <c r="BL65" s="24">
        <f>VLOOKUP(C65,'[1]Allocation '!C$1:X$65536,22,0)</f>
        <v>27.708683768723471</v>
      </c>
      <c r="BM65" s="24">
        <f>VLOOKUP(C65,[1]Actuals!B$1:W$65536,22,0)</f>
        <v>31</v>
      </c>
      <c r="BN65" s="24">
        <f>(BM65-BL65)/BL65*100</f>
        <v>11.878284290759575</v>
      </c>
      <c r="BO65" s="24">
        <f>VLOOKUP(C65,'[1]Allocation '!C$1:Y$65536,23,0)</f>
        <v>29.563288171078231</v>
      </c>
      <c r="BP65" s="24">
        <f>VLOOKUP(C65,[1]Actuals!B$1:X$65536,23,0)</f>
        <v>29</v>
      </c>
      <c r="BQ65" s="24">
        <f>(BP65-BO65)/BO65*100</f>
        <v>-1.9053637329466471</v>
      </c>
      <c r="BR65" s="24">
        <f>VLOOKUP(C65,'[1]Allocation '!C$1:Z$65536,24,0)</f>
        <v>38.032023322622649</v>
      </c>
      <c r="BS65" s="24">
        <f>VLOOKUP(C65,[1]Actuals!B$1:Y$65536,24,0)</f>
        <v>55</v>
      </c>
      <c r="BT65" s="24">
        <f>(BS65-BR65)/BR65*100</f>
        <v>44.614972318036685</v>
      </c>
      <c r="BU65" s="24">
        <f>VLOOKUP(C65,'[1]Allocation '!C$1:AA$65536,25,0)</f>
        <v>39.521253889484356</v>
      </c>
      <c r="BV65" s="24">
        <f>VLOOKUP(C65,[1]Actuals!B$1:Z$65536,25,0)</f>
        <v>50</v>
      </c>
      <c r="BW65" s="24">
        <f>(BV65-BU65)/BU65*100</f>
        <v>26.514204584242158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f>VLOOKUP(C66,'[1]Allocation '!C$1:D$65536,2,0)</f>
        <v>63.25018596536566</v>
      </c>
      <c r="E66" s="24">
        <f>VLOOKUP(C66,[1]Actuals!B$1:C$65536,2,0)</f>
        <v>81</v>
      </c>
      <c r="F66" s="24">
        <f>(E66-D66)/D66*100</f>
        <v>28.062864580910052</v>
      </c>
      <c r="G66" s="24">
        <f>VLOOKUP(C66,'[1]Allocation '!C$1:E$65536,3,0)</f>
        <v>65.790852432285945</v>
      </c>
      <c r="H66" s="24">
        <f>VLOOKUP(C66,[1]Actuals!B$1:D$65536,3,0)</f>
        <v>109</v>
      </c>
      <c r="I66" s="24">
        <f>(H66-G66)/G66*100</f>
        <v>65.676527921850976</v>
      </c>
      <c r="J66" s="24">
        <f>VLOOKUP(C66,'[1]Allocation '!C$1:F$65536,4,0)</f>
        <v>71.966746538829128</v>
      </c>
      <c r="K66" s="24">
        <f>VLOOKUP(C66,[1]Actuals!B$1:E$65536,4,0)</f>
        <v>105</v>
      </c>
      <c r="L66" s="24">
        <f>(K66-J66)/J66*100</f>
        <v>45.900718109228436</v>
      </c>
      <c r="M66" s="24">
        <f>VLOOKUP(C66,'[1]Allocation '!C$1:G$65536,5,0)</f>
        <v>80.08478421458878</v>
      </c>
      <c r="N66" s="24">
        <f>VLOOKUP(C66,[1]Actuals!B$1:F$65536,5,0)</f>
        <v>89</v>
      </c>
      <c r="O66" s="24">
        <f>(N66-M66)/M66*100</f>
        <v>11.132221773268093</v>
      </c>
      <c r="P66" s="24">
        <f>VLOOKUP(C66,'[1]Allocation '!C$1:H$65536,6,0)</f>
        <v>77.286187385468253</v>
      </c>
      <c r="Q66" s="24">
        <f>VLOOKUP(C66,[1]Actuals!B$1:G$65536,6,0)</f>
        <v>102</v>
      </c>
      <c r="R66" s="24">
        <f>(Q66-P66)/P66*100</f>
        <v>31.97701096480607</v>
      </c>
      <c r="S66" s="24">
        <f>VLOOKUP(C66,'[1]Allocation '!C$1:I$65536,7,0)</f>
        <v>83.976714338169259</v>
      </c>
      <c r="T66" s="24">
        <f>VLOOKUP(C66,[1]Actuals!B$1:H$65536,7,0)</f>
        <v>89</v>
      </c>
      <c r="U66" s="24">
        <f>(T66-S66)/S66*100</f>
        <v>5.9817601836650418</v>
      </c>
      <c r="V66" s="25">
        <f>VLOOKUP(C66,'[1]Allocation '!C$1:J$65536,8,0)</f>
        <v>96.897773676792539</v>
      </c>
      <c r="W66" s="24">
        <f>VLOOKUP(C66,[1]Actuals!B$1:I$65536,8,0)</f>
        <v>101</v>
      </c>
      <c r="X66" s="24">
        <f>(W66-V66)/V66*100</f>
        <v>4.2335609659006668</v>
      </c>
      <c r="Y66" s="24">
        <f>VLOOKUP(C66,'[1]Allocation '!C$1:K$65536,9,0)</f>
        <v>92.467664406364975</v>
      </c>
      <c r="Z66" s="24">
        <f>VLOOKUP(C66,[1]Actuals!B$1:J$65536,9,0)</f>
        <v>70</v>
      </c>
      <c r="AA66" s="24">
        <f>(Z66-Y66)/Y66*100</f>
        <v>-24.297860825841756</v>
      </c>
      <c r="AB66" s="24">
        <f>VLOOKUP(C66,'[1]Allocation '!C$1:L$65536,10,0)</f>
        <v>90.017659816790513</v>
      </c>
      <c r="AC66" s="24">
        <f>VLOOKUP(C66,[1]Actuals!B$1:K$65536,10,0)</f>
        <v>61</v>
      </c>
      <c r="AD66" s="24">
        <f>(AC66-AB66)/AB66*100</f>
        <v>-32.235518981329932</v>
      </c>
      <c r="AE66" s="24">
        <f>VLOOKUP(C66,'[1]Allocation '!C$1:M$65536,11,0)</f>
        <v>93.378880274499792</v>
      </c>
      <c r="AF66" s="24">
        <f>VLOOKUP(C66,[1]Actuals!B$1:L$65536,11,0)</f>
        <v>42</v>
      </c>
      <c r="AG66" s="24">
        <f>(AF66-AE66)/AE66*100</f>
        <v>-55.021949420966131</v>
      </c>
      <c r="AH66" s="24">
        <f>VLOOKUP(C66,'[1]Allocation '!C$1:N$65536,12,0)</f>
        <v>67.312599053863423</v>
      </c>
      <c r="AI66" s="24">
        <f>VLOOKUP(C66,[1]Actuals!B$1:M$65536,12,0)</f>
        <v>38</v>
      </c>
      <c r="AJ66" s="24">
        <f>(AI66-AH66)/AH66*100</f>
        <v>-43.546972581473987</v>
      </c>
      <c r="AK66" s="24">
        <f>VLOOKUP(C66,'[1]Allocation '!C$1:O$65536,13,0)</f>
        <v>78.941571845292899</v>
      </c>
      <c r="AL66" s="24">
        <f>VLOOKUP(C66,[1]Actuals!B$1:N$65536,13,0)</f>
        <v>36</v>
      </c>
      <c r="AM66" s="24">
        <f>(AL66-AK66)/AK66*100</f>
        <v>-54.396651651994446</v>
      </c>
      <c r="AN66" s="24">
        <f>VLOOKUP(C66,'[1]Allocation '!C$1:P$65536,14,0)</f>
        <v>66.182162682160808</v>
      </c>
      <c r="AO66" s="24">
        <f>VLOOKUP(C66,[1]Actuals!B$1:O$65536,14,0)</f>
        <v>49</v>
      </c>
      <c r="AP66" s="24">
        <f>(AO66-AN66)/AN66*100</f>
        <v>-25.961923856550257</v>
      </c>
      <c r="AQ66" s="24">
        <f>VLOOKUP(C66,'[1]Allocation '!C$1:Q$65536,15,0)</f>
        <v>62.063252592903403</v>
      </c>
      <c r="AR66" s="24">
        <f>VLOOKUP(C66,[1]Actuals!B$1:P$65536,15,0)</f>
        <v>15</v>
      </c>
      <c r="AS66" s="24">
        <f>(AR66-AQ66)/AQ66*100</f>
        <v>-75.831108790912509</v>
      </c>
      <c r="AT66" s="24">
        <f>VLOOKUP(C66,'[1]Allocation '!C$1:R$65536,16,0)</f>
        <v>57.816513732932705</v>
      </c>
      <c r="AU66" s="24">
        <f>VLOOKUP(C66,[1]Actuals!B$1:Q$65536,16,0)</f>
        <v>7</v>
      </c>
      <c r="AV66" s="24">
        <f>(AU66-AT66)/AT66*100</f>
        <v>-87.892732459908345</v>
      </c>
      <c r="AW66" s="24">
        <f>VLOOKUP(C66,'[1]Allocation '!C$1:S$65536,17,0)</f>
        <v>59.013359580319865</v>
      </c>
      <c r="AX66" s="24">
        <f>VLOOKUP(C66,[1]Actuals!B$1:R$65536,17,0)</f>
        <v>20</v>
      </c>
      <c r="AY66" s="24">
        <f>(AX66-AW66)/AW66*100</f>
        <v>-66.109368891667515</v>
      </c>
      <c r="AZ66" s="24">
        <f>VLOOKUP('[2]24042024'!C66,'[1]Allocation '!C$1:T$65536,18,0)</f>
        <v>56.216823156356071</v>
      </c>
      <c r="BA66" s="24">
        <f>VLOOKUP(C66,[1]Actuals!B$1:S$65536,18,0)</f>
        <v>39</v>
      </c>
      <c r="BB66" s="24">
        <f>(BA66-AZ66)/AZ66*100</f>
        <v>-30.625749001274677</v>
      </c>
      <c r="BC66" s="24">
        <f>VLOOKUP(C66,'[1]Allocation '!C$1:U$65536,19,0)</f>
        <v>60.938441704490621</v>
      </c>
      <c r="BD66" s="24">
        <f>VLOOKUP(C66,[1]Actuals!B$1:T$65536,19,0)</f>
        <v>65</v>
      </c>
      <c r="BE66" s="24">
        <f>(BD66-BC66)/BC66*100</f>
        <v>6.6650183068433764</v>
      </c>
      <c r="BF66" s="24">
        <f>VLOOKUP(C66,'[1]Allocation '!C$1:V$65536,20,0)</f>
        <v>52.400405980762542</v>
      </c>
      <c r="BG66" s="24">
        <f>VLOOKUP(C66,[1]Actuals!B$1:U$65536,20,0)</f>
        <v>83</v>
      </c>
      <c r="BH66" s="24">
        <f>(BG66-BF66)/BF66*100</f>
        <v>58.395719358493722</v>
      </c>
      <c r="BI66" s="24">
        <f>VLOOKUP(C66,'[1]Allocation '!C$1:W$65536,21,0)</f>
        <v>63.567804671674907</v>
      </c>
      <c r="BJ66" s="24">
        <f>VLOOKUP(C66,[1]Actuals!B$1:V$65536,21,0)</f>
        <v>50</v>
      </c>
      <c r="BK66" s="24">
        <f>(BJ66-BI66)/BI66*100</f>
        <v>-21.343830798864392</v>
      </c>
      <c r="BL66" s="24">
        <f>VLOOKUP(C66,'[1]Allocation '!C$1:X$65536,22,0)</f>
        <v>66.500841044936337</v>
      </c>
      <c r="BM66" s="24">
        <f>VLOOKUP(C66,[1]Actuals!B$1:W$65536,22,0)</f>
        <v>61</v>
      </c>
      <c r="BN66" s="24">
        <f>(BM66-BL66)/BL66*100</f>
        <v>-8.2718368046191717</v>
      </c>
      <c r="BO66" s="24">
        <f>VLOOKUP(C66,'[1]Allocation '!C$1:Y$65536,23,0)</f>
        <v>72.379084832639805</v>
      </c>
      <c r="BP66" s="24">
        <f>VLOOKUP(C66,[1]Actuals!B$1:X$65536,23,0)</f>
        <v>59</v>
      </c>
      <c r="BQ66" s="24">
        <f>(BP66-BO66)/BO66*100</f>
        <v>-18.484738876673973</v>
      </c>
      <c r="BR66" s="24">
        <f>VLOOKUP(C66,'[1]Allocation '!C$1:Z$65536,24,0)</f>
        <v>70.757252693251445</v>
      </c>
      <c r="BS66" s="24">
        <f>VLOOKUP(C66,[1]Actuals!B$1:Y$65536,24,0)</f>
        <v>80</v>
      </c>
      <c r="BT66" s="24">
        <f>(BS66-BR66)/BR66*100</f>
        <v>13.062614721374127</v>
      </c>
      <c r="BU66" s="24">
        <f>VLOOKUP(C66,'[1]Allocation '!C$1:AA$65536,25,0)</f>
        <v>66.429341644026891</v>
      </c>
      <c r="BV66" s="24">
        <f>VLOOKUP(C66,[1]Actuals!B$1:Z$65536,25,0)</f>
        <v>79</v>
      </c>
      <c r="BW66" s="24">
        <f>(BV66-BU66)/BU66*100</f>
        <v>18.923352309187639</v>
      </c>
      <c r="BX66" s="26"/>
      <c r="BY66" s="26"/>
    </row>
    <row r="67" spans="1:78" ht="30.75" customHeight="1" x14ac:dyDescent="0.25">
      <c r="A67" s="21">
        <v>59</v>
      </c>
      <c r="B67" s="51"/>
      <c r="C67" s="23" t="s">
        <v>74</v>
      </c>
      <c r="D67" s="24">
        <f>VLOOKUP(C67,'[1]Allocation '!C$1:D$65536,2,0)</f>
        <v>39.715233048020295</v>
      </c>
      <c r="E67" s="24">
        <f>VLOOKUP(C67,[1]Actuals!B$1:C$65536,2,0)</f>
        <v>43</v>
      </c>
      <c r="F67" s="24">
        <f>(E67-D67)/D67*100</f>
        <v>8.2707986328773231</v>
      </c>
      <c r="G67" s="24">
        <f>VLOOKUP(C67,'[1]Allocation '!C$1:E$65536,3,0)</f>
        <v>54.374204510212792</v>
      </c>
      <c r="H67" s="24">
        <f>VLOOKUP(C67,[1]Actuals!B$1:D$65536,3,0)</f>
        <v>61</v>
      </c>
      <c r="I67" s="24">
        <f>(H67-G67)/G67*100</f>
        <v>12.185549286597331</v>
      </c>
      <c r="J67" s="24">
        <f>VLOOKUP(C67,'[1]Allocation '!C$1:F$65536,4,0)</f>
        <v>57.785064132648095</v>
      </c>
      <c r="K67" s="24">
        <f>VLOOKUP(C67,[1]Actuals!B$1:E$65536,4,0)</f>
        <v>52</v>
      </c>
      <c r="L67" s="24">
        <f>(K67-J67)/J67*100</f>
        <v>-10.011348467777474</v>
      </c>
      <c r="M67" s="24">
        <f>VLOOKUP(C67,'[1]Allocation '!C$1:G$65536,5,0)</f>
        <v>55.112109567028831</v>
      </c>
      <c r="N67" s="24">
        <f>VLOOKUP(C67,[1]Actuals!B$1:F$65536,5,0)</f>
        <v>45.4</v>
      </c>
      <c r="O67" s="24">
        <f>(N67-M67)/M67*100</f>
        <v>-17.622460187659307</v>
      </c>
      <c r="P67" s="24">
        <f>VLOOKUP(C67,'[1]Allocation '!C$1:H$65536,6,0)</f>
        <v>43.366138477401627</v>
      </c>
      <c r="Q67" s="24">
        <f>VLOOKUP(C67,[1]Actuals!B$1:G$65536,6,0)</f>
        <v>35.6</v>
      </c>
      <c r="R67" s="24">
        <f>(Q67-P67)/P67*100</f>
        <v>-17.908300692828831</v>
      </c>
      <c r="S67" s="24">
        <f>VLOOKUP(C67,'[1]Allocation '!C$1:I$65536,7,0)</f>
        <v>45.218230797475755</v>
      </c>
      <c r="T67" s="24">
        <f>VLOOKUP(C67,[1]Actuals!B$1:H$65536,7,0)</f>
        <v>35.200000000000003</v>
      </c>
      <c r="U67" s="24">
        <f>(T67-S67)/S67*100</f>
        <v>-22.155291396396265</v>
      </c>
      <c r="V67" s="25">
        <f>VLOOKUP(C67,'[1]Allocation '!C$1:J$65536,8,0)</f>
        <v>45.727039263205469</v>
      </c>
      <c r="W67" s="24">
        <f>VLOOKUP(C67,[1]Actuals!B$1:I$65536,8,0)</f>
        <v>31.4</v>
      </c>
      <c r="X67" s="24">
        <f>(W67-V67)/V67*100</f>
        <v>-31.331657360842531</v>
      </c>
      <c r="Y67" s="24">
        <f>VLOOKUP(C67,'[1]Allocation '!C$1:K$65536,9,0)</f>
        <v>51.100551382464857</v>
      </c>
      <c r="Z67" s="24">
        <f>VLOOKUP(C67,[1]Actuals!B$1:J$65536,9,0)</f>
        <v>23.8</v>
      </c>
      <c r="AA67" s="24">
        <f>(Z67-Y67)/Y67*100</f>
        <v>-53.42516008904169</v>
      </c>
      <c r="AB67" s="24">
        <f>VLOOKUP(C67,'[1]Allocation '!C$1:L$65536,10,0)</f>
        <v>48.009418568954942</v>
      </c>
      <c r="AC67" s="24">
        <f>VLOOKUP(C67,[1]Actuals!B$1:K$65536,10,0)</f>
        <v>23.8</v>
      </c>
      <c r="AD67" s="24">
        <f>(AC67-AB67)/AB67*100</f>
        <v>-50.42639400888276</v>
      </c>
      <c r="AE67" s="24">
        <f>VLOOKUP(C67,'[1]Allocation '!C$1:M$65536,11,0)</f>
        <v>63.24790437197224</v>
      </c>
      <c r="AF67" s="24">
        <f>VLOOKUP(C67,[1]Actuals!B$1:L$65536,11,0)</f>
        <v>35.799999999999997</v>
      </c>
      <c r="AG67" s="24">
        <f>(AF67-AE67)/AE67*100</f>
        <v>-43.397334100662384</v>
      </c>
      <c r="AH67" s="24">
        <f>VLOOKUP(C67,'[1]Allocation '!C$1:N$65536,12,0)</f>
        <v>60.627443668376984</v>
      </c>
      <c r="AI67" s="24">
        <f>VLOOKUP(C67,[1]Actuals!B$1:M$65536,12,0)</f>
        <v>56.8</v>
      </c>
      <c r="AJ67" s="24">
        <f>(AI67-AH67)/AH67*100</f>
        <v>-6.3130546775360159</v>
      </c>
      <c r="AK67" s="24">
        <f>VLOOKUP(C67,'[1]Allocation '!C$1:O$65536,13,0)</f>
        <v>58.255075608725178</v>
      </c>
      <c r="AL67" s="24">
        <f>VLOOKUP(C67,[1]Actuals!B$1:N$65536,13,0)</f>
        <v>46.2</v>
      </c>
      <c r="AM67" s="24">
        <f>(AL67-AK67)/AK67*100</f>
        <v>-20.693605634801752</v>
      </c>
      <c r="AN67" s="24">
        <f>VLOOKUP(C67,'[1]Allocation '!C$1:P$65536,14,0)</f>
        <v>55.28157118156961</v>
      </c>
      <c r="AO67" s="24">
        <f>VLOOKUP(C67,[1]Actuals!B$1:O$65536,14,0)</f>
        <v>40.200000000000003</v>
      </c>
      <c r="AP67" s="24">
        <f>(AO67-AN67)/AN67*100</f>
        <v>-27.281372181038282</v>
      </c>
      <c r="AQ67" s="24">
        <f>VLOOKUP(C67,'[1]Allocation '!C$1:Q$65536,15,0)</f>
        <v>51.638565633939159</v>
      </c>
      <c r="AR67" s="24">
        <f>VLOOKUP(C67,[1]Actuals!B$1:P$65536,15,0)</f>
        <v>50.8</v>
      </c>
      <c r="AS67" s="24">
        <f>(AR67-AQ67)/AQ67*100</f>
        <v>-1.6239134910982482</v>
      </c>
      <c r="AT67" s="24">
        <f>VLOOKUP(C67,'[1]Allocation '!C$1:R$65536,16,0)</f>
        <v>55.148059252951192</v>
      </c>
      <c r="AU67" s="24">
        <f>VLOOKUP(C67,[1]Actuals!B$1:Q$65536,16,0)</f>
        <v>43.4</v>
      </c>
      <c r="AV67" s="24">
        <f>(AU67-AT67)/AT67*100</f>
        <v>-21.302760989404192</v>
      </c>
      <c r="AW67" s="24">
        <f>VLOOKUP(C67,'[1]Allocation '!C$1:S$65536,17,0)</f>
        <v>47.250561555864216</v>
      </c>
      <c r="AX67" s="24">
        <f>VLOOKUP(C67,[1]Actuals!B$1:R$65536,17,0)</f>
        <v>48.6</v>
      </c>
      <c r="AY67" s="24">
        <f>(AX67-AW67)/AW67*100</f>
        <v>2.8559204371367048</v>
      </c>
      <c r="AZ67" s="24">
        <f>VLOOKUP('[2]24042024'!C67,'[1]Allocation '!C$1:T$65536,18,0)</f>
        <v>44.061834365792592</v>
      </c>
      <c r="BA67" s="24">
        <f>VLOOKUP(C67,[1]Actuals!B$1:S$65536,18,0)</f>
        <v>44.2</v>
      </c>
      <c r="BB67" s="24">
        <f>(BA67-AZ67)/AZ67*100</f>
        <v>0.3135721337890458</v>
      </c>
      <c r="BC67" s="24">
        <f>VLOOKUP(C67,'[1]Allocation '!C$1:U$65536,19,0)</f>
        <v>34.14021131637125</v>
      </c>
      <c r="BD67" s="24">
        <f>VLOOKUP(C67,[1]Actuals!B$1:T$65536,19,0)</f>
        <v>40.200000000000003</v>
      </c>
      <c r="BE67" s="24">
        <f>(BD67-BC67)/BC67*100</f>
        <v>17.749710531882101</v>
      </c>
      <c r="BF67" s="24">
        <f>VLOOKUP(C67,'[1]Allocation '!C$1:V$65536,20,0)</f>
        <v>18.985654340855994</v>
      </c>
      <c r="BG67" s="24">
        <f>VLOOKUP(C67,[1]Actuals!B$1:U$65536,20,0)</f>
        <v>29.8</v>
      </c>
      <c r="BH67" s="24">
        <f>(BG67-BF67)/BF67*100</f>
        <v>56.960615973462559</v>
      </c>
      <c r="BI67" s="24">
        <f>VLOOKUP(C67,'[1]Allocation '!C$1:W$65536,21,0)</f>
        <v>19.494126765980305</v>
      </c>
      <c r="BJ67" s="24">
        <f>VLOOKUP(C67,[1]Actuals!B$1:V$65536,21,0)</f>
        <v>20</v>
      </c>
      <c r="BK67" s="24">
        <f>(BJ67-BI67)/BI67*100</f>
        <v>2.5950033058290543</v>
      </c>
      <c r="BL67" s="24">
        <f>VLOOKUP(C67,'[1]Allocation '!C$1:X$65536,22,0)</f>
        <v>22.166947014978778</v>
      </c>
      <c r="BM67" s="24">
        <f>VLOOKUP(C67,[1]Actuals!B$1:W$65536,22,0)</f>
        <v>24.4</v>
      </c>
      <c r="BN67" s="24">
        <f>(BM67-BL67)/BL67*100</f>
        <v>10.073795834456993</v>
      </c>
      <c r="BO67" s="24">
        <f>VLOOKUP(C67,'[1]Allocation '!C$1:Y$65536,23,0)</f>
        <v>26.50501698096669</v>
      </c>
      <c r="BP67" s="24">
        <f>VLOOKUP(C67,[1]Actuals!B$1:X$65536,23,0)</f>
        <v>12.6</v>
      </c>
      <c r="BQ67" s="24">
        <f>(BP67-BO67)/BO67*100</f>
        <v>-52.461830116735683</v>
      </c>
      <c r="BR67" s="24">
        <f>VLOOKUP(C67,'[1]Allocation '!C$1:Z$65536,24,0)</f>
        <v>18.883341812511482</v>
      </c>
      <c r="BS67" s="24">
        <f>VLOOKUP(C67,[1]Actuals!B$1:Y$65536,24,0)</f>
        <v>19.399999999999999</v>
      </c>
      <c r="BT67" s="24">
        <f>(BS67-BR67)/BR67*100</f>
        <v>2.736052721061248</v>
      </c>
      <c r="BU67" s="24">
        <f>VLOOKUP(C67,'[1]Allocation '!C$1:AA$65536,25,0)</f>
        <v>27.454658287056681</v>
      </c>
      <c r="BV67" s="24">
        <f>VLOOKUP(C67,[1]Actuals!B$1:Z$65536,25,0)</f>
        <v>34.6</v>
      </c>
      <c r="BW67" s="24">
        <f>(BV67-BU67)/BU67*100</f>
        <v>26.025972125509739</v>
      </c>
      <c r="BX67" s="26"/>
      <c r="BY67" s="26"/>
    </row>
    <row r="68" spans="1:78" s="42" customFormat="1" ht="30" customHeight="1" x14ac:dyDescent="0.25">
      <c r="A68" s="38" t="s">
        <v>75</v>
      </c>
      <c r="B68" s="39"/>
      <c r="C68" s="39"/>
      <c r="D68" s="40">
        <f>SUM(D59:D67)</f>
        <v>780.6985163050656</v>
      </c>
      <c r="E68" s="40">
        <f>SUM(E59:E67)</f>
        <v>953</v>
      </c>
      <c r="F68" s="40">
        <f t="shared" si="0"/>
        <v>22.070169226196647</v>
      </c>
      <c r="G68" s="40">
        <f>SUM(G59:G67)</f>
        <v>850.44351894087254</v>
      </c>
      <c r="H68" s="40">
        <f>SUM(H59:H67)</f>
        <v>1073</v>
      </c>
      <c r="I68" s="40">
        <f t="shared" si="1"/>
        <v>26.169460534697876</v>
      </c>
      <c r="J68" s="40">
        <f>SUM(J59:J67)</f>
        <v>920.96268879542822</v>
      </c>
      <c r="K68" s="40">
        <f>SUM(K59:K67)</f>
        <v>995</v>
      </c>
      <c r="L68" s="40">
        <f t="shared" si="2"/>
        <v>8.0391216827045149</v>
      </c>
      <c r="M68" s="40">
        <f>SUM(M59:M67)</f>
        <v>914.51656812788463</v>
      </c>
      <c r="N68" s="40">
        <f>SUM(N59:N67)</f>
        <v>1021.4</v>
      </c>
      <c r="O68" s="40">
        <f t="shared" si="3"/>
        <v>11.687424328562731</v>
      </c>
      <c r="P68" s="40">
        <f>SUM(P59:P67)</f>
        <v>888.36178722518775</v>
      </c>
      <c r="Q68" s="40">
        <f>SUM(Q59:Q67)</f>
        <v>1024.5999999999999</v>
      </c>
      <c r="R68" s="40">
        <f t="shared" si="4"/>
        <v>15.335892958695849</v>
      </c>
      <c r="S68" s="40">
        <f>SUM(S59:S67)</f>
        <v>923.2824472015202</v>
      </c>
      <c r="T68" s="40">
        <f>SUM(T59:T67)</f>
        <v>998.2</v>
      </c>
      <c r="U68" s="40">
        <f t="shared" si="5"/>
        <v>8.1142615702871659</v>
      </c>
      <c r="V68" s="40">
        <f>SUM(V59:V67)</f>
        <v>1029.9471224521992</v>
      </c>
      <c r="W68" s="40">
        <f>SUM(W59:W67)</f>
        <v>973.4</v>
      </c>
      <c r="X68" s="40">
        <f t="shared" si="6"/>
        <v>-5.4902937461067216</v>
      </c>
      <c r="Y68" s="40">
        <f>SUM(Y59:Y67)</f>
        <v>1171.6626424122298</v>
      </c>
      <c r="Z68" s="40">
        <f>SUM(Z59:Z67)</f>
        <v>875.8</v>
      </c>
      <c r="AA68" s="40">
        <f t="shared" si="7"/>
        <v>-25.251521359689775</v>
      </c>
      <c r="AB68" s="40">
        <f>SUM(AB59:AB67)</f>
        <v>1194.53434576881</v>
      </c>
      <c r="AC68" s="40">
        <f>SUM(AC59:AC67)</f>
        <v>931.8</v>
      </c>
      <c r="AD68" s="40">
        <f t="shared" si="8"/>
        <v>-21.994708373137026</v>
      </c>
      <c r="AE68" s="40">
        <f>SUM(AE59:AE67)</f>
        <v>1165.6977854422294</v>
      </c>
      <c r="AF68" s="40">
        <f>SUM(AF59:AF67)</f>
        <v>1029.8</v>
      </c>
      <c r="AG68" s="40">
        <f t="shared" si="9"/>
        <v>-11.658063276724338</v>
      </c>
      <c r="AH68" s="40">
        <f>SUM(AH59:AH67)</f>
        <v>1029.1297250324119</v>
      </c>
      <c r="AI68" s="40">
        <f>SUM(AI59:AI67)</f>
        <v>1068.8</v>
      </c>
      <c r="AJ68" s="40">
        <f t="shared" si="10"/>
        <v>3.8547399810396752</v>
      </c>
      <c r="AK68" s="40">
        <f>SUM(AK59:AK67)</f>
        <v>1048.5121023507827</v>
      </c>
      <c r="AL68" s="40">
        <f>SUM(AL59:AL67)</f>
        <v>1033.2</v>
      </c>
      <c r="AM68" s="40">
        <f t="shared" si="11"/>
        <v>-1.4603648652650407</v>
      </c>
      <c r="AN68" s="40">
        <f>SUM(AN59:AN67)</f>
        <v>1044.2831542039578</v>
      </c>
      <c r="AO68" s="40">
        <f>SUM(AO59:AO67)</f>
        <v>992.2</v>
      </c>
      <c r="AP68" s="40">
        <f t="shared" si="12"/>
        <v>-4.9874551738469819</v>
      </c>
      <c r="AQ68" s="40">
        <f>SUM(AQ59:AQ67)</f>
        <v>1049.4992987292142</v>
      </c>
      <c r="AR68" s="40">
        <f>SUM(AR59:AR67)</f>
        <v>952.8</v>
      </c>
      <c r="AS68" s="40">
        <f t="shared" si="13"/>
        <v>-9.2138507235119178</v>
      </c>
      <c r="AT68" s="40">
        <f>SUM(AT59:AT67)</f>
        <v>989.55186965980965</v>
      </c>
      <c r="AU68" s="40">
        <f>SUM(AU59:AU67)</f>
        <v>968.4</v>
      </c>
      <c r="AV68" s="40">
        <f t="shared" si="14"/>
        <v>-2.137520054111091</v>
      </c>
      <c r="AW68" s="40">
        <f>SUM(AW59:AW67)</f>
        <v>874.36798648453669</v>
      </c>
      <c r="AX68" s="40">
        <f>SUM(AX59:AX67)</f>
        <v>889.6</v>
      </c>
      <c r="AY68" s="40">
        <f t="shared" si="15"/>
        <v>1.7420598364659725</v>
      </c>
      <c r="AZ68" s="40">
        <f>SUM(AZ59:AZ67)</f>
        <v>820.08189996332953</v>
      </c>
      <c r="BA68" s="40">
        <f>SUM(BA59:BA67)</f>
        <v>996.2</v>
      </c>
      <c r="BB68" s="40">
        <f t="shared" si="16"/>
        <v>21.475672130374505</v>
      </c>
      <c r="BC68" s="40">
        <f>SUM(BC59:BC67)</f>
        <v>720.12596271270547</v>
      </c>
      <c r="BD68" s="40">
        <f>SUM(BD59:BD67)</f>
        <v>840.2</v>
      </c>
      <c r="BE68" s="40">
        <f t="shared" si="17"/>
        <v>16.674032531055701</v>
      </c>
      <c r="BF68" s="40">
        <f>SUM(BF59:BF67)</f>
        <v>426.79750958244273</v>
      </c>
      <c r="BG68" s="40">
        <f>SUM(BG59:BG67)</f>
        <v>651.79999999999995</v>
      </c>
      <c r="BH68" s="40">
        <f t="shared" si="18"/>
        <v>52.718791784349527</v>
      </c>
      <c r="BI68" s="40">
        <f>SUM(BI59:BI67)</f>
        <v>422.93779374887703</v>
      </c>
      <c r="BJ68" s="40">
        <f>SUM(BJ59:BJ67)</f>
        <v>542</v>
      </c>
      <c r="BK68" s="40">
        <f t="shared" si="19"/>
        <v>28.151233588222951</v>
      </c>
      <c r="BL68" s="40">
        <f>SUM(BL59:BL67)</f>
        <v>474.7421152374622</v>
      </c>
      <c r="BM68" s="40">
        <f>SUM(BM59:BM67)</f>
        <v>577.4</v>
      </c>
      <c r="BN68" s="40">
        <f t="shared" si="20"/>
        <v>21.623926225965675</v>
      </c>
      <c r="BO68" s="40">
        <f>SUM(BO59:BO67)</f>
        <v>521.43523791401776</v>
      </c>
      <c r="BP68" s="40">
        <f>SUM(BP59:BP67)</f>
        <v>554.6</v>
      </c>
      <c r="BQ68" s="40">
        <f t="shared" si="21"/>
        <v>6.360284015068995</v>
      </c>
      <c r="BR68" s="40">
        <f>SUM(BR59:BR67)</f>
        <v>801.78286067471652</v>
      </c>
      <c r="BS68" s="40">
        <f>SUM(BS59:BS67)</f>
        <v>939.4</v>
      </c>
      <c r="BT68" s="40">
        <f t="shared" si="22"/>
        <v>17.163891381947955</v>
      </c>
      <c r="BU68" s="40">
        <f>SUM(BU59:BU67)</f>
        <v>848.01118851021579</v>
      </c>
      <c r="BV68" s="40">
        <f>SUM(BV59:BV67)</f>
        <v>1005.6</v>
      </c>
      <c r="BW68" s="40">
        <f t="shared" si="23"/>
        <v>18.583341072024758</v>
      </c>
      <c r="BX68" s="41"/>
      <c r="BY68" s="41"/>
    </row>
    <row r="69" spans="1:78" ht="30.75" customHeight="1" x14ac:dyDescent="0.25">
      <c r="A69" s="21">
        <v>60</v>
      </c>
      <c r="B69" s="22" t="s">
        <v>76</v>
      </c>
      <c r="C69" s="23" t="s">
        <v>77</v>
      </c>
      <c r="D69" s="24">
        <f>VLOOKUP(C69,'[1]Allocation '!C$1:D$65536,2,0)</f>
        <v>73.914461506037782</v>
      </c>
      <c r="E69" s="24">
        <f>VLOOKUP(C69,[1]Actuals!B$1:C$65536,2,0)</f>
        <v>63</v>
      </c>
      <c r="F69" s="24">
        <f t="shared" si="0"/>
        <v>-14.766341097061531</v>
      </c>
      <c r="G69" s="24">
        <f>VLOOKUP(C69,'[1]Allocation '!C$1:E$65536,3,0)</f>
        <v>65.713451429424424</v>
      </c>
      <c r="H69" s="24">
        <f>VLOOKUP(C69,[1]Actuals!B$1:D$65536,3,0)</f>
        <v>85</v>
      </c>
      <c r="I69" s="24">
        <f t="shared" si="1"/>
        <v>29.349468261135442</v>
      </c>
      <c r="J69" s="24">
        <f>VLOOKUP(C69,'[1]Allocation '!C$1:F$65536,4,0)</f>
        <v>68.862298648918852</v>
      </c>
      <c r="K69" s="24">
        <f>VLOOKUP(C69,[1]Actuals!B$1:E$65536,4,0)</f>
        <v>75</v>
      </c>
      <c r="L69" s="24">
        <f t="shared" si="2"/>
        <v>8.9130067852846953</v>
      </c>
      <c r="M69" s="24">
        <f>VLOOKUP(C69,'[1]Allocation '!C$1:G$65536,5,0)</f>
        <v>63.46503867328164</v>
      </c>
      <c r="N69" s="24">
        <f>VLOOKUP(C69,[1]Actuals!B$1:F$65536,5,0)</f>
        <v>75</v>
      </c>
      <c r="O69" s="24">
        <f t="shared" si="3"/>
        <v>18.175300240657542</v>
      </c>
      <c r="P69" s="24">
        <f>VLOOKUP(C69,'[1]Allocation '!C$1:H$65536,6,0)</f>
        <v>67.382105594589717</v>
      </c>
      <c r="Q69" s="24">
        <f>VLOOKUP(C69,[1]Actuals!B$1:G$65536,6,0)</f>
        <v>49</v>
      </c>
      <c r="R69" s="24">
        <f t="shared" si="4"/>
        <v>-27.280396527213398</v>
      </c>
      <c r="S69" s="24">
        <f>VLOOKUP(C69,'[1]Allocation '!C$1:I$65536,7,0)</f>
        <v>59.583478268510568</v>
      </c>
      <c r="T69" s="24">
        <f>VLOOKUP(C69,[1]Actuals!B$1:H$65536,7,0)</f>
        <v>48</v>
      </c>
      <c r="U69" s="24">
        <f t="shared" si="5"/>
        <v>-19.440755399189833</v>
      </c>
      <c r="V69" s="25">
        <f>VLOOKUP(C69,'[1]Allocation '!C$1:J$65536,8,0)</f>
        <v>77.518218941434029</v>
      </c>
      <c r="W69" s="24">
        <f>VLOOKUP(C69,[1]Actuals!B$1:I$65536,8,0)</f>
        <v>55</v>
      </c>
      <c r="X69" s="24">
        <f t="shared" si="6"/>
        <v>-29.048937461329988</v>
      </c>
      <c r="Y69" s="24">
        <f>VLOOKUP(C69,'[1]Allocation '!C$1:K$65536,9,0)</f>
        <v>123.81744711957555</v>
      </c>
      <c r="Z69" s="24">
        <f>VLOOKUP(C69,[1]Actuals!B$1:J$65536,9,0)</f>
        <v>85</v>
      </c>
      <c r="AA69" s="24">
        <f t="shared" si="7"/>
        <v>-31.350547134191807</v>
      </c>
      <c r="AB69" s="24">
        <f>VLOOKUP(C69,'[1]Allocation '!C$1:L$65536,10,0)</f>
        <v>102.34007724948894</v>
      </c>
      <c r="AC69" s="24">
        <f>VLOOKUP(C69,[1]Actuals!B$1:K$65536,10,0)</f>
        <v>90</v>
      </c>
      <c r="AD69" s="24">
        <f t="shared" si="8"/>
        <v>-12.057912775857872</v>
      </c>
      <c r="AE69" s="24">
        <f>VLOOKUP(C69,'[1]Allocation '!C$1:M$65536,11,0)</f>
        <v>92.618819621102702</v>
      </c>
      <c r="AF69" s="24">
        <f>VLOOKUP(C69,[1]Actuals!B$1:L$65536,11,0)</f>
        <v>98</v>
      </c>
      <c r="AG69" s="24">
        <f t="shared" si="9"/>
        <v>5.8100291073794086</v>
      </c>
      <c r="AH69" s="24">
        <f>VLOOKUP(C69,'[1]Allocation '!C$1:N$65536,12,0)</f>
        <v>93.961011556009339</v>
      </c>
      <c r="AI69" s="24">
        <f>VLOOKUP(C69,[1]Actuals!B$1:M$65536,12,0)</f>
        <v>99</v>
      </c>
      <c r="AJ69" s="24">
        <f t="shared" si="10"/>
        <v>5.3628503573388668</v>
      </c>
      <c r="AK69" s="24">
        <f>VLOOKUP(C69,'[1]Allocation '!C$1:O$65536,13,0)</f>
        <v>100.11947144073693</v>
      </c>
      <c r="AL69" s="24">
        <f>VLOOKUP(C69,[1]Actuals!B$1:N$65536,13,0)</f>
        <v>101</v>
      </c>
      <c r="AM69" s="24">
        <f t="shared" si="11"/>
        <v>0.87947783442332217</v>
      </c>
      <c r="AN69" s="24">
        <f>VLOOKUP(C69,'[1]Allocation '!C$1:P$65536,14,0)</f>
        <v>87.399385424382942</v>
      </c>
      <c r="AO69" s="24">
        <f>VLOOKUP(C69,[1]Actuals!B$1:O$65536,14,0)</f>
        <v>90</v>
      </c>
      <c r="AP69" s="24">
        <f t="shared" si="12"/>
        <v>2.9755524744130879</v>
      </c>
      <c r="AQ69" s="24">
        <f>VLOOKUP(C69,'[1]Allocation '!C$1:Q$65536,15,0)</f>
        <v>100.94975929564445</v>
      </c>
      <c r="AR69" s="24">
        <f>VLOOKUP(C69,[1]Actuals!B$1:P$65536,15,0)</f>
        <v>103</v>
      </c>
      <c r="AS69" s="24">
        <f t="shared" si="13"/>
        <v>2.0309515531890963</v>
      </c>
      <c r="AT69" s="24">
        <f>VLOOKUP(C69,'[1]Allocation '!C$1:R$65536,16,0)</f>
        <v>91.705885628697885</v>
      </c>
      <c r="AU69" s="24">
        <f>VLOOKUP(C69,[1]Actuals!B$1:Q$65536,16,0)</f>
        <v>88</v>
      </c>
      <c r="AV69" s="24">
        <f t="shared" si="14"/>
        <v>-4.0410553840594368</v>
      </c>
      <c r="AW69" s="24">
        <f>VLOOKUP(C69,'[1]Allocation '!C$1:S$65536,17,0)</f>
        <v>66.802059741145868</v>
      </c>
      <c r="AX69" s="24">
        <f>VLOOKUP(C69,[1]Actuals!B$1:R$65536,17,0)</f>
        <v>91</v>
      </c>
      <c r="AY69" s="24">
        <f t="shared" si="15"/>
        <v>36.223344538506382</v>
      </c>
      <c r="AZ69" s="24">
        <f>VLOOKUP('[2]24042024'!C69,'[1]Allocation '!C$1:T$65536,18,0)</f>
        <v>71.992985690774915</v>
      </c>
      <c r="BA69" s="24">
        <f>VLOOKUP(C69,[1]Actuals!B$1:S$65536,18,0)</f>
        <v>86</v>
      </c>
      <c r="BB69" s="24">
        <f t="shared" si="16"/>
        <v>19.456081970802224</v>
      </c>
      <c r="BC69" s="24">
        <f>VLOOKUP(C69,'[1]Allocation '!C$1:U$65536,19,0)</f>
        <v>70.50749018097892</v>
      </c>
      <c r="BD69" s="24">
        <f>VLOOKUP(C69,[1]Actuals!B$1:T$65536,19,0)</f>
        <v>84</v>
      </c>
      <c r="BE69" s="24">
        <f t="shared" si="17"/>
        <v>19.13627869094255</v>
      </c>
      <c r="BF69" s="24">
        <f>VLOOKUP(C69,'[1]Allocation '!C$1:V$65536,20,0)</f>
        <v>69.614065916471986</v>
      </c>
      <c r="BG69" s="24">
        <f>VLOOKUP(C69,[1]Actuals!B$1:U$65536,20,0)</f>
        <v>83</v>
      </c>
      <c r="BH69" s="24">
        <f t="shared" si="18"/>
        <v>19.228777844393445</v>
      </c>
      <c r="BI69" s="24">
        <f>VLOOKUP(C69,'[1]Allocation '!C$1:W$65536,21,0)</f>
        <v>50.486963088125805</v>
      </c>
      <c r="BJ69" s="24">
        <f>VLOOKUP(C69,[1]Actuals!B$1:V$65536,21,0)</f>
        <v>87</v>
      </c>
      <c r="BK69" s="24">
        <f t="shared" si="19"/>
        <v>72.321713722689367</v>
      </c>
      <c r="BL69" s="24">
        <f>VLOOKUP(C69,'[1]Allocation '!C$1:X$65536,22,0)</f>
        <v>83.187626158989801</v>
      </c>
      <c r="BM69" s="24">
        <f>VLOOKUP(C69,[1]Actuals!B$1:W$65536,22,0)</f>
        <v>105</v>
      </c>
      <c r="BN69" s="24">
        <f t="shared" si="20"/>
        <v>26.220695129972775</v>
      </c>
      <c r="BO69" s="24">
        <f>VLOOKUP(C69,'[1]Allocation '!C$1:Y$65536,23,0)</f>
        <v>117.40363290928194</v>
      </c>
      <c r="BP69" s="24">
        <f>VLOOKUP(C69,[1]Actuals!B$1:X$65536,23,0)</f>
        <v>96</v>
      </c>
      <c r="BQ69" s="24">
        <f t="shared" si="21"/>
        <v>-18.230809710820939</v>
      </c>
      <c r="BR69" s="24">
        <f>VLOOKUP(C69,'[1]Allocation '!C$1:Z$65536,24,0)</f>
        <v>96.760543058021341</v>
      </c>
      <c r="BS69" s="24">
        <f>VLOOKUP(C69,[1]Actuals!B$1:Y$65536,24,0)</f>
        <v>89</v>
      </c>
      <c r="BT69" s="24">
        <f t="shared" si="22"/>
        <v>-8.0203591389186624</v>
      </c>
      <c r="BU69" s="24">
        <f>VLOOKUP(C69,'[1]Allocation '!C$1:AA$65536,25,0)</f>
        <v>90.198152493872797</v>
      </c>
      <c r="BV69" s="24">
        <f>VLOOKUP(C69,[1]Actuals!B$1:Z$65536,25,0)</f>
        <v>73</v>
      </c>
      <c r="BW69" s="24">
        <f t="shared" si="23"/>
        <v>-19.067078447134573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f>VLOOKUP(C70,'[1]Allocation '!C$1:D$65536,2,0)</f>
        <v>121.35210098006202</v>
      </c>
      <c r="E70" s="24">
        <f>VLOOKUP(C70,[1]Actuals!B$1:C$65536,2,0)</f>
        <v>123</v>
      </c>
      <c r="F70" s="24">
        <f t="shared" si="0"/>
        <v>1.3579484876069252</v>
      </c>
      <c r="G70" s="24">
        <f>VLOOKUP(C70,'[1]Allocation '!C$1:E$65536,3,0)</f>
        <v>145.51388537964419</v>
      </c>
      <c r="H70" s="24">
        <f>VLOOKUP(C70,[1]Actuals!B$1:D$65536,3,0)</f>
        <v>144</v>
      </c>
      <c r="I70" s="24">
        <f t="shared" si="1"/>
        <v>-1.040371766374379</v>
      </c>
      <c r="J70" s="24">
        <f>VLOOKUP(C70,'[1]Allocation '!C$1:F$65536,4,0)</f>
        <v>148.73127618024685</v>
      </c>
      <c r="K70" s="24">
        <f>VLOOKUP(C70,[1]Actuals!B$1:E$65536,4,0)</f>
        <v>157</v>
      </c>
      <c r="L70" s="24">
        <f t="shared" si="2"/>
        <v>5.5595057287966219</v>
      </c>
      <c r="M70" s="24">
        <f>VLOOKUP(C70,'[1]Allocation '!C$1:G$65536,5,0)</f>
        <v>148.40083669871828</v>
      </c>
      <c r="N70" s="24">
        <f>VLOOKUP(C70,[1]Actuals!B$1:F$65536,5,0)</f>
        <v>126</v>
      </c>
      <c r="O70" s="24">
        <f t="shared" si="3"/>
        <v>-15.094818329222907</v>
      </c>
      <c r="P70" s="24">
        <f>VLOOKUP(C70,'[1]Allocation '!C$1:H$65536,6,0)</f>
        <v>118.21924218591994</v>
      </c>
      <c r="Q70" s="24">
        <f>VLOOKUP(C70,[1]Actuals!B$1:G$65536,6,0)</f>
        <v>113</v>
      </c>
      <c r="R70" s="24">
        <f t="shared" si="4"/>
        <v>-4.4148838119870444</v>
      </c>
      <c r="S70" s="24">
        <f>VLOOKUP(C70,'[1]Allocation '!C$1:I$65536,7,0)</f>
        <v>112.27655946312008</v>
      </c>
      <c r="T70" s="24">
        <f>VLOOKUP(C70,[1]Actuals!B$1:H$65536,7,0)</f>
        <v>120</v>
      </c>
      <c r="U70" s="24">
        <f t="shared" si="5"/>
        <v>6.8789430080611513</v>
      </c>
      <c r="V70" s="25">
        <f>VLOOKUP(C70,'[1]Allocation '!C$1:J$65536,8,0)</f>
        <v>130.28577059913303</v>
      </c>
      <c r="W70" s="24">
        <f>VLOOKUP(C70,[1]Actuals!B$1:I$65536,8,0)</f>
        <v>115</v>
      </c>
      <c r="X70" s="24">
        <f t="shared" si="6"/>
        <v>-11.73249429223144</v>
      </c>
      <c r="Y70" s="24">
        <f>VLOOKUP(C70,'[1]Allocation '!C$1:K$65536,9,0)</f>
        <v>184.93532881272995</v>
      </c>
      <c r="Z70" s="24">
        <f>VLOOKUP(C70,[1]Actuals!B$1:J$65536,9,0)</f>
        <v>132</v>
      </c>
      <c r="AA70" s="24">
        <f t="shared" si="7"/>
        <v>-28.623697350079368</v>
      </c>
      <c r="AB70" s="24">
        <f>VLOOKUP(C70,'[1]Allocation '!C$1:L$65536,10,0)</f>
        <v>196.83861613271523</v>
      </c>
      <c r="AC70" s="24">
        <f>VLOOKUP(C70,[1]Actuals!B$1:K$65536,10,0)</f>
        <v>155</v>
      </c>
      <c r="AD70" s="24">
        <f t="shared" si="8"/>
        <v>-21.255288700315912</v>
      </c>
      <c r="AE70" s="24">
        <f>VLOOKUP(C70,'[1]Allocation '!C$1:M$65536,11,0)</f>
        <v>200.873172683517</v>
      </c>
      <c r="AF70" s="24">
        <f>VLOOKUP(C70,[1]Actuals!B$1:L$65536,11,0)</f>
        <v>205</v>
      </c>
      <c r="AG70" s="24">
        <f t="shared" si="9"/>
        <v>2.0544442353110881</v>
      </c>
      <c r="AH70" s="24">
        <f>VLOOKUP(C70,'[1]Allocation '!C$1:N$65536,12,0)</f>
        <v>171.8161774936514</v>
      </c>
      <c r="AI70" s="24">
        <f>VLOOKUP(C70,[1]Actuals!B$1:M$65536,12,0)</f>
        <v>190</v>
      </c>
      <c r="AJ70" s="24">
        <f t="shared" si="10"/>
        <v>10.583300578329126</v>
      </c>
      <c r="AK70" s="24">
        <f>VLOOKUP(C70,'[1]Allocation '!C$1:O$65536,13,0)</f>
        <v>195.29320585020253</v>
      </c>
      <c r="AL70" s="24">
        <f>VLOOKUP(C70,[1]Actuals!B$1:N$65536,13,0)</f>
        <v>188</v>
      </c>
      <c r="AM70" s="24">
        <f t="shared" si="11"/>
        <v>-3.7344903108389227</v>
      </c>
      <c r="AN70" s="24">
        <f>VLOOKUP(C70,'[1]Allocation '!C$1:P$65536,14,0)</f>
        <v>200.49302224301655</v>
      </c>
      <c r="AO70" s="24">
        <f>VLOOKUP(C70,[1]Actuals!B$1:O$65536,14,0)</f>
        <v>145</v>
      </c>
      <c r="AP70" s="24">
        <f t="shared" si="12"/>
        <v>-27.678281080402762</v>
      </c>
      <c r="AQ70" s="24">
        <f>VLOOKUP(C70,'[1]Allocation '!C$1:Q$65536,15,0)</f>
        <v>208.81698528653959</v>
      </c>
      <c r="AR70" s="24">
        <f>VLOOKUP(C70,[1]Actuals!B$1:P$65536,15,0)</f>
        <v>176</v>
      </c>
      <c r="AS70" s="24">
        <f t="shared" si="13"/>
        <v>-15.715668551343168</v>
      </c>
      <c r="AT70" s="24">
        <f>VLOOKUP(C70,'[1]Allocation '!C$1:R$65536,16,0)</f>
        <v>174.04253108323843</v>
      </c>
      <c r="AU70" s="24">
        <f>VLOOKUP(C70,[1]Actuals!B$1:Q$65536,16,0)</f>
        <v>176</v>
      </c>
      <c r="AV70" s="24">
        <f t="shared" si="14"/>
        <v>1.1247072221820202</v>
      </c>
      <c r="AW70" s="24">
        <f>VLOOKUP(C70,'[1]Allocation '!C$1:S$65536,17,0)</f>
        <v>158.16643671301946</v>
      </c>
      <c r="AX70" s="24">
        <f>VLOOKUP(C70,[1]Actuals!B$1:R$65536,17,0)</f>
        <v>170</v>
      </c>
      <c r="AY70" s="24">
        <f t="shared" si="15"/>
        <v>7.4817158007116289</v>
      </c>
      <c r="AZ70" s="24">
        <f>VLOOKUP('[2]24042024'!C70,'[1]Allocation '!C$1:T$65536,18,0)</f>
        <v>149.65829948381278</v>
      </c>
      <c r="BA70" s="24">
        <f>VLOOKUP(C70,[1]Actuals!B$1:S$65536,18,0)</f>
        <v>148</v>
      </c>
      <c r="BB70" s="24">
        <f t="shared" si="16"/>
        <v>-1.1080571472029499</v>
      </c>
      <c r="BC70" s="24">
        <f>VLOOKUP(C70,'[1]Allocation '!C$1:U$65536,19,0)</f>
        <v>126.28207196593237</v>
      </c>
      <c r="BD70" s="24">
        <f>VLOOKUP(C70,[1]Actuals!B$1:T$65536,19,0)</f>
        <v>115</v>
      </c>
      <c r="BE70" s="24">
        <f t="shared" si="17"/>
        <v>-8.9340250680840789</v>
      </c>
      <c r="BF70" s="24">
        <f>VLOOKUP(C70,'[1]Allocation '!C$1:V$65536,20,0)</f>
        <v>99.991112861841572</v>
      </c>
      <c r="BG70" s="24">
        <f>VLOOKUP(C70,[1]Actuals!B$1:U$65536,20,0)</f>
        <v>124</v>
      </c>
      <c r="BH70" s="24">
        <f t="shared" si="18"/>
        <v>24.011021030770682</v>
      </c>
      <c r="BI70" s="24">
        <f>VLOOKUP(C70,'[1]Allocation '!C$1:W$65536,21,0)</f>
        <v>127.70065649598692</v>
      </c>
      <c r="BJ70" s="24">
        <f>VLOOKUP(C70,[1]Actuals!B$1:V$65536,21,0)</f>
        <v>145</v>
      </c>
      <c r="BK70" s="24">
        <f t="shared" si="19"/>
        <v>13.546792928630499</v>
      </c>
      <c r="BL70" s="24">
        <f>VLOOKUP(C70,'[1]Allocation '!C$1:X$65536,22,0)</f>
        <v>124.07332843106177</v>
      </c>
      <c r="BM70" s="24">
        <f>VLOOKUP(C70,[1]Actuals!B$1:W$65536,22,0)</f>
        <v>139</v>
      </c>
      <c r="BN70" s="24">
        <f t="shared" si="20"/>
        <v>12.0305240116387</v>
      </c>
      <c r="BO70" s="24">
        <f>VLOOKUP(C70,'[1]Allocation '!C$1:Y$65536,23,0)</f>
        <v>96.845254353532127</v>
      </c>
      <c r="BP70" s="24">
        <f>VLOOKUP(C70,[1]Actuals!B$1:X$65536,23,0)</f>
        <v>136</v>
      </c>
      <c r="BQ70" s="24">
        <f t="shared" si="21"/>
        <v>40.430216129676388</v>
      </c>
      <c r="BR70" s="24">
        <f>VLOOKUP(C70,'[1]Allocation '!C$1:Z$65536,24,0)</f>
        <v>131.49056125495892</v>
      </c>
      <c r="BS70" s="24">
        <f>VLOOKUP(C70,[1]Actuals!B$1:Y$65536,24,0)</f>
        <v>146</v>
      </c>
      <c r="BT70" s="24">
        <f t="shared" si="22"/>
        <v>11.03458575776205</v>
      </c>
      <c r="BU70" s="24">
        <f>VLOOKUP(C70,'[1]Allocation '!C$1:AA$65536,25,0)</f>
        <v>147.99448264998395</v>
      </c>
      <c r="BV70" s="24">
        <f>VLOOKUP(C70,[1]Actuals!B$1:Z$65536,25,0)</f>
        <v>159</v>
      </c>
      <c r="BW70" s="24">
        <f t="shared" si="23"/>
        <v>7.4364375975047494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f>VLOOKUP(C71,'[1]Allocation '!C$1:D$65536,2,0)</f>
        <v>105.41697660894278</v>
      </c>
      <c r="E71" s="24">
        <f>VLOOKUP(C71,[1]Actuals!B$1:C$65536,2,0)</f>
        <v>137</v>
      </c>
      <c r="F71" s="24">
        <f t="shared" si="0"/>
        <v>29.96009220433093</v>
      </c>
      <c r="G71" s="24">
        <f>VLOOKUP(C71,'[1]Allocation '!C$1:E$65536,3,0)</f>
        <v>114.55348423503906</v>
      </c>
      <c r="H71" s="24">
        <f>VLOOKUP(C71,[1]Actuals!B$1:D$65536,3,0)</f>
        <v>133</v>
      </c>
      <c r="I71" s="24">
        <f t="shared" si="1"/>
        <v>16.102972238812622</v>
      </c>
      <c r="J71" s="24">
        <f>VLOOKUP(C71,'[1]Allocation '!C$1:F$65536,4,0)</f>
        <v>120.79124517105437</v>
      </c>
      <c r="K71" s="24">
        <f>VLOOKUP(C71,[1]Actuals!B$1:E$65536,4,0)</f>
        <v>129</v>
      </c>
      <c r="L71" s="24">
        <f t="shared" si="2"/>
        <v>6.7958193636642159</v>
      </c>
      <c r="M71" s="24">
        <f>VLOOKUP(C71,'[1]Allocation '!C$1:G$65536,5,0)</f>
        <v>122.27999310184522</v>
      </c>
      <c r="N71" s="24">
        <f>VLOOKUP(C71,[1]Actuals!B$1:F$65536,5,0)</f>
        <v>134</v>
      </c>
      <c r="O71" s="24">
        <f t="shared" si="3"/>
        <v>9.584566208139508</v>
      </c>
      <c r="P71" s="24">
        <f>VLOOKUP(C71,'[1]Allocation '!C$1:H$65536,6,0)</f>
        <v>122.51291926289039</v>
      </c>
      <c r="Q71" s="24">
        <f>VLOOKUP(C71,[1]Actuals!B$1:G$65536,6,0)</f>
        <v>140</v>
      </c>
      <c r="R71" s="24">
        <f t="shared" si="4"/>
        <v>14.273662600093237</v>
      </c>
      <c r="S71" s="24">
        <f>VLOOKUP(C71,'[1]Allocation '!C$1:I$65536,7,0)</f>
        <v>127.96451708673411</v>
      </c>
      <c r="T71" s="24">
        <f>VLOOKUP(C71,[1]Actuals!B$1:H$65536,7,0)</f>
        <v>116</v>
      </c>
      <c r="U71" s="24">
        <f t="shared" si="5"/>
        <v>-9.3498708541404323</v>
      </c>
      <c r="V71" s="25">
        <f>VLOOKUP(C71,'[1]Allocation '!C$1:J$65536,8,0)</f>
        <v>145.89103003022697</v>
      </c>
      <c r="W71" s="24">
        <f>VLOOKUP(C71,[1]Actuals!B$1:I$65536,8,0)</f>
        <v>129</v>
      </c>
      <c r="X71" s="24">
        <f t="shared" si="6"/>
        <v>-11.577839999297655</v>
      </c>
      <c r="Y71" s="24">
        <f>VLOOKUP(C71,'[1]Allocation '!C$1:K$65536,9,0)</f>
        <v>166.68513189042108</v>
      </c>
      <c r="Z71" s="24">
        <f>VLOOKUP(C71,[1]Actuals!B$1:J$65536,9,0)</f>
        <v>131</v>
      </c>
      <c r="AA71" s="24">
        <f t="shared" si="7"/>
        <v>-21.408707234836342</v>
      </c>
      <c r="AB71" s="24">
        <f>VLOOKUP(C71,'[1]Allocation '!C$1:L$65536,10,0)</f>
        <v>174.43422080053628</v>
      </c>
      <c r="AC71" s="24">
        <f>VLOOKUP(C71,[1]Actuals!B$1:K$65536,10,0)</f>
        <v>144</v>
      </c>
      <c r="AD71" s="24">
        <f t="shared" si="8"/>
        <v>-17.447391148860348</v>
      </c>
      <c r="AE71" s="24">
        <f>VLOOKUP(C71,'[1]Allocation '!C$1:M$65536,11,0)</f>
        <v>154.54566619074191</v>
      </c>
      <c r="AF71" s="24">
        <f>VLOOKUP(C71,[1]Actuals!B$1:L$65536,11,0)</f>
        <v>146</v>
      </c>
      <c r="AG71" s="24">
        <f t="shared" si="9"/>
        <v>-5.5295411391185567</v>
      </c>
      <c r="AH71" s="24">
        <f>VLOOKUP(C71,'[1]Allocation '!C$1:N$65536,12,0)</f>
        <v>141.38719435971313</v>
      </c>
      <c r="AI71" s="24">
        <f>VLOOKUP(C71,[1]Actuals!B$1:M$65536,12,0)</f>
        <v>149</v>
      </c>
      <c r="AJ71" s="24">
        <f t="shared" si="10"/>
        <v>5.3843671449612254</v>
      </c>
      <c r="AK71" s="24">
        <f>VLOOKUP(C71,'[1]Allocation '!C$1:O$65536,13,0)</f>
        <v>142.34845686159241</v>
      </c>
      <c r="AL71" s="24">
        <f>VLOOKUP(C71,[1]Actuals!B$1:N$65536,13,0)</f>
        <v>149</v>
      </c>
      <c r="AM71" s="24">
        <f t="shared" si="11"/>
        <v>4.6727188232711141</v>
      </c>
      <c r="AN71" s="24">
        <f>VLOOKUP(C71,'[1]Allocation '!C$1:P$65536,14,0)</f>
        <v>136.25739375738988</v>
      </c>
      <c r="AO71" s="24">
        <f>VLOOKUP(C71,[1]Actuals!B$1:O$65536,14,0)</f>
        <v>149</v>
      </c>
      <c r="AP71" s="24">
        <f t="shared" si="12"/>
        <v>9.3518640649319131</v>
      </c>
      <c r="AQ71" s="24">
        <f>VLOOKUP(C71,'[1]Allocation '!C$1:Q$65536,15,0)</f>
        <v>145.46074826461737</v>
      </c>
      <c r="AR71" s="24">
        <f>VLOOKUP(C71,[1]Actuals!B$1:P$65536,15,0)</f>
        <v>162</v>
      </c>
      <c r="AS71" s="24">
        <f t="shared" si="13"/>
        <v>11.370250691475185</v>
      </c>
      <c r="AT71" s="24">
        <f>VLOOKUP(C71,'[1]Allocation '!C$1:R$65536,16,0)</f>
        <v>134.90519871017631</v>
      </c>
      <c r="AU71" s="24">
        <f>VLOOKUP(C71,[1]Actuals!B$1:Q$65536,16,0)</f>
        <v>152</v>
      </c>
      <c r="AV71" s="24">
        <f t="shared" si="14"/>
        <v>12.67171425064895</v>
      </c>
      <c r="AW71" s="24">
        <f>VLOOKUP(C71,'[1]Allocation '!C$1:S$65536,17,0)</f>
        <v>111.38107055925235</v>
      </c>
      <c r="AX71" s="24">
        <f>VLOOKUP(C71,[1]Actuals!B$1:R$65536,17,0)</f>
        <v>137</v>
      </c>
      <c r="AY71" s="24">
        <f t="shared" si="15"/>
        <v>23.001152091745183</v>
      </c>
      <c r="AZ71" s="24">
        <f>VLOOKUP('[2]24042024'!C71,'[1]Allocation '!C$1:T$65536,18,0)</f>
        <v>112.68687524584888</v>
      </c>
      <c r="BA71" s="24">
        <f>VLOOKUP(C71,[1]Actuals!B$1:S$65536,18,0)</f>
        <v>148</v>
      </c>
      <c r="BB71" s="24">
        <f t="shared" si="16"/>
        <v>31.337389271916983</v>
      </c>
      <c r="BC71" s="24">
        <f>VLOOKUP(C71,'[1]Allocation '!C$1:U$65536,19,0)</f>
        <v>105.96925806443551</v>
      </c>
      <c r="BD71" s="24">
        <f>VLOOKUP(C71,[1]Actuals!B$1:T$65536,19,0)</f>
        <v>146</v>
      </c>
      <c r="BE71" s="24">
        <f t="shared" si="17"/>
        <v>37.775806556297162</v>
      </c>
      <c r="BF71" s="24">
        <f>VLOOKUP(C71,'[1]Allocation '!C$1:V$65536,20,0)</f>
        <v>105.56023813515932</v>
      </c>
      <c r="BG71" s="24">
        <f>VLOOKUP(C71,[1]Actuals!B$1:U$65536,20,0)</f>
        <v>133</v>
      </c>
      <c r="BH71" s="24">
        <f t="shared" si="18"/>
        <v>25.994410726609772</v>
      </c>
      <c r="BI71" s="24">
        <f>VLOOKUP(C71,'[1]Allocation '!C$1:W$65536,21,0)</f>
        <v>106.22886469577674</v>
      </c>
      <c r="BJ71" s="24">
        <f>VLOOKUP(C71,[1]Actuals!B$1:V$65536,21,0)</f>
        <v>119</v>
      </c>
      <c r="BK71" s="24">
        <f t="shared" si="19"/>
        <v>12.022283529808822</v>
      </c>
      <c r="BL71" s="24">
        <f>VLOOKUP(C71,'[1]Allocation '!C$1:X$65536,22,0)</f>
        <v>116.6843460927355</v>
      </c>
      <c r="BM71" s="24">
        <f>VLOOKUP(C71,[1]Actuals!B$1:W$65536,22,0)</f>
        <v>121</v>
      </c>
      <c r="BN71" s="24">
        <f t="shared" si="20"/>
        <v>3.6985714466228536</v>
      </c>
      <c r="BO71" s="24">
        <f>VLOOKUP(C71,'[1]Allocation '!C$1:Y$65536,23,0)</f>
        <v>131.84546908480866</v>
      </c>
      <c r="BP71" s="24">
        <f>VLOOKUP(C71,[1]Actuals!B$1:X$65536,23,0)</f>
        <v>115</v>
      </c>
      <c r="BQ71" s="24">
        <f t="shared" si="21"/>
        <v>-12.776676515120084</v>
      </c>
      <c r="BR71" s="24">
        <f>VLOOKUP(C71,'[1]Allocation '!C$1:Z$65536,24,0)</f>
        <v>130.90091748251518</v>
      </c>
      <c r="BS71" s="24">
        <f>VLOOKUP(C71,[1]Actuals!B$1:Y$65536,24,0)</f>
        <v>146</v>
      </c>
      <c r="BT71" s="24">
        <f t="shared" si="22"/>
        <v>11.534741549463659</v>
      </c>
      <c r="BU71" s="24">
        <f>VLOOKUP(C71,'[1]Allocation '!C$1:AA$65536,25,0)</f>
        <v>119.96522457233547</v>
      </c>
      <c r="BV71" s="24">
        <f>VLOOKUP(C71,[1]Actuals!B$1:Z$65536,25,0)</f>
        <v>158</v>
      </c>
      <c r="BW71" s="24">
        <f t="shared" si="23"/>
        <v>31.704834099427444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f>VLOOKUP(C72,'[1]Allocation '!C$1:D$65536,2,0)</f>
        <v>88.2560734400451</v>
      </c>
      <c r="E72" s="24">
        <f>VLOOKUP(C72,[1]Actuals!B$1:C$65536,2,0)</f>
        <v>81</v>
      </c>
      <c r="F72" s="24">
        <f t="shared" si="0"/>
        <v>-8.2216137170144563</v>
      </c>
      <c r="G72" s="24">
        <f>VLOOKUP(C72,'[1]Allocation '!C$1:E$65536,3,0)</f>
        <v>138.28979177923634</v>
      </c>
      <c r="H72" s="24">
        <f>VLOOKUP(C72,[1]Actuals!B$1:D$65536,3,0)</f>
        <v>144</v>
      </c>
      <c r="I72" s="24">
        <f t="shared" si="1"/>
        <v>4.1291610518000841</v>
      </c>
      <c r="J72" s="24">
        <f>VLOOKUP(C72,'[1]Allocation '!C$1:F$65536,4,0)</f>
        <v>147.32016350301492</v>
      </c>
      <c r="K72" s="24">
        <f>VLOOKUP(C72,[1]Actuals!B$1:E$65536,4,0)</f>
        <v>143</v>
      </c>
      <c r="L72" s="24">
        <f t="shared" si="2"/>
        <v>-2.932499801988417</v>
      </c>
      <c r="M72" s="24">
        <f>VLOOKUP(C72,'[1]Allocation '!C$1:G$65536,5,0)</f>
        <v>146.39154103742032</v>
      </c>
      <c r="N72" s="24">
        <f>VLOOKUP(C72,[1]Actuals!B$1:F$65536,5,0)</f>
        <v>145</v>
      </c>
      <c r="O72" s="24">
        <f t="shared" si="3"/>
        <v>-0.95056109633043728</v>
      </c>
      <c r="P72" s="24">
        <f>VLOOKUP(C72,'[1]Allocation '!C$1:H$65536,6,0)</f>
        <v>144.5537949246721</v>
      </c>
      <c r="Q72" s="24">
        <f>VLOOKUP(C72,[1]Actuals!B$1:G$65536,6,0)</f>
        <v>134</v>
      </c>
      <c r="R72" s="24">
        <f t="shared" si="4"/>
        <v>-7.300946287969647</v>
      </c>
      <c r="S72" s="24">
        <f>VLOOKUP(C72,'[1]Allocation '!C$1:I$65536,7,0)</f>
        <v>141.49922562475408</v>
      </c>
      <c r="T72" s="24">
        <f>VLOOKUP(C72,[1]Actuals!B$1:H$65536,7,0)</f>
        <v>133</v>
      </c>
      <c r="U72" s="24">
        <f t="shared" si="5"/>
        <v>-6.0065527477114395</v>
      </c>
      <c r="V72" s="25">
        <f>VLOOKUP(C72,'[1]Allocation '!C$1:J$65536,8,0)</f>
        <v>117.94672825826807</v>
      </c>
      <c r="W72" s="24">
        <f>VLOOKUP(C72,[1]Actuals!B$1:I$65536,8,0)</f>
        <v>123</v>
      </c>
      <c r="X72" s="24">
        <f t="shared" si="6"/>
        <v>4.2843678806136776</v>
      </c>
      <c r="Y72" s="24">
        <f>VLOOKUP(C72,'[1]Allocation '!C$1:K$65536,9,0)</f>
        <v>126.12913872973468</v>
      </c>
      <c r="Z72" s="24">
        <f>VLOOKUP(C72,[1]Actuals!B$1:J$65536,9,0)</f>
        <v>93</v>
      </c>
      <c r="AA72" s="24">
        <f t="shared" si="7"/>
        <v>-26.266046897158869</v>
      </c>
      <c r="AB72" s="24">
        <f>VLOOKUP(C72,'[1]Allocation '!C$1:L$65536,10,0)</f>
        <v>138.02707838574545</v>
      </c>
      <c r="AC72" s="24">
        <f>VLOOKUP(C72,[1]Actuals!B$1:K$65536,10,0)</f>
        <v>158</v>
      </c>
      <c r="AD72" s="24">
        <f t="shared" si="8"/>
        <v>14.470292241089137</v>
      </c>
      <c r="AE72" s="24">
        <f>VLOOKUP(C72,'[1]Allocation '!C$1:M$65536,11,0)</f>
        <v>180.60488859292789</v>
      </c>
      <c r="AF72" s="24">
        <f>VLOOKUP(C72,[1]Actuals!B$1:L$65536,11,0)</f>
        <v>172</v>
      </c>
      <c r="AG72" s="24">
        <f t="shared" si="9"/>
        <v>-4.7644826560164564</v>
      </c>
      <c r="AH72" s="24">
        <f>VLOOKUP(C72,'[1]Allocation '!C$1:N$65536,12,0)</f>
        <v>168.74254283365764</v>
      </c>
      <c r="AI72" s="24">
        <f>VLOOKUP(C72,[1]Actuals!B$1:M$65536,12,0)</f>
        <v>172</v>
      </c>
      <c r="AJ72" s="24">
        <f t="shared" si="10"/>
        <v>1.9304302943647624</v>
      </c>
      <c r="AK72" s="24">
        <f>VLOOKUP(C72,'[1]Allocation '!C$1:O$65536,13,0)</f>
        <v>149.64024863846686</v>
      </c>
      <c r="AL72" s="24">
        <f>VLOOKUP(C72,[1]Actuals!B$1:N$65536,13,0)</f>
        <v>198</v>
      </c>
      <c r="AM72" s="24">
        <f t="shared" si="11"/>
        <v>32.317342293630539</v>
      </c>
      <c r="AN72" s="24">
        <f>VLOOKUP(C72,'[1]Allocation '!C$1:P$65536,14,0)</f>
        <v>163.18445014277881</v>
      </c>
      <c r="AO72" s="24">
        <f>VLOOKUP(C72,[1]Actuals!B$1:O$65536,14,0)</f>
        <v>195</v>
      </c>
      <c r="AP72" s="24">
        <f t="shared" si="12"/>
        <v>19.496679879353735</v>
      </c>
      <c r="AQ72" s="24">
        <f>VLOOKUP(C72,'[1]Allocation '!C$1:Q$65536,15,0)</f>
        <v>162.26954584186203</v>
      </c>
      <c r="AR72" s="24">
        <f>VLOOKUP(C72,[1]Actuals!B$1:P$65536,15,0)</f>
        <v>179</v>
      </c>
      <c r="AS72" s="24">
        <f t="shared" si="13"/>
        <v>10.310285932791388</v>
      </c>
      <c r="AT72" s="24">
        <f>VLOOKUP(C72,'[1]Allocation '!C$1:R$65536,16,0)</f>
        <v>171.37407660325692</v>
      </c>
      <c r="AU72" s="24">
        <f>VLOOKUP(C72,[1]Actuals!B$1:Q$65536,16,0)</f>
        <v>234</v>
      </c>
      <c r="AV72" s="24">
        <f t="shared" si="14"/>
        <v>36.543405302615575</v>
      </c>
      <c r="AW72" s="24">
        <f>VLOOKUP(C72,'[1]Allocation '!C$1:S$65536,17,0)</f>
        <v>141.15357629346778</v>
      </c>
      <c r="AX72" s="24">
        <f>VLOOKUP(C72,[1]Actuals!B$1:R$65536,17,0)</f>
        <v>212</v>
      </c>
      <c r="AY72" s="24">
        <f t="shared" si="15"/>
        <v>50.191022832632839</v>
      </c>
      <c r="AZ72" s="24">
        <f>VLOOKUP('[2]24042024'!C72,'[1]Allocation '!C$1:T$65536,18,0)</f>
        <v>125.60155083582258</v>
      </c>
      <c r="BA72" s="24">
        <f>VLOOKUP(C72,[1]Actuals!B$1:S$65536,18,0)</f>
        <v>187</v>
      </c>
      <c r="BB72" s="24">
        <f t="shared" si="16"/>
        <v>48.883511991371122</v>
      </c>
      <c r="BC72" s="24">
        <f>VLOOKUP(C72,'[1]Allocation '!C$1:U$65536,19,0)</f>
        <v>100.34040601944238</v>
      </c>
      <c r="BD72" s="24">
        <f>VLOOKUP(C72,[1]Actuals!B$1:T$65536,19,0)</f>
        <v>167</v>
      </c>
      <c r="BE72" s="24">
        <f t="shared" si="17"/>
        <v>66.433450516077613</v>
      </c>
      <c r="BF72" s="24">
        <f>VLOOKUP(C72,'[1]Allocation '!C$1:V$65536,20,0)</f>
        <v>61.513520064373424</v>
      </c>
      <c r="BG72" s="24">
        <f>VLOOKUP(C72,[1]Actuals!B$1:U$65536,20,0)</f>
        <v>95</v>
      </c>
      <c r="BH72" s="24">
        <f t="shared" si="18"/>
        <v>54.437593395050769</v>
      </c>
      <c r="BI72" s="24">
        <f>VLOOKUP(C72,'[1]Allocation '!C$1:W$65536,21,0)</f>
        <v>65.545469705904793</v>
      </c>
      <c r="BJ72" s="24">
        <f>VLOOKUP(C72,[1]Actuals!B$1:V$65536,21,0)</f>
        <v>73</v>
      </c>
      <c r="BK72" s="24">
        <f t="shared" si="19"/>
        <v>11.373067166263134</v>
      </c>
      <c r="BL72" s="24">
        <f>VLOOKUP(C72,'[1]Allocation '!C$1:X$65536,22,0)</f>
        <v>68.963835157711756</v>
      </c>
      <c r="BM72" s="24">
        <f>VLOOKUP(C72,[1]Actuals!B$1:W$65536,22,0)</f>
        <v>71</v>
      </c>
      <c r="BN72" s="24">
        <f t="shared" si="20"/>
        <v>2.9525110336914802</v>
      </c>
      <c r="BO72" s="24">
        <f>VLOOKUP(C72,'[1]Allocation '!C$1:Y$65536,23,0)</f>
        <v>73.738316472689377</v>
      </c>
      <c r="BP72" s="24">
        <f>VLOOKUP(C72,[1]Actuals!B$1:X$65536,23,0)</f>
        <v>82</v>
      </c>
      <c r="BQ72" s="24">
        <f t="shared" si="21"/>
        <v>11.204057703664175</v>
      </c>
      <c r="BR72" s="24">
        <f>VLOOKUP(C72,'[1]Allocation '!C$1:Z$65536,24,0)</f>
        <v>86.382812663011137</v>
      </c>
      <c r="BS72" s="24">
        <f>VLOOKUP(C72,[1]Actuals!B$1:Y$65536,24,0)</f>
        <v>104</v>
      </c>
      <c r="BT72" s="24">
        <f t="shared" si="22"/>
        <v>20.394320112862555</v>
      </c>
      <c r="BU72" s="24">
        <f>VLOOKUP(C72,'[1]Allocation '!C$1:AA$65536,25,0)</f>
        <v>86.049822298380818</v>
      </c>
      <c r="BV72" s="24">
        <f>VLOOKUP(C72,[1]Actuals!B$1:Z$65536,25,0)</f>
        <v>105</v>
      </c>
      <c r="BW72" s="24">
        <f t="shared" si="23"/>
        <v>22.022332173922184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f>VLOOKUP(C73,'[1]Allocation '!C$1:D$65536,2,0)</f>
        <v>96.346213505382565</v>
      </c>
      <c r="E73" s="24">
        <f>VLOOKUP(C73,[1]Actuals!B$1:C$65536,2,0)</f>
        <v>59</v>
      </c>
      <c r="F73" s="24">
        <f t="shared" si="0"/>
        <v>-38.762512969226492</v>
      </c>
      <c r="G73" s="24">
        <f>VLOOKUP(C73,'[1]Allocation '!C$1:E$65536,3,0)</f>
        <v>113.39246919211637</v>
      </c>
      <c r="H73" s="24">
        <f>VLOOKUP(C73,[1]Actuals!B$1:D$65536,3,0)</f>
        <v>76</v>
      </c>
      <c r="I73" s="24">
        <f t="shared" si="1"/>
        <v>-32.976148644195931</v>
      </c>
      <c r="J73" s="24">
        <f>VLOOKUP(C73,'[1]Allocation '!C$1:F$65536,4,0)</f>
        <v>113.45345924944827</v>
      </c>
      <c r="K73" s="24">
        <f>VLOOKUP(C73,[1]Actuals!B$1:E$65536,4,0)</f>
        <v>60</v>
      </c>
      <c r="L73" s="24">
        <f t="shared" si="2"/>
        <v>-47.114878297294595</v>
      </c>
      <c r="M73" s="24">
        <f>VLOOKUP(C73,'[1]Allocation '!C$1:G$65536,5,0)</f>
        <v>109.79365577806526</v>
      </c>
      <c r="N73" s="24">
        <f>VLOOKUP(C73,[1]Actuals!B$1:F$65536,5,0)</f>
        <v>59</v>
      </c>
      <c r="O73" s="24">
        <f t="shared" si="3"/>
        <v>-46.262833146514907</v>
      </c>
      <c r="P73" s="24">
        <f>VLOOKUP(C73,'[1]Allocation '!C$1:H$65536,6,0)</f>
        <v>107.7712946319585</v>
      </c>
      <c r="Q73" s="24">
        <f>VLOOKUP(C73,[1]Actuals!B$1:G$65536,6,0)</f>
        <v>59</v>
      </c>
      <c r="R73" s="24">
        <f t="shared" si="4"/>
        <v>-45.25443885453322</v>
      </c>
      <c r="S73" s="24">
        <f>VLOOKUP(C73,'[1]Allocation '!C$1:I$65536,7,0)</f>
        <v>102.43313507183284</v>
      </c>
      <c r="T73" s="24">
        <f>VLOOKUP(C73,[1]Actuals!B$1:H$65536,7,0)</f>
        <v>71</v>
      </c>
      <c r="U73" s="24">
        <f t="shared" si="5"/>
        <v>-30.686491289942317</v>
      </c>
      <c r="V73" s="25">
        <f>VLOOKUP(C73,'[1]Allocation '!C$1:J$65536,8,0)</f>
        <v>107.78516397755574</v>
      </c>
      <c r="W73" s="24">
        <f>VLOOKUP(C73,[1]Actuals!B$1:I$65536,8,0)</f>
        <v>56</v>
      </c>
      <c r="X73" s="24">
        <f t="shared" si="6"/>
        <v>-48.044797694364547</v>
      </c>
      <c r="Y73" s="24">
        <f>VLOOKUP(C73,'[1]Allocation '!C$1:K$65536,9,0)</f>
        <v>146.81269524168474</v>
      </c>
      <c r="Z73" s="24">
        <f>VLOOKUP(C73,[1]Actuals!B$1:J$65536,9,0)</f>
        <v>67</v>
      </c>
      <c r="AA73" s="24">
        <f t="shared" si="7"/>
        <v>-54.363619651758434</v>
      </c>
      <c r="AB73" s="24">
        <f>VLOOKUP(C73,'[1]Allocation '!C$1:L$65536,10,0)</f>
        <v>158.83115976562593</v>
      </c>
      <c r="AC73" s="24">
        <f>VLOOKUP(C73,[1]Actuals!B$1:K$65536,10,0)</f>
        <v>75</v>
      </c>
      <c r="AD73" s="24">
        <f t="shared" si="8"/>
        <v>-52.78004636453494</v>
      </c>
      <c r="AE73" s="24">
        <f>VLOOKUP(C73,'[1]Allocation '!C$1:M$65536,11,0)</f>
        <v>162.5082063691876</v>
      </c>
      <c r="AF73" s="24">
        <f>VLOOKUP(C73,[1]Actuals!B$1:L$65536,11,0)</f>
        <v>106</v>
      </c>
      <c r="AG73" s="24">
        <f t="shared" si="9"/>
        <v>-34.772524804570025</v>
      </c>
      <c r="AH73" s="24">
        <f>VLOOKUP(C73,'[1]Allocation '!C$1:N$65536,12,0)</f>
        <v>162.59527351367009</v>
      </c>
      <c r="AI73" s="24">
        <f>VLOOKUP(C73,[1]Actuals!B$1:M$65536,12,0)</f>
        <v>103</v>
      </c>
      <c r="AJ73" s="24">
        <f t="shared" si="10"/>
        <v>-36.65252514776185</v>
      </c>
      <c r="AK73" s="24">
        <f>VLOOKUP(C73,'[1]Allocation '!C$1:O$65536,13,0)</f>
        <v>159.15128139091178</v>
      </c>
      <c r="AL73" s="24">
        <f>VLOOKUP(C73,[1]Actuals!B$1:N$65536,13,0)</f>
        <v>112</v>
      </c>
      <c r="AM73" s="24">
        <f t="shared" si="11"/>
        <v>-29.626705470939623</v>
      </c>
      <c r="AN73" s="24">
        <f>VLOOKUP(C73,'[1]Allocation '!C$1:P$65536,14,0)</f>
        <v>150.85640023139595</v>
      </c>
      <c r="AO73" s="24">
        <f>VLOOKUP(C73,[1]Actuals!B$1:O$65536,14,0)</f>
        <v>111</v>
      </c>
      <c r="AP73" s="24">
        <f t="shared" si="12"/>
        <v>-26.420092333013994</v>
      </c>
      <c r="AQ73" s="24">
        <f>VLOOKUP(C73,'[1]Allocation '!C$1:Q$65536,15,0)</f>
        <v>145.78399437187207</v>
      </c>
      <c r="AR73" s="24">
        <f>VLOOKUP(C73,[1]Actuals!B$1:P$65536,15,0)</f>
        <v>119</v>
      </c>
      <c r="AS73" s="24">
        <f t="shared" si="13"/>
        <v>-18.372383393166132</v>
      </c>
      <c r="AT73" s="24">
        <f>VLOOKUP(C73,'[1]Allocation '!C$1:R$65536,16,0)</f>
        <v>132.82973411463513</v>
      </c>
      <c r="AU73" s="24">
        <f>VLOOKUP(C73,[1]Actuals!B$1:Q$65536,16,0)</f>
        <v>113</v>
      </c>
      <c r="AV73" s="24">
        <f t="shared" si="14"/>
        <v>-14.92868614607149</v>
      </c>
      <c r="AW73" s="24">
        <f>VLOOKUP(C73,'[1]Allocation '!C$1:S$65536,17,0)</f>
        <v>98.089773356477608</v>
      </c>
      <c r="AX73" s="24">
        <f>VLOOKUP(C73,[1]Actuals!B$1:R$65536,17,0)</f>
        <v>111</v>
      </c>
      <c r="AY73" s="24">
        <f t="shared" si="15"/>
        <v>13.161643871480955</v>
      </c>
      <c r="AZ73" s="24">
        <f>VLOOKUP('[2]24042024'!C73,'[1]Allocation '!C$1:T$65536,18,0)</f>
        <v>120.53697217308778</v>
      </c>
      <c r="BA73" s="24">
        <f>VLOOKUP(C73,[1]Actuals!B$1:S$65536,18,0)</f>
        <v>117</v>
      </c>
      <c r="BB73" s="24">
        <f t="shared" si="16"/>
        <v>-2.9343462916994305</v>
      </c>
      <c r="BC73" s="24">
        <f>VLOOKUP(C73,'[1]Allocation '!C$1:U$65536,19,0)</f>
        <v>91.774761603148534</v>
      </c>
      <c r="BD73" s="24">
        <f>VLOOKUP(C73,[1]Actuals!B$1:T$65536,19,0)</f>
        <v>94</v>
      </c>
      <c r="BE73" s="24">
        <f t="shared" si="17"/>
        <v>2.4246735790759328</v>
      </c>
      <c r="BF73" s="24">
        <f>VLOOKUP(C73,'[1]Allocation '!C$1:V$65536,20,0)</f>
        <v>62.019804180129583</v>
      </c>
      <c r="BG73" s="24">
        <f>VLOOKUP(C73,[1]Actuals!B$1:U$65536,20,0)</f>
        <v>79</v>
      </c>
      <c r="BH73" s="24">
        <f t="shared" si="18"/>
        <v>27.378667256918998</v>
      </c>
      <c r="BI73" s="24">
        <f>VLOOKUP(C73,'[1]Allocation '!C$1:W$65536,21,0)</f>
        <v>50.571720161021368</v>
      </c>
      <c r="BJ73" s="24">
        <f>VLOOKUP(C73,[1]Actuals!B$1:V$65536,21,0)</f>
        <v>46</v>
      </c>
      <c r="BK73" s="24">
        <f t="shared" si="19"/>
        <v>-9.0400724880722265</v>
      </c>
      <c r="BL73" s="24">
        <f>VLOOKUP(C73,'[1]Allocation '!C$1:X$65536,22,0)</f>
        <v>61.882727083482422</v>
      </c>
      <c r="BM73" s="24">
        <f>VLOOKUP(C73,[1]Actuals!B$1:W$65536,22,0)</f>
        <v>31</v>
      </c>
      <c r="BN73" s="24">
        <f t="shared" si="20"/>
        <v>-49.905245839958404</v>
      </c>
      <c r="BO73" s="24">
        <f>VLOOKUP(C73,'[1]Allocation '!C$1:Y$65536,23,0)</f>
        <v>58.107152612119279</v>
      </c>
      <c r="BP73" s="24">
        <f>VLOOKUP(C73,[1]Actuals!B$1:X$65536,23,0)</f>
        <v>27</v>
      </c>
      <c r="BQ73" s="24">
        <f t="shared" si="21"/>
        <v>-53.534119662974724</v>
      </c>
      <c r="BR73" s="24">
        <f>VLOOKUP(C73,'[1]Allocation '!C$1:Z$65536,24,0)</f>
        <v>104.07212583632401</v>
      </c>
      <c r="BS73" s="24">
        <f>VLOOKUP(C73,[1]Actuals!B$1:Y$65536,24,0)</f>
        <v>95</v>
      </c>
      <c r="BT73" s="24">
        <f t="shared" si="22"/>
        <v>-8.7171524204203266</v>
      </c>
      <c r="BU73" s="24">
        <f>VLOOKUP(C73,'[1]Allocation '!C$1:AA$65536,25,0)</f>
        <v>130.89663522261839</v>
      </c>
      <c r="BV73" s="24">
        <f>VLOOKUP(C73,[1]Actuals!B$1:Z$65536,25,0)</f>
        <v>102</v>
      </c>
      <c r="BW73" s="24">
        <f t="shared" si="23"/>
        <v>-22.075919043658633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f>VLOOKUP(C74,'[1]Allocation '!C$1:D$65536,2,0)</f>
        <v>24.270420196012402</v>
      </c>
      <c r="E74" s="24">
        <f>VLOOKUP(C74,[1]Actuals!B$1:C$65536,2,0)</f>
        <v>29</v>
      </c>
      <c r="F74" s="24">
        <f>(E74-D74)/D74*100</f>
        <v>19.487012444739879</v>
      </c>
      <c r="G74" s="24">
        <f>VLOOKUP(C74,'[1]Allocation '!C$1:E$65536,3,0)</f>
        <v>29.412381087374893</v>
      </c>
      <c r="H74" s="24">
        <f>VLOOKUP(C74,[1]Actuals!B$1:D$65536,3,0)</f>
        <v>39</v>
      </c>
      <c r="I74" s="24">
        <f>(H74-G74)/G74*100</f>
        <v>32.597221163915016</v>
      </c>
      <c r="J74" s="24">
        <f>VLOOKUP(C74,'[1]Allocation '!C$1:F$65536,4,0)</f>
        <v>33.866704253566652</v>
      </c>
      <c r="K74" s="24">
        <f>VLOOKUP(C74,[1]Actuals!B$1:E$65536,4,0)</f>
        <v>40</v>
      </c>
      <c r="L74" s="24">
        <f>(K74-J74)/J74*100</f>
        <v>18.110105136042055</v>
      </c>
      <c r="M74" s="24">
        <f>VLOOKUP(C74,'[1]Allocation '!C$1:G$65536,5,0)</f>
        <v>24.111547935575114</v>
      </c>
      <c r="N74" s="24">
        <f>VLOOKUP(C74,[1]Actuals!B$1:F$65536,5,0)</f>
        <v>37</v>
      </c>
      <c r="O74" s="24">
        <f>(N74-M74)/M74*100</f>
        <v>53.4534410601186</v>
      </c>
      <c r="P74" s="24">
        <f>VLOOKUP(C74,'[1]Allocation '!C$1:H$65536,6,0)</f>
        <v>37.784358277340033</v>
      </c>
      <c r="Q74" s="24">
        <f>VLOOKUP(C74,[1]Actuals!B$1:G$65536,6,0)</f>
        <v>39</v>
      </c>
      <c r="R74" s="24">
        <f>(Q74-P74)/P74*100</f>
        <v>3.2173147251491354</v>
      </c>
      <c r="S74" s="24">
        <f>VLOOKUP(C74,'[1]Allocation '!C$1:I$65536,7,0)</f>
        <v>33.221557320594435</v>
      </c>
      <c r="T74" s="24">
        <f>VLOOKUP(C74,[1]Actuals!B$1:H$65536,7,0)</f>
        <v>35</v>
      </c>
      <c r="U74" s="24">
        <f>(T74-S74)/S74*100</f>
        <v>5.3532790839491655</v>
      </c>
      <c r="V74" s="25">
        <f>VLOOKUP(C74,'[1]Allocation '!C$1:J$65536,8,0)</f>
        <v>48.44888683839627</v>
      </c>
      <c r="W74" s="24">
        <f>VLOOKUP(C74,[1]Actuals!B$1:I$65536,8,0)</f>
        <v>38</v>
      </c>
      <c r="X74" s="24">
        <f>(W74-V74)/V74*100</f>
        <v>-21.56682541179752</v>
      </c>
      <c r="Y74" s="24">
        <f>VLOOKUP(C74,'[1]Allocation '!C$1:K$65536,9,0)</f>
        <v>69.350748304773731</v>
      </c>
      <c r="Z74" s="24">
        <f>VLOOKUP(C74,[1]Actuals!B$1:J$65536,9,0)</f>
        <v>22</v>
      </c>
      <c r="AA74" s="24">
        <f>(Z74-Y74)/Y74*100</f>
        <v>-68.277198822257503</v>
      </c>
      <c r="AB74" s="24">
        <f>VLOOKUP(C74,'[1]Allocation '!C$1:L$65536,10,0)</f>
        <v>77.415187442439844</v>
      </c>
      <c r="AC74" s="24">
        <f>VLOOKUP(C74,[1]Actuals!B$1:K$65536,10,0)</f>
        <v>38</v>
      </c>
      <c r="AD74" s="24">
        <f>(AC74-AB74)/AB74*100</f>
        <v>-50.914024424142923</v>
      </c>
      <c r="AE74" s="24">
        <f>VLOOKUP(C74,'[1]Allocation '!C$1:M$65536,11,0)</f>
        <v>109.12299380915383</v>
      </c>
      <c r="AF74" s="24">
        <f>VLOOKUP(C74,[1]Actuals!B$1:L$65536,11,0)</f>
        <v>69</v>
      </c>
      <c r="AG74" s="24">
        <f>(AF74-AE74)/AE74*100</f>
        <v>-36.768596982708601</v>
      </c>
      <c r="AH74" s="24">
        <f>VLOOKUP(C74,'[1]Allocation '!C$1:N$65536,12,0)</f>
        <v>94.053220595809165</v>
      </c>
      <c r="AI74" s="24">
        <f>VLOOKUP(C74,[1]Actuals!B$1:M$65536,12,0)</f>
        <v>70</v>
      </c>
      <c r="AJ74" s="24">
        <f>(AI74-AH74)/AH74*100</f>
        <v>-25.574053119538721</v>
      </c>
      <c r="AK74" s="24">
        <f>VLOOKUP(C74,'[1]Allocation '!C$1:O$65536,13,0)</f>
        <v>96.061430799693767</v>
      </c>
      <c r="AL74" s="24">
        <f>VLOOKUP(C74,[1]Actuals!B$1:N$65536,13,0)</f>
        <v>75</v>
      </c>
      <c r="AM74" s="24">
        <f>(AL74-AK74)/AK74*100</f>
        <v>-21.924960542812265</v>
      </c>
      <c r="AN74" s="24">
        <f>VLOOKUP(C74,'[1]Allocation '!C$1:P$65536,14,0)</f>
        <v>98.299976924974132</v>
      </c>
      <c r="AO74" s="24">
        <f>VLOOKUP(C74,[1]Actuals!B$1:O$65536,14,0)</f>
        <v>56</v>
      </c>
      <c r="AP74" s="24">
        <f>(AO74-AN74)/AN74*100</f>
        <v>-43.03152274110797</v>
      </c>
      <c r="AQ74" s="24">
        <f>VLOOKUP(C74,'[1]Allocation '!C$1:Q$65536,15,0)</f>
        <v>96.004093854647451</v>
      </c>
      <c r="AR74" s="24">
        <f>VLOOKUP(C74,[1]Actuals!B$1:P$65536,15,0)</f>
        <v>42</v>
      </c>
      <c r="AS74" s="24">
        <f>(AR74-AQ74)/AQ74*100</f>
        <v>-56.251865609409293</v>
      </c>
      <c r="AT74" s="24">
        <f>VLOOKUP(C74,'[1]Allocation '!C$1:R$65536,16,0)</f>
        <v>88.94848266605031</v>
      </c>
      <c r="AU74" s="24">
        <f>VLOOKUP(C74,[1]Actuals!B$1:Q$65536,16,0)</f>
        <v>61</v>
      </c>
      <c r="AV74" s="24">
        <f>(AU74-AT74)/AT74*100</f>
        <v>-31.420977433623648</v>
      </c>
      <c r="AW74" s="24">
        <f>VLOOKUP(C74,'[1]Allocation '!C$1:S$65536,17,0)</f>
        <v>79.747783216648457</v>
      </c>
      <c r="AX74" s="24">
        <f>VLOOKUP(C74,[1]Actuals!B$1:R$65536,17,0)</f>
        <v>71</v>
      </c>
      <c r="AY74" s="24">
        <f>(AX74-AW74)/AW74*100</f>
        <v>-10.969312078410521</v>
      </c>
      <c r="AZ74" s="24">
        <f>VLOOKUP('[2]24042024'!C74,'[1]Allocation '!C$1:T$65536,18,0)</f>
        <v>68.371811946919536</v>
      </c>
      <c r="BA74" s="24">
        <f>VLOOKUP(C74,[1]Actuals!B$1:S$65536,18,0)</f>
        <v>68</v>
      </c>
      <c r="BB74" s="24">
        <f>(BA74-AZ74)/AZ74*100</f>
        <v>-0.54380882461940905</v>
      </c>
      <c r="BC74" s="24">
        <f>VLOOKUP(C74,'[1]Allocation '!C$1:U$65536,19,0)</f>
        <v>50.659668404937989</v>
      </c>
      <c r="BD74" s="24">
        <f>VLOOKUP(C74,[1]Actuals!B$1:T$65536,19,0)</f>
        <v>28</v>
      </c>
      <c r="BE74" s="24">
        <f>(BD74-BC74)/BC74*100</f>
        <v>-44.729207905216498</v>
      </c>
      <c r="BF74" s="24">
        <f>VLOOKUP(C74,'[1]Allocation '!C$1:V$65536,20,0)</f>
        <v>31.136473119003831</v>
      </c>
      <c r="BG74" s="24">
        <f>VLOOKUP(C74,[1]Actuals!B$1:U$65536,20,0)</f>
        <v>24</v>
      </c>
      <c r="BH74" s="24">
        <f>(BG74-BF74)/BF74*100</f>
        <v>-22.91997906033923</v>
      </c>
      <c r="BI74" s="24">
        <f>VLOOKUP(C74,'[1]Allocation '!C$1:W$65536,21,0)</f>
        <v>30.936331606881787</v>
      </c>
      <c r="BJ74" s="24">
        <f>VLOOKUP(C74,[1]Actuals!B$1:V$65536,21,0)</f>
        <v>34</v>
      </c>
      <c r="BK74" s="24">
        <f>(BJ74-BI74)/BI74*100</f>
        <v>9.9031405276141413</v>
      </c>
      <c r="BL74" s="24">
        <f>VLOOKUP(C74,'[1]Allocation '!C$1:X$65536,22,0)</f>
        <v>26.785060976432689</v>
      </c>
      <c r="BM74" s="24">
        <f>VLOOKUP(C74,[1]Actuals!B$1:W$65536,22,0)</f>
        <v>32</v>
      </c>
      <c r="BN74" s="24">
        <f>(BM74-BL74)/BL74*100</f>
        <v>19.469580555204889</v>
      </c>
      <c r="BO74" s="24">
        <f>VLOOKUP(C74,'[1]Allocation '!C$1:Y$65536,23,0)</f>
        <v>23.446745790855147</v>
      </c>
      <c r="BP74" s="24">
        <f>VLOOKUP(C74,[1]Actuals!B$1:X$65536,23,0)</f>
        <v>33</v>
      </c>
      <c r="BQ74" s="24">
        <f>(BP74-BO74)/BO74*100</f>
        <v>40.744478122293955</v>
      </c>
      <c r="BR74" s="24">
        <f>VLOOKUP(C74,'[1]Allocation '!C$1:Z$65536,24,0)</f>
        <v>18.131546002645681</v>
      </c>
      <c r="BS74" s="24">
        <f>VLOOKUP(C74,[1]Actuals!B$1:Y$65536,24,0)</f>
        <v>0</v>
      </c>
      <c r="BT74" s="24">
        <f>(BS74-BR74)/BR74*100</f>
        <v>-100</v>
      </c>
      <c r="BU74" s="24">
        <f>VLOOKUP(C74,'[1]Allocation '!C$1:AA$65536,25,0)</f>
        <v>19.340188073577448</v>
      </c>
      <c r="BV74" s="24">
        <f>VLOOKUP(C74,[1]Actuals!B$1:Z$65536,25,0)</f>
        <v>6</v>
      </c>
      <c r="BW74" s="24">
        <f>(BV74-BU74)/BU74*100</f>
        <v>-68.976516788907574</v>
      </c>
      <c r="BX74" s="26"/>
      <c r="BY74" s="26"/>
    </row>
    <row r="75" spans="1:78" ht="30.75" customHeight="1" x14ac:dyDescent="0.25">
      <c r="A75" s="21">
        <v>66</v>
      </c>
      <c r="B75" s="27"/>
      <c r="C75" s="23" t="s">
        <v>83</v>
      </c>
      <c r="D75" s="24">
        <f>VLOOKUP(C75,'[1]Allocation '!C$1:D$65536,2,0)</f>
        <v>63.25018596536566</v>
      </c>
      <c r="E75" s="24">
        <f>VLOOKUP(C75,[1]Actuals!B$1:C$65536,2,0)</f>
        <v>27</v>
      </c>
      <c r="F75" s="24">
        <f>(E75-D75)/D75*100</f>
        <v>-57.31237847302998</v>
      </c>
      <c r="G75" s="24">
        <f>VLOOKUP(C75,'[1]Allocation '!C$1:E$65536,3,0)</f>
        <v>67.338872489516206</v>
      </c>
      <c r="H75" s="24">
        <f>VLOOKUP(C75,[1]Actuals!B$1:D$65536,3,0)</f>
        <v>18</v>
      </c>
      <c r="I75" s="24">
        <f>(H75-G75)/G75*100</f>
        <v>-73.26952570700918</v>
      </c>
      <c r="J75" s="24">
        <f>VLOOKUP(C75,'[1]Allocation '!C$1:F$65536,4,0)</f>
        <v>75.353416964185797</v>
      </c>
      <c r="K75" s="24">
        <f>VLOOKUP(C75,[1]Actuals!B$1:E$65536,4,0)</f>
        <v>16</v>
      </c>
      <c r="L75" s="24">
        <f>(K75-J75)/J75*100</f>
        <v>-78.766722672172222</v>
      </c>
      <c r="M75" s="24">
        <f>VLOOKUP(C75,'[1]Allocation '!C$1:G$65536,5,0)</f>
        <v>72.334643806725339</v>
      </c>
      <c r="N75" s="24">
        <f>VLOOKUP(C75,[1]Actuals!B$1:F$65536,5,0)</f>
        <v>14</v>
      </c>
      <c r="O75" s="24">
        <f>(N75-M75)/M75*100</f>
        <v>-80.645511938363427</v>
      </c>
      <c r="P75" s="24">
        <f>VLOOKUP(C75,'[1]Allocation '!C$1:H$65536,6,0)</f>
        <v>72.133774893103691</v>
      </c>
      <c r="Q75" s="24">
        <f>VLOOKUP(C75,[1]Actuals!B$1:G$65536,6,0)</f>
        <v>19</v>
      </c>
      <c r="R75" s="24">
        <f>(Q75-P75)/P75*100</f>
        <v>-73.660050332654251</v>
      </c>
      <c r="S75" s="24">
        <f>VLOOKUP(C75,'[1]Allocation '!C$1:I$65536,7,0)</f>
        <v>80.285430191436546</v>
      </c>
      <c r="T75" s="24">
        <f>VLOOKUP(C75,[1]Actuals!B$1:H$65536,7,0)</f>
        <v>27</v>
      </c>
      <c r="U75" s="24">
        <f>(T75-S75)/S75*100</f>
        <v>-66.369987760394551</v>
      </c>
      <c r="V75" s="25">
        <f>VLOOKUP(C75,'[1]Allocation '!C$1:J$65536,8,0)</f>
        <v>95.809034646716214</v>
      </c>
      <c r="W75" s="24">
        <f>VLOOKUP(C75,[1]Actuals!B$1:I$65536,8,0)</f>
        <v>28</v>
      </c>
      <c r="X75" s="24">
        <f>(W75-V75)/V75*100</f>
        <v>-70.775198703080051</v>
      </c>
      <c r="Y75" s="24">
        <f>VLOOKUP(C75,'[1]Allocation '!C$1:K$65536,9,0)</f>
        <v>95.712143859219893</v>
      </c>
      <c r="Z75" s="24">
        <f>VLOOKUP(C75,[1]Actuals!B$1:J$65536,9,0)</f>
        <v>38</v>
      </c>
      <c r="AA75" s="24">
        <f>(Z75-Y75)/Y75*100</f>
        <v>-60.297619019073423</v>
      </c>
      <c r="AB75" s="24">
        <f>VLOOKUP(C75,'[1]Allocation '!C$1:L$65536,10,0)</f>
        <v>107.22103480399936</v>
      </c>
      <c r="AC75" s="24">
        <f>VLOOKUP(C75,[1]Actuals!B$1:K$65536,10,0)</f>
        <v>46</v>
      </c>
      <c r="AD75" s="24">
        <f>(AC75-AB75)/AB75*100</f>
        <v>-57.097970483041635</v>
      </c>
      <c r="AE75" s="24">
        <f>VLOOKUP(C75,'[1]Allocation '!C$1:M$65536,11,0)</f>
        <v>96.274349430298244</v>
      </c>
      <c r="AF75" s="24">
        <f>VLOOKUP(C75,[1]Actuals!B$1:L$65536,11,0)</f>
        <v>47</v>
      </c>
      <c r="AG75" s="24">
        <f>(AF75-AE75)/AE75*100</f>
        <v>-51.181181406966999</v>
      </c>
      <c r="AH75" s="24">
        <f>VLOOKUP(C75,'[1]Allocation '!C$1:N$65536,12,0)</f>
        <v>82.373408887832866</v>
      </c>
      <c r="AI75" s="24">
        <f>VLOOKUP(C75,[1]Actuals!B$1:M$65536,12,0)</f>
        <v>44</v>
      </c>
      <c r="AJ75" s="24">
        <f>(AI75-AH75)/AH75*100</f>
        <v>-46.584704221826726</v>
      </c>
      <c r="AK75" s="24">
        <f>VLOOKUP(C75,'[1]Allocation '!C$1:O$65536,13,0)</f>
        <v>73.234952193825933</v>
      </c>
      <c r="AL75" s="24">
        <f>VLOOKUP(C75,[1]Actuals!B$1:N$65536,13,0)</f>
        <v>47</v>
      </c>
      <c r="AM75" s="24">
        <f>(AL75-AK75)/AK75*100</f>
        <v>-35.822993540559267</v>
      </c>
      <c r="AN75" s="24">
        <f>VLOOKUP(C75,'[1]Allocation '!C$1:P$65536,14,0)</f>
        <v>71.048498173496156</v>
      </c>
      <c r="AO75" s="24">
        <f>VLOOKUP(C75,[1]Actuals!B$1:O$65536,14,0)</f>
        <v>59</v>
      </c>
      <c r="AP75" s="24">
        <f>(AO75-AN75)/AN75*100</f>
        <v>-16.958132097422311</v>
      </c>
      <c r="AQ75" s="24">
        <f>VLOOKUP(C75,'[1]Allocation '!C$1:Q$65536,15,0)</f>
        <v>78.548804062893367</v>
      </c>
      <c r="AR75" s="24">
        <f>VLOOKUP(C75,[1]Actuals!B$1:P$65536,15,0)</f>
        <v>56</v>
      </c>
      <c r="AS75" s="24">
        <f>(AR75-AQ75)/AQ75*100</f>
        <v>-28.706743956074405</v>
      </c>
      <c r="AT75" s="24">
        <f>VLOOKUP(C75,'[1]Allocation '!C$1:R$65536,16,0)</f>
        <v>76.792190035023438</v>
      </c>
      <c r="AU75" s="24">
        <f>VLOOKUP(C75,[1]Actuals!B$1:Q$65536,16,0)</f>
        <v>53</v>
      </c>
      <c r="AV75" s="24">
        <f>(AU75-AT75)/AT75*100</f>
        <v>-30.982564794899424</v>
      </c>
      <c r="AW75" s="24">
        <f>VLOOKUP(C75,'[1]Allocation '!C$1:S$65536,17,0)</f>
        <v>63.532400629263279</v>
      </c>
      <c r="AX75" s="24">
        <f>VLOOKUP(C75,[1]Actuals!B$1:R$65536,17,0)</f>
        <v>53</v>
      </c>
      <c r="AY75" s="24">
        <f>(AX75-AW75)/AW75*100</f>
        <v>-16.577998824133857</v>
      </c>
      <c r="AZ75" s="24">
        <f>VLOOKUP('[2]24042024'!C75,'[1]Allocation '!C$1:T$65536,18,0)</f>
        <v>63.307233284184761</v>
      </c>
      <c r="BA75" s="24">
        <f>VLOOKUP(C75,[1]Actuals!B$1:S$65536,18,0)</f>
        <v>46</v>
      </c>
      <c r="BB75" s="24">
        <f>(BA75-AZ75)/AZ75*100</f>
        <v>-27.338476800104306</v>
      </c>
      <c r="BC75" s="24">
        <f>VLOOKUP(C75,'[1]Allocation '!C$1:U$65536,19,0)</f>
        <v>58.735847426015056</v>
      </c>
      <c r="BD75" s="24">
        <f>VLOOKUP(C75,[1]Actuals!B$1:T$65536,19,0)</f>
        <v>50</v>
      </c>
      <c r="BE75" s="24">
        <f>(BD75-BC75)/BC75*100</f>
        <v>-14.873110389730765</v>
      </c>
      <c r="BF75" s="24">
        <f>VLOOKUP(C75,'[1]Allocation '!C$1:V$65536,20,0)</f>
        <v>51.387837749250231</v>
      </c>
      <c r="BG75" s="24">
        <f>VLOOKUP(C75,[1]Actuals!B$1:U$65536,20,0)</f>
        <v>42</v>
      </c>
      <c r="BH75" s="24">
        <f>(BG75-BF75)/BF75*100</f>
        <v>-18.26859848639419</v>
      </c>
      <c r="BI75" s="24">
        <f>VLOOKUP(C75,'[1]Allocation '!C$1:W$65536,21,0)</f>
        <v>31.36011697135962</v>
      </c>
      <c r="BJ75" s="24">
        <f>VLOOKUP(C75,[1]Actuals!B$1:V$65536,21,0)</f>
        <v>30</v>
      </c>
      <c r="BK75" s="24">
        <f>(BJ75-BI75)/BI75*100</f>
        <v>-4.3370915121323668</v>
      </c>
      <c r="BL75" s="24">
        <f>VLOOKUP(C75,'[1]Allocation '!C$1:X$65536,22,0)</f>
        <v>29.094117957159646</v>
      </c>
      <c r="BM75" s="24">
        <f>VLOOKUP(C75,[1]Actuals!B$1:W$65536,22,0)</f>
        <v>11</v>
      </c>
      <c r="BN75" s="24">
        <f>(BM75-BL75)/BL75*100</f>
        <v>-62.191670439374647</v>
      </c>
      <c r="BO75" s="24">
        <f>VLOOKUP(C75,'[1]Allocation '!C$1:Y$65536,23,0)</f>
        <v>29.053576306059639</v>
      </c>
      <c r="BP75" s="24">
        <f>VLOOKUP(C75,[1]Actuals!B$1:X$65536,23,0)</f>
        <v>7</v>
      </c>
      <c r="BQ75" s="24">
        <f>(BP75-BO75)/BO75*100</f>
        <v>-75.906580565986886</v>
      </c>
      <c r="BR75" s="24">
        <f>VLOOKUP(C75,'[1]Allocation '!C$1:Z$65536,24,0)</f>
        <v>29.629599565299042</v>
      </c>
      <c r="BS75" s="24">
        <f>VLOOKUP(C75,[1]Actuals!B$1:Y$65536,24,0)</f>
        <v>10</v>
      </c>
      <c r="BT75" s="24">
        <f>(BS75-BR75)/BR75*100</f>
        <v>-66.249965754813687</v>
      </c>
      <c r="BU75" s="24">
        <f>VLOOKUP(C75,'[1]Allocation '!C$1:AA$65536,25,0)</f>
        <v>27.328526625707266</v>
      </c>
      <c r="BV75" s="24">
        <f>VLOOKUP(C75,[1]Actuals!B$1:Z$65536,25,0)</f>
        <v>19</v>
      </c>
      <c r="BW75" s="24">
        <f>(BV75-BU75)/BU75*100</f>
        <v>-30.475578650013379</v>
      </c>
      <c r="BX75" s="26"/>
      <c r="BY75" s="26"/>
    </row>
    <row r="76" spans="1:78" ht="30.75" customHeight="1" x14ac:dyDescent="0.25">
      <c r="A76" s="21">
        <v>67</v>
      </c>
      <c r="B76" s="30"/>
      <c r="C76" s="23" t="s">
        <v>84</v>
      </c>
      <c r="D76" s="24">
        <f>VLOOKUP(C76,'[1]Allocation '!C$1:D$65536,2,0)</f>
        <v>14.709345573340851</v>
      </c>
      <c r="E76" s="24">
        <f>VLOOKUP(C76,[1]Actuals!B$1:C$65536,2,0)</f>
        <v>15</v>
      </c>
      <c r="F76" s="24">
        <f t="shared" si="0"/>
        <v>1.9759847588728188</v>
      </c>
      <c r="G76" s="24">
        <f>VLOOKUP(C76,'[1]Allocation '!C$1:E$65536,3,0)</f>
        <v>14.964193886559155</v>
      </c>
      <c r="H76" s="24">
        <f>VLOOKUP(C76,[1]Actuals!B$1:D$65536,3,0)</f>
        <v>13</v>
      </c>
      <c r="I76" s="24">
        <f t="shared" si="1"/>
        <v>-13.12595854777981</v>
      </c>
      <c r="J76" s="24">
        <f>VLOOKUP(C76,'[1]Allocation '!C$1:F$65536,4,0)</f>
        <v>15.240016914104991</v>
      </c>
      <c r="K76" s="24">
        <f>VLOOKUP(C76,[1]Actuals!B$1:E$65536,4,0)</f>
        <v>13</v>
      </c>
      <c r="L76" s="24">
        <f t="shared" si="2"/>
        <v>-14.698257401747391</v>
      </c>
      <c r="M76" s="24">
        <f>VLOOKUP(C76,'[1]Allocation '!C$1:G$65536,5,0)</f>
        <v>14.065069629085482</v>
      </c>
      <c r="N76" s="24">
        <f>VLOOKUP(C76,[1]Actuals!B$1:F$65536,5,0)</f>
        <v>11</v>
      </c>
      <c r="O76" s="24">
        <f t="shared" si="3"/>
        <v>-21.792068648897079</v>
      </c>
      <c r="P76" s="24">
        <f>VLOOKUP(C76,'[1]Allocation '!C$1:H$65536,6,0)</f>
        <v>16.888463169417136</v>
      </c>
      <c r="Q76" s="24">
        <f>VLOOKUP(C76,[1]Actuals!B$1:G$65536,6,0)</f>
        <v>11</v>
      </c>
      <c r="R76" s="24">
        <f t="shared" si="4"/>
        <v>-34.866779234716844</v>
      </c>
      <c r="S76" s="24">
        <f>VLOOKUP(C76,'[1]Allocation '!C$1:I$65536,7,0)</f>
        <v>22.14770488039629</v>
      </c>
      <c r="T76" s="24">
        <f>VLOOKUP(C76,[1]Actuals!B$1:H$65536,7,0)</f>
        <v>11</v>
      </c>
      <c r="U76" s="24">
        <f t="shared" si="5"/>
        <v>-50.333454146138244</v>
      </c>
      <c r="V76" s="25">
        <f>VLOOKUP(C76,'[1]Allocation '!C$1:J$65536,8,0)</f>
        <v>26.129736721831694</v>
      </c>
      <c r="W76" s="24">
        <f>VLOOKUP(C76,[1]Actuals!B$1:I$65536,8,0)</f>
        <v>12</v>
      </c>
      <c r="X76" s="24">
        <f t="shared" si="6"/>
        <v>-54.075312247697227</v>
      </c>
      <c r="Y76" s="24">
        <f>VLOOKUP(C76,'[1]Allocation '!C$1:K$65536,9,0)</f>
        <v>27.98363528087361</v>
      </c>
      <c r="Z76" s="24">
        <f>VLOOKUP(C76,[1]Actuals!B$1:J$65536,9,0)</f>
        <v>14</v>
      </c>
      <c r="AA76" s="24">
        <f t="shared" si="7"/>
        <v>-49.970760197947598</v>
      </c>
      <c r="AB76" s="24">
        <f>VLOOKUP(C76,'[1]Allocation '!C$1:L$65536,10,0)</f>
        <v>30.005886605596835</v>
      </c>
      <c r="AC76" s="24">
        <f>VLOOKUP(C76,[1]Actuals!B$1:K$65536,10,0)</f>
        <v>16</v>
      </c>
      <c r="AD76" s="24">
        <f t="shared" si="8"/>
        <v>-46.677129690226828</v>
      </c>
      <c r="AE76" s="24">
        <f>VLOOKUP(C76,'[1]Allocation '!C$1:M$65536,11,0)</f>
        <v>26.059222402185988</v>
      </c>
      <c r="AF76" s="24">
        <f>VLOOKUP(C76,[1]Actuals!B$1:L$65536,11,0)</f>
        <v>18</v>
      </c>
      <c r="AG76" s="24">
        <f t="shared" si="9"/>
        <v>-30.926565182197979</v>
      </c>
      <c r="AH76" s="24">
        <f>VLOOKUP(C76,'[1]Allocation '!C$1:N$65536,12,0)</f>
        <v>17.888553721163703</v>
      </c>
      <c r="AI76" s="24">
        <f>VLOOKUP(C76,[1]Actuals!B$1:M$65536,12,0)</f>
        <v>16</v>
      </c>
      <c r="AJ76" s="24">
        <f t="shared" si="10"/>
        <v>-10.557330405807939</v>
      </c>
      <c r="AK76" s="24">
        <f>VLOOKUP(C76,'[1]Allocation '!C$1:O$65536,13,0)</f>
        <v>22.826478605867827</v>
      </c>
      <c r="AL76" s="24">
        <f>VLOOKUP(C76,[1]Actuals!B$1:N$65536,13,0)</f>
        <v>12</v>
      </c>
      <c r="AM76" s="24">
        <f t="shared" si="11"/>
        <v>-47.429473432160265</v>
      </c>
      <c r="AN76" s="24">
        <f>VLOOKUP(C76,'[1]Allocation '!C$1:P$65536,14,0)</f>
        <v>17.713461188460684</v>
      </c>
      <c r="AO76" s="24">
        <f>VLOOKUP(C76,[1]Actuals!B$1:O$65536,14,0)</f>
        <v>12</v>
      </c>
      <c r="AP76" s="24">
        <f t="shared" si="12"/>
        <v>-32.254911265917244</v>
      </c>
      <c r="AQ76" s="24">
        <f>VLOOKUP(C76,'[1]Allocation '!C$1:Q$65536,15,0)</f>
        <v>17.649237456106906</v>
      </c>
      <c r="AR76" s="24">
        <f>VLOOKUP(C76,[1]Actuals!B$1:P$65536,15,0)</f>
        <v>10</v>
      </c>
      <c r="AS76" s="24">
        <f t="shared" si="13"/>
        <v>-43.340328301040302</v>
      </c>
      <c r="AT76" s="24">
        <f>VLOOKUP(C76,'[1]Allocation '!C$1:R$65536,16,0)</f>
        <v>17.433902602545864</v>
      </c>
      <c r="AU76" s="24">
        <f>VLOOKUP(C76,[1]Actuals!B$1:Q$65536,16,0)</f>
        <v>12</v>
      </c>
      <c r="AV76" s="24">
        <f t="shared" si="14"/>
        <v>-31.168595617554693</v>
      </c>
      <c r="AW76" s="24">
        <f>VLOOKUP(C76,'[1]Allocation '!C$1:S$65536,17,0)</f>
        <v>15.152078811163209</v>
      </c>
      <c r="AX76" s="24">
        <f>VLOOKUP(C76,[1]Actuals!B$1:R$65536,17,0)</f>
        <v>11</v>
      </c>
      <c r="AY76" s="24">
        <f t="shared" si="15"/>
        <v>-27.402700731098285</v>
      </c>
      <c r="AZ76" s="24">
        <f>VLOOKUP('[2]24042024'!C76,'[1]Allocation '!C$1:T$65536,18,0)</f>
        <v>13.522425029501866</v>
      </c>
      <c r="BA76" s="24">
        <f>VLOOKUP(C76,[1]Actuals!B$1:S$65536,18,0)</f>
        <v>11</v>
      </c>
      <c r="BB76" s="24">
        <f t="shared" si="16"/>
        <v>-18.653644032033405</v>
      </c>
      <c r="BC76" s="24">
        <f>VLOOKUP(C76,'[1]Allocation '!C$1:U$65536,19,0)</f>
        <v>9.5445752067274476</v>
      </c>
      <c r="BD76" s="24">
        <f>VLOOKUP(C76,[1]Actuals!B$1:T$65536,19,0)</f>
        <v>10</v>
      </c>
      <c r="BE76" s="24">
        <f t="shared" si="17"/>
        <v>4.7715564434082767</v>
      </c>
      <c r="BF76" s="24">
        <f>VLOOKUP(C76,'[1]Allocation '!C$1:V$65536,20,0)</f>
        <v>7.8474037942204786</v>
      </c>
      <c r="BG76" s="24">
        <f>VLOOKUP(C76,[1]Actuals!B$1:U$65536,20,0)</f>
        <v>10</v>
      </c>
      <c r="BH76" s="24">
        <f t="shared" si="18"/>
        <v>27.430679779277874</v>
      </c>
      <c r="BI76" s="24">
        <f>VLOOKUP(C76,'[1]Allocation '!C$1:W$65536,21,0)</f>
        <v>9.323278018512319</v>
      </c>
      <c r="BJ76" s="24">
        <f>VLOOKUP(C76,[1]Actuals!B$1:V$65536,21,0)</f>
        <v>9</v>
      </c>
      <c r="BK76" s="24">
        <f t="shared" si="19"/>
        <v>-3.4674287076972017</v>
      </c>
      <c r="BL76" s="24">
        <f>VLOOKUP(C76,'[1]Allocation '!C$1:X$65536,22,0)</f>
        <v>9.8519764511016774</v>
      </c>
      <c r="BM76" s="24">
        <f>VLOOKUP(C76,[1]Actuals!B$1:W$65536,22,0)</f>
        <v>9</v>
      </c>
      <c r="BN76" s="24">
        <f t="shared" si="20"/>
        <v>-8.6477718996821888</v>
      </c>
      <c r="BO76" s="24">
        <f>VLOOKUP(C76,'[1]Allocation '!C$1:Y$65536,23,0)</f>
        <v>10.194237300371803</v>
      </c>
      <c r="BP76" s="24">
        <f>VLOOKUP(C76,[1]Actuals!B$1:X$65536,23,0)</f>
        <v>8</v>
      </c>
      <c r="BQ76" s="24">
        <f t="shared" si="21"/>
        <v>-21.524290986357315</v>
      </c>
      <c r="BR76" s="24">
        <f>VLOOKUP(C76,'[1]Allocation '!C$1:Z$65536,24,0)</f>
        <v>8.8446565866564306</v>
      </c>
      <c r="BS76" s="24">
        <f>VLOOKUP(C76,[1]Actuals!B$1:Y$65536,24,0)</f>
        <v>12</v>
      </c>
      <c r="BT76" s="24">
        <f t="shared" si="22"/>
        <v>35.675137665648954</v>
      </c>
      <c r="BU76" s="24">
        <f>VLOOKUP(C76,'[1]Allocation '!C$1:AA$65536,25,0)</f>
        <v>8.9693625848475129</v>
      </c>
      <c r="BV76" s="24">
        <f>VLOOKUP(C76,[1]Actuals!B$1:Z$65536,25,0)</f>
        <v>12</v>
      </c>
      <c r="BW76" s="24">
        <f t="shared" si="23"/>
        <v>33.788771347836096</v>
      </c>
      <c r="BX76" s="26"/>
      <c r="BY76" s="26"/>
    </row>
    <row r="77" spans="1:78" s="42" customFormat="1" ht="34.5" customHeight="1" x14ac:dyDescent="0.25">
      <c r="A77" s="38" t="s">
        <v>85</v>
      </c>
      <c r="B77" s="39"/>
      <c r="C77" s="39"/>
      <c r="D77" s="40">
        <f>SUM(D69:D76)</f>
        <v>587.51577777518924</v>
      </c>
      <c r="E77" s="40">
        <f>SUM(E69:E76)</f>
        <v>534</v>
      </c>
      <c r="F77" s="40">
        <f t="shared" si="0"/>
        <v>-9.1088239328385914</v>
      </c>
      <c r="G77" s="40">
        <f>SUM(G69:G76)</f>
        <v>689.17852947891072</v>
      </c>
      <c r="H77" s="40">
        <f>SUM(H69:H76)</f>
        <v>652</v>
      </c>
      <c r="I77" s="40">
        <f t="shared" si="1"/>
        <v>-5.3946151669903992</v>
      </c>
      <c r="J77" s="40">
        <f>SUM(J69:J76)</f>
        <v>723.61858088454085</v>
      </c>
      <c r="K77" s="40">
        <f>SUM(K69:K76)</f>
        <v>633</v>
      </c>
      <c r="L77" s="40">
        <f t="shared" si="2"/>
        <v>-12.522975954234067</v>
      </c>
      <c r="M77" s="40">
        <f>SUM(M69:M76)</f>
        <v>700.84232666071659</v>
      </c>
      <c r="N77" s="40">
        <f>SUM(N69:N76)</f>
        <v>601</v>
      </c>
      <c r="O77" s="40">
        <f t="shared" si="3"/>
        <v>-14.24604691563543</v>
      </c>
      <c r="P77" s="40">
        <f>SUM(P69:P76)</f>
        <v>687.24595293989159</v>
      </c>
      <c r="Q77" s="40">
        <f>SUM(Q69:Q76)</f>
        <v>564</v>
      </c>
      <c r="R77" s="40">
        <f t="shared" si="4"/>
        <v>-17.933310834741434</v>
      </c>
      <c r="S77" s="40">
        <f>SUM(S69:S76)</f>
        <v>679.41160790737899</v>
      </c>
      <c r="T77" s="40">
        <f>SUM(T69:T76)</f>
        <v>561</v>
      </c>
      <c r="U77" s="40">
        <f t="shared" si="5"/>
        <v>-17.428552372264075</v>
      </c>
      <c r="V77" s="40">
        <f>SUM(V69:V76)</f>
        <v>749.81457001356193</v>
      </c>
      <c r="W77" s="40">
        <f>SUM(W69:W76)</f>
        <v>556</v>
      </c>
      <c r="X77" s="40">
        <f t="shared" si="6"/>
        <v>-25.8483334099598</v>
      </c>
      <c r="Y77" s="40">
        <f>SUM(Y69:Y76)</f>
        <v>941.42626923901321</v>
      </c>
      <c r="Z77" s="40">
        <f>SUM(Z69:Z76)</f>
        <v>582</v>
      </c>
      <c r="AA77" s="40">
        <f t="shared" si="7"/>
        <v>-38.178908001956394</v>
      </c>
      <c r="AB77" s="40">
        <f>SUM(AB69:AB76)</f>
        <v>985.11326118614795</v>
      </c>
      <c r="AC77" s="40">
        <f>SUM(AC69:AC76)</f>
        <v>722</v>
      </c>
      <c r="AD77" s="40">
        <f t="shared" si="8"/>
        <v>-26.708935058831763</v>
      </c>
      <c r="AE77" s="40">
        <f>SUM(AE69:AE76)</f>
        <v>1022.6073190991152</v>
      </c>
      <c r="AF77" s="40">
        <f>SUM(AF69:AF76)</f>
        <v>861</v>
      </c>
      <c r="AG77" s="40">
        <f t="shared" si="9"/>
        <v>-15.803458090001365</v>
      </c>
      <c r="AH77" s="40">
        <f>SUM(AH69:AH76)</f>
        <v>932.81738296150729</v>
      </c>
      <c r="AI77" s="40">
        <f>SUM(AI69:AI76)</f>
        <v>843</v>
      </c>
      <c r="AJ77" s="40">
        <f t="shared" si="10"/>
        <v>-9.6286137675045467</v>
      </c>
      <c r="AK77" s="40">
        <f>SUM(AK69:AK76)</f>
        <v>938.67552578129801</v>
      </c>
      <c r="AL77" s="40">
        <f>SUM(AL69:AL76)</f>
        <v>882</v>
      </c>
      <c r="AM77" s="40">
        <f t="shared" si="11"/>
        <v>-6.0378186311105368</v>
      </c>
      <c r="AN77" s="40">
        <f>SUM(AN69:AN76)</f>
        <v>925.2525880858949</v>
      </c>
      <c r="AO77" s="40">
        <f>SUM(AO69:AO76)</f>
        <v>817</v>
      </c>
      <c r="AP77" s="40">
        <f t="shared" si="12"/>
        <v>-11.699787655805549</v>
      </c>
      <c r="AQ77" s="40">
        <f>SUM(AQ69:AQ76)</f>
        <v>955.4831684341832</v>
      </c>
      <c r="AR77" s="40">
        <f>SUM(AR69:AR76)</f>
        <v>847</v>
      </c>
      <c r="AS77" s="40">
        <f t="shared" si="13"/>
        <v>-11.353749811413435</v>
      </c>
      <c r="AT77" s="40">
        <f>SUM(AT69:AT76)</f>
        <v>888.03200144362427</v>
      </c>
      <c r="AU77" s="40">
        <f>SUM(AU69:AU76)</f>
        <v>889</v>
      </c>
      <c r="AV77" s="40">
        <f t="shared" si="14"/>
        <v>0.10900491815634024</v>
      </c>
      <c r="AW77" s="40">
        <f>SUM(AW69:AW76)</f>
        <v>734.02517932043804</v>
      </c>
      <c r="AX77" s="40">
        <f>SUM(AX69:AX76)</f>
        <v>856</v>
      </c>
      <c r="AY77" s="40">
        <f t="shared" si="15"/>
        <v>16.617252938446399</v>
      </c>
      <c r="AZ77" s="40">
        <f>SUM(AZ69:AZ76)</f>
        <v>725.67815368995321</v>
      </c>
      <c r="BA77" s="40">
        <f>SUM(BA69:BA76)</f>
        <v>811</v>
      </c>
      <c r="BB77" s="40">
        <f t="shared" si="16"/>
        <v>11.757532712842373</v>
      </c>
      <c r="BC77" s="40">
        <f>SUM(BC69:BC76)</f>
        <v>613.81407887161834</v>
      </c>
      <c r="BD77" s="40">
        <f>SUM(BD69:BD76)</f>
        <v>694</v>
      </c>
      <c r="BE77" s="40">
        <f t="shared" si="17"/>
        <v>13.063551959542602</v>
      </c>
      <c r="BF77" s="40">
        <f>SUM(BF69:BF76)</f>
        <v>489.07045582045049</v>
      </c>
      <c r="BG77" s="40">
        <f>SUM(BG69:BG76)</f>
        <v>590</v>
      </c>
      <c r="BH77" s="40">
        <f t="shared" si="18"/>
        <v>20.637015174067919</v>
      </c>
      <c r="BI77" s="40">
        <f>SUM(BI69:BI76)</f>
        <v>472.15340074356931</v>
      </c>
      <c r="BJ77" s="40">
        <f>SUM(BJ69:BJ76)</f>
        <v>543</v>
      </c>
      <c r="BK77" s="40">
        <f t="shared" si="19"/>
        <v>15.004996076456962</v>
      </c>
      <c r="BL77" s="40">
        <f>SUM(BL69:BL76)</f>
        <v>520.52301830867532</v>
      </c>
      <c r="BM77" s="40">
        <f>SUM(BM69:BM76)</f>
        <v>519</v>
      </c>
      <c r="BN77" s="40">
        <f t="shared" si="20"/>
        <v>-0.29259384409627659</v>
      </c>
      <c r="BO77" s="40">
        <f>SUM(BO69:BO76)</f>
        <v>540.63438482971799</v>
      </c>
      <c r="BP77" s="40">
        <f>SUM(BP69:BP76)</f>
        <v>504</v>
      </c>
      <c r="BQ77" s="40">
        <f t="shared" si="21"/>
        <v>-6.776184766948667</v>
      </c>
      <c r="BR77" s="40">
        <f>SUM(BR69:BR76)</f>
        <v>606.21276244943169</v>
      </c>
      <c r="BS77" s="40">
        <f>SUM(BS69:BS76)</f>
        <v>602</v>
      </c>
      <c r="BT77" s="40">
        <f t="shared" si="22"/>
        <v>-0.6949313360559789</v>
      </c>
      <c r="BU77" s="40">
        <f>SUM(BU69:BU76)</f>
        <v>630.74239452132372</v>
      </c>
      <c r="BV77" s="40">
        <f>SUM(BV69:BV76)</f>
        <v>634</v>
      </c>
      <c r="BW77" s="40">
        <f t="shared" si="23"/>
        <v>0.51647162248361467</v>
      </c>
      <c r="BX77" s="41"/>
      <c r="BY77" s="41"/>
    </row>
    <row r="78" spans="1:78" s="50" customFormat="1" ht="29.25" customHeight="1" x14ac:dyDescent="0.25">
      <c r="A78" s="53" t="s">
        <v>86</v>
      </c>
      <c r="B78" s="54"/>
      <c r="C78" s="55"/>
      <c r="D78" s="33">
        <f>D68+D77</f>
        <v>1368.2142940802548</v>
      </c>
      <c r="E78" s="33">
        <f>E68+E77</f>
        <v>1487</v>
      </c>
      <c r="F78" s="33">
        <f t="shared" si="0"/>
        <v>8.681805652351823</v>
      </c>
      <c r="G78" s="33">
        <f>G68+G77</f>
        <v>1539.6220484197834</v>
      </c>
      <c r="H78" s="33">
        <f>H68+H77</f>
        <v>1725</v>
      </c>
      <c r="I78" s="33">
        <f t="shared" si="1"/>
        <v>12.040484336430643</v>
      </c>
      <c r="J78" s="33">
        <f>J68+J77</f>
        <v>1644.581269679969</v>
      </c>
      <c r="K78" s="33">
        <f>K68+K77</f>
        <v>1628</v>
      </c>
      <c r="L78" s="33">
        <f t="shared" si="2"/>
        <v>-1.0082365636570592</v>
      </c>
      <c r="M78" s="33">
        <f>M68+M77</f>
        <v>1615.3588947886012</v>
      </c>
      <c r="N78" s="33">
        <f>N68+N77</f>
        <v>1622.4</v>
      </c>
      <c r="O78" s="33">
        <f t="shared" si="3"/>
        <v>0.43588488193642727</v>
      </c>
      <c r="P78" s="33">
        <f>P68+P77</f>
        <v>1575.6077401650793</v>
      </c>
      <c r="Q78" s="33">
        <f>Q68+Q77</f>
        <v>1588.6</v>
      </c>
      <c r="R78" s="33">
        <f t="shared" si="4"/>
        <v>0.82458720554135745</v>
      </c>
      <c r="S78" s="33">
        <f>S68+S77</f>
        <v>1602.6940551088992</v>
      </c>
      <c r="T78" s="33">
        <f>T68+T77</f>
        <v>1559.2</v>
      </c>
      <c r="U78" s="33">
        <f t="shared" si="5"/>
        <v>-2.7138089749726957</v>
      </c>
      <c r="V78" s="33">
        <f>V68+V77</f>
        <v>1779.7616924657611</v>
      </c>
      <c r="W78" s="33">
        <f>W68+W77</f>
        <v>1529.4</v>
      </c>
      <c r="X78" s="33">
        <f t="shared" si="6"/>
        <v>-14.067146940268099</v>
      </c>
      <c r="Y78" s="33">
        <f>Y68+Y77</f>
        <v>2113.0889116512431</v>
      </c>
      <c r="Z78" s="33">
        <f>Z68+Z77</f>
        <v>1457.8</v>
      </c>
      <c r="AA78" s="33">
        <f t="shared" si="7"/>
        <v>-31.010948381683427</v>
      </c>
      <c r="AB78" s="33">
        <f>AB68+AB77</f>
        <v>2179.6476069549581</v>
      </c>
      <c r="AC78" s="33">
        <f>AC68+AC77</f>
        <v>1653.8</v>
      </c>
      <c r="AD78" s="33">
        <f t="shared" si="8"/>
        <v>-24.125349679326611</v>
      </c>
      <c r="AE78" s="33">
        <f>AE68+AE77</f>
        <v>2188.3051045413445</v>
      </c>
      <c r="AF78" s="33">
        <f>AF68+AF77</f>
        <v>1890.8</v>
      </c>
      <c r="AG78" s="33">
        <f t="shared" si="9"/>
        <v>-13.595229656227476</v>
      </c>
      <c r="AH78" s="33">
        <f>AH68+AH77</f>
        <v>1961.9471079939192</v>
      </c>
      <c r="AI78" s="33">
        <f>AI68+AI77</f>
        <v>1911.8</v>
      </c>
      <c r="AJ78" s="33">
        <f t="shared" si="10"/>
        <v>-2.5559867434547914</v>
      </c>
      <c r="AK78" s="33">
        <f>AK68+AK77</f>
        <v>1987.1876281320806</v>
      </c>
      <c r="AL78" s="33">
        <f>AL68+AL77</f>
        <v>1915.2</v>
      </c>
      <c r="AM78" s="33">
        <f t="shared" si="11"/>
        <v>-3.6225883813370747</v>
      </c>
      <c r="AN78" s="33">
        <f>AN68+AN77</f>
        <v>1969.5357422898528</v>
      </c>
      <c r="AO78" s="33">
        <f>AO68+AO77</f>
        <v>1809.2</v>
      </c>
      <c r="AP78" s="33">
        <f t="shared" si="12"/>
        <v>-8.1407886562871248</v>
      </c>
      <c r="AQ78" s="33">
        <f>AQ68+AQ77</f>
        <v>2004.9824671633974</v>
      </c>
      <c r="AR78" s="33">
        <f>AR68+AR77</f>
        <v>1799.8</v>
      </c>
      <c r="AS78" s="33">
        <f t="shared" si="13"/>
        <v>-10.233628997947537</v>
      </c>
      <c r="AT78" s="33">
        <f>AT68+AT77</f>
        <v>1877.5838711034339</v>
      </c>
      <c r="AU78" s="33">
        <f>AU68+AU77</f>
        <v>1857.4</v>
      </c>
      <c r="AV78" s="33">
        <f t="shared" si="14"/>
        <v>-1.0749917174976586</v>
      </c>
      <c r="AW78" s="33">
        <f>AW68+AW77</f>
        <v>1608.3931658049746</v>
      </c>
      <c r="AX78" s="33">
        <f>AX68+AX77</f>
        <v>1745.6</v>
      </c>
      <c r="AY78" s="33">
        <f>(AX78-AW78)/AW78*100</f>
        <v>8.5306775179161818</v>
      </c>
      <c r="AZ78" s="33">
        <f>AZ68+AZ77</f>
        <v>1545.7600536532827</v>
      </c>
      <c r="BA78" s="33">
        <f>BA68+BA77</f>
        <v>1807.2</v>
      </c>
      <c r="BB78" s="33">
        <f t="shared" si="16"/>
        <v>16.913358947840866</v>
      </c>
      <c r="BC78" s="33">
        <f>BC68+BC77</f>
        <v>1333.9400415843238</v>
      </c>
      <c r="BD78" s="33">
        <f>BD68+BD77</f>
        <v>1534.2</v>
      </c>
      <c r="BE78" s="33">
        <f t="shared" si="17"/>
        <v>15.012665650086266</v>
      </c>
      <c r="BF78" s="33">
        <f>BF68+BF77</f>
        <v>915.86796540289322</v>
      </c>
      <c r="BG78" s="33">
        <f>BG68+BG77</f>
        <v>1241.8</v>
      </c>
      <c r="BH78" s="33">
        <f t="shared" si="18"/>
        <v>35.58722948167842</v>
      </c>
      <c r="BI78" s="33">
        <f>BI68+BI77</f>
        <v>895.09119449244633</v>
      </c>
      <c r="BJ78" s="33">
        <f>BJ68+BJ77</f>
        <v>1085</v>
      </c>
      <c r="BK78" s="33">
        <f t="shared" si="19"/>
        <v>21.216699111339128</v>
      </c>
      <c r="BL78" s="33">
        <f>BL68+BL77</f>
        <v>995.26513354613758</v>
      </c>
      <c r="BM78" s="33">
        <f>BM68+BM77</f>
        <v>1096.4000000000001</v>
      </c>
      <c r="BN78" s="33">
        <f t="shared" si="20"/>
        <v>10.161600466552885</v>
      </c>
      <c r="BO78" s="33">
        <f>BO68+BO77</f>
        <v>1062.0696227437356</v>
      </c>
      <c r="BP78" s="33">
        <f>BP68+BP77</f>
        <v>1058.5999999999999</v>
      </c>
      <c r="BQ78" s="33">
        <f t="shared" si="21"/>
        <v>-0.32668505618043686</v>
      </c>
      <c r="BR78" s="33">
        <f>BR68+BR77</f>
        <v>1407.9956231241481</v>
      </c>
      <c r="BS78" s="33">
        <f>BS68+BS77</f>
        <v>1541.4</v>
      </c>
      <c r="BT78" s="33">
        <f t="shared" si="22"/>
        <v>9.4747721288966851</v>
      </c>
      <c r="BU78" s="33">
        <f>BU68+BU77</f>
        <v>1478.7535830315396</v>
      </c>
      <c r="BV78" s="33">
        <f>BV68+BV77</f>
        <v>1639.6</v>
      </c>
      <c r="BW78" s="33">
        <f t="shared" si="23"/>
        <v>10.877161605161749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6" t="s">
        <v>87</v>
      </c>
      <c r="C79" s="23" t="s">
        <v>88</v>
      </c>
      <c r="D79" s="24">
        <f>VLOOKUP(C79,'[1]Allocation '!C$1:D$65536,2,0)</f>
        <v>36.5</v>
      </c>
      <c r="E79" s="24">
        <f>VLOOKUP(C79,[1]Actuals!B$1:C$65536,2,0)</f>
        <v>36</v>
      </c>
      <c r="F79" s="24">
        <f>(E79-D79)/D79*100</f>
        <v>-1.3698630136986301</v>
      </c>
      <c r="G79" s="24">
        <f>VLOOKUP(C79,'[1]Allocation '!C$1:E$65536,3,0)</f>
        <v>35.5</v>
      </c>
      <c r="H79" s="24">
        <f>VLOOKUP(C79,[1]Actuals!B$1:D$65536,3,0)</f>
        <v>36</v>
      </c>
      <c r="I79" s="24">
        <f t="shared" si="1"/>
        <v>1.4084507042253522</v>
      </c>
      <c r="J79" s="24">
        <f>VLOOKUP(C79,'[1]Allocation '!C$1:F$65536,4,0)</f>
        <v>35.5</v>
      </c>
      <c r="K79" s="24">
        <f>VLOOKUP(C79,[1]Actuals!B$1:E$65536,4,0)</f>
        <v>36</v>
      </c>
      <c r="L79" s="24">
        <f t="shared" si="2"/>
        <v>1.4084507042253522</v>
      </c>
      <c r="M79" s="24">
        <f>VLOOKUP(C79,'[1]Allocation '!C$1:G$65536,5,0)</f>
        <v>35.5</v>
      </c>
      <c r="N79" s="24">
        <f>VLOOKUP(C79,[1]Actuals!B$1:F$65536,5,0)</f>
        <v>36</v>
      </c>
      <c r="O79" s="24">
        <f t="shared" si="3"/>
        <v>1.4084507042253522</v>
      </c>
      <c r="P79" s="24">
        <f>VLOOKUP(C79,'[1]Allocation '!C$1:H$65536,6,0)</f>
        <v>36</v>
      </c>
      <c r="Q79" s="24">
        <f>VLOOKUP(C79,[1]Actuals!B$1:G$65536,6,0)</f>
        <v>36</v>
      </c>
      <c r="R79" s="24">
        <f t="shared" si="4"/>
        <v>0</v>
      </c>
      <c r="S79" s="24">
        <f>VLOOKUP(C79,'[1]Allocation '!C$1:I$65536,7,0)</f>
        <v>35</v>
      </c>
      <c r="T79" s="24">
        <f>VLOOKUP(C79,[1]Actuals!B$1:H$65536,7,0)</f>
        <v>37</v>
      </c>
      <c r="U79" s="24">
        <f t="shared" si="5"/>
        <v>5.7142857142857144</v>
      </c>
      <c r="V79" s="25">
        <f>VLOOKUP(C79,'[1]Allocation '!C$1:J$65536,8,0)</f>
        <v>35</v>
      </c>
      <c r="W79" s="24">
        <f>VLOOKUP(C79,[1]Actuals!B$1:I$65536,8,0)</f>
        <v>37</v>
      </c>
      <c r="X79" s="24">
        <f t="shared" si="6"/>
        <v>5.7142857142857144</v>
      </c>
      <c r="Y79" s="24">
        <f>VLOOKUP(C79,'[1]Allocation '!C$1:K$65536,9,0)</f>
        <v>34.5</v>
      </c>
      <c r="Z79" s="24">
        <f>VLOOKUP(C79,[1]Actuals!B$1:J$65536,9,0)</f>
        <v>39</v>
      </c>
      <c r="AA79" s="24">
        <f t="shared" si="7"/>
        <v>13.043478260869565</v>
      </c>
      <c r="AB79" s="24">
        <f>VLOOKUP(C79,'[1]Allocation '!C$1:L$65536,10,0)</f>
        <v>35.5</v>
      </c>
      <c r="AC79" s="24">
        <f>VLOOKUP(C79,[1]Actuals!B$1:K$65536,10,0)</f>
        <v>36</v>
      </c>
      <c r="AD79" s="24">
        <f t="shared" ref="AD79:AD85" si="48">(AC79-AB79)/AB79*100</f>
        <v>1.4084507042253522</v>
      </c>
      <c r="AE79" s="24">
        <f>VLOOKUP(C79,'[1]Allocation '!C$1:M$65536,11,0)</f>
        <v>34.5</v>
      </c>
      <c r="AF79" s="24">
        <f>VLOOKUP(C79,[1]Actuals!B$1:L$65536,11,0)</f>
        <v>34</v>
      </c>
      <c r="AG79" s="24">
        <f t="shared" si="9"/>
        <v>-1.4492753623188406</v>
      </c>
      <c r="AH79" s="24">
        <f>VLOOKUP(C79,'[1]Allocation '!C$1:N$65536,12,0)</f>
        <v>35.5</v>
      </c>
      <c r="AI79" s="24">
        <f>VLOOKUP(C79,[1]Actuals!B$1:M$65536,12,0)</f>
        <v>36</v>
      </c>
      <c r="AJ79" s="24">
        <f t="shared" si="10"/>
        <v>1.4084507042253522</v>
      </c>
      <c r="AK79" s="24">
        <f>VLOOKUP(C79,'[1]Allocation '!C$1:O$65536,13,0)</f>
        <v>35.5</v>
      </c>
      <c r="AL79" s="24">
        <f>VLOOKUP(C79,[1]Actuals!B$1:N$65536,13,0)</f>
        <v>35</v>
      </c>
      <c r="AM79" s="24">
        <f t="shared" si="11"/>
        <v>-1.4084507042253522</v>
      </c>
      <c r="AN79" s="24">
        <f>VLOOKUP(C79,'[1]Allocation '!C$1:P$65536,14,0)</f>
        <v>36</v>
      </c>
      <c r="AO79" s="24">
        <f>VLOOKUP(C79,[1]Actuals!B$1:O$65536,14,0)</f>
        <v>36</v>
      </c>
      <c r="AP79" s="24">
        <f t="shared" si="12"/>
        <v>0</v>
      </c>
      <c r="AQ79" s="24">
        <f>VLOOKUP(C79,'[1]Allocation '!C$1:Q$65536,15,0)</f>
        <v>37</v>
      </c>
      <c r="AR79" s="24">
        <f>VLOOKUP(C79,[1]Actuals!B$1:P$65536,15,0)</f>
        <v>35</v>
      </c>
      <c r="AS79" s="24">
        <f t="shared" si="13"/>
        <v>-5.4054054054054053</v>
      </c>
      <c r="AT79" s="24">
        <f>VLOOKUP(C79,'[1]Allocation '!C$1:R$65536,16,0)</f>
        <v>35.5</v>
      </c>
      <c r="AU79" s="24">
        <f>VLOOKUP(C79,[1]Actuals!B$1:Q$65536,16,0)</f>
        <v>36</v>
      </c>
      <c r="AV79" s="24">
        <f t="shared" si="14"/>
        <v>1.4084507042253522</v>
      </c>
      <c r="AW79" s="24">
        <f>VLOOKUP(C79,'[1]Allocation '!C$1:S$65536,17,0)</f>
        <v>37</v>
      </c>
      <c r="AX79" s="24">
        <f>VLOOKUP(C79,[1]Actuals!B$1:R$65536,17,0)</f>
        <v>36</v>
      </c>
      <c r="AY79" s="24">
        <f t="shared" ref="AY79:AY85" si="49">(AX79-AW79)/AW79*100</f>
        <v>-2.7027027027027026</v>
      </c>
      <c r="AZ79" s="24">
        <f>VLOOKUP('[2]24042024'!C79,'[1]Allocation '!C$1:T$65536,18,0)</f>
        <v>36.5</v>
      </c>
      <c r="BA79" s="24">
        <f>VLOOKUP(C79,[1]Actuals!B$1:S$65536,18,0)</f>
        <v>36</v>
      </c>
      <c r="BB79" s="24">
        <f t="shared" si="16"/>
        <v>-1.3698630136986301</v>
      </c>
      <c r="BC79" s="24">
        <f>VLOOKUP(C79,'[1]Allocation '!C$1:U$65536,19,0)</f>
        <v>38.5</v>
      </c>
      <c r="BD79" s="24">
        <f>VLOOKUP(C79,[1]Actuals!B$1:T$65536,19,0)</f>
        <v>36</v>
      </c>
      <c r="BE79" s="24">
        <f t="shared" si="17"/>
        <v>-6.4935064935064926</v>
      </c>
      <c r="BF79" s="24">
        <f>VLOOKUP(C79,'[1]Allocation '!C$1:V$65536,20,0)</f>
        <v>36.5</v>
      </c>
      <c r="BG79" s="24">
        <f>VLOOKUP(C79,[1]Actuals!B$1:U$65536,20,0)</f>
        <v>37</v>
      </c>
      <c r="BH79" s="24">
        <f t="shared" si="18"/>
        <v>1.3698630136986301</v>
      </c>
      <c r="BI79" s="24">
        <f>VLOOKUP(C79,'[1]Allocation '!C$1:W$65536,21,0)</f>
        <v>36</v>
      </c>
      <c r="BJ79" s="24">
        <f>VLOOKUP(C79,[1]Actuals!B$1:V$65536,21,0)</f>
        <v>36</v>
      </c>
      <c r="BK79" s="24">
        <f t="shared" si="19"/>
        <v>0</v>
      </c>
      <c r="BL79" s="24">
        <f>VLOOKUP(C79,'[1]Allocation '!C$1:X$65536,22,0)</f>
        <v>34.5</v>
      </c>
      <c r="BM79" s="24">
        <f>VLOOKUP(C79,[1]Actuals!B$1:W$65536,22,0)</f>
        <v>37</v>
      </c>
      <c r="BN79" s="24">
        <f t="shared" si="20"/>
        <v>7.2463768115942031</v>
      </c>
      <c r="BO79" s="24">
        <f>VLOOKUP(C79,'[1]Allocation '!C$1:Y$65536,23,0)</f>
        <v>34.5</v>
      </c>
      <c r="BP79" s="24">
        <f>VLOOKUP(C79,[1]Actuals!B$1:X$65536,23,0)</f>
        <v>36</v>
      </c>
      <c r="BQ79" s="24">
        <f t="shared" si="21"/>
        <v>4.3478260869565215</v>
      </c>
      <c r="BR79" s="24">
        <f>VLOOKUP(C79,'[1]Allocation '!C$1:Z$65536,24,0)</f>
        <v>36</v>
      </c>
      <c r="BS79" s="24">
        <f>VLOOKUP(C79,[1]Actuals!B$1:Y$65536,24,0)</f>
        <v>36</v>
      </c>
      <c r="BT79" s="24">
        <f t="shared" si="22"/>
        <v>0</v>
      </c>
      <c r="BU79" s="24">
        <f>VLOOKUP(C79,'[1]Allocation '!C$1:AA$65536,25,0)</f>
        <v>35.5</v>
      </c>
      <c r="BV79" s="24">
        <f>VLOOKUP(C79,[1]Actuals!B$1:Z$65536,25,0)</f>
        <v>35</v>
      </c>
      <c r="BW79" s="24">
        <f t="shared" si="23"/>
        <v>-1.4084507042253522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f>VLOOKUP(C80,'[1]Allocation '!C$1:D$65536,2,0)</f>
        <v>36</v>
      </c>
      <c r="E80" s="24">
        <f>VLOOKUP(C80,[1]Actuals!B$1:C$65536,2,0)</f>
        <v>37</v>
      </c>
      <c r="F80" s="24">
        <f t="shared" ref="F80:F85" si="50">(E80-D80)/D80*100</f>
        <v>2.7777777777777777</v>
      </c>
      <c r="G80" s="24">
        <f>VLOOKUP(C80,'[1]Allocation '!C$1:E$65536,3,0)</f>
        <v>35.5</v>
      </c>
      <c r="H80" s="24">
        <f>VLOOKUP(C80,[1]Actuals!B$1:D$65536,3,0)</f>
        <v>35</v>
      </c>
      <c r="I80" s="24">
        <f t="shared" si="1"/>
        <v>-1.4084507042253522</v>
      </c>
      <c r="J80" s="24">
        <f>VLOOKUP(C80,'[1]Allocation '!C$1:F$65536,4,0)</f>
        <v>35.5</v>
      </c>
      <c r="K80" s="24">
        <f>VLOOKUP(C80,[1]Actuals!B$1:E$65536,4,0)</f>
        <v>35</v>
      </c>
      <c r="L80" s="24">
        <f t="shared" si="2"/>
        <v>-1.4084507042253522</v>
      </c>
      <c r="M80" s="24">
        <f>VLOOKUP(C80,'[1]Allocation '!C$1:G$65536,5,0)</f>
        <v>35.5</v>
      </c>
      <c r="N80" s="24">
        <f>VLOOKUP(C80,[1]Actuals!B$1:F$65536,5,0)</f>
        <v>35</v>
      </c>
      <c r="O80" s="24">
        <f t="shared" si="3"/>
        <v>-1.4084507042253522</v>
      </c>
      <c r="P80" s="24">
        <f>VLOOKUP(C80,'[1]Allocation '!C$1:H$65536,6,0)</f>
        <v>34</v>
      </c>
      <c r="Q80" s="24">
        <f>VLOOKUP(C80,[1]Actuals!B$1:G$65536,6,0)</f>
        <v>35</v>
      </c>
      <c r="R80" s="24">
        <f t="shared" si="4"/>
        <v>2.9411764705882351</v>
      </c>
      <c r="S80" s="24">
        <f>VLOOKUP(C80,'[1]Allocation '!C$1:I$65536,7,0)</f>
        <v>35.5</v>
      </c>
      <c r="T80" s="24">
        <f>VLOOKUP(C80,[1]Actuals!B$1:H$65536,7,0)</f>
        <v>29</v>
      </c>
      <c r="U80" s="24">
        <f t="shared" si="5"/>
        <v>-18.30985915492958</v>
      </c>
      <c r="V80" s="25">
        <f>VLOOKUP(C80,'[1]Allocation '!C$1:J$65536,8,0)</f>
        <v>34.5</v>
      </c>
      <c r="W80" s="24">
        <f>VLOOKUP(C80,[1]Actuals!B$1:I$65536,8,0)</f>
        <v>36</v>
      </c>
      <c r="X80" s="24">
        <f t="shared" si="6"/>
        <v>4.3478260869565215</v>
      </c>
      <c r="Y80" s="24">
        <f>VLOOKUP(C80,'[1]Allocation '!C$1:K$65536,9,0)</f>
        <v>35.5</v>
      </c>
      <c r="Z80" s="24">
        <f>VLOOKUP(C80,[1]Actuals!B$1:J$65536,9,0)</f>
        <v>36</v>
      </c>
      <c r="AA80" s="24">
        <f t="shared" si="7"/>
        <v>1.4084507042253522</v>
      </c>
      <c r="AB80" s="24">
        <f>VLOOKUP(C80,'[1]Allocation '!C$1:L$65536,10,0)</f>
        <v>35.5</v>
      </c>
      <c r="AC80" s="24">
        <f>VLOOKUP(C80,[1]Actuals!B$1:K$65536,10,0)</f>
        <v>36</v>
      </c>
      <c r="AD80" s="24">
        <f t="shared" si="48"/>
        <v>1.4084507042253522</v>
      </c>
      <c r="AE80" s="24">
        <f>VLOOKUP(C80,'[1]Allocation '!C$1:M$65536,11,0)</f>
        <v>35.5</v>
      </c>
      <c r="AF80" s="24">
        <f>VLOOKUP(C80,[1]Actuals!B$1:L$65536,11,0)</f>
        <v>35</v>
      </c>
      <c r="AG80" s="24">
        <f t="shared" si="9"/>
        <v>-1.4084507042253522</v>
      </c>
      <c r="AH80" s="24">
        <f>VLOOKUP(C80,'[1]Allocation '!C$1:N$65536,12,0)</f>
        <v>34.5</v>
      </c>
      <c r="AI80" s="24">
        <f>VLOOKUP(C80,[1]Actuals!B$1:M$65536,12,0)</f>
        <v>37</v>
      </c>
      <c r="AJ80" s="24">
        <f t="shared" si="10"/>
        <v>7.2463768115942031</v>
      </c>
      <c r="AK80" s="24">
        <f>VLOOKUP(C80,'[1]Allocation '!C$1:O$65536,13,0)</f>
        <v>35</v>
      </c>
      <c r="AL80" s="24">
        <f>VLOOKUP(C80,[1]Actuals!B$1:N$65536,13,0)</f>
        <v>36</v>
      </c>
      <c r="AM80" s="24">
        <f t="shared" si="11"/>
        <v>2.8571428571428572</v>
      </c>
      <c r="AN80" s="24">
        <f>VLOOKUP(C80,'[1]Allocation '!C$1:P$65536,14,0)</f>
        <v>36.5</v>
      </c>
      <c r="AO80" s="24">
        <f>VLOOKUP(C80,[1]Actuals!B$1:O$65536,14,0)</f>
        <v>36</v>
      </c>
      <c r="AP80" s="24">
        <f t="shared" si="12"/>
        <v>-1.3698630136986301</v>
      </c>
      <c r="AQ80" s="24">
        <f>VLOOKUP(C80,'[1]Allocation '!C$1:Q$65536,15,0)</f>
        <v>35.5</v>
      </c>
      <c r="AR80" s="24">
        <f>VLOOKUP(C80,[1]Actuals!B$1:P$65536,15,0)</f>
        <v>36</v>
      </c>
      <c r="AS80" s="24">
        <f t="shared" si="13"/>
        <v>1.4084507042253522</v>
      </c>
      <c r="AT80" s="24">
        <f>VLOOKUP(C80,'[1]Allocation '!C$1:R$65536,16,0)</f>
        <v>34.5</v>
      </c>
      <c r="AU80" s="24">
        <f>VLOOKUP(C80,[1]Actuals!B$1:Q$65536,16,0)</f>
        <v>35</v>
      </c>
      <c r="AV80" s="24">
        <f t="shared" si="14"/>
        <v>1.4492753623188406</v>
      </c>
      <c r="AW80" s="24">
        <f>VLOOKUP(C80,'[1]Allocation '!C$1:S$65536,17,0)</f>
        <v>36</v>
      </c>
      <c r="AX80" s="24">
        <f>VLOOKUP(C80,[1]Actuals!B$1:R$65536,17,0)</f>
        <v>37</v>
      </c>
      <c r="AY80" s="24">
        <f t="shared" si="49"/>
        <v>2.7777777777777777</v>
      </c>
      <c r="AZ80" s="24">
        <f>VLOOKUP('[2]24042024'!C80,'[1]Allocation '!C$1:T$65536,18,0)</f>
        <v>34.200000000000003</v>
      </c>
      <c r="BA80" s="24">
        <f>VLOOKUP(C80,[1]Actuals!B$1:S$65536,18,0)</f>
        <v>36</v>
      </c>
      <c r="BB80" s="24">
        <f t="shared" si="16"/>
        <v>5.2631578947368336</v>
      </c>
      <c r="BC80" s="24">
        <f>VLOOKUP(C80,'[1]Allocation '!C$1:U$65536,19,0)</f>
        <v>36</v>
      </c>
      <c r="BD80" s="24">
        <f>VLOOKUP(C80,[1]Actuals!B$1:T$65536,19,0)</f>
        <v>35</v>
      </c>
      <c r="BE80" s="24">
        <f t="shared" si="17"/>
        <v>-2.7777777777777777</v>
      </c>
      <c r="BF80" s="24">
        <f>VLOOKUP(C80,'[1]Allocation '!C$1:V$65536,20,0)</f>
        <v>36.5</v>
      </c>
      <c r="BG80" s="24">
        <f>VLOOKUP(C80,[1]Actuals!B$1:U$65536,20,0)</f>
        <v>37</v>
      </c>
      <c r="BH80" s="24">
        <f t="shared" si="18"/>
        <v>1.3698630136986301</v>
      </c>
      <c r="BI80" s="24">
        <f>VLOOKUP(C80,'[1]Allocation '!C$1:W$65536,21,0)</f>
        <v>36.5</v>
      </c>
      <c r="BJ80" s="24">
        <f>VLOOKUP(C80,[1]Actuals!B$1:V$65536,21,0)</f>
        <v>36</v>
      </c>
      <c r="BK80" s="24">
        <f t="shared" si="19"/>
        <v>-1.3698630136986301</v>
      </c>
      <c r="BL80" s="24">
        <f>VLOOKUP(C80,'[1]Allocation '!C$1:X$65536,22,0)</f>
        <v>36</v>
      </c>
      <c r="BM80" s="24">
        <f>VLOOKUP(C80,[1]Actuals!B$1:W$65536,22,0)</f>
        <v>36</v>
      </c>
      <c r="BN80" s="24">
        <f t="shared" si="20"/>
        <v>0</v>
      </c>
      <c r="BO80" s="24">
        <f>VLOOKUP(C80,'[1]Allocation '!C$1:Y$65536,23,0)</f>
        <v>36</v>
      </c>
      <c r="BP80" s="24">
        <f>VLOOKUP(C80,[1]Actuals!B$1:X$65536,23,0)</f>
        <v>36</v>
      </c>
      <c r="BQ80" s="24">
        <f t="shared" si="21"/>
        <v>0</v>
      </c>
      <c r="BR80" s="24">
        <f>VLOOKUP(C80,'[1]Allocation '!C$1:Z$65536,24,0)</f>
        <v>36</v>
      </c>
      <c r="BS80" s="24">
        <f>VLOOKUP(C80,[1]Actuals!B$1:Y$65536,24,0)</f>
        <v>36</v>
      </c>
      <c r="BT80" s="24">
        <f t="shared" si="22"/>
        <v>0</v>
      </c>
      <c r="BU80" s="24">
        <f>VLOOKUP(C80,'[1]Allocation '!C$1:AA$65536,25,0)</f>
        <v>36</v>
      </c>
      <c r="BV80" s="24">
        <f>VLOOKUP(C80,[1]Actuals!B$1:Z$65536,25,0)</f>
        <v>36</v>
      </c>
      <c r="BW80" s="24">
        <f t="shared" si="23"/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f>VLOOKUP(C81,'[1]Allocation '!C$1:D$65536,2,0)</f>
        <v>5</v>
      </c>
      <c r="E81" s="24">
        <f>VLOOKUP(C81,[1]Actuals!B$1:C$65536,2,0)</f>
        <v>5</v>
      </c>
      <c r="F81" s="24">
        <f t="shared" si="50"/>
        <v>0</v>
      </c>
      <c r="G81" s="24">
        <f>VLOOKUP(C81,'[1]Allocation '!C$1:E$65536,3,0)</f>
        <v>5</v>
      </c>
      <c r="H81" s="24">
        <f>VLOOKUP(C81,[1]Actuals!B$1:D$65536,3,0)</f>
        <v>5</v>
      </c>
      <c r="I81" s="24">
        <f t="shared" si="1"/>
        <v>0</v>
      </c>
      <c r="J81" s="24">
        <f>VLOOKUP(C81,'[1]Allocation '!C$1:F$65536,4,0)</f>
        <v>5</v>
      </c>
      <c r="K81" s="24">
        <f>VLOOKUP(C81,[1]Actuals!B$1:E$65536,4,0)</f>
        <v>5</v>
      </c>
      <c r="L81" s="24">
        <f t="shared" si="2"/>
        <v>0</v>
      </c>
      <c r="M81" s="24">
        <f>VLOOKUP(C81,'[1]Allocation '!C$1:G$65536,5,0)</f>
        <v>5</v>
      </c>
      <c r="N81" s="24">
        <f>VLOOKUP(C81,[1]Actuals!B$1:F$65536,5,0)</f>
        <v>5</v>
      </c>
      <c r="O81" s="24">
        <f t="shared" si="3"/>
        <v>0</v>
      </c>
      <c r="P81" s="24">
        <f>VLOOKUP(C81,'[1]Allocation '!C$1:H$65536,6,0)</f>
        <v>5</v>
      </c>
      <c r="Q81" s="24">
        <f>VLOOKUP(C81,[1]Actuals!B$1:G$65536,6,0)</f>
        <v>5</v>
      </c>
      <c r="R81" s="24">
        <f t="shared" si="4"/>
        <v>0</v>
      </c>
      <c r="S81" s="24">
        <f>VLOOKUP(C81,'[1]Allocation '!C$1:I$65536,7,0)</f>
        <v>5</v>
      </c>
      <c r="T81" s="24">
        <f>VLOOKUP(C81,[1]Actuals!B$1:H$65536,7,0)</f>
        <v>5</v>
      </c>
      <c r="U81" s="24">
        <f t="shared" si="5"/>
        <v>0</v>
      </c>
      <c r="V81" s="25">
        <f>VLOOKUP(C81,'[1]Allocation '!C$1:J$65536,8,0)</f>
        <v>5</v>
      </c>
      <c r="W81" s="24">
        <f>VLOOKUP(C81,[1]Actuals!B$1:I$65536,8,0)</f>
        <v>5</v>
      </c>
      <c r="X81" s="24">
        <f t="shared" si="6"/>
        <v>0</v>
      </c>
      <c r="Y81" s="24">
        <f>VLOOKUP(C81,'[1]Allocation '!C$1:K$65536,9,0)</f>
        <v>5</v>
      </c>
      <c r="Z81" s="24">
        <f>VLOOKUP(C81,[1]Actuals!B$1:J$65536,9,0)</f>
        <v>5</v>
      </c>
      <c r="AA81" s="24">
        <f t="shared" si="7"/>
        <v>0</v>
      </c>
      <c r="AB81" s="24">
        <f>VLOOKUP(C81,'[1]Allocation '!C$1:L$65536,10,0)</f>
        <v>5</v>
      </c>
      <c r="AC81" s="24">
        <f>VLOOKUP(C81,[1]Actuals!B$1:K$65536,10,0)</f>
        <v>5</v>
      </c>
      <c r="AD81" s="24">
        <f t="shared" si="48"/>
        <v>0</v>
      </c>
      <c r="AE81" s="24">
        <f>VLOOKUP(C81,'[1]Allocation '!C$1:M$65536,11,0)</f>
        <v>5</v>
      </c>
      <c r="AF81" s="24">
        <f>VLOOKUP(C81,[1]Actuals!B$1:L$65536,11,0)</f>
        <v>5</v>
      </c>
      <c r="AG81" s="24">
        <f t="shared" si="9"/>
        <v>0</v>
      </c>
      <c r="AH81" s="24">
        <f>VLOOKUP(C81,'[1]Allocation '!C$1:N$65536,12,0)</f>
        <v>5</v>
      </c>
      <c r="AI81" s="24">
        <f>VLOOKUP(C81,[1]Actuals!B$1:M$65536,12,0)</f>
        <v>5</v>
      </c>
      <c r="AJ81" s="24">
        <f t="shared" si="10"/>
        <v>0</v>
      </c>
      <c r="AK81" s="24">
        <f>VLOOKUP(C81,'[1]Allocation '!C$1:O$65536,13,0)</f>
        <v>5</v>
      </c>
      <c r="AL81" s="24">
        <f>VLOOKUP(C81,[1]Actuals!B$1:N$65536,13,0)</f>
        <v>5</v>
      </c>
      <c r="AM81" s="24">
        <f t="shared" si="11"/>
        <v>0</v>
      </c>
      <c r="AN81" s="24">
        <f>VLOOKUP(C81,'[1]Allocation '!C$1:P$65536,14,0)</f>
        <v>5</v>
      </c>
      <c r="AO81" s="24">
        <f>VLOOKUP(C81,[1]Actuals!B$1:O$65536,14,0)</f>
        <v>5</v>
      </c>
      <c r="AP81" s="24">
        <f t="shared" si="12"/>
        <v>0</v>
      </c>
      <c r="AQ81" s="24">
        <f>VLOOKUP(C81,'[1]Allocation '!C$1:Q$65536,15,0)</f>
        <v>5</v>
      </c>
      <c r="AR81" s="24">
        <f>VLOOKUP(C81,[1]Actuals!B$1:P$65536,15,0)</f>
        <v>5</v>
      </c>
      <c r="AS81" s="24">
        <f t="shared" si="13"/>
        <v>0</v>
      </c>
      <c r="AT81" s="24">
        <f>VLOOKUP(C81,'[1]Allocation '!C$1:R$65536,16,0)</f>
        <v>5</v>
      </c>
      <c r="AU81" s="24">
        <f>VLOOKUP(C81,[1]Actuals!B$1:Q$65536,16,0)</f>
        <v>5</v>
      </c>
      <c r="AV81" s="24">
        <f t="shared" si="14"/>
        <v>0</v>
      </c>
      <c r="AW81" s="24">
        <f>VLOOKUP(C81,'[1]Allocation '!C$1:S$65536,17,0)</f>
        <v>5</v>
      </c>
      <c r="AX81" s="24">
        <f>VLOOKUP(C81,[1]Actuals!B$1:R$65536,17,0)</f>
        <v>5</v>
      </c>
      <c r="AY81" s="24">
        <f t="shared" si="49"/>
        <v>0</v>
      </c>
      <c r="AZ81" s="24">
        <f>VLOOKUP('[2]24042024'!C81,'[1]Allocation '!C$1:T$65536,18,0)</f>
        <v>5</v>
      </c>
      <c r="BA81" s="24">
        <f>VLOOKUP(C81,[1]Actuals!B$1:S$65536,18,0)</f>
        <v>5</v>
      </c>
      <c r="BB81" s="24">
        <f t="shared" si="16"/>
        <v>0</v>
      </c>
      <c r="BC81" s="24">
        <f>VLOOKUP(C81,'[1]Allocation '!C$1:U$65536,19,0)</f>
        <v>5</v>
      </c>
      <c r="BD81" s="24">
        <f>VLOOKUP(C81,[1]Actuals!B$1:T$65536,19,0)</f>
        <v>5</v>
      </c>
      <c r="BE81" s="24">
        <f t="shared" si="17"/>
        <v>0</v>
      </c>
      <c r="BF81" s="24">
        <f>VLOOKUP(C81,'[1]Allocation '!C$1:V$65536,20,0)</f>
        <v>5</v>
      </c>
      <c r="BG81" s="24">
        <f>VLOOKUP(C81,[1]Actuals!B$1:U$65536,20,0)</f>
        <v>5</v>
      </c>
      <c r="BH81" s="24">
        <f t="shared" si="18"/>
        <v>0</v>
      </c>
      <c r="BI81" s="24">
        <f>VLOOKUP(C81,'[1]Allocation '!C$1:W$65536,21,0)</f>
        <v>5</v>
      </c>
      <c r="BJ81" s="24">
        <f>VLOOKUP(C81,[1]Actuals!B$1:V$65536,21,0)</f>
        <v>5</v>
      </c>
      <c r="BK81" s="24">
        <f t="shared" si="19"/>
        <v>0</v>
      </c>
      <c r="BL81" s="24">
        <f>VLOOKUP(C81,'[1]Allocation '!C$1:X$65536,22,0)</f>
        <v>5</v>
      </c>
      <c r="BM81" s="24">
        <f>VLOOKUP(C81,[1]Actuals!B$1:W$65536,22,0)</f>
        <v>5</v>
      </c>
      <c r="BN81" s="24">
        <f t="shared" si="20"/>
        <v>0</v>
      </c>
      <c r="BO81" s="24">
        <f>VLOOKUP(C81,'[1]Allocation '!C$1:Y$65536,23,0)</f>
        <v>5</v>
      </c>
      <c r="BP81" s="24">
        <f>VLOOKUP(C81,[1]Actuals!B$1:X$65536,23,0)</f>
        <v>5</v>
      </c>
      <c r="BQ81" s="24">
        <f t="shared" si="21"/>
        <v>0</v>
      </c>
      <c r="BR81" s="24">
        <f>VLOOKUP(C81,'[1]Allocation '!C$1:Z$65536,24,0)</f>
        <v>5</v>
      </c>
      <c r="BS81" s="24">
        <f>VLOOKUP(C81,[1]Actuals!B$1:Y$65536,24,0)</f>
        <v>5</v>
      </c>
      <c r="BT81" s="24">
        <f t="shared" si="22"/>
        <v>0</v>
      </c>
      <c r="BU81" s="24">
        <f>VLOOKUP(C81,'[1]Allocation '!C$1:AA$65536,25,0)</f>
        <v>5</v>
      </c>
      <c r="BV81" s="24">
        <f>VLOOKUP(C81,[1]Actuals!B$1:Z$65536,25,0)</f>
        <v>5</v>
      </c>
      <c r="BW81" s="24">
        <f t="shared" si="23"/>
        <v>0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f>VLOOKUP(C82,'[1]Allocation '!C$1:D$65536,2,0)</f>
        <v>5</v>
      </c>
      <c r="E82" s="24">
        <f>VLOOKUP(C82,[1]Actuals!B$1:C$65536,2,0)</f>
        <v>8</v>
      </c>
      <c r="F82" s="24">
        <f t="shared" si="50"/>
        <v>60</v>
      </c>
      <c r="G82" s="24">
        <f>VLOOKUP(C82,'[1]Allocation '!C$1:E$65536,3,0)</f>
        <v>5</v>
      </c>
      <c r="H82" s="24">
        <f>VLOOKUP(C82,[1]Actuals!B$1:D$65536,3,0)</f>
        <v>9</v>
      </c>
      <c r="I82" s="24">
        <f t="shared" si="1"/>
        <v>80</v>
      </c>
      <c r="J82" s="24">
        <f>VLOOKUP(C82,'[1]Allocation '!C$1:F$65536,4,0)</f>
        <v>5</v>
      </c>
      <c r="K82" s="24">
        <f>VLOOKUP(C82,[1]Actuals!B$1:E$65536,4,0)</f>
        <v>11</v>
      </c>
      <c r="L82" s="24">
        <f t="shared" si="2"/>
        <v>120</v>
      </c>
      <c r="M82" s="24">
        <f>VLOOKUP(C82,'[1]Allocation '!C$1:G$65536,5,0)</f>
        <v>5</v>
      </c>
      <c r="N82" s="24">
        <f>VLOOKUP(C82,[1]Actuals!B$1:F$65536,5,0)</f>
        <v>11</v>
      </c>
      <c r="O82" s="24">
        <f t="shared" si="3"/>
        <v>120</v>
      </c>
      <c r="P82" s="24">
        <f>VLOOKUP(C82,'[1]Allocation '!C$1:H$65536,6,0)</f>
        <v>5</v>
      </c>
      <c r="Q82" s="24">
        <f>VLOOKUP(C82,[1]Actuals!B$1:G$65536,6,0)</f>
        <v>11</v>
      </c>
      <c r="R82" s="24">
        <f t="shared" si="4"/>
        <v>120</v>
      </c>
      <c r="S82" s="24">
        <f>VLOOKUP(C82,'[1]Allocation '!C$1:I$65536,7,0)</f>
        <v>5</v>
      </c>
      <c r="T82" s="24">
        <f>VLOOKUP(C82,[1]Actuals!B$1:H$65536,7,0)</f>
        <v>11</v>
      </c>
      <c r="U82" s="24">
        <f t="shared" si="5"/>
        <v>120</v>
      </c>
      <c r="V82" s="25">
        <f>VLOOKUP(C82,'[1]Allocation '!C$1:J$65536,8,0)</f>
        <v>5</v>
      </c>
      <c r="W82" s="24">
        <f>VLOOKUP(C82,[1]Actuals!B$1:I$65536,8,0)</f>
        <v>8</v>
      </c>
      <c r="X82" s="24">
        <f t="shared" si="6"/>
        <v>60</v>
      </c>
      <c r="Y82" s="24">
        <f>VLOOKUP(C82,'[1]Allocation '!C$1:K$65536,9,0)</f>
        <v>5</v>
      </c>
      <c r="Z82" s="24">
        <f>VLOOKUP(C82,[1]Actuals!B$1:J$65536,9,0)</f>
        <v>8</v>
      </c>
      <c r="AA82" s="24">
        <f t="shared" si="7"/>
        <v>60</v>
      </c>
      <c r="AB82" s="24">
        <f>VLOOKUP(C82,'[1]Allocation '!C$1:L$65536,10,0)</f>
        <v>5</v>
      </c>
      <c r="AC82" s="24">
        <f>VLOOKUP(C82,[1]Actuals!B$1:K$65536,10,0)</f>
        <v>13</v>
      </c>
      <c r="AD82" s="24">
        <f t="shared" si="48"/>
        <v>160</v>
      </c>
      <c r="AE82" s="24">
        <f>VLOOKUP(C82,'[1]Allocation '!C$1:M$65536,11,0)</f>
        <v>5</v>
      </c>
      <c r="AF82" s="24">
        <f>VLOOKUP(C82,[1]Actuals!B$1:L$65536,11,0)</f>
        <v>14</v>
      </c>
      <c r="AG82" s="24">
        <f t="shared" si="9"/>
        <v>180</v>
      </c>
      <c r="AH82" s="24">
        <f>VLOOKUP(C82,'[1]Allocation '!C$1:N$65536,12,0)</f>
        <v>5</v>
      </c>
      <c r="AI82" s="24">
        <f>VLOOKUP(C82,[1]Actuals!B$1:M$65536,12,0)</f>
        <v>14</v>
      </c>
      <c r="AJ82" s="24">
        <f t="shared" si="10"/>
        <v>180</v>
      </c>
      <c r="AK82" s="24">
        <f>VLOOKUP(C82,'[1]Allocation '!C$1:O$65536,13,0)</f>
        <v>5</v>
      </c>
      <c r="AL82" s="24">
        <f>VLOOKUP(C82,[1]Actuals!B$1:N$65536,13,0)</f>
        <v>16</v>
      </c>
      <c r="AM82" s="24">
        <f t="shared" si="11"/>
        <v>220.00000000000003</v>
      </c>
      <c r="AN82" s="24">
        <f>VLOOKUP(C82,'[1]Allocation '!C$1:P$65536,14,0)</f>
        <v>5</v>
      </c>
      <c r="AO82" s="24">
        <f>VLOOKUP(C82,[1]Actuals!B$1:O$65536,14,0)</f>
        <v>15.7</v>
      </c>
      <c r="AP82" s="24">
        <f t="shared" si="12"/>
        <v>213.99999999999997</v>
      </c>
      <c r="AQ82" s="24">
        <f>VLOOKUP(C82,'[1]Allocation '!C$1:Q$65536,15,0)</f>
        <v>5</v>
      </c>
      <c r="AR82" s="24">
        <f>VLOOKUP(C82,[1]Actuals!B$1:P$65536,15,0)</f>
        <v>15</v>
      </c>
      <c r="AS82" s="24">
        <f t="shared" si="13"/>
        <v>200</v>
      </c>
      <c r="AT82" s="24">
        <f>VLOOKUP(C82,'[1]Allocation '!C$1:R$65536,16,0)</f>
        <v>5</v>
      </c>
      <c r="AU82" s="24">
        <f>VLOOKUP(C82,[1]Actuals!B$1:Q$65536,16,0)</f>
        <v>15</v>
      </c>
      <c r="AV82" s="24">
        <f t="shared" si="14"/>
        <v>200</v>
      </c>
      <c r="AW82" s="24">
        <f>VLOOKUP(C82,'[1]Allocation '!C$1:S$65536,17,0)</f>
        <v>5</v>
      </c>
      <c r="AX82" s="24">
        <f>VLOOKUP(C82,[1]Actuals!B$1:R$65536,17,0)</f>
        <v>15</v>
      </c>
      <c r="AY82" s="24">
        <f t="shared" si="49"/>
        <v>200</v>
      </c>
      <c r="AZ82" s="24">
        <f>VLOOKUP('[2]24042024'!C82,'[1]Allocation '!C$1:T$65536,18,0)</f>
        <v>5</v>
      </c>
      <c r="BA82" s="24">
        <f>VLOOKUP(C82,[1]Actuals!B$1:S$65536,18,0)</f>
        <v>16</v>
      </c>
      <c r="BB82" s="24">
        <f t="shared" si="16"/>
        <v>220.00000000000003</v>
      </c>
      <c r="BC82" s="24">
        <f>VLOOKUP(C82,'[1]Allocation '!C$1:U$65536,19,0)</f>
        <v>5</v>
      </c>
      <c r="BD82" s="24">
        <f>VLOOKUP(C82,[1]Actuals!B$1:T$65536,19,0)</f>
        <v>15</v>
      </c>
      <c r="BE82" s="24">
        <f t="shared" si="17"/>
        <v>200</v>
      </c>
      <c r="BF82" s="24">
        <f>VLOOKUP(C82,'[1]Allocation '!C$1:V$65536,20,0)</f>
        <v>5</v>
      </c>
      <c r="BG82" s="24">
        <f>VLOOKUP(C82,[1]Actuals!B$1:U$65536,20,0)</f>
        <v>14</v>
      </c>
      <c r="BH82" s="24">
        <f t="shared" si="18"/>
        <v>180</v>
      </c>
      <c r="BI82" s="24">
        <f>VLOOKUP(C82,'[1]Allocation '!C$1:W$65536,21,0)</f>
        <v>5</v>
      </c>
      <c r="BJ82" s="24">
        <f>VLOOKUP(C82,[1]Actuals!B$1:V$65536,21,0)</f>
        <v>14</v>
      </c>
      <c r="BK82" s="24">
        <f t="shared" si="19"/>
        <v>180</v>
      </c>
      <c r="BL82" s="24">
        <f>VLOOKUP(C82,'[1]Allocation '!C$1:X$65536,22,0)</f>
        <v>5</v>
      </c>
      <c r="BM82" s="24">
        <f>VLOOKUP(C82,[1]Actuals!B$1:W$65536,22,0)</f>
        <v>11</v>
      </c>
      <c r="BN82" s="24">
        <f t="shared" si="20"/>
        <v>120</v>
      </c>
      <c r="BO82" s="24">
        <f>VLOOKUP(C82,'[1]Allocation '!C$1:Y$65536,23,0)</f>
        <v>5</v>
      </c>
      <c r="BP82" s="24">
        <f>VLOOKUP(C82,[1]Actuals!B$1:X$65536,23,0)</f>
        <v>10</v>
      </c>
      <c r="BQ82" s="24">
        <f t="shared" si="21"/>
        <v>100</v>
      </c>
      <c r="BR82" s="24">
        <f>VLOOKUP(C82,'[1]Allocation '!C$1:Z$65536,24,0)</f>
        <v>5</v>
      </c>
      <c r="BS82" s="24">
        <f>VLOOKUP(C82,[1]Actuals!B$1:Y$65536,24,0)</f>
        <v>9</v>
      </c>
      <c r="BT82" s="24">
        <f t="shared" si="22"/>
        <v>80</v>
      </c>
      <c r="BU82" s="24">
        <f>VLOOKUP(C82,'[1]Allocation '!C$1:AA$65536,25,0)</f>
        <v>5</v>
      </c>
      <c r="BV82" s="24">
        <f>VLOOKUP(C82,[1]Actuals!B$1:Z$65536,25,0)</f>
        <v>9</v>
      </c>
      <c r="BW82" s="24">
        <f>(BV82-BU82)/BU82*100</f>
        <v>80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f>VLOOKUP(C83,'[1]Allocation '!C$1:D$65536,2,0)</f>
        <v>24</v>
      </c>
      <c r="E83" s="24">
        <f>VLOOKUP(C83,[1]Actuals!B$1:C$65536,2,0)</f>
        <v>36</v>
      </c>
      <c r="F83" s="24">
        <f t="shared" si="50"/>
        <v>50</v>
      </c>
      <c r="G83" s="24">
        <f>VLOOKUP(C83,'[1]Allocation '!C$1:E$65536,3,0)</f>
        <v>14</v>
      </c>
      <c r="H83" s="24">
        <f>VLOOKUP(C83,[1]Actuals!B$1:D$65536,3,0)</f>
        <v>9</v>
      </c>
      <c r="I83" s="24">
        <f t="shared" si="1"/>
        <v>-35.714285714285715</v>
      </c>
      <c r="J83" s="24">
        <f>VLOOKUP(C83,'[1]Allocation '!C$1:F$65536,4,0)</f>
        <v>15.5</v>
      </c>
      <c r="K83" s="24">
        <f>VLOOKUP(C83,[1]Actuals!B$1:E$65536,4,0)</f>
        <v>1</v>
      </c>
      <c r="L83" s="24">
        <f t="shared" si="2"/>
        <v>-93.548387096774192</v>
      </c>
      <c r="M83" s="24">
        <f>VLOOKUP(C83,'[1]Allocation '!C$1:G$65536,5,0)</f>
        <v>6</v>
      </c>
      <c r="N83" s="24">
        <f>VLOOKUP(C83,[1]Actuals!B$1:F$65536,5,0)</f>
        <v>15</v>
      </c>
      <c r="O83" s="24">
        <f>(N83-M83)/M83*100</f>
        <v>150</v>
      </c>
      <c r="P83" s="24">
        <f>VLOOKUP(C83,'[1]Allocation '!C$1:H$65536,6,0)</f>
        <v>18</v>
      </c>
      <c r="Q83" s="24">
        <f>VLOOKUP(C83,[1]Actuals!B$1:G$65536,6,0)</f>
        <v>15</v>
      </c>
      <c r="R83" s="24">
        <f t="shared" si="4"/>
        <v>-16.666666666666664</v>
      </c>
      <c r="S83" s="24">
        <f>VLOOKUP(C83,'[1]Allocation '!C$1:I$65536,7,0)</f>
        <v>32.5</v>
      </c>
      <c r="T83" s="24">
        <f>VLOOKUP(C83,[1]Actuals!B$1:H$65536,7,0)</f>
        <v>10</v>
      </c>
      <c r="U83" s="24">
        <f t="shared" si="5"/>
        <v>-69.230769230769226</v>
      </c>
      <c r="V83" s="25">
        <f>VLOOKUP(C83,'[1]Allocation '!C$1:J$65536,8,0)</f>
        <v>28</v>
      </c>
      <c r="W83" s="24">
        <f>VLOOKUP(C83,[1]Actuals!B$1:I$65536,8,0)</f>
        <v>11</v>
      </c>
      <c r="X83" s="24">
        <f t="shared" si="6"/>
        <v>-60.714285714285708</v>
      </c>
      <c r="Y83" s="24">
        <f>VLOOKUP(C83,'[1]Allocation '!C$1:K$65536,9,0)</f>
        <v>46</v>
      </c>
      <c r="Z83" s="24">
        <v>9</v>
      </c>
      <c r="AA83" s="24">
        <f t="shared" si="7"/>
        <v>-80.434782608695656</v>
      </c>
      <c r="AB83" s="24">
        <f>VLOOKUP(C83,'[1]Allocation '!C$1:L$65536,10,0)</f>
        <v>50</v>
      </c>
      <c r="AC83" s="24">
        <f>VLOOKUP(C83,[1]Actuals!B$1:K$65536,10,0)</f>
        <v>5</v>
      </c>
      <c r="AD83" s="24">
        <f t="shared" si="48"/>
        <v>-90</v>
      </c>
      <c r="AE83" s="24">
        <f>VLOOKUP(C83,'[1]Allocation '!C$1:M$65536,11,0)</f>
        <v>25</v>
      </c>
      <c r="AF83" s="24">
        <f>VLOOKUP(C83,[1]Actuals!B$1:L$65536,11,0)</f>
        <v>5</v>
      </c>
      <c r="AG83" s="24">
        <f t="shared" si="9"/>
        <v>-80</v>
      </c>
      <c r="AH83" s="24">
        <f>VLOOKUP(C83,'[1]Allocation '!C$1:N$65536,12,0)</f>
        <v>45</v>
      </c>
      <c r="AI83" s="24">
        <f>VLOOKUP(C83,[1]Actuals!B$1:M$65536,12,0)</f>
        <v>52</v>
      </c>
      <c r="AJ83" s="24">
        <f t="shared" si="10"/>
        <v>15.555555555555555</v>
      </c>
      <c r="AK83" s="24">
        <f>VLOOKUP(C83,'[1]Allocation '!C$1:O$65536,13,0)</f>
        <v>21.5</v>
      </c>
      <c r="AL83" s="24">
        <f>VLOOKUP(C83,[1]Actuals!B$1:N$65536,13,0)</f>
        <v>-11</v>
      </c>
      <c r="AM83" s="24">
        <f t="shared" si="11"/>
        <v>-151.16279069767441</v>
      </c>
      <c r="AN83" s="24">
        <f>VLOOKUP(C83,'[1]Allocation '!C$1:P$65536,14,0)</f>
        <v>37.5</v>
      </c>
      <c r="AO83" s="24">
        <f>VLOOKUP(C83,[1]Actuals!B$1:O$65536,14,0)</f>
        <v>-2.8</v>
      </c>
      <c r="AP83" s="24">
        <f t="shared" si="12"/>
        <v>-107.46666666666667</v>
      </c>
      <c r="AQ83" s="24">
        <f>VLOOKUP(C83,'[1]Allocation '!C$1:Q$65536,15,0)</f>
        <v>27.5</v>
      </c>
      <c r="AR83" s="24">
        <f>VLOOKUP(C83,[1]Actuals!B$1:P$65536,15,0)</f>
        <v>15</v>
      </c>
      <c r="AS83" s="24">
        <f t="shared" si="13"/>
        <v>-45.454545454545453</v>
      </c>
      <c r="AT83" s="24">
        <f>VLOOKUP(C83,'[1]Allocation '!C$1:R$65536,16,0)</f>
        <v>13.5</v>
      </c>
      <c r="AU83" s="24">
        <f>VLOOKUP(C83,[1]Actuals!B$1:Q$65536,16,0)</f>
        <v>18</v>
      </c>
      <c r="AV83" s="24">
        <f t="shared" si="14"/>
        <v>33.333333333333329</v>
      </c>
      <c r="AW83" s="24">
        <f>VLOOKUP(C83,'[1]Allocation '!C$1:S$65536,17,0)</f>
        <v>71</v>
      </c>
      <c r="AX83" s="24">
        <f>VLOOKUP(C83,[1]Actuals!B$1:R$65536,17,0)</f>
        <v>88</v>
      </c>
      <c r="AY83" s="24">
        <f t="shared" si="49"/>
        <v>23.943661971830984</v>
      </c>
      <c r="AZ83" s="24">
        <f>VLOOKUP('[2]24042024'!C83,'[1]Allocation '!C$1:T$65536,18,0)</f>
        <v>26.5</v>
      </c>
      <c r="BA83" s="24">
        <f>VLOOKUP(C83,[1]Actuals!B$1:S$65536,18,0)</f>
        <v>-2</v>
      </c>
      <c r="BB83" s="24">
        <f t="shared" si="16"/>
        <v>-107.54716981132076</v>
      </c>
      <c r="BC83" s="24">
        <f>VLOOKUP(C83,'[1]Allocation '!C$1:U$65536,19,0)</f>
        <v>38</v>
      </c>
      <c r="BD83" s="24">
        <f>VLOOKUP(C83,[1]Actuals!B$1:T$65536,19,0)</f>
        <v>19</v>
      </c>
      <c r="BE83" s="24">
        <f t="shared" si="17"/>
        <v>-50</v>
      </c>
      <c r="BF83" s="24">
        <f>VLOOKUP(C83,'[1]Allocation '!C$1:V$65536,20,0)</f>
        <v>66.5</v>
      </c>
      <c r="BG83" s="24">
        <f>VLOOKUP(C83,[1]Actuals!B$1:U$65536,20,0)</f>
        <v>30</v>
      </c>
      <c r="BH83" s="24">
        <f t="shared" si="18"/>
        <v>-54.887218045112782</v>
      </c>
      <c r="BI83" s="24">
        <f>VLOOKUP(C83,'[1]Allocation '!C$1:W$65536,21,0)</f>
        <v>31.5</v>
      </c>
      <c r="BJ83" s="24">
        <f>VLOOKUP(C83,[1]Actuals!B$1:V$65536,21,0)</f>
        <v>9</v>
      </c>
      <c r="BK83" s="24">
        <f t="shared" si="19"/>
        <v>-71.428571428571431</v>
      </c>
      <c r="BL83" s="24">
        <f>VLOOKUP(C83,'[1]Allocation '!C$1:X$65536,22,0)</f>
        <v>55.5</v>
      </c>
      <c r="BM83" s="24">
        <f>VLOOKUP(C83,[1]Actuals!B$1:W$65536,22,0)</f>
        <v>-2</v>
      </c>
      <c r="BN83" s="24">
        <f t="shared" si="20"/>
        <v>-103.60360360360362</v>
      </c>
      <c r="BO83" s="24">
        <f>VLOOKUP(C83,'[1]Allocation '!C$1:Y$65536,23,0)</f>
        <v>45</v>
      </c>
      <c r="BP83" s="24">
        <f>VLOOKUP(C83,[1]Actuals!B$1:X$65536,23,0)</f>
        <v>2</v>
      </c>
      <c r="BQ83" s="24">
        <f t="shared" si="21"/>
        <v>-95.555555555555557</v>
      </c>
      <c r="BR83" s="24">
        <f>VLOOKUP(C83,'[1]Allocation '!C$1:Z$65536,24,0)</f>
        <v>17</v>
      </c>
      <c r="BS83" s="24">
        <f>VLOOKUP(C83,[1]Actuals!B$1:Y$65536,24,0)</f>
        <v>12</v>
      </c>
      <c r="BT83" s="24">
        <f t="shared" si="22"/>
        <v>-29.411764705882355</v>
      </c>
      <c r="BU83" s="24">
        <f>VLOOKUP(C83,'[1]Allocation '!C$1:AA$65536,25,0)</f>
        <v>3.5</v>
      </c>
      <c r="BV83" s="24">
        <f>VLOOKUP(C83,[1]Actuals!B$1:Z$65536,25,0)</f>
        <v>-1</v>
      </c>
      <c r="BW83" s="24">
        <f t="shared" si="23"/>
        <v>-128.57142857142858</v>
      </c>
      <c r="BX83" s="34"/>
      <c r="BY83" s="34"/>
      <c r="BZ83" s="49"/>
    </row>
    <row r="84" spans="1:78" s="50" customFormat="1" ht="30" customHeight="1" x14ac:dyDescent="0.25">
      <c r="A84" s="21">
        <v>73</v>
      </c>
      <c r="B84" s="57"/>
      <c r="C84" s="23" t="s">
        <v>93</v>
      </c>
      <c r="D84" s="24">
        <f>VLOOKUP(C84,'[1]Allocation '!C$1:D$65536,2,0)</f>
        <v>4.5</v>
      </c>
      <c r="E84" s="24">
        <f>VLOOKUP(C84,[1]Actuals!B$1:C$65536,2,0)</f>
        <v>8</v>
      </c>
      <c r="F84" s="24">
        <f t="shared" si="50"/>
        <v>77.777777777777786</v>
      </c>
      <c r="G84" s="24">
        <f>VLOOKUP(C84,'[1]Allocation '!C$1:E$65536,3,0)</f>
        <v>4</v>
      </c>
      <c r="H84" s="24">
        <f>VLOOKUP(C84,[1]Actuals!B$1:D$65536,3,0)</f>
        <v>7</v>
      </c>
      <c r="I84" s="24">
        <f t="shared" si="1"/>
        <v>75</v>
      </c>
      <c r="J84" s="24">
        <f>VLOOKUP(C84,'[1]Allocation '!C$1:F$65536,4,0)</f>
        <v>3.5</v>
      </c>
      <c r="K84" s="24">
        <f>VLOOKUP(C84,[1]Actuals!B$1:E$65536,4,0)</f>
        <v>9</v>
      </c>
      <c r="L84" s="24">
        <f t="shared" si="2"/>
        <v>157.14285714285714</v>
      </c>
      <c r="M84" s="24">
        <f>VLOOKUP(C84,'[1]Allocation '!C$1:G$65536,5,0)</f>
        <v>4</v>
      </c>
      <c r="N84" s="24">
        <f>VLOOKUP(C84,[1]Actuals!B$1:F$65536,5,0)</f>
        <v>9</v>
      </c>
      <c r="O84" s="24">
        <f t="shared" si="3"/>
        <v>125</v>
      </c>
      <c r="P84" s="24">
        <f>VLOOKUP(C84,'[1]Allocation '!C$1:H$65536,6,0)</f>
        <v>3.5</v>
      </c>
      <c r="Q84" s="24">
        <f>VLOOKUP(C84,[1]Actuals!B$1:G$65536,6,0)</f>
        <v>9</v>
      </c>
      <c r="R84" s="24">
        <f t="shared" si="4"/>
        <v>157.14285714285714</v>
      </c>
      <c r="S84" s="24">
        <f>VLOOKUP(C84,'[1]Allocation '!C$1:I$65536,7,0)</f>
        <v>5</v>
      </c>
      <c r="T84" s="24">
        <f>VLOOKUP(C84,[1]Actuals!B$1:H$65536,7,0)</f>
        <v>9</v>
      </c>
      <c r="U84" s="24">
        <f t="shared" si="5"/>
        <v>80</v>
      </c>
      <c r="V84" s="25">
        <f>VLOOKUP(C84,'[1]Allocation '!C$1:J$65536,8,0)</f>
        <v>8</v>
      </c>
      <c r="W84" s="24">
        <f>VLOOKUP(C84,[1]Actuals!B$1:I$65536,8,0)</f>
        <v>8</v>
      </c>
      <c r="X84" s="24">
        <f t="shared" si="6"/>
        <v>0</v>
      </c>
      <c r="Y84" s="24">
        <f>VLOOKUP(C84,'[1]Allocation '!C$1:K$65536,9,0)</f>
        <v>8.5</v>
      </c>
      <c r="Z84" s="24">
        <f>VLOOKUP(C84,[1]Actuals!B$1:J$65536,9,0)</f>
        <v>8</v>
      </c>
      <c r="AA84" s="24">
        <f t="shared" si="7"/>
        <v>-5.8823529411764701</v>
      </c>
      <c r="AB84" s="24">
        <f>VLOOKUP(C84,'[1]Allocation '!C$1:L$65536,10,0)</f>
        <v>8</v>
      </c>
      <c r="AC84" s="24">
        <f>VLOOKUP(C84,[1]Actuals!B$1:K$65536,10,0)</f>
        <v>8</v>
      </c>
      <c r="AD84" s="24">
        <f t="shared" si="48"/>
        <v>0</v>
      </c>
      <c r="AE84" s="24">
        <f>VLOOKUP(C84,'[1]Allocation '!C$1:M$65536,11,0)</f>
        <v>8.5</v>
      </c>
      <c r="AF84" s="24">
        <f>VLOOKUP(C84,[1]Actuals!B$1:L$65536,11,0)</f>
        <v>9</v>
      </c>
      <c r="AG84" s="24">
        <f t="shared" si="9"/>
        <v>5.8823529411764701</v>
      </c>
      <c r="AH84" s="24">
        <f>VLOOKUP(C84,'[1]Allocation '!C$1:N$65536,12,0)</f>
        <v>8</v>
      </c>
      <c r="AI84" s="24">
        <f>VLOOKUP(C84,[1]Actuals!B$1:M$65536,12,0)</f>
        <v>8</v>
      </c>
      <c r="AJ84" s="24">
        <f t="shared" si="10"/>
        <v>0</v>
      </c>
      <c r="AK84" s="24">
        <f>VLOOKUP(C84,'[1]Allocation '!C$1:O$65536,13,0)</f>
        <v>8</v>
      </c>
      <c r="AL84" s="24">
        <f>VLOOKUP(C84,[1]Actuals!B$1:N$65536,13,0)</f>
        <v>9</v>
      </c>
      <c r="AM84" s="24">
        <f t="shared" si="11"/>
        <v>12.5</v>
      </c>
      <c r="AN84" s="24">
        <f>VLOOKUP(C84,'[1]Allocation '!C$1:P$65536,14,0)</f>
        <v>6.5</v>
      </c>
      <c r="AO84" s="24">
        <f>VLOOKUP(C84,[1]Actuals!B$1:O$65536,14,0)</f>
        <v>6</v>
      </c>
      <c r="AP84" s="24">
        <f t="shared" si="12"/>
        <v>-7.6923076923076925</v>
      </c>
      <c r="AQ84" s="24">
        <f>VLOOKUP(C84,'[1]Allocation '!C$1:Q$65536,15,0)</f>
        <v>8</v>
      </c>
      <c r="AR84" s="24">
        <f>VLOOKUP(C84,[1]Actuals!B$1:P$65536,15,0)</f>
        <v>8</v>
      </c>
      <c r="AS84" s="24">
        <f t="shared" si="13"/>
        <v>0</v>
      </c>
      <c r="AT84" s="24">
        <f>VLOOKUP(C84,'[1]Allocation '!C$1:R$65536,16,0)</f>
        <v>8.5</v>
      </c>
      <c r="AU84" s="24">
        <f>VLOOKUP(C84,[1]Actuals!B$1:Q$65536,16,0)</f>
        <v>8</v>
      </c>
      <c r="AV84" s="24">
        <f t="shared" si="14"/>
        <v>-5.8823529411764701</v>
      </c>
      <c r="AW84" s="24">
        <f>VLOOKUP(C84,'[1]Allocation '!C$1:S$65536,17,0)</f>
        <v>8</v>
      </c>
      <c r="AX84" s="24">
        <f>VLOOKUP(C84,[1]Actuals!B$1:R$65536,17,0)</f>
        <v>9</v>
      </c>
      <c r="AY84" s="24">
        <f t="shared" si="49"/>
        <v>12.5</v>
      </c>
      <c r="AZ84" s="24">
        <f>VLOOKUP('[2]24042024'!C84,'[1]Allocation '!C$1:T$65536,18,0)</f>
        <v>9</v>
      </c>
      <c r="BA84" s="24">
        <f>VLOOKUP(C84,[1]Actuals!B$1:S$65536,18,0)</f>
        <v>9</v>
      </c>
      <c r="BB84" s="24">
        <f t="shared" si="16"/>
        <v>0</v>
      </c>
      <c r="BC84" s="24">
        <f>VLOOKUP(C84,'[1]Allocation '!C$1:U$65536,19,0)</f>
        <v>8</v>
      </c>
      <c r="BD84" s="24">
        <f>VLOOKUP(C84,[1]Actuals!B$1:T$65536,19,0)</f>
        <v>7</v>
      </c>
      <c r="BE84" s="24">
        <f t="shared" si="17"/>
        <v>-12.5</v>
      </c>
      <c r="BF84" s="24">
        <f>VLOOKUP(C84,'[1]Allocation '!C$1:V$65536,20,0)</f>
        <v>10</v>
      </c>
      <c r="BG84" s="24">
        <f>VLOOKUP(C84,[1]Actuals!B$1:U$65536,20,0)</f>
        <v>10</v>
      </c>
      <c r="BH84" s="24">
        <f t="shared" si="18"/>
        <v>0</v>
      </c>
      <c r="BI84" s="24">
        <f>VLOOKUP(C84,'[1]Allocation '!C$1:W$65536,21,0)</f>
        <v>9</v>
      </c>
      <c r="BJ84" s="24">
        <f>VLOOKUP(C84,[1]Actuals!B$1:V$65536,21,0)</f>
        <v>9</v>
      </c>
      <c r="BK84" s="24">
        <f t="shared" si="19"/>
        <v>0</v>
      </c>
      <c r="BL84" s="24">
        <f>VLOOKUP(C84,'[1]Allocation '!C$1:X$65536,22,0)</f>
        <v>7.5</v>
      </c>
      <c r="BM84" s="24">
        <f>VLOOKUP(C84,[1]Actuals!B$1:W$65536,22,0)</f>
        <v>8</v>
      </c>
      <c r="BN84" s="24">
        <f t="shared" si="20"/>
        <v>6.666666666666667</v>
      </c>
      <c r="BO84" s="24">
        <f>VLOOKUP(C84,'[1]Allocation '!C$1:Y$65536,23,0)</f>
        <v>9</v>
      </c>
      <c r="BP84" s="24">
        <f>VLOOKUP(C84,[1]Actuals!B$1:X$65536,23,0)</f>
        <v>9</v>
      </c>
      <c r="BQ84" s="24">
        <f t="shared" si="21"/>
        <v>0</v>
      </c>
      <c r="BR84" s="24">
        <f>VLOOKUP(C84,'[1]Allocation '!C$1:Z$65536,24,0)</f>
        <v>8</v>
      </c>
      <c r="BS84" s="24">
        <f>VLOOKUP(C84,[1]Actuals!B$1:Y$65536,24,0)</f>
        <v>7</v>
      </c>
      <c r="BT84" s="24">
        <f t="shared" si="22"/>
        <v>-12.5</v>
      </c>
      <c r="BU84" s="24">
        <f>VLOOKUP(C84,'[1]Allocation '!C$1:AA$65536,25,0)</f>
        <v>8.5</v>
      </c>
      <c r="BV84" s="24">
        <f>VLOOKUP(C84,[1]Actuals!B$1:Z$65536,25,0)</f>
        <v>9</v>
      </c>
      <c r="BW84" s="24">
        <f t="shared" si="23"/>
        <v>5.8823529411764701</v>
      </c>
      <c r="BX84" s="34"/>
      <c r="BY84" s="34"/>
      <c r="BZ84" s="49"/>
    </row>
    <row r="85" spans="1:78" s="50" customFormat="1" ht="33" customHeight="1" x14ac:dyDescent="0.25">
      <c r="A85" s="58" t="s">
        <v>94</v>
      </c>
      <c r="B85" s="59"/>
      <c r="C85" s="60"/>
      <c r="D85" s="40">
        <f>SUM(D79:D84)</f>
        <v>111</v>
      </c>
      <c r="E85" s="40">
        <f>SUM(E79:E84)</f>
        <v>130</v>
      </c>
      <c r="F85" s="33">
        <f t="shared" si="50"/>
        <v>17.117117117117118</v>
      </c>
      <c r="G85" s="40">
        <f>SUM(G79:G84)</f>
        <v>99</v>
      </c>
      <c r="H85" s="40">
        <f>SUM(H79:H84)</f>
        <v>101</v>
      </c>
      <c r="I85" s="33">
        <f t="shared" si="1"/>
        <v>2.0202020202020203</v>
      </c>
      <c r="J85" s="40">
        <f>SUM(J79:J84)</f>
        <v>100</v>
      </c>
      <c r="K85" s="40">
        <f>SUM(K79:K84)</f>
        <v>97</v>
      </c>
      <c r="L85" s="33">
        <f t="shared" si="2"/>
        <v>-3</v>
      </c>
      <c r="M85" s="40">
        <f>SUM(M79:M84)</f>
        <v>91</v>
      </c>
      <c r="N85" s="40">
        <f>SUM(N79:N84)</f>
        <v>111</v>
      </c>
      <c r="O85" s="33">
        <f t="shared" si="3"/>
        <v>21.978021978021978</v>
      </c>
      <c r="P85" s="40">
        <f>SUM(P79:P84)</f>
        <v>101.5</v>
      </c>
      <c r="Q85" s="40">
        <f>SUM(Q79:Q84)</f>
        <v>111</v>
      </c>
      <c r="R85" s="33">
        <f t="shared" si="4"/>
        <v>9.3596059113300498</v>
      </c>
      <c r="S85" s="40">
        <f>SUM(S79:S84)</f>
        <v>118</v>
      </c>
      <c r="T85" s="40">
        <f>SUM(T79:T84)</f>
        <v>101</v>
      </c>
      <c r="U85" s="33">
        <f t="shared" si="5"/>
        <v>-14.40677966101695</v>
      </c>
      <c r="V85" s="40">
        <f>SUM(V79:V84)</f>
        <v>115.5</v>
      </c>
      <c r="W85" s="40">
        <f>SUM(W79:W84)</f>
        <v>105</v>
      </c>
      <c r="X85" s="33">
        <f t="shared" si="6"/>
        <v>-9.0909090909090917</v>
      </c>
      <c r="Y85" s="40">
        <f>SUM(Y79:Y84)</f>
        <v>134.5</v>
      </c>
      <c r="Z85" s="40">
        <f>SUM(Z79:Z84)</f>
        <v>105</v>
      </c>
      <c r="AA85" s="33">
        <f t="shared" si="7"/>
        <v>-21.933085501858738</v>
      </c>
      <c r="AB85" s="40">
        <f>SUM(AB79:AB84)</f>
        <v>139</v>
      </c>
      <c r="AC85" s="40">
        <f>SUM(AC79:AC84)</f>
        <v>103</v>
      </c>
      <c r="AD85" s="33">
        <f t="shared" si="48"/>
        <v>-25.899280575539567</v>
      </c>
      <c r="AE85" s="40">
        <f>SUM(AE79:AE84)</f>
        <v>113.5</v>
      </c>
      <c r="AF85" s="40">
        <f>SUM(AF79:AF84)</f>
        <v>102</v>
      </c>
      <c r="AG85" s="33">
        <f t="shared" si="9"/>
        <v>-10.13215859030837</v>
      </c>
      <c r="AH85" s="40">
        <f>SUM(AH79:AH84)</f>
        <v>133</v>
      </c>
      <c r="AI85" s="40">
        <f>SUM(AI79:AI84)</f>
        <v>152</v>
      </c>
      <c r="AJ85" s="33">
        <f t="shared" si="10"/>
        <v>14.285714285714285</v>
      </c>
      <c r="AK85" s="40">
        <f>SUM(AK79:AK84)</f>
        <v>110</v>
      </c>
      <c r="AL85" s="40">
        <f>SUM(AL79:AL84)</f>
        <v>90</v>
      </c>
      <c r="AM85" s="33">
        <f t="shared" si="11"/>
        <v>-18.181818181818183</v>
      </c>
      <c r="AN85" s="40">
        <f>SUM(AN79:AN84)</f>
        <v>126.5</v>
      </c>
      <c r="AO85" s="40">
        <f>SUM(AO79:AO84)</f>
        <v>95.9</v>
      </c>
      <c r="AP85" s="33">
        <f t="shared" si="12"/>
        <v>-24.189723320158098</v>
      </c>
      <c r="AQ85" s="40">
        <f>SUM(AQ79:AQ84)</f>
        <v>118</v>
      </c>
      <c r="AR85" s="40">
        <f>SUM(AR79:AR84)</f>
        <v>114</v>
      </c>
      <c r="AS85" s="33">
        <f t="shared" si="13"/>
        <v>-3.3898305084745761</v>
      </c>
      <c r="AT85" s="40">
        <f>SUM(AT79:AT84)</f>
        <v>102</v>
      </c>
      <c r="AU85" s="40">
        <f>SUM(AU79:AU84)</f>
        <v>117</v>
      </c>
      <c r="AV85" s="33">
        <f t="shared" si="14"/>
        <v>14.705882352941178</v>
      </c>
      <c r="AW85" s="40">
        <f>SUM(AW79:AW84)</f>
        <v>162</v>
      </c>
      <c r="AX85" s="40">
        <f>SUM(AX79:AX84)</f>
        <v>190</v>
      </c>
      <c r="AY85" s="33">
        <f t="shared" si="49"/>
        <v>17.283950617283949</v>
      </c>
      <c r="AZ85" s="40">
        <f>SUM(AZ79:AZ84)</f>
        <v>116.2</v>
      </c>
      <c r="BA85" s="40">
        <f>SUM(BA79:BA84)</f>
        <v>100</v>
      </c>
      <c r="BB85" s="33">
        <f t="shared" si="16"/>
        <v>-13.941480206540449</v>
      </c>
      <c r="BC85" s="40">
        <f>SUM(BC79:BC84)</f>
        <v>130.5</v>
      </c>
      <c r="BD85" s="40">
        <f>SUM(BD79:BD84)</f>
        <v>117</v>
      </c>
      <c r="BE85" s="33">
        <f t="shared" si="17"/>
        <v>-10.344827586206897</v>
      </c>
      <c r="BF85" s="40">
        <f>SUM(BF79:BF84)</f>
        <v>159.5</v>
      </c>
      <c r="BG85" s="40">
        <f>SUM(BG79:BG84)</f>
        <v>133</v>
      </c>
      <c r="BH85" s="33">
        <f t="shared" si="18"/>
        <v>-16.614420062695924</v>
      </c>
      <c r="BI85" s="40">
        <f>SUM(BI79:BI84)</f>
        <v>123</v>
      </c>
      <c r="BJ85" s="40">
        <f>SUM(BJ79:BJ84)</f>
        <v>109</v>
      </c>
      <c r="BK85" s="33">
        <f t="shared" si="19"/>
        <v>-11.38211382113821</v>
      </c>
      <c r="BL85" s="40">
        <f>SUM(BL79:BL84)</f>
        <v>143.5</v>
      </c>
      <c r="BM85" s="40">
        <f>SUM(BM79:BM84)</f>
        <v>95</v>
      </c>
      <c r="BN85" s="33">
        <f t="shared" si="20"/>
        <v>-33.797909407665507</v>
      </c>
      <c r="BO85" s="40">
        <f>SUM(BO79:BO84)</f>
        <v>134.5</v>
      </c>
      <c r="BP85" s="40">
        <f>SUM(BP79:BP84)</f>
        <v>98</v>
      </c>
      <c r="BQ85" s="33">
        <f t="shared" si="21"/>
        <v>-27.137546468401485</v>
      </c>
      <c r="BR85" s="40">
        <f>SUM(BR79:BR84)</f>
        <v>107</v>
      </c>
      <c r="BS85" s="40">
        <f>SUM(BS79:BS84)</f>
        <v>105</v>
      </c>
      <c r="BT85" s="33">
        <f t="shared" si="22"/>
        <v>-1.8691588785046727</v>
      </c>
      <c r="BU85" s="40">
        <f>SUM(BU79:BU84)</f>
        <v>93.5</v>
      </c>
      <c r="BV85" s="40">
        <f>SUM(BV79:BV84)</f>
        <v>93</v>
      </c>
      <c r="BW85" s="33">
        <f t="shared" si="23"/>
        <v>-0.53475935828876997</v>
      </c>
      <c r="BX85" s="61" t="s">
        <v>5</v>
      </c>
      <c r="BY85" s="61" t="s">
        <v>6</v>
      </c>
      <c r="BZ85" s="49"/>
    </row>
    <row r="86" spans="1:78" s="49" customFormat="1" ht="37.5" customHeight="1" x14ac:dyDescent="0.25">
      <c r="A86" s="62" t="s">
        <v>95</v>
      </c>
      <c r="B86" s="63"/>
      <c r="C86" s="64"/>
      <c r="D86" s="65">
        <f>D34+D58+D78+D85</f>
        <v>5437.9049608390605</v>
      </c>
      <c r="E86" s="65">
        <f>E34+E58+E78+E85</f>
        <v>5973.18</v>
      </c>
      <c r="F86" s="65">
        <f>(E86-D86)/D86*100</f>
        <v>9.8434055581278059</v>
      </c>
      <c r="G86" s="65">
        <f>G34+G58+G78+G85</f>
        <v>5541.0279595544671</v>
      </c>
      <c r="H86" s="65">
        <f>H34+H58+H78+H85</f>
        <v>6203.3899999999994</v>
      </c>
      <c r="I86" s="65">
        <f t="shared" si="1"/>
        <v>11.953775459721564</v>
      </c>
      <c r="J86" s="65">
        <f>J34+J58+J78+J85</f>
        <v>5629.3642329327358</v>
      </c>
      <c r="K86" s="65">
        <f>K34+K58+K78+K85</f>
        <v>5900.37</v>
      </c>
      <c r="L86" s="65">
        <f t="shared" si="2"/>
        <v>4.8141451832488356</v>
      </c>
      <c r="M86" s="65">
        <f>M34+M58+M78+M85</f>
        <v>5612.4537960240696</v>
      </c>
      <c r="N86" s="65">
        <f>N34+N58+N78+N85</f>
        <v>5920.52</v>
      </c>
      <c r="O86" s="65">
        <f t="shared" si="3"/>
        <v>5.4889753247353008</v>
      </c>
      <c r="P86" s="65">
        <f>P34+P58+P78+P85</f>
        <v>5570.7946461186848</v>
      </c>
      <c r="Q86" s="65">
        <f>Q34+Q58+Q78+Q85</f>
        <v>5886.3899999999994</v>
      </c>
      <c r="R86" s="65">
        <f t="shared" si="4"/>
        <v>5.6651765848378197</v>
      </c>
      <c r="S86" s="65">
        <f>S34+S58+S78+S85</f>
        <v>5678.2116350024171</v>
      </c>
      <c r="T86" s="65">
        <f>T34+T58+T78+T85</f>
        <v>5731.0599999999995</v>
      </c>
      <c r="U86" s="65">
        <f t="shared" si="5"/>
        <v>0.93072200183253462</v>
      </c>
      <c r="V86" s="65">
        <f>V34+V58+V78+V85</f>
        <v>5919.8125670511363</v>
      </c>
      <c r="W86" s="65">
        <f>W34+W58+W78+W85</f>
        <v>5648.98</v>
      </c>
      <c r="X86" s="65">
        <f t="shared" si="6"/>
        <v>-4.5750192929849431</v>
      </c>
      <c r="Y86" s="65">
        <f>Y34+Y58+Y78+Y85</f>
        <v>6716.7916076337096</v>
      </c>
      <c r="Z86" s="65">
        <f>Z34+Z58+Z78+Z85</f>
        <v>5928.2300000000005</v>
      </c>
      <c r="AA86" s="65">
        <f t="shared" si="7"/>
        <v>-11.740152943519938</v>
      </c>
      <c r="AB86" s="65">
        <f>AB34+AB58+AB78+AB85</f>
        <v>7071.2933029272981</v>
      </c>
      <c r="AC86" s="65">
        <f>AC34+AC58+AC78+AC85</f>
        <v>6505.1500000000005</v>
      </c>
      <c r="AD86" s="65">
        <f>(AC86-AB86)/AB86*100</f>
        <v>-8.0062200600975153</v>
      </c>
      <c r="AE86" s="65">
        <f>AE34+AE58+AE78+AE85</f>
        <v>7627.0490277884091</v>
      </c>
      <c r="AF86" s="65">
        <f>AF34+AF58+AF78+AF85</f>
        <v>7440.9400000000005</v>
      </c>
      <c r="AG86" s="65">
        <f t="shared" si="9"/>
        <v>-2.4401184142168035</v>
      </c>
      <c r="AH86" s="65">
        <f>AH34+AH58+AH78+AH85</f>
        <v>7616.6737867779793</v>
      </c>
      <c r="AI86" s="65">
        <f>AI34+AI58+AI78+AI85</f>
        <v>7788.72</v>
      </c>
      <c r="AJ86" s="65">
        <f t="shared" si="10"/>
        <v>2.2588103158714934</v>
      </c>
      <c r="AK86" s="65">
        <f>AK34+AK58+AK78+AK85</f>
        <v>7770.3259875764725</v>
      </c>
      <c r="AL86" s="65">
        <f>AL34+AL58+AL78+AL85</f>
        <v>7793.94</v>
      </c>
      <c r="AM86" s="65">
        <f t="shared" si="11"/>
        <v>0.30389989379187199</v>
      </c>
      <c r="AN86" s="65">
        <f>AN34+AN58+AN78+AN85</f>
        <v>7774.9755516391906</v>
      </c>
      <c r="AO86" s="65">
        <f>AO34+AO58+AO78+AO85</f>
        <v>7767.94</v>
      </c>
      <c r="AP86" s="65">
        <f t="shared" si="12"/>
        <v>-9.0489694693737008E-2</v>
      </c>
      <c r="AQ86" s="65">
        <f>AQ34+AQ58+AQ78+AQ85</f>
        <v>7644.4484682690254</v>
      </c>
      <c r="AR86" s="65">
        <f>AR34+AR58+AR78+AR85</f>
        <v>7549.02</v>
      </c>
      <c r="AS86" s="65">
        <f t="shared" si="13"/>
        <v>-1.2483368638710093</v>
      </c>
      <c r="AT86" s="65">
        <f>AT34+AT58+AT78+AT85</f>
        <v>7294.3636679731853</v>
      </c>
      <c r="AU86" s="65">
        <f>AU34+AU58+AU78+AU85</f>
        <v>7575</v>
      </c>
      <c r="AV86" s="65">
        <f t="shared" si="14"/>
        <v>3.8473038197832601</v>
      </c>
      <c r="AW86" s="65">
        <f>AW34+AW58+AW78+AW85</f>
        <v>6898.3402173887553</v>
      </c>
      <c r="AX86" s="65">
        <f>AX34+AX58+AX78+AX85</f>
        <v>7638.0599999999995</v>
      </c>
      <c r="AY86" s="65">
        <f t="shared" si="15"/>
        <v>10.723155995504845</v>
      </c>
      <c r="AZ86" s="65">
        <f>AZ34+AZ58+AZ78+AZ85</f>
        <v>6677.4426632787345</v>
      </c>
      <c r="BA86" s="65">
        <f>BA34+BA58+BA78+BA85</f>
        <v>7624.58</v>
      </c>
      <c r="BB86" s="65">
        <f t="shared" si="16"/>
        <v>14.184132825727708</v>
      </c>
      <c r="BC86" s="65">
        <f>BC34+BC58+BC78+BC85</f>
        <v>6267.7779522275023</v>
      </c>
      <c r="BD86" s="65">
        <f>BD34+BD58+BD78+BD85</f>
        <v>6899.34</v>
      </c>
      <c r="BE86" s="65">
        <f t="shared" si="17"/>
        <v>10.076330919605207</v>
      </c>
      <c r="BF86" s="65">
        <f>BF34+BF58+BF78+BF85</f>
        <v>5640.5785588234476</v>
      </c>
      <c r="BG86" s="65">
        <f>BG34+BG58+BG78+BG85</f>
        <v>6390.13</v>
      </c>
      <c r="BH86" s="65">
        <f t="shared" si="18"/>
        <v>13.288556011759534</v>
      </c>
      <c r="BI86" s="65">
        <f>BI34+BI58+BI78+BI85</f>
        <v>5684.8394587096</v>
      </c>
      <c r="BJ86" s="65">
        <f>BJ34+BJ58+BJ78+BJ85</f>
        <v>6211.91</v>
      </c>
      <c r="BK86" s="65">
        <f t="shared" si="19"/>
        <v>9.2715114493319302</v>
      </c>
      <c r="BL86" s="65">
        <f>BL34+BL58+BL78+BL85</f>
        <v>5691.7957324695726</v>
      </c>
      <c r="BM86" s="65">
        <f>BM34+BM58+BM78+BM85</f>
        <v>6016.3799999999992</v>
      </c>
      <c r="BN86" s="65">
        <f t="shared" si="20"/>
        <v>5.7026689429277013</v>
      </c>
      <c r="BO86" s="65">
        <f>BO34+BO58+BO78+BO85</f>
        <v>5722.985913322299</v>
      </c>
      <c r="BP86" s="65">
        <f>BP34+BP58+BP78+BP85</f>
        <v>5815.83</v>
      </c>
      <c r="BQ86" s="65">
        <f t="shared" si="21"/>
        <v>1.622301506309374</v>
      </c>
      <c r="BR86" s="65">
        <f>BR34+BR58+BR78+BR85</f>
        <v>5679.7859600982392</v>
      </c>
      <c r="BS86" s="65">
        <f>BS34+BS58+BS78+BS85</f>
        <v>6113.1399999999994</v>
      </c>
      <c r="BT86" s="65">
        <f t="shared" si="22"/>
        <v>7.629760046349789</v>
      </c>
      <c r="BU86" s="65">
        <f>BU34+BU58+BU78+BU85</f>
        <v>5563.2397662327112</v>
      </c>
      <c r="BV86" s="65">
        <f>BV34+BV58+BV78+BV85</f>
        <v>6219.7999999999993</v>
      </c>
      <c r="BW86" s="65">
        <f t="shared" si="23"/>
        <v>11.801760509270563</v>
      </c>
      <c r="BX86" s="66">
        <f>BU86+BR86+BO86+BL86+BI86+BF86+BC86+AZ86+AW86+AT86+AQ86+AN86+AK86+AH86+AE86+AB86+Y86+V86+S86+P86+M86+J86+G86+D86</f>
        <v>152732.27742065868</v>
      </c>
      <c r="BY86" s="66">
        <f>BV86+BS86+BP86+BM86+BJ86+BG86+BD86+BA86+AX86+AU86+AR86+AO86+AL86+AI86+AF86+AC86+Z86+W86+T86+Q86+N86+K86+H86+E86</f>
        <v>158541.99999999994</v>
      </c>
    </row>
    <row r="87" spans="1:78" ht="23.25" hidden="1" customHeight="1" x14ac:dyDescent="0.25">
      <c r="D87" s="69">
        <v>19.15027672803776</v>
      </c>
      <c r="E87" s="69">
        <v>-21.868670998008032</v>
      </c>
      <c r="F87" s="69">
        <v>1.4044908323725589</v>
      </c>
      <c r="G87" s="69">
        <v>-10.449728668162019</v>
      </c>
      <c r="H87" s="69">
        <v>35.220813780688125</v>
      </c>
      <c r="I87" s="69">
        <v>8.4811590749304422</v>
      </c>
      <c r="J87" s="69">
        <v>20.20470395571952</v>
      </c>
      <c r="K87" s="69">
        <v>-10.246755864135517</v>
      </c>
      <c r="L87" s="69">
        <v>-3.3916675178072238</v>
      </c>
      <c r="M87" s="69">
        <v>17.666198548151161</v>
      </c>
      <c r="N87" s="69">
        <v>28.315682630194498</v>
      </c>
      <c r="O87" s="69">
        <v>19.150276728037767</v>
      </c>
      <c r="P87" s="69">
        <v>-38.450775692786053</v>
      </c>
      <c r="Q87" s="69">
        <v>17.398066776154845</v>
      </c>
      <c r="R87" s="69">
        <v>20.081138264975557</v>
      </c>
      <c r="S87" s="69">
        <v>11.206924946168586</v>
      </c>
      <c r="T87" s="69">
        <v>-13.114754098360656</v>
      </c>
      <c r="U87" s="69">
        <v>8.9296000279002321</v>
      </c>
      <c r="V87" s="70">
        <v>21.377384704262763</v>
      </c>
      <c r="W87" s="69">
        <v>23.916287797159267</v>
      </c>
      <c r="X87" s="69">
        <v>55.034932582025121</v>
      </c>
      <c r="Y87" s="69">
        <v>2.5641025641025639</v>
      </c>
      <c r="Z87" s="69">
        <v>19.15027672803776</v>
      </c>
      <c r="AA87" s="69">
        <v>3.8765851071987862</v>
      </c>
      <c r="AB87" s="69">
        <v>17.338133401116156</v>
      </c>
      <c r="AC87" s="69">
        <v>-4.3441440352372895</v>
      </c>
      <c r="AD87" s="69">
        <v>14.704370879976661</v>
      </c>
      <c r="AE87" s="69">
        <v>-15.98377923022978</v>
      </c>
      <c r="AF87" s="69">
        <v>19.150276728037767</v>
      </c>
      <c r="AG87" s="69">
        <v>-12.512034570321928</v>
      </c>
      <c r="AH87" s="69">
        <v>-28.666540493690558</v>
      </c>
      <c r="AI87" s="69">
        <v>11.717853312367643</v>
      </c>
      <c r="AJ87" s="69">
        <v>9.2210870007012886</v>
      </c>
      <c r="AK87" s="69">
        <v>-22.5</v>
      </c>
      <c r="AL87" s="69">
        <v>58.182263932050127</v>
      </c>
      <c r="AM87" s="69">
        <v>-13.636363636363635</v>
      </c>
      <c r="AN87" s="69">
        <v>36.170212765957451</v>
      </c>
      <c r="AO87" s="69">
        <v>-9.0909090909090864</v>
      </c>
      <c r="AP87" s="69">
        <v>3.8631457710366384</v>
      </c>
      <c r="AQ87" s="69">
        <v>-6.8092739656604033</v>
      </c>
      <c r="AR87" s="69">
        <v>-7.5630252100840334</v>
      </c>
      <c r="AS87" s="69">
        <v>-29.413343170593748</v>
      </c>
      <c r="AT87" s="69">
        <v>11.379606506643999</v>
      </c>
      <c r="AU87" s="69">
        <v>-10.49700427234697</v>
      </c>
      <c r="AV87" s="69">
        <v>-1.776063159030308</v>
      </c>
      <c r="AW87" s="69">
        <v>4.0935912764960429</v>
      </c>
      <c r="AX87" s="69">
        <v>30.908527720936231</v>
      </c>
      <c r="AY87" s="69">
        <v>-11.819161906024158</v>
      </c>
      <c r="AZ87" s="69">
        <v>-35.8083204869369</v>
      </c>
      <c r="BA87" s="69">
        <v>-0.85959264059207041</v>
      </c>
      <c r="BB87" s="69">
        <v>30.851909988938303</v>
      </c>
      <c r="BC87" s="69">
        <v>24.444931896381451</v>
      </c>
      <c r="BD87" s="69">
        <v>4.0816326530612246</v>
      </c>
      <c r="BE87" s="69">
        <v>2.6950477185067543</v>
      </c>
      <c r="BF87" s="69">
        <v>2.8044754260113516</v>
      </c>
      <c r="BG87" s="69">
        <v>-3.3547508476846524</v>
      </c>
      <c r="BH87" s="69">
        <v>-20.987654320987652</v>
      </c>
      <c r="BI87" s="69">
        <v>-11.598575953987369</v>
      </c>
      <c r="BJ87" s="69">
        <v>36.802169576635954</v>
      </c>
      <c r="BK87" s="69">
        <v>-44.61538461538462</v>
      </c>
      <c r="BL87" s="69">
        <v>168.08812263808497</v>
      </c>
      <c r="BM87" s="69">
        <v>-3.337184649142459</v>
      </c>
      <c r="BN87" s="69">
        <v>0.26811677639870107</v>
      </c>
      <c r="BO87" s="69">
        <v>2.8571428571428572</v>
      </c>
      <c r="BP87" s="69">
        <v>-17.142857142857142</v>
      </c>
      <c r="BQ87" s="69">
        <v>50</v>
      </c>
      <c r="BR87" s="69">
        <v>0</v>
      </c>
      <c r="BS87" s="69">
        <v>-120</v>
      </c>
      <c r="BT87" s="69">
        <v>233.33333333333334</v>
      </c>
      <c r="BU87" s="69">
        <v>-9.67741935483871</v>
      </c>
      <c r="BV87" s="69">
        <v>0.86384581878515554</v>
      </c>
      <c r="BW87" s="69">
        <v>-1.6194203037748205</v>
      </c>
      <c r="BX87" s="69"/>
      <c r="BY87" s="69"/>
    </row>
    <row r="88" spans="1:78" ht="23.25" hidden="1" customHeight="1" x14ac:dyDescent="0.25">
      <c r="B88" s="68" t="s">
        <v>96</v>
      </c>
      <c r="D88" s="71">
        <v>41</v>
      </c>
      <c r="E88" s="71">
        <v>61</v>
      </c>
      <c r="F88" s="71">
        <v>108</v>
      </c>
      <c r="G88" s="71">
        <v>91</v>
      </c>
      <c r="H88" s="71">
        <v>119</v>
      </c>
      <c r="I88" s="71">
        <v>131</v>
      </c>
      <c r="J88" s="71">
        <v>80</v>
      </c>
      <c r="K88" s="71">
        <v>78</v>
      </c>
      <c r="L88" s="71">
        <v>35</v>
      </c>
      <c r="M88" s="71">
        <v>107</v>
      </c>
      <c r="N88" s="71">
        <v>80</v>
      </c>
      <c r="O88" s="71">
        <v>65</v>
      </c>
      <c r="P88" s="71">
        <v>185</v>
      </c>
      <c r="Q88" s="71">
        <v>61</v>
      </c>
      <c r="R88" s="71">
        <v>82</v>
      </c>
      <c r="S88" s="71">
        <v>24</v>
      </c>
      <c r="T88" s="71">
        <v>99</v>
      </c>
      <c r="U88" s="71">
        <v>115</v>
      </c>
      <c r="V88" s="70">
        <v>99</v>
      </c>
      <c r="W88" s="71">
        <v>26</v>
      </c>
      <c r="X88" s="71">
        <v>37</v>
      </c>
      <c r="Y88" s="71">
        <v>75</v>
      </c>
      <c r="Z88" s="71">
        <v>38</v>
      </c>
      <c r="AA88" s="71">
        <v>1837</v>
      </c>
      <c r="AB88" s="71">
        <v>51</v>
      </c>
      <c r="AC88" s="71">
        <v>52</v>
      </c>
      <c r="AD88" s="71">
        <v>88</v>
      </c>
      <c r="AE88" s="71">
        <v>80</v>
      </c>
      <c r="AF88" s="71">
        <v>32</v>
      </c>
      <c r="AG88" s="71">
        <v>47</v>
      </c>
      <c r="AH88" s="71">
        <v>38</v>
      </c>
      <c r="AI88" s="71">
        <v>106</v>
      </c>
      <c r="AJ88" s="71">
        <v>43</v>
      </c>
      <c r="AK88" s="71">
        <v>1</v>
      </c>
      <c r="AL88" s="71">
        <v>14</v>
      </c>
      <c r="AM88" s="71">
        <v>21</v>
      </c>
      <c r="AN88" s="71">
        <v>15</v>
      </c>
      <c r="AO88" s="71">
        <v>4</v>
      </c>
      <c r="AP88" s="71">
        <v>592</v>
      </c>
      <c r="AQ88" s="71">
        <v>65</v>
      </c>
      <c r="AR88" s="71">
        <v>60</v>
      </c>
      <c r="AS88" s="71">
        <v>74</v>
      </c>
      <c r="AT88" s="71">
        <v>66</v>
      </c>
      <c r="AU88" s="71">
        <v>265</v>
      </c>
      <c r="AV88" s="71">
        <v>857</v>
      </c>
      <c r="AW88" s="71">
        <v>115</v>
      </c>
      <c r="AX88" s="71">
        <v>95</v>
      </c>
      <c r="AY88" s="71">
        <v>47</v>
      </c>
      <c r="AZ88" s="71">
        <v>33</v>
      </c>
      <c r="BA88" s="71">
        <v>52</v>
      </c>
      <c r="BB88" s="71">
        <v>41</v>
      </c>
      <c r="BC88" s="71">
        <v>6</v>
      </c>
      <c r="BD88" s="71">
        <v>389</v>
      </c>
      <c r="BE88" s="71">
        <v>69</v>
      </c>
      <c r="BF88" s="71">
        <v>81</v>
      </c>
      <c r="BG88" s="71">
        <v>75</v>
      </c>
      <c r="BH88" s="71">
        <v>77</v>
      </c>
      <c r="BI88" s="71">
        <v>16</v>
      </c>
      <c r="BJ88" s="71">
        <v>18</v>
      </c>
      <c r="BK88" s="71">
        <v>336</v>
      </c>
      <c r="BL88" s="71">
        <v>725</v>
      </c>
      <c r="BM88" s="71">
        <v>36</v>
      </c>
      <c r="BN88" s="71">
        <v>36</v>
      </c>
      <c r="BO88" s="71">
        <v>0.2</v>
      </c>
      <c r="BP88" s="71">
        <v>8</v>
      </c>
      <c r="BQ88" s="71">
        <v>16</v>
      </c>
      <c r="BR88" s="71">
        <v>9</v>
      </c>
      <c r="BS88" s="71">
        <v>105.2</v>
      </c>
      <c r="BT88" s="71">
        <v>3524.2</v>
      </c>
      <c r="BU88" s="71">
        <v>3832.7879098288513</v>
      </c>
      <c r="BV88" s="71"/>
      <c r="BW88" s="71"/>
      <c r="BX88" s="71"/>
      <c r="BY88" s="71"/>
    </row>
    <row r="89" spans="1:78" ht="23.25" hidden="1" customHeight="1" x14ac:dyDescent="0.25">
      <c r="B89" s="68" t="s">
        <v>97</v>
      </c>
      <c r="D89" s="69">
        <v>-4.2306286046101853</v>
      </c>
      <c r="E89" s="69">
        <v>10.822551723120474</v>
      </c>
      <c r="F89" s="69">
        <v>1.8784870191107472</v>
      </c>
      <c r="G89" s="69">
        <v>-0.80473239209217651</v>
      </c>
      <c r="H89" s="69">
        <v>-6.603840344554472</v>
      </c>
      <c r="I89" s="69">
        <v>6.5040650406504072</v>
      </c>
      <c r="J89" s="69">
        <v>-24.534454059917966</v>
      </c>
      <c r="K89" s="69">
        <v>2.0294181109909171</v>
      </c>
      <c r="L89" s="69">
        <v>-30</v>
      </c>
      <c r="M89" s="69">
        <v>-2.8031718493943387</v>
      </c>
      <c r="N89" s="69">
        <v>60</v>
      </c>
      <c r="O89" s="69">
        <v>-8.9023052580438264</v>
      </c>
      <c r="P89" s="69">
        <v>0.27328065519187461</v>
      </c>
      <c r="Q89" s="69">
        <v>-7.9320339530999151</v>
      </c>
      <c r="R89" s="69">
        <v>-21.896823328031601</v>
      </c>
      <c r="S89" s="69">
        <v>-12.795369135905203</v>
      </c>
      <c r="T89" s="69">
        <v>2.0618556701030926</v>
      </c>
      <c r="U89" s="69">
        <v>10.608814882767302</v>
      </c>
      <c r="V89" s="70">
        <v>9.1282669942534547</v>
      </c>
      <c r="W89" s="69">
        <v>-12.043605076731975</v>
      </c>
      <c r="X89" s="69">
        <v>-35.180486433608117</v>
      </c>
      <c r="Y89" s="69">
        <v>0</v>
      </c>
      <c r="Z89" s="69">
        <v>-1.8947902778933525</v>
      </c>
      <c r="AA89" s="69">
        <v>-2.5586632716065942</v>
      </c>
      <c r="AB89" s="69">
        <v>6.4545892729242302</v>
      </c>
      <c r="AC89" s="69">
        <v>45.756311587129879</v>
      </c>
      <c r="AD89" s="69">
        <v>83.686350117986905</v>
      </c>
      <c r="AE89" s="69">
        <v>3.8961038961038961</v>
      </c>
      <c r="AF89" s="69">
        <v>4.6455570369137567</v>
      </c>
      <c r="AG89" s="69">
        <v>-11.320754716981133</v>
      </c>
      <c r="AH89" s="69">
        <v>24.266598981335086</v>
      </c>
      <c r="AI89" s="69">
        <v>8.1632653061224492</v>
      </c>
      <c r="AJ89" s="69">
        <v>-6.2550218210981017</v>
      </c>
      <c r="AK89" s="69">
        <v>100</v>
      </c>
      <c r="AL89" s="69">
        <v>-1.8947902778933601</v>
      </c>
      <c r="AM89" s="69">
        <v>10.526315789473683</v>
      </c>
      <c r="AN89" s="69">
        <v>3.4482758620689653</v>
      </c>
      <c r="AO89" s="69">
        <v>2.5641025641025665</v>
      </c>
      <c r="AP89" s="69">
        <v>14.133718741700163</v>
      </c>
      <c r="AQ89" s="69">
        <v>25.036051606606513</v>
      </c>
      <c r="AR89" s="69">
        <v>-1.8947902778933539</v>
      </c>
      <c r="AS89" s="69">
        <v>2.2505002737449549</v>
      </c>
      <c r="AT89" s="69">
        <v>-6.1602341788545054</v>
      </c>
      <c r="AU89" s="69">
        <v>3.5772134516265446</v>
      </c>
      <c r="AV89" s="69">
        <v>10.646659656854803</v>
      </c>
      <c r="AW89" s="69">
        <v>8.4905660377358494</v>
      </c>
      <c r="AX89" s="69">
        <v>15.853658536585366</v>
      </c>
      <c r="AY89" s="69">
        <v>4.4444444444444446</v>
      </c>
      <c r="AZ89" s="69">
        <v>-31.217069214483168</v>
      </c>
      <c r="BA89" s="69">
        <v>48.571428571428569</v>
      </c>
      <c r="BB89" s="69">
        <v>7.8947368421052628</v>
      </c>
      <c r="BC89" s="69">
        <v>53.198345840469308</v>
      </c>
      <c r="BD89" s="69">
        <v>8.691548844441515</v>
      </c>
      <c r="BE89" s="69">
        <v>182.05247795105657</v>
      </c>
      <c r="BF89" s="69">
        <v>22.254184422932898</v>
      </c>
      <c r="BG89" s="69">
        <v>24.710012358610147</v>
      </c>
      <c r="BH89" s="69">
        <v>37.347293610949301</v>
      </c>
      <c r="BI89" s="69">
        <v>-41.863579423936805</v>
      </c>
      <c r="BJ89" s="69">
        <v>-15.909820238194309</v>
      </c>
      <c r="BK89" s="69">
        <v>31.328089508477429</v>
      </c>
      <c r="BL89" s="69">
        <v>18.127949406305977</v>
      </c>
      <c r="BM89" s="69">
        <v>2.8571428571428572</v>
      </c>
      <c r="BN89" s="69">
        <v>2.8571428571428572</v>
      </c>
      <c r="BO89" s="69">
        <v>-90</v>
      </c>
      <c r="BP89" s="69">
        <v>0</v>
      </c>
      <c r="BQ89" s="69">
        <v>60</v>
      </c>
      <c r="BR89" s="69">
        <v>200</v>
      </c>
      <c r="BS89" s="69">
        <v>13.118279569892477</v>
      </c>
      <c r="BT89" s="69">
        <v>4.6838999719690388</v>
      </c>
      <c r="BU89" s="69">
        <v>3832.7879098288513</v>
      </c>
      <c r="BV89" s="69"/>
      <c r="BW89" s="69"/>
      <c r="BX89" s="69"/>
      <c r="BY89" s="69"/>
    </row>
    <row r="90" spans="1:78" ht="23.25" hidden="1" customHeight="1" x14ac:dyDescent="0.25">
      <c r="B90" s="68" t="s">
        <v>98</v>
      </c>
      <c r="D90" s="4">
        <v>2437.0634540296701</v>
      </c>
      <c r="G90" s="4">
        <v>2487.2592461759673</v>
      </c>
      <c r="J90" s="4">
        <v>2520.3397999015397</v>
      </c>
      <c r="M90" s="4">
        <v>2495.1296928073107</v>
      </c>
      <c r="P90" s="4">
        <v>2506.8981306374289</v>
      </c>
      <c r="S90" s="4">
        <v>2506.6771591582919</v>
      </c>
      <c r="V90" s="72">
        <v>2410.6009730311507</v>
      </c>
      <c r="Y90" s="4">
        <v>2023.6170799020538</v>
      </c>
      <c r="AB90" s="4">
        <v>1739.3803657337698</v>
      </c>
      <c r="AE90" s="4">
        <v>1576.7317411527697</v>
      </c>
      <c r="AH90" s="4">
        <v>1537.2865773299072</v>
      </c>
      <c r="AK90" s="4">
        <v>1574.7416578266875</v>
      </c>
      <c r="AN90" s="4">
        <v>1464.3165051684382</v>
      </c>
      <c r="AQ90" s="4">
        <v>1567.5579558646941</v>
      </c>
      <c r="AT90" s="4">
        <v>1674.585846124387</v>
      </c>
      <c r="AW90" s="4">
        <v>1695.3559211705933</v>
      </c>
      <c r="AZ90" s="4">
        <v>1729.8301495581104</v>
      </c>
      <c r="BC90" s="4">
        <v>1650.7860229888688</v>
      </c>
      <c r="BF90" s="4">
        <v>1639.2434841720078</v>
      </c>
      <c r="BI90" s="4">
        <v>1725.2749003755871</v>
      </c>
      <c r="BL90" s="4">
        <v>1855.5988272164536</v>
      </c>
      <c r="BO90" s="4">
        <v>2002.4556621062866</v>
      </c>
      <c r="BR90" s="4">
        <v>2225.0619474576333</v>
      </c>
      <c r="BU90" s="4">
        <v>2185.1063400840003</v>
      </c>
    </row>
    <row r="91" spans="1:78" ht="23.25" hidden="1" customHeight="1" x14ac:dyDescent="0.25"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70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</row>
    <row r="92" spans="1:78" ht="23.25" hidden="1" customHeight="1" x14ac:dyDescent="0.25">
      <c r="D92" s="4">
        <v>-802.75105620667819</v>
      </c>
      <c r="G92" s="4">
        <v>-822.52383083535915</v>
      </c>
      <c r="J92" s="4">
        <v>-872.89646872437697</v>
      </c>
      <c r="M92" s="4">
        <v>-872.2758514546058</v>
      </c>
      <c r="P92" s="4">
        <v>-837.523588321023</v>
      </c>
      <c r="S92" s="4">
        <v>-787.56175892765623</v>
      </c>
      <c r="V92" s="72">
        <v>-720.28752704278531</v>
      </c>
      <c r="Y92" s="4">
        <v>-153.48765646997435</v>
      </c>
      <c r="AB92" s="4">
        <v>393.31721171772506</v>
      </c>
      <c r="AE92" s="4">
        <v>729.73043597629976</v>
      </c>
      <c r="AH92" s="4">
        <v>985.64704756360379</v>
      </c>
      <c r="AK92" s="4">
        <v>971.20075206086176</v>
      </c>
      <c r="AN92" s="4">
        <v>1010.9369239746229</v>
      </c>
      <c r="AQ92" s="4">
        <v>811.17478299070626</v>
      </c>
      <c r="AT92" s="4">
        <v>689.68301819659564</v>
      </c>
      <c r="AW92" s="4">
        <v>649.06481496780498</v>
      </c>
      <c r="AZ92" s="4">
        <v>434.30903646836441</v>
      </c>
      <c r="BC92" s="4">
        <v>319.06164117013714</v>
      </c>
      <c r="BF92" s="4">
        <v>-8.4832884331640344</v>
      </c>
      <c r="BI92" s="4">
        <v>-77.415232829359411</v>
      </c>
      <c r="BL92" s="4">
        <v>-272.3380107068906</v>
      </c>
      <c r="BO92" s="4">
        <v>-517.15132884626792</v>
      </c>
      <c r="BR92" s="4">
        <v>-676.26824244460431</v>
      </c>
      <c r="BU92" s="4">
        <v>-371.48015472681163</v>
      </c>
    </row>
    <row r="93" spans="1:78" ht="23.25" hidden="1" customHeight="1" x14ac:dyDescent="0.25"/>
    <row r="94" spans="1:78" ht="23.25" hidden="1" customHeight="1" x14ac:dyDescent="0.25">
      <c r="D94" s="69"/>
      <c r="E94" s="69"/>
      <c r="F94" s="69"/>
    </row>
    <row r="95" spans="1:78" ht="23.25" hidden="1" customHeight="1" x14ac:dyDescent="0.25">
      <c r="D95" s="69">
        <v>3832.7879098288513</v>
      </c>
      <c r="E95" s="69"/>
      <c r="F95" s="69"/>
    </row>
  </sheetData>
  <sheetProtection selectLockedCells="1" selectUnlockedCells="1"/>
  <mergeCells count="38">
    <mergeCell ref="A78:C78"/>
    <mergeCell ref="B79:B84"/>
    <mergeCell ref="A85:C85"/>
    <mergeCell ref="A86:C86"/>
    <mergeCell ref="BU3:BW3"/>
    <mergeCell ref="B5:B33"/>
    <mergeCell ref="B35:B51"/>
    <mergeCell ref="B53:B56"/>
    <mergeCell ref="B59:B67"/>
    <mergeCell ref="B69:B76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1" orientation="landscape" r:id="rId1"/>
  <rowBreaks count="1" manualBreakCount="1">
    <brk id="86" max="74" man="1"/>
  </rowBreaks>
  <colBreaks count="1" manualBreakCount="1">
    <brk id="42" max="8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Actuals-24-04-24</vt:lpstr>
      <vt:lpstr>'Allocation Vs Actuals-24-04-24'!Print_Area</vt:lpstr>
      <vt:lpstr>'Allocation Vs Actuals-24-04-24'!Print_Titles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2024-04-29T12:18:55Z</dcterms:created>
  <dcterms:modified xsi:type="dcterms:W3CDTF">2024-04-29T12:18:59Z</dcterms:modified>
</cp:coreProperties>
</file>