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M RA\Downloads\"/>
    </mc:Choice>
  </mc:AlternateContent>
  <bookViews>
    <workbookView xWindow="0" yWindow="0" windowWidth="28800" windowHeight="12435" activeTab="1"/>
  </bookViews>
  <sheets>
    <sheet name="Format 1" sheetId="1" r:id="rId1"/>
    <sheet name="Format 2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'Format 1'!$A$1:$I$51</definedName>
    <definedName name="_xlnm.Print_Area" localSheetId="1">'Format 2'!$A$1:$I$15</definedName>
    <definedName name="_xlnm.Print_Titles" localSheetId="0">'Format 1'!$7:$11</definedName>
  </definedNames>
  <calcPr calcId="152511"/>
</workbook>
</file>

<file path=xl/calcChain.xml><?xml version="1.0" encoding="utf-8"?>
<calcChain xmlns="http://schemas.openxmlformats.org/spreadsheetml/2006/main">
  <c r="F51" i="1" l="1"/>
  <c r="E51" i="1"/>
  <c r="D51" i="1"/>
  <c r="F50" i="1"/>
  <c r="E50" i="1"/>
  <c r="D50" i="1"/>
  <c r="F49" i="1"/>
  <c r="E49" i="1"/>
  <c r="D49" i="1"/>
  <c r="E48" i="1"/>
  <c r="D48" i="1"/>
  <c r="F48" i="1"/>
  <c r="F46" i="1"/>
  <c r="E46" i="1"/>
  <c r="D46" i="1"/>
  <c r="F45" i="1"/>
  <c r="E45" i="1"/>
  <c r="D45" i="1"/>
  <c r="F43" i="1"/>
  <c r="E43" i="1"/>
  <c r="D43" i="1"/>
  <c r="F42" i="1"/>
  <c r="E42" i="1"/>
  <c r="D42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3" i="1"/>
  <c r="E33" i="1"/>
  <c r="D33" i="1"/>
  <c r="F32" i="1"/>
  <c r="E32" i="1"/>
  <c r="D32" i="1"/>
  <c r="F31" i="1"/>
  <c r="E31" i="1"/>
  <c r="D31" i="1"/>
  <c r="F30" i="1"/>
  <c r="E30" i="1"/>
  <c r="D30" i="1"/>
  <c r="F28" i="1"/>
  <c r="E28" i="1"/>
  <c r="D28" i="1"/>
  <c r="F27" i="1"/>
  <c r="E27" i="1"/>
  <c r="D27" i="1"/>
  <c r="F26" i="1"/>
  <c r="E26" i="1"/>
  <c r="D26" i="1"/>
  <c r="F25" i="1"/>
  <c r="E25" i="1"/>
  <c r="D25" i="1"/>
  <c r="F23" i="1"/>
  <c r="E23" i="1"/>
  <c r="D23" i="1"/>
  <c r="F22" i="1"/>
  <c r="E22" i="1"/>
  <c r="D22" i="1"/>
  <c r="F20" i="1"/>
  <c r="E20" i="1"/>
  <c r="D20" i="1"/>
  <c r="F19" i="1"/>
  <c r="E19" i="1"/>
  <c r="D19" i="1"/>
  <c r="F17" i="1"/>
  <c r="E17" i="1"/>
  <c r="D17" i="1"/>
  <c r="F16" i="1"/>
  <c r="E16" i="1"/>
  <c r="D16" i="1"/>
  <c r="F14" i="1"/>
  <c r="E14" i="1"/>
  <c r="D14" i="1"/>
  <c r="F13" i="1"/>
  <c r="E13" i="1"/>
  <c r="D13" i="1"/>
  <c r="G38" i="1" l="1"/>
  <c r="H38" i="1"/>
  <c r="C15" i="2" l="1"/>
  <c r="F5" i="2"/>
  <c r="F15" i="2" s="1"/>
  <c r="E5" i="2"/>
  <c r="E15" i="2" s="1"/>
  <c r="H51" i="1"/>
  <c r="K50" i="1"/>
  <c r="J49" i="1"/>
  <c r="G48" i="1"/>
  <c r="K47" i="1"/>
  <c r="J47" i="1"/>
  <c r="J46" i="1"/>
  <c r="G9" i="2"/>
  <c r="K44" i="1"/>
  <c r="J44" i="1"/>
  <c r="J43" i="1"/>
  <c r="G42" i="1"/>
  <c r="J41" i="1"/>
  <c r="G7" i="2"/>
  <c r="H40" i="1"/>
  <c r="G39" i="1"/>
  <c r="K38" i="1"/>
  <c r="J37" i="1"/>
  <c r="K34" i="1"/>
  <c r="J34" i="1"/>
  <c r="K33" i="1"/>
  <c r="J32" i="1"/>
  <c r="J31" i="1"/>
  <c r="D12" i="2"/>
  <c r="K29" i="1"/>
  <c r="J29" i="1"/>
  <c r="G28" i="1"/>
  <c r="H27" i="1"/>
  <c r="K24" i="1"/>
  <c r="J24" i="1"/>
  <c r="K23" i="1"/>
  <c r="J22" i="1"/>
  <c r="K21" i="1"/>
  <c r="J21" i="1"/>
  <c r="K18" i="1"/>
  <c r="J18" i="1"/>
  <c r="K17" i="1"/>
  <c r="J16" i="1"/>
  <c r="K15" i="1"/>
  <c r="J15" i="1"/>
  <c r="G8" i="2" l="1"/>
  <c r="G14" i="2"/>
  <c r="J20" i="1"/>
  <c r="G25" i="1"/>
  <c r="J26" i="1"/>
  <c r="G5" i="2"/>
  <c r="J36" i="1"/>
  <c r="G51" i="1"/>
  <c r="H14" i="1"/>
  <c r="K16" i="1"/>
  <c r="G17" i="1"/>
  <c r="H20" i="1"/>
  <c r="H22" i="1"/>
  <c r="G23" i="1"/>
  <c r="H26" i="1"/>
  <c r="K32" i="1"/>
  <c r="G33" i="1"/>
  <c r="H36" i="1"/>
  <c r="H43" i="1"/>
  <c r="H46" i="1"/>
  <c r="K49" i="1"/>
  <c r="G50" i="1"/>
  <c r="J13" i="1"/>
  <c r="K13" i="1"/>
  <c r="K14" i="1"/>
  <c r="G14" i="1"/>
  <c r="G13" i="2"/>
  <c r="J17" i="1"/>
  <c r="H17" i="1"/>
  <c r="J19" i="1"/>
  <c r="H19" i="1"/>
  <c r="K20" i="1"/>
  <c r="G20" i="1"/>
  <c r="G22" i="1"/>
  <c r="J23" i="1"/>
  <c r="H23" i="1"/>
  <c r="J25" i="1"/>
  <c r="K25" i="1"/>
  <c r="K26" i="1"/>
  <c r="G26" i="1"/>
  <c r="G27" i="1"/>
  <c r="H28" i="1"/>
  <c r="G30" i="1"/>
  <c r="H31" i="1"/>
  <c r="G32" i="1"/>
  <c r="J33" i="1"/>
  <c r="H33" i="1"/>
  <c r="D5" i="2"/>
  <c r="H35" i="1"/>
  <c r="K36" i="1"/>
  <c r="G36" i="1"/>
  <c r="G37" i="1"/>
  <c r="J38" i="1"/>
  <c r="G6" i="2"/>
  <c r="K41" i="1"/>
  <c r="H42" i="1"/>
  <c r="G43" i="1"/>
  <c r="D9" i="2"/>
  <c r="I9" i="2" s="1"/>
  <c r="H45" i="1"/>
  <c r="G46" i="1"/>
  <c r="H48" i="1"/>
  <c r="G49" i="1"/>
  <c r="J50" i="1"/>
  <c r="K19" i="1"/>
  <c r="K22" i="1"/>
  <c r="H30" i="1"/>
  <c r="H37" i="1"/>
  <c r="J40" i="1"/>
  <c r="J42" i="1"/>
  <c r="K43" i="1"/>
  <c r="J45" i="1"/>
  <c r="K46" i="1"/>
  <c r="G13" i="1"/>
  <c r="G16" i="1"/>
  <c r="G19" i="1"/>
  <c r="J27" i="1"/>
  <c r="K28" i="1"/>
  <c r="J30" i="1"/>
  <c r="K31" i="1"/>
  <c r="G35" i="1"/>
  <c r="J39" i="1"/>
  <c r="K40" i="1"/>
  <c r="K42" i="1"/>
  <c r="K45" i="1"/>
  <c r="K48" i="1"/>
  <c r="H50" i="1"/>
  <c r="J51" i="1"/>
  <c r="D6" i="2"/>
  <c r="D7" i="2"/>
  <c r="H7" i="2" s="1"/>
  <c r="D8" i="2"/>
  <c r="H8" i="2" s="1"/>
  <c r="D10" i="2"/>
  <c r="D11" i="2"/>
  <c r="D13" i="2"/>
  <c r="D14" i="2"/>
  <c r="J28" i="1"/>
  <c r="K35" i="1"/>
  <c r="H39" i="1"/>
  <c r="J48" i="1"/>
  <c r="H13" i="1"/>
  <c r="J14" i="1"/>
  <c r="H16" i="1"/>
  <c r="H25" i="1"/>
  <c r="K27" i="1"/>
  <c r="K30" i="1"/>
  <c r="G31" i="1"/>
  <c r="H32" i="1"/>
  <c r="K37" i="1"/>
  <c r="K39" i="1"/>
  <c r="G40" i="1"/>
  <c r="G45" i="1"/>
  <c r="H49" i="1"/>
  <c r="K51" i="1"/>
  <c r="G10" i="2"/>
  <c r="I10" i="2" s="1"/>
  <c r="G11" i="2"/>
  <c r="G12" i="2"/>
  <c r="I12" i="2" s="1"/>
  <c r="J35" i="1"/>
  <c r="H9" i="2" l="1"/>
  <c r="H5" i="2"/>
  <c r="H14" i="2"/>
  <c r="I8" i="2"/>
  <c r="I14" i="2"/>
  <c r="H13" i="2"/>
  <c r="H11" i="2"/>
  <c r="H6" i="2"/>
  <c r="I5" i="2"/>
  <c r="I7" i="2"/>
  <c r="H10" i="2"/>
  <c r="G15" i="2"/>
  <c r="D15" i="2"/>
  <c r="I11" i="2"/>
  <c r="I6" i="2"/>
  <c r="H12" i="2"/>
  <c r="I13" i="2"/>
  <c r="H15" i="2" l="1"/>
  <c r="I15" i="2"/>
</calcChain>
</file>

<file path=xl/sharedStrings.xml><?xml version="1.0" encoding="utf-8"?>
<sst xmlns="http://schemas.openxmlformats.org/spreadsheetml/2006/main" count="140" uniqueCount="106">
  <si>
    <t>BANGALORE ELECTRICITY SUPPLY COMPANY LIMITED</t>
  </si>
  <si>
    <t>STANDARDS OF PERFORMANCE AND  AMOUNT TO BE PAID TO CONSUMERS FOR DEFAULT IN EACH CASE</t>
  </si>
  <si>
    <t>Nature of Service</t>
  </si>
  <si>
    <t>As per KERC Regulations</t>
  </si>
  <si>
    <t xml:space="preserve"> BESCOM</t>
  </si>
  <si>
    <t>Standards of Performance</t>
  </si>
  <si>
    <t>Amount  payable to affected consumer</t>
  </si>
  <si>
    <t xml:space="preserve">Total No. of Complaints </t>
  </si>
  <si>
    <t>Overall Standards of Performance 
(indicative Time Limit as per column 2)</t>
  </si>
  <si>
    <t>Amount  paid to affected consumer</t>
  </si>
  <si>
    <t>(Indicative Maximum time limit for rendering service)</t>
  </si>
  <si>
    <t xml:space="preserve">No. of Complaints redressed </t>
  </si>
  <si>
    <t>Complaints redressed in Percentage</t>
  </si>
  <si>
    <t xml:space="preserve">Within </t>
  </si>
  <si>
    <t xml:space="preserve">After </t>
  </si>
  <si>
    <t>1. Normal Fuse-off</t>
  </si>
  <si>
    <t>Cities and Towns</t>
  </si>
  <si>
    <t>Within 6 hours</t>
  </si>
  <si>
    <t xml:space="preserve">Rs.50 in each case of default </t>
  </si>
  <si>
    <t>Rural areas</t>
  </si>
  <si>
    <t>Within 24 hours</t>
  </si>
  <si>
    <t>Rs.50 in each case of default</t>
  </si>
  <si>
    <t>2.Line Breakdowns</t>
  </si>
  <si>
    <t xml:space="preserve">i) Within 6 hours (10 hrs if poles are broken down) </t>
  </si>
  <si>
    <t>Rs.50 to each affected consumer</t>
  </si>
  <si>
    <t>ii) Within 24 hours in all cases</t>
  </si>
  <si>
    <t>3. Distribution Transformer Failure</t>
  </si>
  <si>
    <t>i) Within 24 hours</t>
  </si>
  <si>
    <t>ii) Within 72 hours</t>
  </si>
  <si>
    <t>4. Period of Scheduled outages</t>
  </si>
  <si>
    <t>Maximum duration in a single stretch</t>
  </si>
  <si>
    <t>i) Not to exceed 12 hours</t>
  </si>
  <si>
    <t>Restoration of supply</t>
  </si>
  <si>
    <t>ii) By 6 PM on any day</t>
  </si>
  <si>
    <t>5. Voltage Variations</t>
  </si>
  <si>
    <t>Where no expansion or enhancement of network is involved</t>
  </si>
  <si>
    <t>Within 7 days</t>
  </si>
  <si>
    <t>Where up-gradation of distribution system is required</t>
  </si>
  <si>
    <t>Within 120 days</t>
  </si>
  <si>
    <t>Opening of neutral and neutral voltage exceeding 2% of supply voltage</t>
  </si>
  <si>
    <t>i) Within 6 hours in Cities</t>
  </si>
  <si>
    <t>ii) Within 24 hours in Rural Areas</t>
  </si>
  <si>
    <t>6. Meter Complaints</t>
  </si>
  <si>
    <t>Inspect and check correctness</t>
  </si>
  <si>
    <t>Replace slow, creeping or stuck meters</t>
  </si>
  <si>
    <t>Within 10 days</t>
  </si>
  <si>
    <t>Replace burnt meters if cause not attributable to consumer</t>
  </si>
  <si>
    <t>Within 7 days of receipt of complaint</t>
  </si>
  <si>
    <t>Replace burnt meters in all other cases</t>
  </si>
  <si>
    <t>Within 24 hours of payment of charges by consumer</t>
  </si>
  <si>
    <t>7. Application for new connection/ additional load</t>
  </si>
  <si>
    <t>Release of supply where service is feasible from existing network.</t>
  </si>
  <si>
    <t>Within one month of receipt of application. (as per section 43 of Act)</t>
  </si>
  <si>
    <t>Rs.200 for each day of default</t>
  </si>
  <si>
    <t xml:space="preserve">Release of supply where Network expansion/ enhancement required for providing connection </t>
  </si>
  <si>
    <t>As specified by the Commission in KERC (Duty of the Licensee to Supply Electricity on request) Regulations 2004.</t>
  </si>
  <si>
    <t>Rs.50 for each day of default in Case of LT and Rs. 500  for each day of default in case of HT &amp; EHT.</t>
  </si>
  <si>
    <t>IP sets</t>
  </si>
  <si>
    <t xml:space="preserve">Within 30 days after attaining seniority (The number of new connections shall be limited to the target fixed for the year) </t>
  </si>
  <si>
    <t>Rs.50 for each day of default</t>
  </si>
  <si>
    <t>Rs.1000 for each day of default</t>
  </si>
  <si>
    <t>9. Transfer of ownership and conversion of service Title transfer of ownership                   Change of category</t>
  </si>
  <si>
    <t>Within 7 days of receipt of application</t>
  </si>
  <si>
    <t>10. Conversion of LT single phase to LT three phase. Conversion from LT to HT and vice-versa</t>
  </si>
  <si>
    <t>Within 30 days from the date of payment of charges</t>
  </si>
  <si>
    <t>11.Resolution of complaints on consumer's Bills</t>
  </si>
  <si>
    <t>If no additional information is required</t>
  </si>
  <si>
    <t>Within 24 hours of receipt of complaint</t>
  </si>
  <si>
    <t>If additional information is required</t>
  </si>
  <si>
    <t>12. Reconnection of supply following disconnection</t>
  </si>
  <si>
    <t>Towns and cities</t>
  </si>
  <si>
    <t>On the same day</t>
  </si>
  <si>
    <t>Within 24 hours of receipt of payment from consumer</t>
  </si>
  <si>
    <t>13. Payment of Solatium in case of electric accidents</t>
  </si>
  <si>
    <t>Cases where it is established beyond doubt that the accident is not due to the fault of the victim</t>
  </si>
  <si>
    <t>Within 7 days without waiting for the report from CEIG</t>
  </si>
  <si>
    <t>In other cases</t>
  </si>
  <si>
    <t>Within 30 days after receipt of report from CEIG</t>
  </si>
  <si>
    <t>14. Refund of Deposits</t>
  </si>
  <si>
    <t>Within 60 days after receipt of request</t>
  </si>
  <si>
    <t>Rs.50 for each day of delay</t>
  </si>
  <si>
    <t>15. Issue of certificates</t>
  </si>
  <si>
    <t>On the same day of receipt of request</t>
  </si>
  <si>
    <t>BESCOM</t>
  </si>
  <si>
    <t>SLNO</t>
  </si>
  <si>
    <t>Nature of Services</t>
  </si>
  <si>
    <t>Opening Balance of Complaints</t>
  </si>
  <si>
    <t>Complaints Received during the month</t>
  </si>
  <si>
    <t>Complaints Attended during the month</t>
  </si>
  <si>
    <t>Closing Balance of Complaints</t>
  </si>
  <si>
    <t>% of Performance</t>
  </si>
  <si>
    <t>6=[3+4-5]</t>
  </si>
  <si>
    <t>Application for new connection/additional load</t>
  </si>
  <si>
    <t>Transfer of ownership and conversion of service Title transfer of ownership Change of category</t>
  </si>
  <si>
    <t>Conversion of LT single phase to LT three phase. Conversion from LT to HT and vice-versa</t>
  </si>
  <si>
    <t>Normal Fuse-off</t>
  </si>
  <si>
    <t>Reconnection of supply following disconnection</t>
  </si>
  <si>
    <t>Refund of Deposits</t>
  </si>
  <si>
    <t>Issue of certificates</t>
  </si>
  <si>
    <t>Meter Complaints</t>
  </si>
  <si>
    <t>Line Breakdowns</t>
  </si>
  <si>
    <t>Distribution Transformer Failure</t>
  </si>
  <si>
    <t>Grand Total</t>
  </si>
  <si>
    <r>
      <t>8.</t>
    </r>
    <r>
      <rPr>
        <b/>
        <u/>
        <sz val="12"/>
        <rFont val="Bookman Old Style"/>
        <family val="1"/>
      </rPr>
      <t xml:space="preserve"> </t>
    </r>
    <r>
      <rPr>
        <b/>
        <sz val="12"/>
        <rFont val="Bookman Old Style"/>
        <family val="1"/>
      </rPr>
      <t>Erection of sub-station for release of supply</t>
    </r>
  </si>
  <si>
    <t xml:space="preserve">Tenure: FY-20 </t>
  </si>
  <si>
    <t>Standard of performance inrespect of consumers related services for FY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</si>
</sst>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0.000%"/>
    <numFmt numFmtId="166" formatCode="0.0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6"/>
      <color theme="1"/>
      <name val="Maiandra GD"/>
      <family val="2"/>
    </font>
    <font>
      <b/>
      <sz val="14"/>
      <color theme="1"/>
      <name val="Maiandra GD"/>
      <family val="2"/>
    </font>
    <font>
      <sz val="12"/>
      <color theme="1"/>
      <name val="Maiandra GD"/>
      <family val="2"/>
    </font>
    <font>
      <sz val="11"/>
      <color theme="1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man Old Style"/>
      <family val="1"/>
    </font>
    <font>
      <b/>
      <u/>
      <sz val="16"/>
      <name val="Bookman Old Style"/>
      <family val="1"/>
    </font>
    <font>
      <b/>
      <u/>
      <sz val="14"/>
      <name val="Bookman Old Style"/>
      <family val="1"/>
    </font>
    <font>
      <b/>
      <u/>
      <sz val="12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sz val="11"/>
      <name val="Bookman Old Styl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4" applyNumberFormat="0" applyAlignment="0" applyProtection="0"/>
    <xf numFmtId="0" fontId="15" fillId="21" borderId="5" applyNumberFormat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9" applyNumberFormat="0" applyFill="0" applyAlignment="0" applyProtection="0"/>
    <xf numFmtId="0" fontId="23" fillId="22" borderId="0" applyNumberFormat="0" applyBorder="0" applyAlignment="0" applyProtection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" fillId="0" borderId="0">
      <alignment vertical="top"/>
    </xf>
    <xf numFmtId="0" fontId="2" fillId="0" borderId="0">
      <alignment vertical="top"/>
    </xf>
    <xf numFmtId="0" fontId="24" fillId="0" borderId="0">
      <alignment vertical="top"/>
    </xf>
    <xf numFmtId="0" fontId="2" fillId="0" borderId="0"/>
    <xf numFmtId="0" fontId="2" fillId="0" borderId="0">
      <alignment vertical="top"/>
    </xf>
    <xf numFmtId="0" fontId="24" fillId="0" borderId="0"/>
    <xf numFmtId="0" fontId="24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4" fillId="0" borderId="0"/>
    <xf numFmtId="0" fontId="2" fillId="0" borderId="0">
      <alignment vertical="top"/>
    </xf>
    <xf numFmtId="0" fontId="24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23" borderId="10" applyNumberFormat="0" applyFont="0" applyAlignment="0" applyProtection="0"/>
    <xf numFmtId="0" fontId="25" fillId="20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2" applyBorder="1" applyAlignment="1">
      <alignment horizontal="center" vertical="center" wrapText="1"/>
    </xf>
    <xf numFmtId="1" fontId="2" fillId="0" borderId="0" xfId="2" applyNumberFormat="1" applyBorder="1" applyAlignment="1">
      <alignment horizontal="center" vertical="center" wrapText="1"/>
    </xf>
    <xf numFmtId="2" fontId="2" fillId="0" borderId="0" xfId="2" applyNumberForma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10" fillId="0" borderId="0" xfId="0" applyNumberFormat="1" applyFont="1" applyBorder="1"/>
    <xf numFmtId="0" fontId="10" fillId="0" borderId="0" xfId="0" applyFont="1" applyBorder="1"/>
    <xf numFmtId="0" fontId="29" fillId="0" borderId="0" xfId="2" applyFont="1"/>
    <xf numFmtId="0" fontId="30" fillId="0" borderId="0" xfId="2" applyFont="1" applyAlignment="1">
      <alignment horizontal="center"/>
    </xf>
    <xf numFmtId="0" fontId="30" fillId="0" borderId="0" xfId="2" applyFont="1" applyBorder="1" applyAlignment="1">
      <alignment horizontal="center" vertical="center"/>
    </xf>
    <xf numFmtId="0" fontId="32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left" vertical="center" wrapText="1"/>
    </xf>
    <xf numFmtId="1" fontId="34" fillId="0" borderId="1" xfId="2" applyNumberFormat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34" fillId="0" borderId="1" xfId="2" applyFont="1" applyBorder="1" applyAlignment="1">
      <alignment horizontal="left" vertical="center" wrapText="1"/>
    </xf>
    <xf numFmtId="10" fontId="29" fillId="0" borderId="1" xfId="1" applyNumberFormat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165" fontId="29" fillId="0" borderId="1" xfId="1" applyNumberFormat="1" applyFont="1" applyBorder="1" applyAlignment="1">
      <alignment horizontal="center" vertical="center" wrapText="1"/>
    </xf>
    <xf numFmtId="166" fontId="29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1" fillId="0" borderId="0" xfId="2" applyFont="1" applyAlignment="1">
      <alignment horizontal="center"/>
    </xf>
    <xf numFmtId="0" fontId="33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center" vertical="center"/>
    </xf>
    <xf numFmtId="10" fontId="33" fillId="0" borderId="1" xfId="1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9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2 2" xfId="32"/>
    <cellStyle name="Comma 2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43"/>
    <cellStyle name="Normal 11" xfId="44"/>
    <cellStyle name="Normal 12" xfId="45"/>
    <cellStyle name="Normal 12 2" xfId="46"/>
    <cellStyle name="Normal 13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3 2" xfId="57"/>
    <cellStyle name="Normal 20" xfId="58"/>
    <cellStyle name="Normal 21" xfId="2"/>
    <cellStyle name="Normal 21 2" xfId="59"/>
    <cellStyle name="Normal 21 3" xfId="60"/>
    <cellStyle name="Normal 21 4" xfId="61"/>
    <cellStyle name="Normal 22" xfId="3"/>
    <cellStyle name="Normal 22 2" xfId="62"/>
    <cellStyle name="Normal 22 3" xfId="63"/>
    <cellStyle name="Normal 22 4" xfId="64"/>
    <cellStyle name="Normal 23" xfId="65"/>
    <cellStyle name="Normal 24" xfId="66"/>
    <cellStyle name="Normal 25" xfId="67"/>
    <cellStyle name="Normal 26" xfId="68"/>
    <cellStyle name="Normal 3" xfId="69"/>
    <cellStyle name="Normal 3 2" xfId="70"/>
    <cellStyle name="Normal 3 3" xfId="71"/>
    <cellStyle name="Normal 3 4" xfId="72"/>
    <cellStyle name="Normal 4" xfId="73"/>
    <cellStyle name="Normal 4 2" xfId="74"/>
    <cellStyle name="Normal 4 3" xfId="75"/>
    <cellStyle name="Normal 5" xfId="76"/>
    <cellStyle name="Normal 5 2" xfId="77"/>
    <cellStyle name="Normal 6" xfId="78"/>
    <cellStyle name="Normal 6 2" xfId="79"/>
    <cellStyle name="Normal 7" xfId="80"/>
    <cellStyle name="Normal 7 2" xfId="81"/>
    <cellStyle name="Normal 8" xfId="82"/>
    <cellStyle name="Normal 9" xfId="83"/>
    <cellStyle name="Note 2" xfId="84"/>
    <cellStyle name="Output 2" xfId="85"/>
    <cellStyle name="Percent" xfId="1" builtinId="5"/>
    <cellStyle name="Percent 2" xfId="86"/>
    <cellStyle name="Percent 3" xfId="87"/>
    <cellStyle name="Percent 3 2" xfId="88"/>
    <cellStyle name="Percent 4" xfId="89"/>
    <cellStyle name="Title 2" xfId="90"/>
    <cellStyle name="Total 2" xfId="91"/>
    <cellStyle name="Warning Text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la\SoP\Annual%20Sop\FY-20\1%20Quarter%20FY-19\1%20Quarter%20Fy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la\SoP\Annual%20Sop\FY-20\2%20Quarter%20FY-19\2%20Quarter%20Fy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la\SoP\Annual%20Sop\FY-20\3%20Quarter%20FY-19\3%20Quarter%20Fy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la\SoP\Annual%20Sop\FY-20\4%20Quarter%20FY-19\4%20Quarter%20Fy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1"/>
      <sheetName val="Format 2"/>
    </sheetNames>
    <sheetDataSet>
      <sheetData sheetId="0">
        <row r="13">
          <cell r="D13">
            <v>124635</v>
          </cell>
          <cell r="E13">
            <v>124610</v>
          </cell>
          <cell r="F13">
            <v>25</v>
          </cell>
        </row>
        <row r="14">
          <cell r="D14">
            <v>26049</v>
          </cell>
          <cell r="E14">
            <v>26012</v>
          </cell>
          <cell r="F14">
            <v>37</v>
          </cell>
        </row>
        <row r="16">
          <cell r="D16">
            <v>2789</v>
          </cell>
          <cell r="E16">
            <v>2787</v>
          </cell>
          <cell r="F16">
            <v>2</v>
          </cell>
        </row>
        <row r="17">
          <cell r="D17">
            <v>1509</v>
          </cell>
          <cell r="E17">
            <v>1507</v>
          </cell>
          <cell r="F17">
            <v>2</v>
          </cell>
        </row>
        <row r="19">
          <cell r="D19">
            <v>875</v>
          </cell>
          <cell r="E19">
            <v>875</v>
          </cell>
          <cell r="F19">
            <v>0</v>
          </cell>
        </row>
        <row r="20">
          <cell r="D20">
            <v>6297</v>
          </cell>
          <cell r="E20">
            <v>6288</v>
          </cell>
          <cell r="F20">
            <v>9</v>
          </cell>
        </row>
        <row r="22">
          <cell r="D22">
            <v>914</v>
          </cell>
          <cell r="E22">
            <v>914</v>
          </cell>
          <cell r="F22">
            <v>0</v>
          </cell>
        </row>
        <row r="23">
          <cell r="D23">
            <v>566</v>
          </cell>
          <cell r="E23">
            <v>564</v>
          </cell>
          <cell r="F23">
            <v>2</v>
          </cell>
        </row>
        <row r="25">
          <cell r="D25">
            <v>783</v>
          </cell>
          <cell r="E25">
            <v>783</v>
          </cell>
          <cell r="F25">
            <v>0</v>
          </cell>
        </row>
        <row r="26">
          <cell r="D26">
            <v>181</v>
          </cell>
          <cell r="E26">
            <v>181</v>
          </cell>
          <cell r="F26">
            <v>0</v>
          </cell>
        </row>
        <row r="27">
          <cell r="D27">
            <v>107</v>
          </cell>
          <cell r="E27">
            <v>107</v>
          </cell>
          <cell r="F27">
            <v>0</v>
          </cell>
        </row>
        <row r="28">
          <cell r="D28">
            <v>2</v>
          </cell>
          <cell r="E28">
            <v>2</v>
          </cell>
          <cell r="F28">
            <v>0</v>
          </cell>
        </row>
        <row r="30">
          <cell r="D30">
            <v>3420</v>
          </cell>
          <cell r="E30">
            <v>3419</v>
          </cell>
          <cell r="F30">
            <v>1</v>
          </cell>
        </row>
        <row r="31">
          <cell r="D31">
            <v>3348</v>
          </cell>
          <cell r="E31">
            <v>3348</v>
          </cell>
          <cell r="F31">
            <v>0</v>
          </cell>
        </row>
        <row r="32">
          <cell r="D32">
            <v>684</v>
          </cell>
          <cell r="E32">
            <v>684</v>
          </cell>
          <cell r="F32">
            <v>0</v>
          </cell>
        </row>
        <row r="33">
          <cell r="D33">
            <v>1132</v>
          </cell>
          <cell r="E33">
            <v>1130</v>
          </cell>
          <cell r="F33">
            <v>2</v>
          </cell>
        </row>
        <row r="35">
          <cell r="D35">
            <v>49405</v>
          </cell>
          <cell r="E35">
            <v>49174</v>
          </cell>
          <cell r="F35">
            <v>231</v>
          </cell>
        </row>
        <row r="36">
          <cell r="D36">
            <v>3102</v>
          </cell>
          <cell r="E36">
            <v>3094</v>
          </cell>
          <cell r="F36">
            <v>8</v>
          </cell>
        </row>
        <row r="37">
          <cell r="D37">
            <v>2122</v>
          </cell>
          <cell r="E37">
            <v>2118</v>
          </cell>
          <cell r="F37">
            <v>4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9799</v>
          </cell>
          <cell r="E39">
            <v>9799</v>
          </cell>
          <cell r="F39">
            <v>0</v>
          </cell>
        </row>
        <row r="40">
          <cell r="D40">
            <v>1660</v>
          </cell>
          <cell r="E40">
            <v>1660</v>
          </cell>
          <cell r="F40">
            <v>0</v>
          </cell>
        </row>
        <row r="42">
          <cell r="D42">
            <v>14265</v>
          </cell>
          <cell r="E42">
            <v>14265</v>
          </cell>
          <cell r="F42">
            <v>0</v>
          </cell>
        </row>
        <row r="43">
          <cell r="D43">
            <v>974</v>
          </cell>
          <cell r="E43">
            <v>974</v>
          </cell>
          <cell r="F43">
            <v>0</v>
          </cell>
        </row>
        <row r="45">
          <cell r="D45">
            <v>598532</v>
          </cell>
          <cell r="E45">
            <v>598532</v>
          </cell>
          <cell r="F45">
            <v>0</v>
          </cell>
        </row>
        <row r="46">
          <cell r="D46">
            <v>64645</v>
          </cell>
          <cell r="E46">
            <v>64645</v>
          </cell>
          <cell r="F46">
            <v>0</v>
          </cell>
        </row>
        <row r="48">
          <cell r="D48">
            <v>9.0909090909090912E-2</v>
          </cell>
          <cell r="E48">
            <v>9.0909090909090912E-2</v>
          </cell>
          <cell r="F48">
            <v>0</v>
          </cell>
        </row>
        <row r="49">
          <cell r="D49">
            <v>78</v>
          </cell>
          <cell r="E49">
            <v>78</v>
          </cell>
          <cell r="F49">
            <v>0</v>
          </cell>
        </row>
        <row r="50">
          <cell r="D50">
            <v>31</v>
          </cell>
          <cell r="E50">
            <v>31</v>
          </cell>
          <cell r="F50">
            <v>0</v>
          </cell>
        </row>
        <row r="51">
          <cell r="D51">
            <v>763</v>
          </cell>
          <cell r="E51">
            <v>763</v>
          </cell>
          <cell r="F51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1"/>
      <sheetName val="Format 2"/>
    </sheetNames>
    <sheetDataSet>
      <sheetData sheetId="0">
        <row r="13">
          <cell r="D13">
            <v>152313</v>
          </cell>
          <cell r="E13">
            <v>152289</v>
          </cell>
          <cell r="F13">
            <v>24</v>
          </cell>
        </row>
        <row r="14">
          <cell r="D14">
            <v>28051</v>
          </cell>
          <cell r="E14">
            <v>27979</v>
          </cell>
          <cell r="F14">
            <v>72</v>
          </cell>
        </row>
        <row r="16">
          <cell r="D16">
            <v>2339.4</v>
          </cell>
          <cell r="E16">
            <v>2337.4</v>
          </cell>
          <cell r="F16">
            <v>2</v>
          </cell>
        </row>
        <row r="17">
          <cell r="D17">
            <v>1545</v>
          </cell>
          <cell r="E17">
            <v>1542</v>
          </cell>
          <cell r="F17">
            <v>3</v>
          </cell>
        </row>
        <row r="19">
          <cell r="D19">
            <v>821.4</v>
          </cell>
          <cell r="E19">
            <v>820.4</v>
          </cell>
          <cell r="F19">
            <v>1</v>
          </cell>
        </row>
        <row r="20">
          <cell r="D20">
            <v>4978</v>
          </cell>
          <cell r="E20">
            <v>4976</v>
          </cell>
          <cell r="F20">
            <v>2</v>
          </cell>
        </row>
        <row r="22">
          <cell r="D22">
            <v>1221.4000000000001</v>
          </cell>
          <cell r="E22">
            <v>1221.4000000000001</v>
          </cell>
          <cell r="F22">
            <v>0</v>
          </cell>
        </row>
        <row r="23">
          <cell r="D23">
            <v>648</v>
          </cell>
          <cell r="E23">
            <v>646</v>
          </cell>
          <cell r="F23">
            <v>2</v>
          </cell>
        </row>
        <row r="25">
          <cell r="D25">
            <v>860</v>
          </cell>
          <cell r="E25">
            <v>860</v>
          </cell>
          <cell r="F25">
            <v>0</v>
          </cell>
        </row>
        <row r="26">
          <cell r="D26">
            <v>189</v>
          </cell>
          <cell r="E26">
            <v>189</v>
          </cell>
          <cell r="F26">
            <v>0</v>
          </cell>
        </row>
        <row r="27">
          <cell r="D27">
            <v>120</v>
          </cell>
          <cell r="E27">
            <v>120</v>
          </cell>
          <cell r="F27">
            <v>0</v>
          </cell>
        </row>
        <row r="28">
          <cell r="D28">
            <v>2</v>
          </cell>
          <cell r="E28">
            <v>2</v>
          </cell>
          <cell r="F28">
            <v>0</v>
          </cell>
        </row>
        <row r="30">
          <cell r="D30">
            <v>3852.2</v>
          </cell>
          <cell r="E30">
            <v>3851.2</v>
          </cell>
          <cell r="F30">
            <v>1</v>
          </cell>
        </row>
        <row r="31">
          <cell r="D31">
            <v>3055</v>
          </cell>
          <cell r="E31">
            <v>3053</v>
          </cell>
          <cell r="F31">
            <v>2</v>
          </cell>
        </row>
        <row r="32">
          <cell r="D32">
            <v>1622</v>
          </cell>
          <cell r="E32">
            <v>1621</v>
          </cell>
          <cell r="F32">
            <v>1</v>
          </cell>
        </row>
        <row r="33">
          <cell r="D33">
            <v>1313.8</v>
          </cell>
          <cell r="E33">
            <v>1311.8</v>
          </cell>
          <cell r="F33">
            <v>2</v>
          </cell>
        </row>
        <row r="35">
          <cell r="D35">
            <v>65889</v>
          </cell>
          <cell r="E35">
            <v>65494</v>
          </cell>
          <cell r="F35">
            <v>395</v>
          </cell>
        </row>
        <row r="36">
          <cell r="D36">
            <v>2883</v>
          </cell>
          <cell r="E36">
            <v>2875</v>
          </cell>
          <cell r="F36">
            <v>8</v>
          </cell>
        </row>
        <row r="37">
          <cell r="D37">
            <v>2511</v>
          </cell>
          <cell r="E37">
            <v>2493</v>
          </cell>
          <cell r="F37">
            <v>18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14079</v>
          </cell>
          <cell r="E39">
            <v>14079</v>
          </cell>
          <cell r="F39">
            <v>0</v>
          </cell>
        </row>
        <row r="40">
          <cell r="D40">
            <v>2055</v>
          </cell>
          <cell r="E40">
            <v>2055</v>
          </cell>
          <cell r="F40">
            <v>0</v>
          </cell>
        </row>
        <row r="42">
          <cell r="D42">
            <v>12844</v>
          </cell>
          <cell r="E42">
            <v>12844</v>
          </cell>
          <cell r="F42">
            <v>0</v>
          </cell>
        </row>
        <row r="43">
          <cell r="D43">
            <v>1337</v>
          </cell>
          <cell r="E43">
            <v>1337</v>
          </cell>
          <cell r="F43">
            <v>0</v>
          </cell>
        </row>
        <row r="45">
          <cell r="D45">
            <v>851724</v>
          </cell>
          <cell r="E45">
            <v>851722</v>
          </cell>
          <cell r="F45">
            <v>2</v>
          </cell>
        </row>
        <row r="46">
          <cell r="D46">
            <v>105910.5</v>
          </cell>
          <cell r="E46">
            <v>105907.5</v>
          </cell>
          <cell r="F46">
            <v>3</v>
          </cell>
        </row>
        <row r="48">
          <cell r="D48">
            <v>0.18181818181818182</v>
          </cell>
          <cell r="E48">
            <v>0.18181818181818182</v>
          </cell>
          <cell r="F48">
            <v>0</v>
          </cell>
        </row>
        <row r="49">
          <cell r="D49">
            <v>75</v>
          </cell>
          <cell r="E49">
            <v>75</v>
          </cell>
          <cell r="F49">
            <v>0</v>
          </cell>
        </row>
        <row r="50">
          <cell r="D50">
            <v>93</v>
          </cell>
          <cell r="E50">
            <v>93</v>
          </cell>
          <cell r="F50">
            <v>0</v>
          </cell>
        </row>
        <row r="51">
          <cell r="D51">
            <v>722</v>
          </cell>
          <cell r="E51">
            <v>722</v>
          </cell>
          <cell r="F51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1"/>
      <sheetName val="Format 2"/>
    </sheetNames>
    <sheetDataSet>
      <sheetData sheetId="0">
        <row r="13">
          <cell r="D13">
            <v>137803</v>
          </cell>
          <cell r="E13">
            <v>137785</v>
          </cell>
          <cell r="F13">
            <v>18</v>
          </cell>
        </row>
        <row r="14">
          <cell r="D14">
            <v>30648</v>
          </cell>
          <cell r="E14">
            <v>30616</v>
          </cell>
          <cell r="F14">
            <v>32</v>
          </cell>
        </row>
        <row r="16">
          <cell r="D16">
            <v>2164</v>
          </cell>
          <cell r="E16">
            <v>2163</v>
          </cell>
          <cell r="F16">
            <v>1</v>
          </cell>
        </row>
        <row r="17">
          <cell r="D17">
            <v>1400</v>
          </cell>
          <cell r="E17">
            <v>1397</v>
          </cell>
          <cell r="F17">
            <v>3</v>
          </cell>
        </row>
        <row r="19">
          <cell r="D19">
            <v>893</v>
          </cell>
          <cell r="E19">
            <v>893</v>
          </cell>
          <cell r="F19">
            <v>0</v>
          </cell>
        </row>
        <row r="20">
          <cell r="D20">
            <v>6294</v>
          </cell>
          <cell r="E20">
            <v>6294</v>
          </cell>
          <cell r="F20">
            <v>0</v>
          </cell>
        </row>
        <row r="22">
          <cell r="D22">
            <v>1177.2027777777778</v>
          </cell>
          <cell r="E22">
            <v>1177.2027777777778</v>
          </cell>
          <cell r="F22">
            <v>0</v>
          </cell>
        </row>
        <row r="23">
          <cell r="D23">
            <v>677</v>
          </cell>
          <cell r="E23">
            <v>677</v>
          </cell>
          <cell r="F23">
            <v>0</v>
          </cell>
        </row>
        <row r="25">
          <cell r="D25">
            <v>759</v>
          </cell>
          <cell r="E25">
            <v>759</v>
          </cell>
          <cell r="F25">
            <v>0</v>
          </cell>
        </row>
        <row r="26">
          <cell r="D26">
            <v>321</v>
          </cell>
          <cell r="E26">
            <v>321</v>
          </cell>
          <cell r="F26">
            <v>0</v>
          </cell>
        </row>
        <row r="27">
          <cell r="D27">
            <v>143</v>
          </cell>
          <cell r="E27">
            <v>143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30">
          <cell r="D30">
            <v>3835</v>
          </cell>
          <cell r="E30">
            <v>3833</v>
          </cell>
          <cell r="F30">
            <v>2</v>
          </cell>
        </row>
        <row r="31">
          <cell r="D31">
            <v>3364</v>
          </cell>
          <cell r="E31">
            <v>3359</v>
          </cell>
          <cell r="F31">
            <v>5</v>
          </cell>
        </row>
        <row r="32">
          <cell r="D32">
            <v>2276</v>
          </cell>
          <cell r="E32">
            <v>2276</v>
          </cell>
          <cell r="F32">
            <v>0</v>
          </cell>
        </row>
        <row r="33">
          <cell r="D33">
            <v>1680</v>
          </cell>
          <cell r="E33">
            <v>1680</v>
          </cell>
          <cell r="F33">
            <v>0</v>
          </cell>
        </row>
        <row r="35">
          <cell r="D35">
            <v>62013</v>
          </cell>
          <cell r="E35">
            <v>61927</v>
          </cell>
          <cell r="F35">
            <v>86</v>
          </cell>
        </row>
        <row r="36">
          <cell r="D36">
            <v>3296</v>
          </cell>
          <cell r="E36">
            <v>3283</v>
          </cell>
          <cell r="F36">
            <v>13</v>
          </cell>
        </row>
        <row r="37">
          <cell r="D37">
            <v>1664</v>
          </cell>
          <cell r="E37">
            <v>1637</v>
          </cell>
          <cell r="F37">
            <v>27</v>
          </cell>
        </row>
        <row r="38">
          <cell r="D38">
            <v>6</v>
          </cell>
          <cell r="E38">
            <v>6</v>
          </cell>
          <cell r="F38">
            <v>0</v>
          </cell>
        </row>
        <row r="39">
          <cell r="D39">
            <v>13932</v>
          </cell>
          <cell r="E39">
            <v>13932</v>
          </cell>
          <cell r="F39">
            <v>0</v>
          </cell>
        </row>
        <row r="40">
          <cell r="D40">
            <v>2315</v>
          </cell>
          <cell r="E40">
            <v>2315</v>
          </cell>
          <cell r="F40">
            <v>0</v>
          </cell>
        </row>
        <row r="42">
          <cell r="D42">
            <v>24641</v>
          </cell>
          <cell r="E42">
            <v>24641</v>
          </cell>
          <cell r="F42">
            <v>0</v>
          </cell>
        </row>
        <row r="43">
          <cell r="D43">
            <v>14712</v>
          </cell>
          <cell r="E43">
            <v>14712</v>
          </cell>
          <cell r="F43">
            <v>0</v>
          </cell>
        </row>
        <row r="45">
          <cell r="D45">
            <v>629961</v>
          </cell>
          <cell r="E45">
            <v>629955</v>
          </cell>
          <cell r="F45">
            <v>6</v>
          </cell>
        </row>
        <row r="46">
          <cell r="D46">
            <v>102410</v>
          </cell>
          <cell r="E46">
            <v>102399</v>
          </cell>
          <cell r="F46">
            <v>11</v>
          </cell>
        </row>
        <row r="48">
          <cell r="D48">
            <v>1.0909090909090908</v>
          </cell>
          <cell r="E48">
            <v>1.0909090909090908</v>
          </cell>
          <cell r="F48">
            <v>0</v>
          </cell>
        </row>
        <row r="49">
          <cell r="D49">
            <v>3</v>
          </cell>
          <cell r="E49">
            <v>3</v>
          </cell>
          <cell r="F49">
            <v>0</v>
          </cell>
        </row>
        <row r="50">
          <cell r="D50">
            <v>106</v>
          </cell>
          <cell r="E50">
            <v>106</v>
          </cell>
          <cell r="F50">
            <v>0</v>
          </cell>
        </row>
        <row r="51">
          <cell r="D51">
            <v>927</v>
          </cell>
          <cell r="E51">
            <v>927</v>
          </cell>
          <cell r="F51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1"/>
      <sheetName val="Format 2"/>
    </sheetNames>
    <sheetDataSet>
      <sheetData sheetId="0">
        <row r="13">
          <cell r="D13">
            <v>118458</v>
          </cell>
          <cell r="E13">
            <v>118450</v>
          </cell>
          <cell r="F13">
            <v>8</v>
          </cell>
        </row>
        <row r="14">
          <cell r="D14">
            <v>28739</v>
          </cell>
          <cell r="E14">
            <v>28726</v>
          </cell>
          <cell r="F14">
            <v>13</v>
          </cell>
        </row>
        <row r="16">
          <cell r="D16">
            <v>2096</v>
          </cell>
          <cell r="E16">
            <v>2096</v>
          </cell>
          <cell r="F16">
            <v>0</v>
          </cell>
        </row>
        <row r="17">
          <cell r="D17">
            <v>1535</v>
          </cell>
          <cell r="E17">
            <v>1534</v>
          </cell>
          <cell r="F17">
            <v>1</v>
          </cell>
        </row>
        <row r="19">
          <cell r="D19">
            <v>522</v>
          </cell>
          <cell r="E19">
            <v>522</v>
          </cell>
          <cell r="F19">
            <v>0</v>
          </cell>
        </row>
        <row r="20">
          <cell r="D20">
            <v>7472</v>
          </cell>
          <cell r="E20">
            <v>7344</v>
          </cell>
          <cell r="F20">
            <v>128</v>
          </cell>
        </row>
        <row r="22">
          <cell r="D22">
            <v>1134.5</v>
          </cell>
          <cell r="E22">
            <v>1134.5</v>
          </cell>
          <cell r="F22">
            <v>0</v>
          </cell>
        </row>
        <row r="23">
          <cell r="D23">
            <v>728</v>
          </cell>
          <cell r="E23">
            <v>728</v>
          </cell>
          <cell r="F23">
            <v>0</v>
          </cell>
        </row>
        <row r="25">
          <cell r="D25">
            <v>931</v>
          </cell>
          <cell r="E25">
            <v>924</v>
          </cell>
          <cell r="F25">
            <v>7</v>
          </cell>
        </row>
        <row r="26">
          <cell r="D26">
            <v>183</v>
          </cell>
          <cell r="E26">
            <v>183</v>
          </cell>
          <cell r="F26">
            <v>0</v>
          </cell>
        </row>
        <row r="27">
          <cell r="D27">
            <v>137</v>
          </cell>
          <cell r="E27">
            <v>137</v>
          </cell>
          <cell r="F27">
            <v>0</v>
          </cell>
        </row>
        <row r="28">
          <cell r="D28">
            <v>1</v>
          </cell>
          <cell r="E28">
            <v>1</v>
          </cell>
          <cell r="F28">
            <v>0</v>
          </cell>
        </row>
        <row r="30">
          <cell r="D30">
            <v>3594</v>
          </cell>
          <cell r="E30">
            <v>3594</v>
          </cell>
          <cell r="F30">
            <v>0</v>
          </cell>
        </row>
        <row r="31">
          <cell r="D31">
            <v>3269</v>
          </cell>
          <cell r="E31">
            <v>3269</v>
          </cell>
          <cell r="F31">
            <v>0</v>
          </cell>
        </row>
        <row r="32">
          <cell r="D32">
            <v>1180</v>
          </cell>
          <cell r="E32">
            <v>1179</v>
          </cell>
          <cell r="F32">
            <v>1</v>
          </cell>
        </row>
        <row r="33">
          <cell r="D33">
            <v>1470</v>
          </cell>
          <cell r="E33">
            <v>1470</v>
          </cell>
          <cell r="F33">
            <v>0</v>
          </cell>
        </row>
        <row r="35">
          <cell r="D35">
            <v>59299</v>
          </cell>
          <cell r="E35">
            <v>59264</v>
          </cell>
          <cell r="F35">
            <v>35</v>
          </cell>
        </row>
        <row r="36">
          <cell r="D36">
            <v>2849</v>
          </cell>
          <cell r="E36">
            <v>2834</v>
          </cell>
          <cell r="F36">
            <v>15</v>
          </cell>
        </row>
        <row r="37">
          <cell r="D37">
            <v>2263</v>
          </cell>
          <cell r="E37">
            <v>2257</v>
          </cell>
          <cell r="F37">
            <v>6</v>
          </cell>
        </row>
        <row r="38">
          <cell r="D38">
            <v>7</v>
          </cell>
          <cell r="E38">
            <v>7</v>
          </cell>
          <cell r="F38">
            <v>0</v>
          </cell>
        </row>
        <row r="39">
          <cell r="D39">
            <v>13943</v>
          </cell>
          <cell r="E39">
            <v>13943</v>
          </cell>
          <cell r="F39">
            <v>0</v>
          </cell>
        </row>
        <row r="40">
          <cell r="D40">
            <v>1673</v>
          </cell>
          <cell r="E40">
            <v>1673</v>
          </cell>
          <cell r="F40">
            <v>0</v>
          </cell>
        </row>
        <row r="42">
          <cell r="D42">
            <v>9312</v>
          </cell>
          <cell r="E42">
            <v>9309</v>
          </cell>
          <cell r="F42">
            <v>3</v>
          </cell>
        </row>
        <row r="43">
          <cell r="D43">
            <v>804</v>
          </cell>
          <cell r="E43">
            <v>804</v>
          </cell>
          <cell r="F43">
            <v>0</v>
          </cell>
        </row>
        <row r="45">
          <cell r="D45">
            <v>558903</v>
          </cell>
          <cell r="E45">
            <v>558903</v>
          </cell>
          <cell r="F45">
            <v>0</v>
          </cell>
        </row>
        <row r="46">
          <cell r="D46">
            <v>87293</v>
          </cell>
          <cell r="E46">
            <v>87288</v>
          </cell>
          <cell r="F46">
            <v>5</v>
          </cell>
        </row>
        <row r="48">
          <cell r="D48">
            <v>0.18181818181818182</v>
          </cell>
          <cell r="E48">
            <v>0.18181818181818182</v>
          </cell>
          <cell r="F48">
            <v>0</v>
          </cell>
        </row>
        <row r="49">
          <cell r="D49">
            <v>15</v>
          </cell>
          <cell r="E49">
            <v>15</v>
          </cell>
          <cell r="F49">
            <v>0</v>
          </cell>
        </row>
        <row r="50">
          <cell r="D50">
            <v>178</v>
          </cell>
          <cell r="E50">
            <v>178</v>
          </cell>
          <cell r="F50">
            <v>0</v>
          </cell>
        </row>
        <row r="51">
          <cell r="D51">
            <v>909</v>
          </cell>
          <cell r="E51">
            <v>909</v>
          </cell>
          <cell r="F5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6" zoomScaleNormal="75" zoomScaleSheetLayoutView="96" workbookViewId="0">
      <selection activeCell="D13" sqref="D13:D14"/>
    </sheetView>
  </sheetViews>
  <sheetFormatPr defaultRowHeight="12.75" x14ac:dyDescent="0.25"/>
  <cols>
    <col min="1" max="1" width="24.7109375" style="4" customWidth="1"/>
    <col min="2" max="3" width="27" style="1" customWidth="1"/>
    <col min="4" max="4" width="17.7109375" style="1" customWidth="1"/>
    <col min="5" max="5" width="17" style="1" customWidth="1"/>
    <col min="6" max="6" width="12.28515625" style="1" customWidth="1"/>
    <col min="7" max="7" width="12.7109375" style="1" customWidth="1"/>
    <col min="8" max="8" width="12.42578125" style="1" customWidth="1"/>
    <col min="9" max="9" width="13.28515625" style="1" customWidth="1"/>
    <col min="10" max="11" width="13" style="1" customWidth="1"/>
    <col min="12" max="12" width="13.85546875" style="1" customWidth="1"/>
    <col min="13" max="16384" width="9.140625" style="1"/>
  </cols>
  <sheetData>
    <row r="1" spans="1:14" ht="30" customHeight="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4" ht="15" x14ac:dyDescent="0.3">
      <c r="A2" s="12"/>
      <c r="B2" s="12"/>
      <c r="C2" s="12"/>
      <c r="D2" s="12"/>
      <c r="E2" s="12"/>
      <c r="F2" s="12"/>
      <c r="G2" s="12"/>
      <c r="H2" s="12"/>
      <c r="I2" s="12"/>
    </row>
    <row r="3" spans="1:14" ht="24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14" ht="11.25" customHeigh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14" ht="26.25" customHeight="1" x14ac:dyDescent="0.25">
      <c r="A5" s="14"/>
      <c r="B5" s="14"/>
      <c r="C5" s="14"/>
      <c r="D5" s="14"/>
      <c r="E5" s="14"/>
      <c r="F5" s="36" t="s">
        <v>104</v>
      </c>
      <c r="G5" s="36"/>
      <c r="H5" s="36"/>
      <c r="I5" s="36"/>
    </row>
    <row r="6" spans="1:14" ht="16.5" x14ac:dyDescent="0.3">
      <c r="A6" s="15"/>
      <c r="B6" s="12"/>
      <c r="C6" s="12"/>
      <c r="D6" s="12"/>
      <c r="E6" s="12"/>
      <c r="F6" s="12"/>
      <c r="G6" s="12"/>
      <c r="H6" s="12"/>
      <c r="I6" s="12"/>
    </row>
    <row r="7" spans="1:14" ht="25.5" customHeight="1" x14ac:dyDescent="0.25">
      <c r="A7" s="29" t="s">
        <v>2</v>
      </c>
      <c r="B7" s="33" t="s">
        <v>3</v>
      </c>
      <c r="C7" s="33"/>
      <c r="D7" s="33" t="s">
        <v>4</v>
      </c>
      <c r="E7" s="33"/>
      <c r="F7" s="33"/>
      <c r="G7" s="33"/>
      <c r="H7" s="33"/>
      <c r="I7" s="33"/>
    </row>
    <row r="8" spans="1:14" ht="42.75" customHeight="1" x14ac:dyDescent="0.25">
      <c r="A8" s="29"/>
      <c r="B8" s="16" t="s">
        <v>5</v>
      </c>
      <c r="C8" s="29" t="s">
        <v>6</v>
      </c>
      <c r="D8" s="34" t="s">
        <v>7</v>
      </c>
      <c r="E8" s="29" t="s">
        <v>8</v>
      </c>
      <c r="F8" s="29"/>
      <c r="G8" s="29"/>
      <c r="H8" s="29"/>
      <c r="I8" s="29" t="s">
        <v>9</v>
      </c>
    </row>
    <row r="9" spans="1:14" ht="60" customHeight="1" x14ac:dyDescent="0.25">
      <c r="A9" s="29"/>
      <c r="B9" s="16" t="s">
        <v>10</v>
      </c>
      <c r="C9" s="29"/>
      <c r="D9" s="35"/>
      <c r="E9" s="29" t="s">
        <v>11</v>
      </c>
      <c r="F9" s="29"/>
      <c r="G9" s="29" t="s">
        <v>12</v>
      </c>
      <c r="H9" s="29"/>
      <c r="I9" s="29"/>
    </row>
    <row r="10" spans="1:14" ht="25.5" customHeight="1" x14ac:dyDescent="0.25">
      <c r="A10" s="29"/>
      <c r="B10" s="16"/>
      <c r="C10" s="16"/>
      <c r="D10" s="17"/>
      <c r="E10" s="16" t="s">
        <v>13</v>
      </c>
      <c r="F10" s="16" t="s">
        <v>14</v>
      </c>
      <c r="G10" s="16" t="s">
        <v>13</v>
      </c>
      <c r="H10" s="16" t="s">
        <v>14</v>
      </c>
      <c r="I10" s="29"/>
    </row>
    <row r="11" spans="1:14" ht="20.25" customHeight="1" x14ac:dyDescent="0.25">
      <c r="A11" s="16">
        <v>1</v>
      </c>
      <c r="B11" s="16">
        <v>2</v>
      </c>
      <c r="C11" s="16">
        <v>3</v>
      </c>
      <c r="D11" s="17">
        <v>4</v>
      </c>
      <c r="E11" s="16">
        <v>5</v>
      </c>
      <c r="F11" s="16">
        <v>6</v>
      </c>
      <c r="G11" s="16">
        <v>7</v>
      </c>
      <c r="H11" s="16">
        <v>8</v>
      </c>
      <c r="I11" s="18">
        <v>9</v>
      </c>
    </row>
    <row r="12" spans="1:14" ht="27.75" customHeight="1" x14ac:dyDescent="0.25">
      <c r="A12" s="19" t="s">
        <v>15</v>
      </c>
      <c r="B12" s="17"/>
      <c r="C12" s="17"/>
      <c r="D12" s="20"/>
      <c r="E12" s="21"/>
      <c r="F12" s="22"/>
      <c r="G12" s="22"/>
      <c r="H12" s="22"/>
      <c r="I12" s="22"/>
    </row>
    <row r="13" spans="1:14" ht="40.5" customHeight="1" x14ac:dyDescent="0.25">
      <c r="A13" s="23" t="s">
        <v>16</v>
      </c>
      <c r="B13" s="23" t="s">
        <v>17</v>
      </c>
      <c r="C13" s="23" t="s">
        <v>18</v>
      </c>
      <c r="D13" s="21">
        <f>'[1]Format 1'!$D$13+'[2]Format 1'!$D$13+'[3]Format 1'!$D$13+'[4]Format 1'!$D$13</f>
        <v>533209</v>
      </c>
      <c r="E13" s="21">
        <f>'[1]Format 1'!$E$13+'[2]Format 1'!$E$13+'[3]Format 1'!$E$13+'[4]Format 1'!$E$13</f>
        <v>533134</v>
      </c>
      <c r="F13" s="21">
        <f>'[1]Format 1'!$F$13+'[2]Format 1'!$F$13+'[3]Format 1'!$F$13+'[4]Format 1'!$F$13</f>
        <v>75</v>
      </c>
      <c r="G13" s="24">
        <f>E13/D13</f>
        <v>0.99985934220915251</v>
      </c>
      <c r="H13" s="24">
        <f>F13/D13</f>
        <v>1.4065779084749131E-4</v>
      </c>
      <c r="I13" s="21"/>
      <c r="J13" s="2">
        <f>D13-E13-F13</f>
        <v>0</v>
      </c>
      <c r="K13" s="2">
        <f>E13+F13-D13</f>
        <v>0</v>
      </c>
      <c r="L13" s="2"/>
      <c r="M13" s="3"/>
      <c r="N13" s="3"/>
    </row>
    <row r="14" spans="1:14" ht="40.5" customHeight="1" x14ac:dyDescent="0.25">
      <c r="A14" s="23" t="s">
        <v>19</v>
      </c>
      <c r="B14" s="23" t="s">
        <v>20</v>
      </c>
      <c r="C14" s="23" t="s">
        <v>21</v>
      </c>
      <c r="D14" s="21">
        <f>'[1]Format 1'!$D$14+'[2]Format 1'!$D$14+'[3]Format 1'!$D$14+'[4]Format 1'!$D$14</f>
        <v>113487</v>
      </c>
      <c r="E14" s="21">
        <f>'[1]Format 1'!$E$14+'[2]Format 1'!$E$14+'[3]Format 1'!$E$14+'[4]Format 1'!$E$14</f>
        <v>113333</v>
      </c>
      <c r="F14" s="21">
        <f>'[1]Format 1'!$F$14+'[2]Format 1'!$F$14+'[3]Format 1'!$F$14+'[4]Format 1'!$F$14</f>
        <v>154</v>
      </c>
      <c r="G14" s="24">
        <f t="shared" ref="G14:G51" si="0">E14/D14</f>
        <v>0.99864301638073083</v>
      </c>
      <c r="H14" s="24">
        <f t="shared" ref="H14:H51" si="1">F14/D14</f>
        <v>1.3569836192691674E-3</v>
      </c>
      <c r="I14" s="21"/>
      <c r="J14" s="2">
        <f t="shared" ref="J14:J51" si="2">D14-E14-F14</f>
        <v>0</v>
      </c>
      <c r="K14" s="2">
        <f t="shared" ref="K14:K51" si="3">E14+F14-D14</f>
        <v>0</v>
      </c>
      <c r="L14" s="2"/>
      <c r="M14" s="3"/>
      <c r="N14" s="3"/>
    </row>
    <row r="15" spans="1:14" ht="36" customHeight="1" x14ac:dyDescent="0.25">
      <c r="A15" s="19" t="s">
        <v>22</v>
      </c>
      <c r="B15" s="23"/>
      <c r="C15" s="23"/>
      <c r="D15" s="21"/>
      <c r="E15" s="21"/>
      <c r="F15" s="21"/>
      <c r="G15" s="24"/>
      <c r="H15" s="24"/>
      <c r="I15" s="21"/>
      <c r="J15" s="2">
        <f t="shared" si="2"/>
        <v>0</v>
      </c>
      <c r="K15" s="2">
        <f t="shared" si="3"/>
        <v>0</v>
      </c>
      <c r="L15" s="2"/>
      <c r="M15" s="3"/>
      <c r="N15" s="3"/>
    </row>
    <row r="16" spans="1:14" ht="36" customHeight="1" x14ac:dyDescent="0.25">
      <c r="A16" s="23" t="s">
        <v>16</v>
      </c>
      <c r="B16" s="23" t="s">
        <v>23</v>
      </c>
      <c r="C16" s="23" t="s">
        <v>24</v>
      </c>
      <c r="D16" s="21">
        <f>'[1]Format 1'!$D$16+'[2]Format 1'!$D$16+'[3]Format 1'!$D$16+'[4]Format 1'!$D$16</f>
        <v>9388.4</v>
      </c>
      <c r="E16" s="21">
        <f>'[1]Format 1'!$E$16+'[2]Format 1'!$E$16+'[3]Format 1'!$E$16+'[4]Format 1'!$E$16</f>
        <v>9383.4</v>
      </c>
      <c r="F16" s="21">
        <f>'[1]Format 1'!$F$16+'[2]Format 1'!$F$16+'[3]Format 1'!$F$16+'[4]Format 1'!$F$16</f>
        <v>5</v>
      </c>
      <c r="G16" s="24">
        <f t="shared" si="0"/>
        <v>0.9994674278897363</v>
      </c>
      <c r="H16" s="24">
        <f t="shared" si="1"/>
        <v>5.3257211026372972E-4</v>
      </c>
      <c r="I16" s="21"/>
      <c r="J16" s="2">
        <f t="shared" si="2"/>
        <v>0</v>
      </c>
      <c r="K16" s="2">
        <f t="shared" si="3"/>
        <v>0</v>
      </c>
      <c r="L16" s="2"/>
      <c r="M16" s="3"/>
      <c r="N16" s="3"/>
    </row>
    <row r="17" spans="1:14" ht="36" customHeight="1" x14ac:dyDescent="0.25">
      <c r="A17" s="23" t="s">
        <v>19</v>
      </c>
      <c r="B17" s="23" t="s">
        <v>25</v>
      </c>
      <c r="C17" s="23" t="s">
        <v>24</v>
      </c>
      <c r="D17" s="21">
        <f>'[1]Format 1'!$D$17+'[2]Format 1'!$D$17+'[3]Format 1'!$D$17+'[4]Format 1'!$D$17</f>
        <v>5989</v>
      </c>
      <c r="E17" s="21">
        <f>'[1]Format 1'!$E$17+'[2]Format 1'!$E$17+'[3]Format 1'!$E$17+'[4]Format 1'!$E$17</f>
        <v>5980</v>
      </c>
      <c r="F17" s="21">
        <f>'[1]Format 1'!$F$17+'[2]Format 1'!$F$17+'[3]Format 1'!$F$17+'[4]Format 1'!$F$17</f>
        <v>9</v>
      </c>
      <c r="G17" s="24">
        <f t="shared" si="0"/>
        <v>0.99849724494907333</v>
      </c>
      <c r="H17" s="24">
        <f t="shared" si="1"/>
        <v>1.502755050926699E-3</v>
      </c>
      <c r="I17" s="21"/>
      <c r="J17" s="2">
        <f t="shared" si="2"/>
        <v>0</v>
      </c>
      <c r="K17" s="2">
        <f t="shared" si="3"/>
        <v>0</v>
      </c>
      <c r="L17" s="2"/>
      <c r="M17" s="3"/>
      <c r="N17" s="3"/>
    </row>
    <row r="18" spans="1:14" ht="30.75" customHeight="1" x14ac:dyDescent="0.25">
      <c r="A18" s="19" t="s">
        <v>26</v>
      </c>
      <c r="B18" s="23"/>
      <c r="C18" s="23"/>
      <c r="D18" s="21"/>
      <c r="E18" s="21"/>
      <c r="F18" s="21"/>
      <c r="G18" s="24"/>
      <c r="H18" s="24"/>
      <c r="I18" s="21"/>
      <c r="J18" s="2">
        <f t="shared" si="2"/>
        <v>0</v>
      </c>
      <c r="K18" s="2">
        <f t="shared" si="3"/>
        <v>0</v>
      </c>
      <c r="L18" s="2"/>
      <c r="M18" s="3"/>
      <c r="N18" s="3"/>
    </row>
    <row r="19" spans="1:14" ht="30.75" customHeight="1" x14ac:dyDescent="0.25">
      <c r="A19" s="23" t="s">
        <v>16</v>
      </c>
      <c r="B19" s="23" t="s">
        <v>27</v>
      </c>
      <c r="C19" s="23" t="s">
        <v>24</v>
      </c>
      <c r="D19" s="21">
        <f>'[1]Format 1'!$D$19+'[2]Format 1'!$D$19+'[3]Format 1'!$D$19+'[4]Format 1'!$D$19</f>
        <v>3111.4</v>
      </c>
      <c r="E19" s="21">
        <f>'[1]Format 1'!$E$19+'[2]Format 1'!$E$19+'[3]Format 1'!$E$19+'[4]Format 1'!$E$19</f>
        <v>3110.4</v>
      </c>
      <c r="F19" s="21">
        <f>'[1]Format 1'!$F$19+'[2]Format 1'!$F$19+'[3]Format 1'!$F$19+'[4]Format 1'!$F$19</f>
        <v>1</v>
      </c>
      <c r="G19" s="24">
        <f t="shared" si="0"/>
        <v>0.999678601272739</v>
      </c>
      <c r="H19" s="24">
        <f t="shared" si="1"/>
        <v>3.2139872726104005E-4</v>
      </c>
      <c r="I19" s="30"/>
      <c r="J19" s="2">
        <f t="shared" si="2"/>
        <v>0</v>
      </c>
      <c r="K19" s="2">
        <f t="shared" si="3"/>
        <v>0</v>
      </c>
      <c r="L19" s="2"/>
      <c r="M19" s="3"/>
      <c r="N19" s="3"/>
    </row>
    <row r="20" spans="1:14" ht="30.75" customHeight="1" x14ac:dyDescent="0.25">
      <c r="A20" s="23" t="s">
        <v>19</v>
      </c>
      <c r="B20" s="23" t="s">
        <v>28</v>
      </c>
      <c r="C20" s="23" t="s">
        <v>24</v>
      </c>
      <c r="D20" s="21">
        <f>'[1]Format 1'!$D$20+'[2]Format 1'!$D$20+'[3]Format 1'!$D$20+'[4]Format 1'!$D$20</f>
        <v>25041</v>
      </c>
      <c r="E20" s="21">
        <f>'[1]Format 1'!$E$20+'[2]Format 1'!$E$20+'[3]Format 1'!$E$20+'[4]Format 1'!$E$20</f>
        <v>24902</v>
      </c>
      <c r="F20" s="21">
        <f>'[1]Format 1'!$F$20+'[2]Format 1'!$F$20+'[3]Format 1'!$F$20+'[4]Format 1'!$F$20</f>
        <v>139</v>
      </c>
      <c r="G20" s="24">
        <f t="shared" si="0"/>
        <v>0.99444910347030868</v>
      </c>
      <c r="H20" s="24">
        <f t="shared" si="1"/>
        <v>5.550896529691306E-3</v>
      </c>
      <c r="I20" s="30"/>
      <c r="J20" s="2">
        <f t="shared" si="2"/>
        <v>0</v>
      </c>
      <c r="K20" s="2">
        <f t="shared" si="3"/>
        <v>0</v>
      </c>
      <c r="L20" s="2"/>
    </row>
    <row r="21" spans="1:14" ht="31.5" x14ac:dyDescent="0.25">
      <c r="A21" s="19" t="s">
        <v>29</v>
      </c>
      <c r="B21" s="23"/>
      <c r="C21" s="23"/>
      <c r="D21" s="21"/>
      <c r="E21" s="21"/>
      <c r="F21" s="21"/>
      <c r="G21" s="24"/>
      <c r="H21" s="24"/>
      <c r="I21" s="21"/>
      <c r="J21" s="2">
        <f t="shared" si="2"/>
        <v>0</v>
      </c>
      <c r="K21" s="2">
        <f t="shared" si="3"/>
        <v>0</v>
      </c>
      <c r="L21" s="2"/>
    </row>
    <row r="22" spans="1:14" ht="36.75" customHeight="1" x14ac:dyDescent="0.25">
      <c r="A22" s="23" t="s">
        <v>30</v>
      </c>
      <c r="B22" s="23" t="s">
        <v>31</v>
      </c>
      <c r="C22" s="23" t="s">
        <v>24</v>
      </c>
      <c r="D22" s="21">
        <f>'[1]Format 1'!$D$22+'[2]Format 1'!$D$22+'[3]Format 1'!$D$22+'[4]Format 1'!$D$22</f>
        <v>4447.1027777777781</v>
      </c>
      <c r="E22" s="21">
        <f>'[1]Format 1'!$E$22+'[2]Format 1'!$E$22+'[3]Format 1'!$E$22+'[4]Format 1'!$E$22</f>
        <v>4447.1027777777781</v>
      </c>
      <c r="F22" s="21">
        <f>'[1]Format 1'!$F$22+'[2]Format 1'!$F$22+'[3]Format 1'!$F$22+'[4]Format 1'!$F$22</f>
        <v>0</v>
      </c>
      <c r="G22" s="24">
        <f t="shared" si="0"/>
        <v>1</v>
      </c>
      <c r="H22" s="24">
        <f t="shared" si="1"/>
        <v>0</v>
      </c>
      <c r="I22" s="21"/>
      <c r="J22" s="2">
        <f t="shared" si="2"/>
        <v>0</v>
      </c>
      <c r="K22" s="2">
        <f t="shared" si="3"/>
        <v>0</v>
      </c>
      <c r="L22" s="2"/>
    </row>
    <row r="23" spans="1:14" ht="36.75" customHeight="1" x14ac:dyDescent="0.25">
      <c r="A23" s="23" t="s">
        <v>32</v>
      </c>
      <c r="B23" s="23" t="s">
        <v>33</v>
      </c>
      <c r="C23" s="23" t="s">
        <v>24</v>
      </c>
      <c r="D23" s="21">
        <f>'[1]Format 1'!$D$23+'[2]Format 1'!$D$23+'[3]Format 1'!$D$23+'[4]Format 1'!$D$23</f>
        <v>2619</v>
      </c>
      <c r="E23" s="21">
        <f>'[1]Format 1'!$E$23+'[2]Format 1'!$E$23+'[3]Format 1'!$E$23+'[4]Format 1'!$E$23</f>
        <v>2615</v>
      </c>
      <c r="F23" s="21">
        <f>'[1]Format 1'!$F$23+'[2]Format 1'!$F$23+'[3]Format 1'!$F$23+'[4]Format 1'!$F$23</f>
        <v>4</v>
      </c>
      <c r="G23" s="24">
        <f t="shared" si="0"/>
        <v>0.99847269950362738</v>
      </c>
      <c r="H23" s="24">
        <f t="shared" si="1"/>
        <v>1.5273004963726614E-3</v>
      </c>
      <c r="I23" s="21"/>
      <c r="J23" s="2">
        <f t="shared" si="2"/>
        <v>0</v>
      </c>
      <c r="K23" s="2">
        <f t="shared" si="3"/>
        <v>0</v>
      </c>
      <c r="L23" s="2"/>
    </row>
    <row r="24" spans="1:14" ht="43.5" customHeight="1" x14ac:dyDescent="0.25">
      <c r="A24" s="19" t="s">
        <v>34</v>
      </c>
      <c r="B24" s="23"/>
      <c r="C24" s="23"/>
      <c r="D24" s="21"/>
      <c r="E24" s="21"/>
      <c r="F24" s="21"/>
      <c r="G24" s="24"/>
      <c r="H24" s="24"/>
      <c r="I24" s="21"/>
      <c r="J24" s="2">
        <f t="shared" si="2"/>
        <v>0</v>
      </c>
      <c r="K24" s="2">
        <f t="shared" si="3"/>
        <v>0</v>
      </c>
      <c r="L24" s="2"/>
    </row>
    <row r="25" spans="1:14" ht="70.5" customHeight="1" x14ac:dyDescent="0.25">
      <c r="A25" s="23" t="s">
        <v>35</v>
      </c>
      <c r="B25" s="23" t="s">
        <v>36</v>
      </c>
      <c r="C25" s="23" t="s">
        <v>21</v>
      </c>
      <c r="D25" s="21">
        <f>'[1]Format 1'!$D$25+'[2]Format 1'!$D$25+'[3]Format 1'!$D$25+'[4]Format 1'!$D$25</f>
        <v>3333</v>
      </c>
      <c r="E25" s="21">
        <f>'[1]Format 1'!$E$25+'[2]Format 1'!$E$25+'[3]Format 1'!$E$25+'[4]Format 1'!$E$25</f>
        <v>3326</v>
      </c>
      <c r="F25" s="21">
        <f>'[1]Format 1'!$F$25+'[2]Format 1'!$F$25+'[3]Format 1'!$F$25+'[4]Format 1'!$F$25</f>
        <v>7</v>
      </c>
      <c r="G25" s="24">
        <f t="shared" si="0"/>
        <v>0.99789978997899786</v>
      </c>
      <c r="H25" s="24">
        <f t="shared" si="1"/>
        <v>2.1002100210021002E-3</v>
      </c>
      <c r="I25" s="21"/>
      <c r="J25" s="2">
        <f t="shared" si="2"/>
        <v>0</v>
      </c>
      <c r="K25" s="2">
        <f t="shared" si="3"/>
        <v>0</v>
      </c>
      <c r="L25" s="2"/>
    </row>
    <row r="26" spans="1:14" ht="64.5" customHeight="1" x14ac:dyDescent="0.25">
      <c r="A26" s="23" t="s">
        <v>37</v>
      </c>
      <c r="B26" s="23" t="s">
        <v>38</v>
      </c>
      <c r="C26" s="23" t="s">
        <v>21</v>
      </c>
      <c r="D26" s="21">
        <f>'[1]Format 1'!$D$26+'[2]Format 1'!$D$26+'[3]Format 1'!$D$26+'[4]Format 1'!$D$26</f>
        <v>874</v>
      </c>
      <c r="E26" s="21">
        <f>'[1]Format 1'!$E$26+'[2]Format 1'!$E$26+'[3]Format 1'!$E$26+'[4]Format 1'!$E$26</f>
        <v>874</v>
      </c>
      <c r="F26" s="21">
        <f>'[1]Format 1'!$F$26+'[2]Format 1'!$F$26+'[3]Format 1'!$F$26+'[4]Format 1'!$F$26</f>
        <v>0</v>
      </c>
      <c r="G26" s="24">
        <f t="shared" si="0"/>
        <v>1</v>
      </c>
      <c r="H26" s="24">
        <f t="shared" si="1"/>
        <v>0</v>
      </c>
      <c r="I26" s="21"/>
      <c r="J26" s="2">
        <f t="shared" si="2"/>
        <v>0</v>
      </c>
      <c r="K26" s="2">
        <f t="shared" si="3"/>
        <v>0</v>
      </c>
      <c r="L26" s="2"/>
    </row>
    <row r="27" spans="1:14" ht="72.75" customHeight="1" x14ac:dyDescent="0.25">
      <c r="A27" s="23" t="s">
        <v>39</v>
      </c>
      <c r="B27" s="23" t="s">
        <v>40</v>
      </c>
      <c r="C27" s="23" t="s">
        <v>21</v>
      </c>
      <c r="D27" s="21">
        <f>'[1]Format 1'!$D$27+'[2]Format 1'!$D$27+'[3]Format 1'!$D$27+'[4]Format 1'!$D$27</f>
        <v>507</v>
      </c>
      <c r="E27" s="21">
        <f>'[1]Format 1'!$E$27+'[2]Format 1'!$E$27+'[3]Format 1'!$E$27+'[4]Format 1'!$E$27</f>
        <v>507</v>
      </c>
      <c r="F27" s="21">
        <f>'[1]Format 1'!$F$27+'[2]Format 1'!$F$27+'[3]Format 1'!$F$28+'[4]Format 1'!$F$27</f>
        <v>0</v>
      </c>
      <c r="G27" s="24">
        <f t="shared" si="0"/>
        <v>1</v>
      </c>
      <c r="H27" s="24">
        <f t="shared" si="1"/>
        <v>0</v>
      </c>
      <c r="I27" s="21"/>
      <c r="J27" s="2">
        <f t="shared" si="2"/>
        <v>0</v>
      </c>
      <c r="K27" s="2">
        <f t="shared" si="3"/>
        <v>0</v>
      </c>
      <c r="L27" s="2"/>
    </row>
    <row r="28" spans="1:14" ht="45.75" customHeight="1" x14ac:dyDescent="0.25">
      <c r="A28" s="25"/>
      <c r="B28" s="23" t="s">
        <v>41</v>
      </c>
      <c r="C28" s="23" t="s">
        <v>21</v>
      </c>
      <c r="D28" s="21">
        <f>'[1]Format 1'!$D$28+'[2]Format 1'!$D$28+'[3]Format 1'!$D$28+'[4]Format 1'!$D$28</f>
        <v>5</v>
      </c>
      <c r="E28" s="21">
        <f>'[1]Format 1'!$E$28+'[2]Format 1'!$E$28+'[3]Format 1'!$E$28+'[4]Format 1'!$E$28</f>
        <v>5</v>
      </c>
      <c r="F28" s="21">
        <f>'[1]Format 1'!$F$28+'[2]Format 1'!$F$28+'[3]Format 1'!$F$28+'[4]Format 1'!$F$28</f>
        <v>0</v>
      </c>
      <c r="G28" s="24">
        <f t="shared" si="0"/>
        <v>1</v>
      </c>
      <c r="H28" s="24">
        <f t="shared" si="1"/>
        <v>0</v>
      </c>
      <c r="I28" s="21"/>
      <c r="J28" s="2">
        <f t="shared" si="2"/>
        <v>0</v>
      </c>
      <c r="K28" s="2">
        <f t="shared" si="3"/>
        <v>0</v>
      </c>
      <c r="L28" s="2"/>
    </row>
    <row r="29" spans="1:14" ht="40.5" customHeight="1" x14ac:dyDescent="0.25">
      <c r="A29" s="19" t="s">
        <v>42</v>
      </c>
      <c r="B29" s="23"/>
      <c r="C29" s="23"/>
      <c r="D29" s="21"/>
      <c r="E29" s="21"/>
      <c r="F29" s="21"/>
      <c r="G29" s="24"/>
      <c r="H29" s="24"/>
      <c r="I29" s="21"/>
      <c r="J29" s="2">
        <f t="shared" si="2"/>
        <v>0</v>
      </c>
      <c r="K29" s="2">
        <f t="shared" si="3"/>
        <v>0</v>
      </c>
      <c r="L29" s="2"/>
    </row>
    <row r="30" spans="1:14" ht="43.5" customHeight="1" x14ac:dyDescent="0.25">
      <c r="A30" s="23" t="s">
        <v>43</v>
      </c>
      <c r="B30" s="23" t="s">
        <v>36</v>
      </c>
      <c r="C30" s="23" t="s">
        <v>21</v>
      </c>
      <c r="D30" s="21">
        <f>'[1]Format 1'!$D$30+'[2]Format 1'!$D$30+'[3]Format 1'!$D$30+'[4]Format 1'!$D$30</f>
        <v>14701.2</v>
      </c>
      <c r="E30" s="21">
        <f>'[1]Format 1'!$E$30+'[2]Format 1'!$E$30+'[3]Format 1'!$E$30+'[4]Format 1'!$E$30</f>
        <v>14697.2</v>
      </c>
      <c r="F30" s="21">
        <f>'[1]Format 1'!$F$30+'[2]Format 1'!$F$30+'[3]Format 1'!$F$30+'[4]Format 1'!$F$30</f>
        <v>4</v>
      </c>
      <c r="G30" s="24">
        <f t="shared" si="0"/>
        <v>0.99972791336761624</v>
      </c>
      <c r="H30" s="24">
        <f t="shared" si="1"/>
        <v>2.7208663238375099E-4</v>
      </c>
      <c r="I30" s="21"/>
      <c r="J30" s="2">
        <f t="shared" si="2"/>
        <v>0</v>
      </c>
      <c r="K30" s="2">
        <f t="shared" si="3"/>
        <v>0</v>
      </c>
      <c r="L30" s="2"/>
    </row>
    <row r="31" spans="1:14" ht="43.5" customHeight="1" x14ac:dyDescent="0.25">
      <c r="A31" s="23" t="s">
        <v>44</v>
      </c>
      <c r="B31" s="23" t="s">
        <v>45</v>
      </c>
      <c r="C31" s="23" t="s">
        <v>21</v>
      </c>
      <c r="D31" s="21">
        <f>'[1]Format 1'!$D$31+'[2]Format 1'!$D$31+'[3]Format 1'!$D$31+'[4]Format 1'!$D$31</f>
        <v>13036</v>
      </c>
      <c r="E31" s="21">
        <f>'[1]Format 1'!$E$31+'[2]Format 1'!$E$31+'[3]Format 1'!$E$31+'[4]Format 1'!$E$31</f>
        <v>13029</v>
      </c>
      <c r="F31" s="21">
        <f>'[1]Format 1'!$F$31+'[2]Format 1'!$F$31+'[3]Format 1'!$F$31+'[4]Format 1'!$F$31</f>
        <v>7</v>
      </c>
      <c r="G31" s="24">
        <f t="shared" si="0"/>
        <v>0.99946302546793497</v>
      </c>
      <c r="H31" s="24">
        <f t="shared" si="1"/>
        <v>5.3697453206505061E-4</v>
      </c>
      <c r="I31" s="21"/>
      <c r="J31" s="2">
        <f t="shared" si="2"/>
        <v>0</v>
      </c>
      <c r="K31" s="2">
        <f t="shared" si="3"/>
        <v>0</v>
      </c>
      <c r="L31" s="2"/>
    </row>
    <row r="32" spans="1:14" ht="59.25" customHeight="1" x14ac:dyDescent="0.25">
      <c r="A32" s="23" t="s">
        <v>46</v>
      </c>
      <c r="B32" s="23" t="s">
        <v>47</v>
      </c>
      <c r="C32" s="23" t="s">
        <v>21</v>
      </c>
      <c r="D32" s="21">
        <f>'[1]Format 1'!$D$32+'[2]Format 1'!$D$32+'[3]Format 1'!$D$32+'[4]Format 1'!$D$32</f>
        <v>5762</v>
      </c>
      <c r="E32" s="21">
        <f>'[1]Format 1'!$E$32+'[2]Format 1'!$E$32+'[3]Format 1'!$E$32+'[4]Format 1'!$E$32</f>
        <v>5760</v>
      </c>
      <c r="F32" s="21">
        <f>'[1]Format 1'!$F$32+'[2]Format 1'!$F$32+'[3]Format 1'!$F$32+'[4]Format 1'!$F$32</f>
        <v>2</v>
      </c>
      <c r="G32" s="24">
        <f t="shared" si="0"/>
        <v>0.99965289829920168</v>
      </c>
      <c r="H32" s="24">
        <f t="shared" si="1"/>
        <v>3.4710170079833391E-4</v>
      </c>
      <c r="I32" s="21"/>
      <c r="J32" s="2">
        <f t="shared" si="2"/>
        <v>0</v>
      </c>
      <c r="K32" s="2">
        <f t="shared" si="3"/>
        <v>0</v>
      </c>
      <c r="L32" s="2"/>
    </row>
    <row r="33" spans="1:12" ht="43.5" customHeight="1" x14ac:dyDescent="0.25">
      <c r="A33" s="23" t="s">
        <v>48</v>
      </c>
      <c r="B33" s="23" t="s">
        <v>49</v>
      </c>
      <c r="C33" s="23" t="s">
        <v>21</v>
      </c>
      <c r="D33" s="21">
        <f>'[1]Format 1'!$D$33+'[2]Format 1'!$D$33+'[3]Format 1'!$D$33+'[4]Format 1'!$D$33</f>
        <v>5595.8</v>
      </c>
      <c r="E33" s="21">
        <f>'[1]Format 1'!$E$33+'[2]Format 1'!$E$33+'[3]Format 1'!$E$33+'[4]Format 1'!$E$33</f>
        <v>5591.8</v>
      </c>
      <c r="F33" s="21">
        <f>'[1]Format 1'!$F$33+'[2]Format 1'!$F$33+'[3]Format 1'!$F$33+'[4]Format 1'!$F$33</f>
        <v>4</v>
      </c>
      <c r="G33" s="24">
        <f t="shared" si="0"/>
        <v>0.99928517816934126</v>
      </c>
      <c r="H33" s="24">
        <f t="shared" si="1"/>
        <v>7.148218306587083E-4</v>
      </c>
      <c r="I33" s="21"/>
      <c r="J33" s="2">
        <f t="shared" si="2"/>
        <v>0</v>
      </c>
      <c r="K33" s="2">
        <f t="shared" si="3"/>
        <v>0</v>
      </c>
      <c r="L33" s="2"/>
    </row>
    <row r="34" spans="1:12" ht="53.25" customHeight="1" x14ac:dyDescent="0.25">
      <c r="A34" s="19" t="s">
        <v>50</v>
      </c>
      <c r="B34" s="26"/>
      <c r="C34" s="23"/>
      <c r="D34" s="21"/>
      <c r="E34" s="21"/>
      <c r="F34" s="21"/>
      <c r="G34" s="24"/>
      <c r="H34" s="24"/>
      <c r="I34" s="21"/>
      <c r="J34" s="2">
        <f t="shared" si="2"/>
        <v>0</v>
      </c>
      <c r="K34" s="2">
        <f t="shared" si="3"/>
        <v>0</v>
      </c>
      <c r="L34" s="2"/>
    </row>
    <row r="35" spans="1:12" ht="126.75" customHeight="1" x14ac:dyDescent="0.25">
      <c r="A35" s="23" t="s">
        <v>51</v>
      </c>
      <c r="B35" s="23" t="s">
        <v>52</v>
      </c>
      <c r="C35" s="23" t="s">
        <v>53</v>
      </c>
      <c r="D35" s="21">
        <f>'[1]Format 1'!$D$35+'[2]Format 1'!$D$35+'[3]Format 1'!$D$35+'[4]Format 1'!$D$35</f>
        <v>236606</v>
      </c>
      <c r="E35" s="21">
        <f>'[1]Format 1'!$E$35+'[2]Format 1'!$E$35+'[3]Format 1'!$E$35+'[4]Format 1'!$E$35</f>
        <v>235859</v>
      </c>
      <c r="F35" s="21">
        <f>'[1]Format 1'!$F$35+'[2]Format 1'!$F$35+'[3]Format 1'!$F$35+'[4]Format 1'!$F$35</f>
        <v>747</v>
      </c>
      <c r="G35" s="24">
        <f t="shared" si="0"/>
        <v>0.99684285267491102</v>
      </c>
      <c r="H35" s="24">
        <f t="shared" si="1"/>
        <v>3.1571473250889665E-3</v>
      </c>
      <c r="I35" s="21"/>
      <c r="J35" s="2">
        <f t="shared" si="2"/>
        <v>0</v>
      </c>
      <c r="K35" s="2">
        <f t="shared" si="3"/>
        <v>0</v>
      </c>
      <c r="L35" s="2"/>
    </row>
    <row r="36" spans="1:12" ht="114" customHeight="1" x14ac:dyDescent="0.25">
      <c r="A36" s="23" t="s">
        <v>54</v>
      </c>
      <c r="B36" s="23" t="s">
        <v>55</v>
      </c>
      <c r="C36" s="23" t="s">
        <v>56</v>
      </c>
      <c r="D36" s="21">
        <f>'[1]Format 1'!$D$36+'[2]Format 1'!$D$36+'[3]Format 1'!$D$36+'[4]Format 1'!$D$36</f>
        <v>12130</v>
      </c>
      <c r="E36" s="21">
        <f>'[1]Format 1'!$E$36+'[2]Format 1'!$E$36+'[3]Format 1'!$E$36+'[4]Format 1'!$E$36</f>
        <v>12086</v>
      </c>
      <c r="F36" s="21">
        <f>'[1]Format 1'!$F$36+'[2]Format 1'!$F$36+'[3]Format 1'!$F$36+'[4]Format 1'!$F$36</f>
        <v>44</v>
      </c>
      <c r="G36" s="24">
        <f t="shared" si="0"/>
        <v>0.99637262984336361</v>
      </c>
      <c r="H36" s="24">
        <f t="shared" si="1"/>
        <v>3.6273701566364386E-3</v>
      </c>
      <c r="I36" s="21"/>
      <c r="J36" s="2">
        <f t="shared" si="2"/>
        <v>0</v>
      </c>
      <c r="K36" s="2">
        <f t="shared" si="3"/>
        <v>0</v>
      </c>
      <c r="L36" s="2"/>
    </row>
    <row r="37" spans="1:12" ht="69" customHeight="1" x14ac:dyDescent="0.25">
      <c r="A37" s="23" t="s">
        <v>57</v>
      </c>
      <c r="B37" s="23" t="s">
        <v>58</v>
      </c>
      <c r="C37" s="23" t="s">
        <v>59</v>
      </c>
      <c r="D37" s="21">
        <f>'[1]Format 1'!$D$37+'[2]Format 1'!$D$37+'[3]Format 1'!$D$37+'[4]Format 1'!$D$37</f>
        <v>8560</v>
      </c>
      <c r="E37" s="21">
        <f>'[1]Format 1'!$E$37+'[2]Format 1'!$E$37+'[3]Format 1'!$E$37+'[4]Format 1'!$E$37</f>
        <v>8505</v>
      </c>
      <c r="F37" s="21">
        <f>+'[1]Format 1'!$F$37+'[2]Format 1'!$F$37+'[3]Format 1'!$F$37+'[4]Format 1'!$F$37</f>
        <v>55</v>
      </c>
      <c r="G37" s="24">
        <f t="shared" si="0"/>
        <v>0.99357476635514019</v>
      </c>
      <c r="H37" s="24">
        <f t="shared" si="1"/>
        <v>6.4252336448598129E-3</v>
      </c>
      <c r="I37" s="21"/>
      <c r="J37" s="2">
        <f t="shared" si="2"/>
        <v>0</v>
      </c>
      <c r="K37" s="2">
        <f t="shared" si="3"/>
        <v>0</v>
      </c>
      <c r="L37" s="2"/>
    </row>
    <row r="38" spans="1:12" ht="94.5" x14ac:dyDescent="0.25">
      <c r="A38" s="26" t="s">
        <v>103</v>
      </c>
      <c r="B38" s="23" t="s">
        <v>55</v>
      </c>
      <c r="C38" s="23" t="s">
        <v>60</v>
      </c>
      <c r="D38" s="21">
        <f>'[1]Format 1'!$D$38+'[2]Format 1'!$D$38+'[3]Format 1'!$D$38+'[4]Format 1'!$D$38</f>
        <v>13</v>
      </c>
      <c r="E38" s="21">
        <f>'[1]Format 1'!$E$38+'[2]Format 1'!$E$38+'[3]Format 1'!$E$38+'[4]Format 1'!$E$38</f>
        <v>13</v>
      </c>
      <c r="F38" s="21">
        <f>'[1]Format 1'!$F$38+'[2]Format 1'!$F$38+'[3]Format 1'!$F$38+'[4]Format 1'!$F$38</f>
        <v>0</v>
      </c>
      <c r="G38" s="24">
        <f t="shared" ref="G38" si="4">E38/D38</f>
        <v>1</v>
      </c>
      <c r="H38" s="24">
        <f t="shared" ref="H38" si="5">F38/D38</f>
        <v>0</v>
      </c>
      <c r="I38" s="21"/>
      <c r="J38" s="2">
        <f t="shared" si="2"/>
        <v>0</v>
      </c>
      <c r="K38" s="2">
        <f t="shared" si="3"/>
        <v>0</v>
      </c>
      <c r="L38" s="2"/>
    </row>
    <row r="39" spans="1:12" ht="125.25" customHeight="1" x14ac:dyDescent="0.25">
      <c r="A39" s="26" t="s">
        <v>61</v>
      </c>
      <c r="B39" s="23" t="s">
        <v>62</v>
      </c>
      <c r="C39" s="23" t="s">
        <v>59</v>
      </c>
      <c r="D39" s="21">
        <f>'[1]Format 1'!$D$39+'[2]Format 1'!$D$39+'[3]Format 1'!$D$39+'[4]Format 1'!$D$39</f>
        <v>51753</v>
      </c>
      <c r="E39" s="21">
        <f>'[1]Format 1'!$E$39+'[2]Format 1'!$E$39+'[3]Format 1'!$E$39+'[4]Format 1'!$E$39</f>
        <v>51753</v>
      </c>
      <c r="F39" s="21">
        <f>'[1]Format 1'!$F$39+'[2]Format 1'!$F$39+'[3]Format 1'!$F$39+'[4]Format 1'!$F$39</f>
        <v>0</v>
      </c>
      <c r="G39" s="24">
        <f t="shared" si="0"/>
        <v>1</v>
      </c>
      <c r="H39" s="24">
        <f t="shared" si="1"/>
        <v>0</v>
      </c>
      <c r="I39" s="21"/>
      <c r="J39" s="2">
        <f t="shared" si="2"/>
        <v>0</v>
      </c>
      <c r="K39" s="2">
        <f t="shared" si="3"/>
        <v>0</v>
      </c>
      <c r="L39" s="2"/>
    </row>
    <row r="40" spans="1:12" ht="105" customHeight="1" x14ac:dyDescent="0.25">
      <c r="A40" s="26" t="s">
        <v>63</v>
      </c>
      <c r="B40" s="23" t="s">
        <v>64</v>
      </c>
      <c r="C40" s="23" t="s">
        <v>59</v>
      </c>
      <c r="D40" s="21">
        <f>'[1]Format 1'!$D$40+'[2]Format 1'!$D$40+'[3]Format 1'!$D$40+'[4]Format 1'!$D$40</f>
        <v>7703</v>
      </c>
      <c r="E40" s="21">
        <f>'[1]Format 1'!$E$40+'[2]Format 1'!$E$40+'[3]Format 1'!$E$40+'[4]Format 1'!$E$40</f>
        <v>7703</v>
      </c>
      <c r="F40" s="21">
        <f>'[1]Format 1'!$F$40+'[2]Format 1'!$F$40+'[3]Format 1'!$F$40+'[4]Format 1'!$F$40</f>
        <v>0</v>
      </c>
      <c r="G40" s="24">
        <f t="shared" si="0"/>
        <v>1</v>
      </c>
      <c r="H40" s="24">
        <f t="shared" si="1"/>
        <v>0</v>
      </c>
      <c r="I40" s="21"/>
      <c r="J40" s="2">
        <f t="shared" si="2"/>
        <v>0</v>
      </c>
      <c r="K40" s="2">
        <f t="shared" si="3"/>
        <v>0</v>
      </c>
      <c r="L40" s="2"/>
    </row>
    <row r="41" spans="1:12" ht="54.75" customHeight="1" x14ac:dyDescent="0.25">
      <c r="A41" s="26" t="s">
        <v>65</v>
      </c>
      <c r="B41" s="23"/>
      <c r="C41" s="23"/>
      <c r="D41" s="21"/>
      <c r="E41" s="21"/>
      <c r="F41" s="21"/>
      <c r="G41" s="24"/>
      <c r="H41" s="24"/>
      <c r="I41" s="21"/>
      <c r="J41" s="2">
        <f t="shared" si="2"/>
        <v>0</v>
      </c>
      <c r="K41" s="2">
        <f t="shared" si="3"/>
        <v>0</v>
      </c>
      <c r="L41" s="2"/>
    </row>
    <row r="42" spans="1:12" ht="39.75" customHeight="1" x14ac:dyDescent="0.25">
      <c r="A42" s="23" t="s">
        <v>66</v>
      </c>
      <c r="B42" s="23" t="s">
        <v>67</v>
      </c>
      <c r="C42" s="23" t="s">
        <v>59</v>
      </c>
      <c r="D42" s="21">
        <f>'[1]Format 1'!$D$42+'[2]Format 1'!$D$42+'[3]Format 1'!$D$42+'[4]Format 1'!$D$42</f>
        <v>61062</v>
      </c>
      <c r="E42" s="21">
        <f>'[1]Format 1'!$E$42+'[2]Format 1'!$E$42+'[3]Format 1'!$E$42+'[4]Format 1'!$E$42</f>
        <v>61059</v>
      </c>
      <c r="F42" s="21">
        <f>'[1]Format 1'!$F$42+'[2]Format 1'!$F$42+'[3]Format 1'!$F$42+'[4]Format 1'!$F$42</f>
        <v>3</v>
      </c>
      <c r="G42" s="27">
        <f t="shared" si="0"/>
        <v>0.99995086960793944</v>
      </c>
      <c r="H42" s="27">
        <f t="shared" si="1"/>
        <v>4.913039206052864E-5</v>
      </c>
      <c r="I42" s="21"/>
      <c r="J42" s="2">
        <f t="shared" si="2"/>
        <v>0</v>
      </c>
      <c r="K42" s="2">
        <f t="shared" si="3"/>
        <v>0</v>
      </c>
      <c r="L42" s="2"/>
    </row>
    <row r="43" spans="1:12" ht="39.75" customHeight="1" x14ac:dyDescent="0.25">
      <c r="A43" s="23" t="s">
        <v>68</v>
      </c>
      <c r="B43" s="23" t="s">
        <v>47</v>
      </c>
      <c r="C43" s="23" t="s">
        <v>59</v>
      </c>
      <c r="D43" s="21">
        <f>'[1]Format 1'!$D$43+'[2]Format 1'!$D$43+'[3]Format 1'!$D$43+'[4]Format 1'!$D$43</f>
        <v>17827</v>
      </c>
      <c r="E43" s="21">
        <f>'[1]Format 1'!$E$43+'[2]Format 1'!$E$43+'[3]Format 1'!$E$43+'[4]Format 1'!$E$43</f>
        <v>17827</v>
      </c>
      <c r="F43" s="21">
        <f>'[1]Format 1'!$F$43+'[2]Format 1'!$F$43+'[3]Format 1'!$F$43+'[4]Format 1'!$F$43</f>
        <v>0</v>
      </c>
      <c r="G43" s="24">
        <f t="shared" si="0"/>
        <v>1</v>
      </c>
      <c r="H43" s="24">
        <f t="shared" si="1"/>
        <v>0</v>
      </c>
      <c r="I43" s="21"/>
      <c r="J43" s="2">
        <f t="shared" si="2"/>
        <v>0</v>
      </c>
      <c r="K43" s="2">
        <f t="shared" si="3"/>
        <v>0</v>
      </c>
      <c r="L43" s="2"/>
    </row>
    <row r="44" spans="1:12" ht="63.75" customHeight="1" x14ac:dyDescent="0.25">
      <c r="A44" s="26" t="s">
        <v>69</v>
      </c>
      <c r="B44" s="23"/>
      <c r="C44" s="23"/>
      <c r="D44" s="21"/>
      <c r="E44" s="21"/>
      <c r="F44" s="21"/>
      <c r="G44" s="24"/>
      <c r="H44" s="24"/>
      <c r="I44" s="21"/>
      <c r="J44" s="2">
        <f t="shared" si="2"/>
        <v>0</v>
      </c>
      <c r="K44" s="2">
        <f t="shared" si="3"/>
        <v>0</v>
      </c>
      <c r="L44" s="2"/>
    </row>
    <row r="45" spans="1:12" ht="31.5" x14ac:dyDescent="0.25">
      <c r="A45" s="23" t="s">
        <v>70</v>
      </c>
      <c r="B45" s="23" t="s">
        <v>71</v>
      </c>
      <c r="C45" s="23" t="s">
        <v>59</v>
      </c>
      <c r="D45" s="21">
        <f>'[1]Format 1'!$D$45+'[2]Format 1'!$D$45+'[3]Format 1'!$D$45+'[4]Format 1'!$D$45</f>
        <v>2639120</v>
      </c>
      <c r="E45" s="21">
        <f>'[1]Format 1'!$E$45+'[2]Format 1'!$E$45+'[3]Format 1'!$E$45+'[4]Format 1'!$E$45</f>
        <v>2639112</v>
      </c>
      <c r="F45" s="21">
        <f>'[1]Format 1'!$F$45+'[2]Format 1'!$F$45+'[3]Format 1'!$F$45+'[4]Format 1'!$F$45</f>
        <v>8</v>
      </c>
      <c r="G45" s="28">
        <f t="shared" si="0"/>
        <v>0.99999696868653187</v>
      </c>
      <c r="H45" s="28">
        <f t="shared" si="1"/>
        <v>3.0313134681257389E-6</v>
      </c>
      <c r="I45" s="21"/>
      <c r="J45" s="2">
        <f t="shared" si="2"/>
        <v>0</v>
      </c>
      <c r="K45" s="2">
        <f t="shared" si="3"/>
        <v>0</v>
      </c>
      <c r="L45" s="2"/>
    </row>
    <row r="46" spans="1:12" ht="47.25" x14ac:dyDescent="0.25">
      <c r="A46" s="23" t="s">
        <v>19</v>
      </c>
      <c r="B46" s="23" t="s">
        <v>72</v>
      </c>
      <c r="C46" s="23" t="s">
        <v>59</v>
      </c>
      <c r="D46" s="21">
        <f>'[1]Format 1'!$D$46+'[2]Format 1'!$D$46+'[3]Format 1'!$D$46+'[4]Format 1'!$D$46</f>
        <v>360258.5</v>
      </c>
      <c r="E46" s="21">
        <f>'[1]Format 1'!$E$46+'[2]Format 1'!$E$46+'[3]Format 1'!$E$46+'[4]Format 1'!$E$46</f>
        <v>360239.5</v>
      </c>
      <c r="F46" s="21">
        <f>'[1]Format 1'!$F$46+'[2]Format 1'!$F$46+'[3]Format 1'!$F$46+'[4]Format 1'!$F$46</f>
        <v>19</v>
      </c>
      <c r="G46" s="24">
        <f t="shared" si="0"/>
        <v>0.99994726009240587</v>
      </c>
      <c r="H46" s="24">
        <f t="shared" si="1"/>
        <v>5.2739907594130328E-5</v>
      </c>
      <c r="I46" s="21"/>
      <c r="J46" s="2">
        <f t="shared" si="2"/>
        <v>0</v>
      </c>
      <c r="K46" s="2">
        <f t="shared" si="3"/>
        <v>0</v>
      </c>
      <c r="L46" s="2"/>
    </row>
    <row r="47" spans="1:12" ht="67.5" customHeight="1" x14ac:dyDescent="0.25">
      <c r="A47" s="26" t="s">
        <v>73</v>
      </c>
      <c r="B47" s="23"/>
      <c r="C47" s="23"/>
      <c r="D47" s="21"/>
      <c r="E47" s="21"/>
      <c r="F47" s="21"/>
      <c r="G47" s="24"/>
      <c r="H47" s="24"/>
      <c r="I47" s="21"/>
      <c r="J47" s="2">
        <f t="shared" si="2"/>
        <v>0</v>
      </c>
      <c r="K47" s="2">
        <f t="shared" si="3"/>
        <v>0</v>
      </c>
      <c r="L47" s="2"/>
    </row>
    <row r="48" spans="1:12" ht="94.5" x14ac:dyDescent="0.25">
      <c r="A48" s="23" t="s">
        <v>74</v>
      </c>
      <c r="B48" s="23" t="s">
        <v>75</v>
      </c>
      <c r="C48" s="23" t="s">
        <v>59</v>
      </c>
      <c r="D48" s="21">
        <f>'[1]Format 1'!$D$48+'[2]Format 1'!$D$48+'[3]Format 1'!$D$48+'[4]Format 1'!$D$48</f>
        <v>1.5454545454545454</v>
      </c>
      <c r="E48" s="21">
        <f>'[1]Format 1'!$E$48+'[2]Format 1'!$E$48+'[3]Format 1'!$E$48+'[4]Format 1'!$E$48</f>
        <v>1.5454545454545454</v>
      </c>
      <c r="F48" s="21">
        <f>'[1]Format 1'!$F$48+'[2]Format 1'!$F$48+'[3]Format 1'!$F$48+'[4]Format 1'!$F$48</f>
        <v>0</v>
      </c>
      <c r="G48" s="24">
        <f t="shared" si="0"/>
        <v>1</v>
      </c>
      <c r="H48" s="24">
        <f t="shared" si="1"/>
        <v>0</v>
      </c>
      <c r="I48" s="21"/>
      <c r="J48" s="2">
        <f t="shared" si="2"/>
        <v>0</v>
      </c>
      <c r="K48" s="2">
        <f t="shared" si="3"/>
        <v>0</v>
      </c>
      <c r="L48" s="2"/>
    </row>
    <row r="49" spans="1:12" ht="47.25" x14ac:dyDescent="0.25">
      <c r="A49" s="23" t="s">
        <v>76</v>
      </c>
      <c r="B49" s="23" t="s">
        <v>77</v>
      </c>
      <c r="C49" s="23" t="s">
        <v>59</v>
      </c>
      <c r="D49" s="21">
        <f>'[1]Format 1'!$D$49+'[2]Format 1'!$D$49+'[3]Format 1'!$D$49+'[4]Format 1'!$D$49</f>
        <v>171</v>
      </c>
      <c r="E49" s="21">
        <f>'[1]Format 1'!$E$49+'[2]Format 1'!$E$49+'[3]Format 1'!$E$49+'[4]Format 1'!$E$49</f>
        <v>171</v>
      </c>
      <c r="F49" s="21">
        <f>'[1]Format 1'!$F$49+'[2]Format 1'!$F$49+'[3]Format 1'!$F$49+'[4]Format 1'!$F$49</f>
        <v>0</v>
      </c>
      <c r="G49" s="24">
        <f t="shared" si="0"/>
        <v>1</v>
      </c>
      <c r="H49" s="24">
        <f t="shared" si="1"/>
        <v>0</v>
      </c>
      <c r="I49" s="21"/>
      <c r="J49" s="2">
        <f t="shared" si="2"/>
        <v>0</v>
      </c>
      <c r="K49" s="2">
        <f t="shared" si="3"/>
        <v>0</v>
      </c>
      <c r="L49" s="2"/>
    </row>
    <row r="50" spans="1:12" ht="31.5" x14ac:dyDescent="0.25">
      <c r="A50" s="26" t="s">
        <v>78</v>
      </c>
      <c r="B50" s="23" t="s">
        <v>79</v>
      </c>
      <c r="C50" s="23" t="s">
        <v>80</v>
      </c>
      <c r="D50" s="21">
        <f>'[1]Format 1'!$D$50+'[2]Format 1'!$D$50+'[3]Format 1'!$D$50+'[4]Format 1'!$D$50</f>
        <v>408</v>
      </c>
      <c r="E50" s="21">
        <f>'[1]Format 1'!$E$50+'[2]Format 1'!$E$50+'[3]Format 1'!$E$50+'[4]Format 1'!$E$50</f>
        <v>408</v>
      </c>
      <c r="F50" s="21">
        <f>'[1]Format 1'!$F$50+'[2]Format 1'!$F$50+'[3]Format 1'!$F$50+'[4]Format 1'!$F$50</f>
        <v>0</v>
      </c>
      <c r="G50" s="24">
        <f t="shared" si="0"/>
        <v>1</v>
      </c>
      <c r="H50" s="24">
        <f t="shared" si="1"/>
        <v>0</v>
      </c>
      <c r="I50" s="21"/>
      <c r="J50" s="2">
        <f t="shared" si="2"/>
        <v>0</v>
      </c>
      <c r="K50" s="2">
        <f t="shared" si="3"/>
        <v>0</v>
      </c>
      <c r="L50" s="2"/>
    </row>
    <row r="51" spans="1:12" ht="31.5" x14ac:dyDescent="0.25">
      <c r="A51" s="26" t="s">
        <v>81</v>
      </c>
      <c r="B51" s="23" t="s">
        <v>82</v>
      </c>
      <c r="C51" s="23" t="s">
        <v>59</v>
      </c>
      <c r="D51" s="21">
        <f>'[1]Format 1'!$D$51+'[2]Format 1'!$D$51+'[3]Format 1'!$D$51+'[4]Format 1'!$D$51</f>
        <v>3321</v>
      </c>
      <c r="E51" s="21">
        <f>'[1]Format 1'!$E$51+'[2]Format 1'!$E$51+'[3]Format 1'!$E$51+'[4]Format 1'!$E$51</f>
        <v>3321</v>
      </c>
      <c r="F51" s="21">
        <f>'[1]Format 1'!$F$51+'[2]Format 1'!$F$51+'[3]Format 1'!$F$51+'[4]Format 1'!$F$51</f>
        <v>0</v>
      </c>
      <c r="G51" s="24">
        <f t="shared" si="0"/>
        <v>1</v>
      </c>
      <c r="H51" s="24">
        <f t="shared" si="1"/>
        <v>0</v>
      </c>
      <c r="I51" s="21"/>
      <c r="J51" s="2">
        <f t="shared" si="2"/>
        <v>0</v>
      </c>
      <c r="K51" s="2">
        <f t="shared" si="3"/>
        <v>0</v>
      </c>
      <c r="L51" s="2"/>
    </row>
    <row r="52" spans="1:12" x14ac:dyDescent="0.25">
      <c r="J52" s="2"/>
      <c r="K52" s="2"/>
    </row>
    <row r="53" spans="1:12" x14ac:dyDescent="0.25">
      <c r="J53" s="2"/>
    </row>
    <row r="55" spans="1:12" ht="15" x14ac:dyDescent="0.25">
      <c r="B55" s="5"/>
      <c r="D55" s="5"/>
      <c r="F55" s="6"/>
      <c r="G55" s="5"/>
    </row>
  </sheetData>
  <mergeCells count="13">
    <mergeCell ref="E9:F9"/>
    <mergeCell ref="G9:H9"/>
    <mergeCell ref="I19:I20"/>
    <mergeCell ref="A1:I1"/>
    <mergeCell ref="A3:I3"/>
    <mergeCell ref="A7:A10"/>
    <mergeCell ref="B7:C7"/>
    <mergeCell ref="D7:I7"/>
    <mergeCell ref="C8:C9"/>
    <mergeCell ref="D8:D9"/>
    <mergeCell ref="E8:H8"/>
    <mergeCell ref="I8:I10"/>
    <mergeCell ref="F5:I5"/>
  </mergeCells>
  <printOptions horizontalCentered="1"/>
  <pageMargins left="0" right="0" top="0.25" bottom="0" header="0" footer="0"/>
  <pageSetup paperSize="9" scale="75" orientation="landscape" r:id="rId1"/>
  <headerFooter alignWithMargins="0"/>
  <rowBreaks count="4" manualBreakCount="4">
    <brk id="23" max="8" man="1"/>
    <brk id="33" max="8" man="1"/>
    <brk id="39" max="8" man="1"/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21"/>
  <sheetViews>
    <sheetView tabSelected="1" zoomScaleNormal="100" workbookViewId="0">
      <pane xSplit="2" ySplit="4" topLeftCell="C5" activePane="bottomRight" state="frozen"/>
      <selection activeCell="F58" sqref="F58"/>
      <selection pane="topRight" activeCell="F58" sqref="F58"/>
      <selection pane="bottomLeft" activeCell="F58" sqref="F58"/>
      <selection pane="bottomRight" activeCell="N7" sqref="N7"/>
    </sheetView>
  </sheetViews>
  <sheetFormatPr defaultRowHeight="15" x14ac:dyDescent="0.25"/>
  <cols>
    <col min="1" max="1" width="9.140625" style="11" customWidth="1"/>
    <col min="2" max="2" width="34.5703125" style="11" customWidth="1"/>
    <col min="3" max="3" width="15.7109375" style="11" customWidth="1"/>
    <col min="4" max="4" width="23.42578125" style="11" customWidth="1"/>
    <col min="5" max="5" width="12.28515625" style="11" hidden="1" customWidth="1"/>
    <col min="6" max="6" width="11" style="11" hidden="1" customWidth="1"/>
    <col min="7" max="7" width="22.42578125" style="11" customWidth="1"/>
    <col min="8" max="9" width="15.7109375" style="11" customWidth="1"/>
    <col min="10" max="16384" width="9.140625" style="11"/>
  </cols>
  <sheetData>
    <row r="1" spans="1:9" s="7" customFormat="1" ht="20.25" x14ac:dyDescent="0.25">
      <c r="A1" s="37" t="s">
        <v>83</v>
      </c>
      <c r="B1" s="37"/>
      <c r="C1" s="37"/>
      <c r="D1" s="37"/>
      <c r="E1" s="37"/>
      <c r="F1" s="37"/>
      <c r="G1" s="37"/>
      <c r="H1" s="37"/>
      <c r="I1" s="37"/>
    </row>
    <row r="2" spans="1:9" s="8" customFormat="1" ht="34.5" customHeight="1" x14ac:dyDescent="0.25">
      <c r="A2" s="38" t="s">
        <v>105</v>
      </c>
      <c r="B2" s="38"/>
      <c r="C2" s="38"/>
      <c r="D2" s="38"/>
      <c r="E2" s="38"/>
      <c r="F2" s="38"/>
      <c r="G2" s="38"/>
      <c r="H2" s="38"/>
      <c r="I2" s="38"/>
    </row>
    <row r="3" spans="1:9" s="9" customFormat="1" ht="71.25" customHeight="1" x14ac:dyDescent="0.25">
      <c r="A3" s="39" t="s">
        <v>84</v>
      </c>
      <c r="B3" s="39" t="s">
        <v>85</v>
      </c>
      <c r="C3" s="39" t="s">
        <v>86</v>
      </c>
      <c r="D3" s="39" t="s">
        <v>87</v>
      </c>
      <c r="E3" s="39" t="s">
        <v>88</v>
      </c>
      <c r="F3" s="39" t="s">
        <v>88</v>
      </c>
      <c r="G3" s="39" t="s">
        <v>88</v>
      </c>
      <c r="H3" s="39" t="s">
        <v>89</v>
      </c>
      <c r="I3" s="39" t="s">
        <v>90</v>
      </c>
    </row>
    <row r="4" spans="1:9" s="9" customFormat="1" ht="15.75" x14ac:dyDescent="0.25">
      <c r="A4" s="39">
        <v>1</v>
      </c>
      <c r="B4" s="39">
        <v>2</v>
      </c>
      <c r="C4" s="40">
        <v>3</v>
      </c>
      <c r="D4" s="40">
        <v>4</v>
      </c>
      <c r="E4" s="40">
        <v>5</v>
      </c>
      <c r="F4" s="40"/>
      <c r="G4" s="40">
        <v>5</v>
      </c>
      <c r="H4" s="40" t="s">
        <v>91</v>
      </c>
      <c r="I4" s="40">
        <v>7</v>
      </c>
    </row>
    <row r="5" spans="1:9" s="9" customFormat="1" ht="36" customHeight="1" x14ac:dyDescent="0.25">
      <c r="A5" s="41">
        <v>1</v>
      </c>
      <c r="B5" s="42" t="s">
        <v>92</v>
      </c>
      <c r="C5" s="43">
        <v>0</v>
      </c>
      <c r="D5" s="43">
        <f>'Format 1'!D35+'Format 1'!D36+'Format 1'!D37</f>
        <v>257296</v>
      </c>
      <c r="E5" s="43" t="e">
        <f>#REF!+#REF!+#REF!+#REF!</f>
        <v>#REF!</v>
      </c>
      <c r="F5" s="43" t="e">
        <f>#REF!+#REF!+#REF!+#REF!</f>
        <v>#REF!</v>
      </c>
      <c r="G5" s="43">
        <f>'Format 1'!E35+'Format 1'!F35+'Format 1'!E36+'Format 1'!F36+'Format 1'!E37+'Format 1'!F37</f>
        <v>257296</v>
      </c>
      <c r="H5" s="43">
        <f>+C5+D5-G5</f>
        <v>0</v>
      </c>
      <c r="I5" s="44">
        <f>G5/D5+C5</f>
        <v>1</v>
      </c>
    </row>
    <row r="6" spans="1:9" s="9" customFormat="1" ht="59.1" customHeight="1" x14ac:dyDescent="0.25">
      <c r="A6" s="41">
        <v>2</v>
      </c>
      <c r="B6" s="42" t="s">
        <v>93</v>
      </c>
      <c r="C6" s="43">
        <v>0</v>
      </c>
      <c r="D6" s="43">
        <f>'Format 1'!D39</f>
        <v>51753</v>
      </c>
      <c r="E6" s="43"/>
      <c r="F6" s="43"/>
      <c r="G6" s="43">
        <f>'Format 1'!E39+'Format 1'!F39</f>
        <v>51753</v>
      </c>
      <c r="H6" s="43">
        <f t="shared" ref="H6:H14" si="0">+C6+D6-G6</f>
        <v>0</v>
      </c>
      <c r="I6" s="44">
        <f t="shared" ref="I6:I15" si="1">G6/D6+C6</f>
        <v>1</v>
      </c>
    </row>
    <row r="7" spans="1:9" s="9" customFormat="1" ht="59.1" customHeight="1" x14ac:dyDescent="0.25">
      <c r="A7" s="41">
        <v>3</v>
      </c>
      <c r="B7" s="42" t="s">
        <v>94</v>
      </c>
      <c r="C7" s="43">
        <v>0</v>
      </c>
      <c r="D7" s="43">
        <f>'Format 1'!D40</f>
        <v>7703</v>
      </c>
      <c r="E7" s="43"/>
      <c r="F7" s="43"/>
      <c r="G7" s="43">
        <f>'Format 1'!E40+'Format 1'!F40</f>
        <v>7703</v>
      </c>
      <c r="H7" s="43">
        <f t="shared" si="0"/>
        <v>0</v>
      </c>
      <c r="I7" s="44">
        <f t="shared" si="1"/>
        <v>1</v>
      </c>
    </row>
    <row r="8" spans="1:9" s="9" customFormat="1" ht="36" customHeight="1" x14ac:dyDescent="0.25">
      <c r="A8" s="41">
        <v>4</v>
      </c>
      <c r="B8" s="42" t="s">
        <v>95</v>
      </c>
      <c r="C8" s="43">
        <v>0</v>
      </c>
      <c r="D8" s="43">
        <f>'Format 1'!D13+'Format 1'!D14</f>
        <v>646696</v>
      </c>
      <c r="E8" s="43"/>
      <c r="F8" s="43"/>
      <c r="G8" s="43">
        <f>'Format 1'!E13+'Format 1'!F13+'Format 1'!E14+'Format 1'!F14</f>
        <v>646696</v>
      </c>
      <c r="H8" s="43">
        <f t="shared" si="0"/>
        <v>0</v>
      </c>
      <c r="I8" s="44">
        <f t="shared" si="1"/>
        <v>1</v>
      </c>
    </row>
    <row r="9" spans="1:9" s="9" customFormat="1" ht="36" customHeight="1" x14ac:dyDescent="0.25">
      <c r="A9" s="41">
        <v>5</v>
      </c>
      <c r="B9" s="42" t="s">
        <v>96</v>
      </c>
      <c r="C9" s="43">
        <v>0</v>
      </c>
      <c r="D9" s="43">
        <f>'Format 1'!D45+'Format 1'!D46</f>
        <v>2999378.5</v>
      </c>
      <c r="E9" s="43"/>
      <c r="F9" s="43"/>
      <c r="G9" s="43">
        <f>'Format 1'!E45+'Format 1'!F45+'Format 1'!E46+'Format 1'!F46</f>
        <v>2999378.5</v>
      </c>
      <c r="H9" s="43">
        <f t="shared" si="0"/>
        <v>0</v>
      </c>
      <c r="I9" s="44">
        <f t="shared" si="1"/>
        <v>1</v>
      </c>
    </row>
    <row r="10" spans="1:9" s="9" customFormat="1" ht="36" customHeight="1" x14ac:dyDescent="0.25">
      <c r="A10" s="41">
        <v>6</v>
      </c>
      <c r="B10" s="42" t="s">
        <v>97</v>
      </c>
      <c r="C10" s="43">
        <v>0</v>
      </c>
      <c r="D10" s="43">
        <f>'Format 1'!D50</f>
        <v>408</v>
      </c>
      <c r="E10" s="43"/>
      <c r="F10" s="43"/>
      <c r="G10" s="43">
        <f>'Format 1'!E50+'Format 1'!F50</f>
        <v>408</v>
      </c>
      <c r="H10" s="43">
        <f t="shared" si="0"/>
        <v>0</v>
      </c>
      <c r="I10" s="44">
        <f t="shared" si="1"/>
        <v>1</v>
      </c>
    </row>
    <row r="11" spans="1:9" s="9" customFormat="1" ht="36" customHeight="1" x14ac:dyDescent="0.25">
      <c r="A11" s="45">
        <v>7</v>
      </c>
      <c r="B11" s="42" t="s">
        <v>98</v>
      </c>
      <c r="C11" s="43">
        <v>0</v>
      </c>
      <c r="D11" s="43">
        <f>'Format 1'!D51</f>
        <v>3321</v>
      </c>
      <c r="E11" s="43"/>
      <c r="F11" s="43"/>
      <c r="G11" s="43">
        <f>'Format 1'!E51+'Format 1'!F51</f>
        <v>3321</v>
      </c>
      <c r="H11" s="43">
        <f t="shared" si="0"/>
        <v>0</v>
      </c>
      <c r="I11" s="44">
        <f t="shared" si="1"/>
        <v>1</v>
      </c>
    </row>
    <row r="12" spans="1:9" s="9" customFormat="1" ht="36" customHeight="1" x14ac:dyDescent="0.25">
      <c r="A12" s="41">
        <v>8</v>
      </c>
      <c r="B12" s="42" t="s">
        <v>99</v>
      </c>
      <c r="C12" s="43">
        <v>0</v>
      </c>
      <c r="D12" s="43">
        <f>'Format 1'!D30+'Format 1'!D31+'Format 1'!D32+'Format 1'!D33</f>
        <v>39095</v>
      </c>
      <c r="E12" s="43"/>
      <c r="F12" s="43"/>
      <c r="G12" s="43">
        <f>'Format 1'!E30+'Format 1'!F30+'Format 1'!E31+'Format 1'!F31+'Format 1'!E32+'Format 1'!F32+'Format 1'!E33+'Format 1'!F33</f>
        <v>39095</v>
      </c>
      <c r="H12" s="43">
        <f t="shared" si="0"/>
        <v>0</v>
      </c>
      <c r="I12" s="44">
        <f t="shared" si="1"/>
        <v>1</v>
      </c>
    </row>
    <row r="13" spans="1:9" s="9" customFormat="1" ht="36" customHeight="1" x14ac:dyDescent="0.25">
      <c r="A13" s="41">
        <v>9</v>
      </c>
      <c r="B13" s="42" t="s">
        <v>100</v>
      </c>
      <c r="C13" s="43">
        <v>0</v>
      </c>
      <c r="D13" s="43">
        <f>'Format 1'!D16+'Format 1'!D17</f>
        <v>15377.4</v>
      </c>
      <c r="E13" s="43"/>
      <c r="F13" s="43"/>
      <c r="G13" s="43">
        <f>'Format 1'!E16+'Format 1'!F16+'Format 1'!E17+'Format 1'!F17</f>
        <v>15377.4</v>
      </c>
      <c r="H13" s="43">
        <f t="shared" si="0"/>
        <v>0</v>
      </c>
      <c r="I13" s="44">
        <f t="shared" si="1"/>
        <v>1</v>
      </c>
    </row>
    <row r="14" spans="1:9" s="9" customFormat="1" ht="36" customHeight="1" x14ac:dyDescent="0.25">
      <c r="A14" s="41">
        <v>10</v>
      </c>
      <c r="B14" s="42" t="s">
        <v>101</v>
      </c>
      <c r="C14" s="43">
        <v>0</v>
      </c>
      <c r="D14" s="43">
        <f>'Format 1'!D19+'Format 1'!D20</f>
        <v>28152.400000000001</v>
      </c>
      <c r="E14" s="43"/>
      <c r="F14" s="43"/>
      <c r="G14" s="43">
        <f>'Format 1'!E19+'Format 1'!F19+'Format 1'!E20+'Format 1'!F20</f>
        <v>28152.400000000001</v>
      </c>
      <c r="H14" s="43">
        <f t="shared" si="0"/>
        <v>0</v>
      </c>
      <c r="I14" s="44">
        <f t="shared" si="1"/>
        <v>1</v>
      </c>
    </row>
    <row r="15" spans="1:9" s="9" customFormat="1" ht="36" customHeight="1" x14ac:dyDescent="0.25">
      <c r="A15" s="41"/>
      <c r="B15" s="46" t="s">
        <v>102</v>
      </c>
      <c r="C15" s="43">
        <f>SUM(C5:C14)</f>
        <v>0</v>
      </c>
      <c r="D15" s="43">
        <f>SUM(D5:D14)</f>
        <v>4049180.3</v>
      </c>
      <c r="E15" s="43" t="e">
        <f t="shared" ref="E15:H15" si="2">SUM(E5:E14)</f>
        <v>#REF!</v>
      </c>
      <c r="F15" s="43" t="e">
        <f t="shared" si="2"/>
        <v>#REF!</v>
      </c>
      <c r="G15" s="43">
        <f t="shared" si="2"/>
        <v>4049180.3</v>
      </c>
      <c r="H15" s="43">
        <f t="shared" si="2"/>
        <v>0</v>
      </c>
      <c r="I15" s="44">
        <f t="shared" si="1"/>
        <v>1</v>
      </c>
    </row>
    <row r="21" spans="4:4" x14ac:dyDescent="0.25">
      <c r="D21" s="10"/>
    </row>
  </sheetData>
  <mergeCells count="2">
    <mergeCell ref="A1:I1"/>
    <mergeCell ref="A2:I2"/>
  </mergeCells>
  <printOptions horizontalCentered="1"/>
  <pageMargins left="0.25" right="0.25" top="0.41" bottom="0.25" header="0.37" footer="0.3"/>
  <pageSetup paperSize="9" scale="95" orientation="landscape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Format 1</vt:lpstr>
      <vt:lpstr>Format 2</vt:lpstr>
      <vt:lpstr>'Format 1'!Print_Area</vt:lpstr>
      <vt:lpstr>'Format 2'!Print_Area</vt:lpstr>
      <vt:lpstr>'Format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2021-04-08T10:30:52Z</cp:lastPrinted>
  <dcterms:created xsi:type="dcterms:W3CDTF">2018-04-23T06:29:09Z</dcterms:created>
  <dcterms:modified xsi:type="dcterms:W3CDTF">2021-04-08T10:34:06Z</dcterms:modified>
</cp:coreProperties>
</file>