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1" activeTab="6"/>
  </bookViews>
  <sheets>
    <sheet name="march 2020" sheetId="40" state="hidden" r:id="rId1"/>
    <sheet name="APRIL 2020" sheetId="41" r:id="rId2"/>
    <sheet name="MAY 2020" sheetId="42" r:id="rId3"/>
    <sheet name="JUNE 2020" sheetId="45" r:id="rId4"/>
    <sheet name="July 2020" sheetId="46" r:id="rId5"/>
    <sheet name="Sheet1" sheetId="43" state="hidden" r:id="rId6"/>
    <sheet name="aug 2020" sheetId="47" r:id="rId7"/>
    <sheet name="braz" sheetId="23" state="hidden" r:id="rId8"/>
    <sheet name="brc" sheetId="24" state="hidden" r:id="rId9"/>
    <sheet name="kolar" sheetId="25" state="hidden" r:id="rId10"/>
    <sheet name="ramanagr" sheetId="26" state="hidden" r:id="rId11"/>
    <sheet name="CIRCLE" sheetId="18" state="hidden" r:id="rId12"/>
    <sheet name="DIFF" sheetId="19" state="hidden" r:id="rId13"/>
    <sheet name="ht" sheetId="14" state="hidden" r:id="rId14"/>
  </sheets>
  <externalReferences>
    <externalReference r:id="rId15"/>
    <externalReference r:id="rId16"/>
    <externalReference r:id="rId17"/>
  </externalReferences>
  <definedNames>
    <definedName name="_xlnm.Print_Area" localSheetId="1">'APRIL 2020'!$A$1:$U$63</definedName>
    <definedName name="_xlnm.Print_Area" localSheetId="6">'aug 2020'!$A$1:$U$62</definedName>
    <definedName name="_xlnm.Print_Area" localSheetId="7">braz!$A$1:$U$20</definedName>
    <definedName name="_xlnm.Print_Area" localSheetId="8">brc!$A$1:$U$9</definedName>
    <definedName name="_xlnm.Print_Area" localSheetId="11">CIRCLE!$A$1:$V$64</definedName>
    <definedName name="_xlnm.Print_Area" localSheetId="4">'July 2020'!$A$1:$U$62</definedName>
    <definedName name="_xlnm.Print_Area" localSheetId="3">'JUNE 2020'!$A$1:$U$62</definedName>
    <definedName name="_xlnm.Print_Area" localSheetId="9">kolar!$A$1:$U$11</definedName>
    <definedName name="_xlnm.Print_Area" localSheetId="0">'march 2020'!$A$1:$U$56</definedName>
    <definedName name="_xlnm.Print_Area" localSheetId="2">'MAY 2020'!$A$1:$U$62</definedName>
    <definedName name="_xlnm.Print_Area" localSheetId="10">ramanagr!$A$1:$U$11</definedName>
  </definedNames>
  <calcPr calcId="144525"/>
</workbook>
</file>

<file path=xl/calcChain.xml><?xml version="1.0" encoding="utf-8"?>
<calcChain xmlns="http://schemas.openxmlformats.org/spreadsheetml/2006/main">
  <c r="O20" i="43" l="1"/>
  <c r="N20" i="43"/>
  <c r="K20" i="43"/>
  <c r="J20" i="43"/>
  <c r="G20" i="43"/>
  <c r="F20" i="43"/>
  <c r="F50" i="47" l="1"/>
  <c r="J50" i="47"/>
  <c r="L50" i="47"/>
  <c r="P50" i="47"/>
  <c r="R50" i="47"/>
  <c r="D49" i="47"/>
  <c r="F49" i="47"/>
  <c r="J49" i="47"/>
  <c r="L49" i="47"/>
  <c r="P49" i="47"/>
  <c r="R49" i="47"/>
  <c r="D44" i="47"/>
  <c r="F44" i="47"/>
  <c r="J44" i="47"/>
  <c r="L44" i="47"/>
  <c r="P44" i="47"/>
  <c r="R44" i="47"/>
  <c r="F39" i="47"/>
  <c r="L39" i="47"/>
  <c r="P39" i="47"/>
  <c r="R39" i="47"/>
  <c r="D38" i="47"/>
  <c r="F38" i="47"/>
  <c r="J38" i="47"/>
  <c r="L38" i="47"/>
  <c r="P38" i="47"/>
  <c r="R38" i="47"/>
  <c r="D33" i="47"/>
  <c r="F33" i="47"/>
  <c r="J33" i="47"/>
  <c r="L33" i="47"/>
  <c r="P33" i="47"/>
  <c r="R33" i="47"/>
  <c r="D28" i="47"/>
  <c r="F28" i="47"/>
  <c r="J28" i="47"/>
  <c r="L28" i="47"/>
  <c r="P28" i="47"/>
  <c r="R28" i="47"/>
  <c r="L25" i="47"/>
  <c r="L51" i="47" s="1"/>
  <c r="P25" i="47"/>
  <c r="P51" i="47" s="1"/>
  <c r="R25" i="47"/>
  <c r="D24" i="47"/>
  <c r="F24" i="47"/>
  <c r="J24" i="47"/>
  <c r="L24" i="47"/>
  <c r="P24" i="47"/>
  <c r="R24" i="47"/>
  <c r="D19" i="47"/>
  <c r="F19" i="47"/>
  <c r="J19" i="47"/>
  <c r="L19" i="47"/>
  <c r="P19" i="47"/>
  <c r="R19" i="47"/>
  <c r="D15" i="47"/>
  <c r="F15" i="47"/>
  <c r="J15" i="47"/>
  <c r="L15" i="47"/>
  <c r="P15" i="47"/>
  <c r="R15" i="47"/>
  <c r="D11" i="47"/>
  <c r="F11" i="47"/>
  <c r="J11" i="47"/>
  <c r="L11" i="47"/>
  <c r="P11" i="47"/>
  <c r="R11" i="47"/>
  <c r="J39" i="47" l="1"/>
  <c r="D50" i="47"/>
  <c r="D39" i="47"/>
  <c r="F25" i="47"/>
  <c r="F51" i="47" s="1"/>
  <c r="D25" i="47"/>
  <c r="J25" i="47"/>
  <c r="J51" i="47" s="1"/>
  <c r="R51" i="47"/>
  <c r="H66" i="47"/>
  <c r="V33" i="47"/>
  <c r="D51" i="47" l="1"/>
  <c r="J19" i="43"/>
  <c r="K18" i="43"/>
  <c r="J18" i="43"/>
  <c r="G18" i="43"/>
  <c r="F18" i="43"/>
  <c r="O19" i="43"/>
  <c r="N19" i="43"/>
  <c r="G19" i="43"/>
  <c r="F19" i="43"/>
  <c r="D49" i="46" l="1"/>
  <c r="F49" i="46"/>
  <c r="F50" i="46" s="1"/>
  <c r="F51" i="46" s="1"/>
  <c r="J49" i="46"/>
  <c r="J50" i="46" s="1"/>
  <c r="L49" i="46"/>
  <c r="P49" i="46"/>
  <c r="R49" i="46"/>
  <c r="R50" i="46" s="1"/>
  <c r="R51" i="46" s="1"/>
  <c r="D50" i="46"/>
  <c r="L50" i="46"/>
  <c r="L51" i="46" s="1"/>
  <c r="P50" i="46"/>
  <c r="P51" i="46" s="1"/>
  <c r="D44" i="46"/>
  <c r="F44" i="46"/>
  <c r="J44" i="46"/>
  <c r="L44" i="46"/>
  <c r="P44" i="46"/>
  <c r="R44" i="46"/>
  <c r="D38" i="46"/>
  <c r="F38" i="46"/>
  <c r="F39" i="46" s="1"/>
  <c r="J38" i="46"/>
  <c r="L38" i="46"/>
  <c r="P38" i="46"/>
  <c r="R38" i="46"/>
  <c r="R39" i="46" s="1"/>
  <c r="L39" i="46"/>
  <c r="P39" i="46"/>
  <c r="D33" i="46"/>
  <c r="F33" i="46"/>
  <c r="J33" i="46"/>
  <c r="L33" i="46"/>
  <c r="P33" i="46"/>
  <c r="R33" i="46"/>
  <c r="D28" i="46"/>
  <c r="D39" i="46" s="1"/>
  <c r="F28" i="46"/>
  <c r="J28" i="46"/>
  <c r="L28" i="46"/>
  <c r="P28" i="46"/>
  <c r="R28" i="46"/>
  <c r="D24" i="46"/>
  <c r="F24" i="46"/>
  <c r="J24" i="46"/>
  <c r="L24" i="46"/>
  <c r="P24" i="46"/>
  <c r="R24" i="46"/>
  <c r="D25" i="46"/>
  <c r="F25" i="46"/>
  <c r="J25" i="46"/>
  <c r="L25" i="46"/>
  <c r="P25" i="46"/>
  <c r="R25" i="46"/>
  <c r="D19" i="46"/>
  <c r="F19" i="46"/>
  <c r="J19" i="46"/>
  <c r="L19" i="46"/>
  <c r="P19" i="46"/>
  <c r="R19" i="46"/>
  <c r="D15" i="46"/>
  <c r="F15" i="46"/>
  <c r="J15" i="46"/>
  <c r="L15" i="46"/>
  <c r="P15" i="46"/>
  <c r="R15" i="46"/>
  <c r="D11" i="46"/>
  <c r="F11" i="46"/>
  <c r="J11" i="46"/>
  <c r="L11" i="46"/>
  <c r="P11" i="46"/>
  <c r="R11" i="46"/>
  <c r="J54" i="47" l="1"/>
  <c r="J39" i="46"/>
  <c r="J51" i="46" s="1"/>
  <c r="D51" i="46"/>
  <c r="H66" i="46"/>
  <c r="V33" i="46"/>
  <c r="M58" i="47" l="1"/>
  <c r="M56" i="47"/>
  <c r="M62" i="47"/>
  <c r="M61" i="47"/>
  <c r="N18" i="43"/>
  <c r="F50" i="45" l="1"/>
  <c r="J50" i="45"/>
  <c r="L50" i="45"/>
  <c r="P50" i="45"/>
  <c r="R50" i="45"/>
  <c r="D49" i="45"/>
  <c r="F49" i="45"/>
  <c r="J49" i="45"/>
  <c r="L49" i="45"/>
  <c r="P49" i="45"/>
  <c r="R49" i="45"/>
  <c r="D44" i="45"/>
  <c r="F44" i="45"/>
  <c r="J44" i="45"/>
  <c r="L44" i="45"/>
  <c r="P44" i="45"/>
  <c r="R44" i="45"/>
  <c r="F39" i="45"/>
  <c r="L39" i="45"/>
  <c r="R39" i="45"/>
  <c r="D38" i="45"/>
  <c r="F38" i="45"/>
  <c r="J38" i="45"/>
  <c r="L38" i="45"/>
  <c r="P38" i="45"/>
  <c r="R38" i="45"/>
  <c r="D33" i="45"/>
  <c r="D39" i="45" s="1"/>
  <c r="F33" i="45"/>
  <c r="J33" i="45"/>
  <c r="J39" i="45" s="1"/>
  <c r="L33" i="45"/>
  <c r="P33" i="45"/>
  <c r="R33" i="45"/>
  <c r="D28" i="45"/>
  <c r="F28" i="45"/>
  <c r="J28" i="45"/>
  <c r="L28" i="45"/>
  <c r="P28" i="45"/>
  <c r="P39" i="45" s="1"/>
  <c r="R28" i="45"/>
  <c r="P25" i="45"/>
  <c r="R25" i="45"/>
  <c r="D24" i="45"/>
  <c r="F24" i="45"/>
  <c r="J24" i="45"/>
  <c r="L24" i="45"/>
  <c r="P24" i="45"/>
  <c r="R24" i="45"/>
  <c r="D19" i="45"/>
  <c r="F19" i="45"/>
  <c r="J19" i="45"/>
  <c r="L19" i="45"/>
  <c r="P19" i="45"/>
  <c r="R19" i="45"/>
  <c r="D15" i="45"/>
  <c r="F15" i="45"/>
  <c r="F25" i="45" s="1"/>
  <c r="J15" i="45"/>
  <c r="L15" i="45"/>
  <c r="P15" i="45"/>
  <c r="R15" i="45"/>
  <c r="D11" i="45"/>
  <c r="F11" i="45"/>
  <c r="J11" i="45"/>
  <c r="L11" i="45"/>
  <c r="P11" i="45"/>
  <c r="R11" i="45"/>
  <c r="H66" i="45"/>
  <c r="V33" i="45"/>
  <c r="J54" i="46" l="1"/>
  <c r="L25" i="45"/>
  <c r="D50" i="45"/>
  <c r="J25" i="45"/>
  <c r="D25" i="45"/>
  <c r="P51" i="45"/>
  <c r="R51" i="45"/>
  <c r="F51" i="45"/>
  <c r="M58" i="46" l="1"/>
  <c r="M62" i="46"/>
  <c r="M56" i="46"/>
  <c r="M61" i="46"/>
  <c r="L51" i="45"/>
  <c r="D51" i="45"/>
  <c r="J51" i="45"/>
  <c r="J54" i="45" l="1"/>
  <c r="M58" i="45" l="1"/>
  <c r="M61" i="45"/>
  <c r="M62" i="45"/>
  <c r="M56" i="45"/>
  <c r="D49" i="42" l="1"/>
  <c r="F49" i="42"/>
  <c r="J49" i="42"/>
  <c r="L49" i="42"/>
  <c r="P49" i="42"/>
  <c r="R49" i="42"/>
  <c r="D44" i="42"/>
  <c r="F44" i="42"/>
  <c r="J44" i="42"/>
  <c r="L44" i="42"/>
  <c r="P44" i="42"/>
  <c r="R44" i="42"/>
  <c r="D38" i="42"/>
  <c r="F38" i="42"/>
  <c r="J38" i="42"/>
  <c r="L38" i="42"/>
  <c r="P38" i="42"/>
  <c r="R38" i="42"/>
  <c r="D33" i="42"/>
  <c r="D39" i="42" s="1"/>
  <c r="F33" i="42"/>
  <c r="J33" i="42"/>
  <c r="L33" i="42"/>
  <c r="P33" i="42"/>
  <c r="P39" i="42" s="1"/>
  <c r="R33" i="42"/>
  <c r="D28" i="42"/>
  <c r="F28" i="42"/>
  <c r="J28" i="42"/>
  <c r="L28" i="42"/>
  <c r="P28" i="42"/>
  <c r="R28" i="42"/>
  <c r="D24" i="42"/>
  <c r="F24" i="42"/>
  <c r="J24" i="42"/>
  <c r="L24" i="42"/>
  <c r="P24" i="42"/>
  <c r="R24" i="42"/>
  <c r="D19" i="42"/>
  <c r="F19" i="42"/>
  <c r="J19" i="42"/>
  <c r="L19" i="42"/>
  <c r="P19" i="42"/>
  <c r="R19" i="42"/>
  <c r="D15" i="42"/>
  <c r="F15" i="42"/>
  <c r="J15" i="42"/>
  <c r="L15" i="42"/>
  <c r="P15" i="42"/>
  <c r="R15" i="42"/>
  <c r="D11" i="42"/>
  <c r="F11" i="42"/>
  <c r="J11" i="42"/>
  <c r="L11" i="42"/>
  <c r="P11" i="42"/>
  <c r="R11" i="42"/>
  <c r="L39" i="42" l="1"/>
  <c r="P25" i="42"/>
  <c r="D25" i="42"/>
  <c r="L25" i="42"/>
  <c r="R25" i="42"/>
  <c r="F25" i="42"/>
  <c r="R50" i="42"/>
  <c r="F50" i="42"/>
  <c r="L50" i="42"/>
  <c r="J39" i="42"/>
  <c r="R39" i="42"/>
  <c r="F39" i="42"/>
  <c r="J25" i="42"/>
  <c r="J50" i="42"/>
  <c r="J51" i="42" s="1"/>
  <c r="J17" i="43" s="1"/>
  <c r="P50" i="42"/>
  <c r="P51" i="42" s="1"/>
  <c r="D50" i="42"/>
  <c r="D51" i="42" s="1"/>
  <c r="F17" i="43" s="1"/>
  <c r="R51" i="42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F51" i="42" l="1"/>
  <c r="G17" i="43" s="1"/>
  <c r="L51" i="42"/>
  <c r="K17" i="43" s="1"/>
  <c r="K28" i="43" s="1"/>
  <c r="G28" i="43"/>
  <c r="O28" i="43"/>
  <c r="G32" i="43" l="1"/>
  <c r="D49" i="41" l="1"/>
  <c r="F49" i="41"/>
  <c r="I49" i="41"/>
  <c r="J49" i="41"/>
  <c r="J50" i="41" s="1"/>
  <c r="L49" i="41"/>
  <c r="O49" i="41"/>
  <c r="P49" i="41"/>
  <c r="P50" i="41" s="1"/>
  <c r="R49" i="41"/>
  <c r="C49" i="41"/>
  <c r="D44" i="41"/>
  <c r="F44" i="41"/>
  <c r="I44" i="41"/>
  <c r="J44" i="41"/>
  <c r="L44" i="41"/>
  <c r="O44" i="41"/>
  <c r="P44" i="41"/>
  <c r="R44" i="41"/>
  <c r="R50" i="41" s="1"/>
  <c r="C44" i="41"/>
  <c r="D38" i="41"/>
  <c r="F38" i="41"/>
  <c r="I38" i="41"/>
  <c r="J38" i="41"/>
  <c r="L38" i="41"/>
  <c r="O38" i="41"/>
  <c r="P38" i="41"/>
  <c r="R38" i="41"/>
  <c r="C38" i="41"/>
  <c r="D33" i="41"/>
  <c r="F33" i="41"/>
  <c r="I33" i="41"/>
  <c r="J33" i="41"/>
  <c r="L33" i="41"/>
  <c r="O33" i="41"/>
  <c r="P33" i="41"/>
  <c r="R33" i="41"/>
  <c r="C33" i="41"/>
  <c r="D28" i="41"/>
  <c r="F28" i="41"/>
  <c r="I28" i="41"/>
  <c r="I39" i="41" s="1"/>
  <c r="J28" i="41"/>
  <c r="L28" i="41"/>
  <c r="O28" i="41"/>
  <c r="P28" i="41"/>
  <c r="R28" i="41"/>
  <c r="C28" i="41"/>
  <c r="D24" i="41"/>
  <c r="F24" i="41"/>
  <c r="I24" i="41"/>
  <c r="J24" i="41"/>
  <c r="L24" i="41"/>
  <c r="O24" i="41"/>
  <c r="P24" i="41"/>
  <c r="R24" i="41"/>
  <c r="C24" i="41"/>
  <c r="D19" i="41"/>
  <c r="F19" i="41"/>
  <c r="I19" i="41"/>
  <c r="J19" i="41"/>
  <c r="L19" i="41"/>
  <c r="O19" i="41"/>
  <c r="P19" i="41"/>
  <c r="R19" i="41"/>
  <c r="C19" i="41"/>
  <c r="D15" i="41"/>
  <c r="F15" i="41"/>
  <c r="I15" i="41"/>
  <c r="J15" i="41"/>
  <c r="L15" i="41"/>
  <c r="O15" i="41"/>
  <c r="P15" i="41"/>
  <c r="R15" i="41"/>
  <c r="C15" i="41"/>
  <c r="D11" i="41"/>
  <c r="F11" i="41"/>
  <c r="I11" i="41"/>
  <c r="J11" i="41"/>
  <c r="L11" i="41"/>
  <c r="O11" i="41"/>
  <c r="P11" i="41"/>
  <c r="R11" i="41"/>
  <c r="C11" i="41"/>
  <c r="S8" i="41"/>
  <c r="S9" i="41"/>
  <c r="S10" i="41"/>
  <c r="S12" i="41"/>
  <c r="S13" i="41"/>
  <c r="S14" i="41"/>
  <c r="S16" i="41"/>
  <c r="S17" i="41"/>
  <c r="S18" i="41"/>
  <c r="S20" i="41"/>
  <c r="S21" i="41"/>
  <c r="S22" i="41"/>
  <c r="S23" i="41"/>
  <c r="S26" i="41"/>
  <c r="S27" i="41"/>
  <c r="S29" i="41"/>
  <c r="S30" i="41"/>
  <c r="S31" i="41"/>
  <c r="S32" i="41"/>
  <c r="S34" i="41"/>
  <c r="S35" i="41"/>
  <c r="S36" i="41"/>
  <c r="S37" i="41"/>
  <c r="S40" i="41"/>
  <c r="S41" i="41"/>
  <c r="S42" i="41"/>
  <c r="S43" i="41"/>
  <c r="S45" i="41"/>
  <c r="S46" i="41"/>
  <c r="S47" i="41"/>
  <c r="S48" i="41"/>
  <c r="Q8" i="41"/>
  <c r="Q9" i="41"/>
  <c r="Q10" i="41"/>
  <c r="Q12" i="41"/>
  <c r="Q13" i="41"/>
  <c r="Q14" i="41"/>
  <c r="Q16" i="41"/>
  <c r="Q17" i="41"/>
  <c r="Q18" i="41"/>
  <c r="Q20" i="41"/>
  <c r="Q21" i="41"/>
  <c r="Q22" i="41"/>
  <c r="Q23" i="41"/>
  <c r="Q26" i="41"/>
  <c r="Q27" i="41"/>
  <c r="Q29" i="41"/>
  <c r="Q30" i="41"/>
  <c r="Q31" i="41"/>
  <c r="Q32" i="41"/>
  <c r="Q34" i="41"/>
  <c r="Q35" i="41"/>
  <c r="Q36" i="41"/>
  <c r="Q37" i="41"/>
  <c r="Q40" i="41"/>
  <c r="Q41" i="41"/>
  <c r="Q42" i="41"/>
  <c r="Q43" i="41"/>
  <c r="Q45" i="41"/>
  <c r="Q46" i="41"/>
  <c r="Q47" i="41"/>
  <c r="Q48" i="41"/>
  <c r="M8" i="41"/>
  <c r="M9" i="41"/>
  <c r="M10" i="41"/>
  <c r="M12" i="41"/>
  <c r="M13" i="41"/>
  <c r="M14" i="41"/>
  <c r="M16" i="41"/>
  <c r="M17" i="41"/>
  <c r="M18" i="41"/>
  <c r="M20" i="41"/>
  <c r="M21" i="41"/>
  <c r="M22" i="41"/>
  <c r="M23" i="41"/>
  <c r="M26" i="41"/>
  <c r="M27" i="41"/>
  <c r="M29" i="41"/>
  <c r="M30" i="41"/>
  <c r="M31" i="41"/>
  <c r="M32" i="41"/>
  <c r="M34" i="41"/>
  <c r="M35" i="41"/>
  <c r="M36" i="41"/>
  <c r="M37" i="41"/>
  <c r="M40" i="41"/>
  <c r="M41" i="41"/>
  <c r="M42" i="41"/>
  <c r="M43" i="41"/>
  <c r="M45" i="41"/>
  <c r="M46" i="41"/>
  <c r="M47" i="41"/>
  <c r="M48" i="41"/>
  <c r="K8" i="41"/>
  <c r="K9" i="41"/>
  <c r="K10" i="41"/>
  <c r="K12" i="41"/>
  <c r="K13" i="41"/>
  <c r="K14" i="41"/>
  <c r="K16" i="41"/>
  <c r="K17" i="41"/>
  <c r="K18" i="41"/>
  <c r="K20" i="41"/>
  <c r="K21" i="41"/>
  <c r="K22" i="41"/>
  <c r="K23" i="41"/>
  <c r="K26" i="41"/>
  <c r="K27" i="41"/>
  <c r="K29" i="41"/>
  <c r="K30" i="41"/>
  <c r="K31" i="41"/>
  <c r="K32" i="41"/>
  <c r="K34" i="41"/>
  <c r="K35" i="41"/>
  <c r="K36" i="41"/>
  <c r="K37" i="41"/>
  <c r="K40" i="41"/>
  <c r="K41" i="41"/>
  <c r="K42" i="41"/>
  <c r="K43" i="41"/>
  <c r="K45" i="41"/>
  <c r="K46" i="41"/>
  <c r="K47" i="41"/>
  <c r="K48" i="41"/>
  <c r="G8" i="41"/>
  <c r="G9" i="41"/>
  <c r="G10" i="41"/>
  <c r="G12" i="41"/>
  <c r="G13" i="41"/>
  <c r="G14" i="41"/>
  <c r="G16" i="41"/>
  <c r="G17" i="41"/>
  <c r="G18" i="41"/>
  <c r="G20" i="41"/>
  <c r="G21" i="41"/>
  <c r="G22" i="41"/>
  <c r="G23" i="41"/>
  <c r="G26" i="41"/>
  <c r="G27" i="41"/>
  <c r="G29" i="41"/>
  <c r="G30" i="41"/>
  <c r="G31" i="41"/>
  <c r="G32" i="41"/>
  <c r="G34" i="41"/>
  <c r="G35" i="41"/>
  <c r="G36" i="41"/>
  <c r="G37" i="41"/>
  <c r="G40" i="41"/>
  <c r="G41" i="41"/>
  <c r="G42" i="41"/>
  <c r="G43" i="41"/>
  <c r="G45" i="41"/>
  <c r="G46" i="41"/>
  <c r="G47" i="41"/>
  <c r="G48" i="41"/>
  <c r="E8" i="41"/>
  <c r="E9" i="41"/>
  <c r="E10" i="41"/>
  <c r="E12" i="41"/>
  <c r="E13" i="41"/>
  <c r="E14" i="41"/>
  <c r="E16" i="41"/>
  <c r="E17" i="41"/>
  <c r="E18" i="41"/>
  <c r="E20" i="41"/>
  <c r="E21" i="41"/>
  <c r="E22" i="41"/>
  <c r="E23" i="41"/>
  <c r="E26" i="41"/>
  <c r="E27" i="41"/>
  <c r="E29" i="41"/>
  <c r="E30" i="41"/>
  <c r="E31" i="41"/>
  <c r="E32" i="41"/>
  <c r="E34" i="41"/>
  <c r="E35" i="41"/>
  <c r="E36" i="41"/>
  <c r="E37" i="41"/>
  <c r="E40" i="41"/>
  <c r="E41" i="41"/>
  <c r="E42" i="41"/>
  <c r="E43" i="41"/>
  <c r="E45" i="41"/>
  <c r="E46" i="41"/>
  <c r="E47" i="41"/>
  <c r="E48" i="41"/>
  <c r="L25" i="41" l="1"/>
  <c r="D25" i="41"/>
  <c r="C39" i="41"/>
  <c r="F50" i="41"/>
  <c r="C50" i="41"/>
  <c r="E43" i="42"/>
  <c r="E43" i="45" s="1"/>
  <c r="E43" i="46" s="1"/>
  <c r="E43" i="47" s="1"/>
  <c r="E21" i="42"/>
  <c r="E21" i="45" s="1"/>
  <c r="E21" i="46" s="1"/>
  <c r="E21" i="47" s="1"/>
  <c r="G36" i="42"/>
  <c r="G36" i="45" s="1"/>
  <c r="G36" i="46" s="1"/>
  <c r="G36" i="47" s="1"/>
  <c r="E42" i="42"/>
  <c r="E42" i="45" s="1"/>
  <c r="E42" i="46" s="1"/>
  <c r="E42" i="47" s="1"/>
  <c r="E31" i="42"/>
  <c r="E31" i="45" s="1"/>
  <c r="E31" i="46" s="1"/>
  <c r="E31" i="47" s="1"/>
  <c r="E20" i="42"/>
  <c r="E20" i="45" s="1"/>
  <c r="E20" i="46" s="1"/>
  <c r="E9" i="42"/>
  <c r="E9" i="45" s="1"/>
  <c r="E9" i="46" s="1"/>
  <c r="E9" i="47" s="1"/>
  <c r="G41" i="42"/>
  <c r="G41" i="45" s="1"/>
  <c r="G41" i="46" s="1"/>
  <c r="G41" i="47" s="1"/>
  <c r="G23" i="42"/>
  <c r="G23" i="45" s="1"/>
  <c r="G23" i="46" s="1"/>
  <c r="G23" i="47" s="1"/>
  <c r="G18" i="42"/>
  <c r="G18" i="45" s="1"/>
  <c r="G18" i="46" s="1"/>
  <c r="G18" i="47" s="1"/>
  <c r="K45" i="42"/>
  <c r="K45" i="45" s="1"/>
  <c r="K45" i="46" s="1"/>
  <c r="K34" i="42"/>
  <c r="K34" i="45" s="1"/>
  <c r="K34" i="46" s="1"/>
  <c r="K17" i="42"/>
  <c r="K17" i="45" s="1"/>
  <c r="K17" i="46" s="1"/>
  <c r="K17" i="47" s="1"/>
  <c r="M27" i="42"/>
  <c r="M27" i="45" s="1"/>
  <c r="M27" i="46" s="1"/>
  <c r="M27" i="47" s="1"/>
  <c r="E46" i="42"/>
  <c r="E46" i="45" s="1"/>
  <c r="E46" i="46" s="1"/>
  <c r="E46" i="47" s="1"/>
  <c r="E35" i="42"/>
  <c r="E35" i="45" s="1"/>
  <c r="E35" i="46" s="1"/>
  <c r="E35" i="47" s="1"/>
  <c r="E30" i="42"/>
  <c r="E30" i="45" s="1"/>
  <c r="E30" i="46" s="1"/>
  <c r="E30" i="47" s="1"/>
  <c r="E18" i="42"/>
  <c r="E18" i="45" s="1"/>
  <c r="E18" i="46" s="1"/>
  <c r="E18" i="47" s="1"/>
  <c r="E13" i="42"/>
  <c r="E13" i="45" s="1"/>
  <c r="E13" i="46" s="1"/>
  <c r="E13" i="47" s="1"/>
  <c r="E8" i="42"/>
  <c r="E8" i="45" s="1"/>
  <c r="E8" i="46" s="1"/>
  <c r="E8" i="47" s="1"/>
  <c r="G40" i="42"/>
  <c r="G40" i="45" s="1"/>
  <c r="G40" i="46" s="1"/>
  <c r="G34" i="42"/>
  <c r="G34" i="45" s="1"/>
  <c r="G34" i="46" s="1"/>
  <c r="G29" i="42"/>
  <c r="G29" i="45" s="1"/>
  <c r="G29" i="46" s="1"/>
  <c r="G17" i="42"/>
  <c r="G17" i="45" s="1"/>
  <c r="G17" i="46" s="1"/>
  <c r="G17" i="47" s="1"/>
  <c r="G12" i="42"/>
  <c r="G12" i="45" s="1"/>
  <c r="G12" i="46" s="1"/>
  <c r="K43" i="42"/>
  <c r="K43" i="45" s="1"/>
  <c r="K43" i="46" s="1"/>
  <c r="K43" i="47" s="1"/>
  <c r="K37" i="42"/>
  <c r="K37" i="45" s="1"/>
  <c r="K37" i="46" s="1"/>
  <c r="K37" i="47" s="1"/>
  <c r="K32" i="42"/>
  <c r="K32" i="45" s="1"/>
  <c r="K32" i="46" s="1"/>
  <c r="K32" i="47" s="1"/>
  <c r="K27" i="42"/>
  <c r="K27" i="45" s="1"/>
  <c r="K27" i="46" s="1"/>
  <c r="K27" i="47" s="1"/>
  <c r="K16" i="42"/>
  <c r="K16" i="45" s="1"/>
  <c r="K16" i="46" s="1"/>
  <c r="K10" i="42"/>
  <c r="K10" i="45" s="1"/>
  <c r="K10" i="46" s="1"/>
  <c r="K10" i="47" s="1"/>
  <c r="M47" i="42"/>
  <c r="M47" i="45" s="1"/>
  <c r="M47" i="46" s="1"/>
  <c r="M47" i="47" s="1"/>
  <c r="M36" i="42"/>
  <c r="M36" i="45" s="1"/>
  <c r="M36" i="46" s="1"/>
  <c r="M36" i="47" s="1"/>
  <c r="M31" i="42"/>
  <c r="M31" i="45" s="1"/>
  <c r="M31" i="46" s="1"/>
  <c r="M31" i="47" s="1"/>
  <c r="M26" i="42"/>
  <c r="M26" i="45" s="1"/>
  <c r="M26" i="46" s="1"/>
  <c r="M14" i="42"/>
  <c r="M14" i="45" s="1"/>
  <c r="M14" i="46" s="1"/>
  <c r="M14" i="47" s="1"/>
  <c r="M9" i="42"/>
  <c r="M9" i="45" s="1"/>
  <c r="M9" i="46" s="1"/>
  <c r="M9" i="47" s="1"/>
  <c r="Q41" i="42"/>
  <c r="Q41" i="45" s="1"/>
  <c r="Q41" i="46" s="1"/>
  <c r="Q41" i="47" s="1"/>
  <c r="Q30" i="42"/>
  <c r="Q30" i="45" s="1"/>
  <c r="Q30" i="46" s="1"/>
  <c r="Q30" i="47" s="1"/>
  <c r="S45" i="42"/>
  <c r="S45" i="45" s="1"/>
  <c r="S45" i="46" s="1"/>
  <c r="E45" i="42"/>
  <c r="E45" i="45" s="1"/>
  <c r="E45" i="46" s="1"/>
  <c r="E40" i="42"/>
  <c r="E40" i="45" s="1"/>
  <c r="E40" i="46" s="1"/>
  <c r="E34" i="42"/>
  <c r="E34" i="45" s="1"/>
  <c r="E34" i="46" s="1"/>
  <c r="E29" i="42"/>
  <c r="E29" i="45" s="1"/>
  <c r="E29" i="46" s="1"/>
  <c r="E22" i="42"/>
  <c r="E22" i="45" s="1"/>
  <c r="E22" i="46" s="1"/>
  <c r="E22" i="47" s="1"/>
  <c r="E17" i="42"/>
  <c r="E17" i="45" s="1"/>
  <c r="E17" i="46" s="1"/>
  <c r="E17" i="47" s="1"/>
  <c r="E12" i="42"/>
  <c r="E12" i="45" s="1"/>
  <c r="E12" i="46" s="1"/>
  <c r="G48" i="42"/>
  <c r="G48" i="45" s="1"/>
  <c r="G48" i="46" s="1"/>
  <c r="G48" i="47" s="1"/>
  <c r="G43" i="42"/>
  <c r="G43" i="45" s="1"/>
  <c r="G43" i="46" s="1"/>
  <c r="G43" i="47" s="1"/>
  <c r="G37" i="42"/>
  <c r="G37" i="45" s="1"/>
  <c r="G37" i="46" s="1"/>
  <c r="G37" i="47" s="1"/>
  <c r="G32" i="42"/>
  <c r="G32" i="45" s="1"/>
  <c r="G32" i="46" s="1"/>
  <c r="G32" i="47" s="1"/>
  <c r="G27" i="42"/>
  <c r="G27" i="45" s="1"/>
  <c r="G27" i="46" s="1"/>
  <c r="G27" i="47" s="1"/>
  <c r="G21" i="42"/>
  <c r="G21" i="45" s="1"/>
  <c r="G21" i="46" s="1"/>
  <c r="G21" i="47" s="1"/>
  <c r="G16" i="42"/>
  <c r="G16" i="45" s="1"/>
  <c r="G16" i="46" s="1"/>
  <c r="G10" i="42"/>
  <c r="G10" i="45" s="1"/>
  <c r="G10" i="46" s="1"/>
  <c r="G10" i="47" s="1"/>
  <c r="K47" i="42"/>
  <c r="K47" i="45" s="1"/>
  <c r="K47" i="46" s="1"/>
  <c r="K47" i="47" s="1"/>
  <c r="K42" i="42"/>
  <c r="K42" i="45" s="1"/>
  <c r="K42" i="46" s="1"/>
  <c r="K42" i="47" s="1"/>
  <c r="K36" i="42"/>
  <c r="K36" i="45" s="1"/>
  <c r="K36" i="46" s="1"/>
  <c r="K36" i="47" s="1"/>
  <c r="K31" i="42"/>
  <c r="K31" i="45" s="1"/>
  <c r="K31" i="46" s="1"/>
  <c r="K31" i="47" s="1"/>
  <c r="K26" i="42"/>
  <c r="K20" i="42"/>
  <c r="K20" i="45" s="1"/>
  <c r="K20" i="46" s="1"/>
  <c r="K14" i="42"/>
  <c r="K14" i="45" s="1"/>
  <c r="K14" i="46" s="1"/>
  <c r="K14" i="47" s="1"/>
  <c r="K9" i="42"/>
  <c r="K9" i="45" s="1"/>
  <c r="K9" i="46" s="1"/>
  <c r="K9" i="47" s="1"/>
  <c r="M46" i="42"/>
  <c r="M46" i="45" s="1"/>
  <c r="M46" i="46" s="1"/>
  <c r="M46" i="47" s="1"/>
  <c r="M41" i="42"/>
  <c r="M41" i="45" s="1"/>
  <c r="M41" i="46" s="1"/>
  <c r="M41" i="47" s="1"/>
  <c r="M35" i="42"/>
  <c r="M35" i="45" s="1"/>
  <c r="M35" i="46" s="1"/>
  <c r="M35" i="47" s="1"/>
  <c r="M30" i="42"/>
  <c r="M30" i="45" s="1"/>
  <c r="M30" i="46" s="1"/>
  <c r="M30" i="47" s="1"/>
  <c r="M23" i="42"/>
  <c r="M23" i="45" s="1"/>
  <c r="M23" i="46" s="1"/>
  <c r="M23" i="47" s="1"/>
  <c r="M18" i="42"/>
  <c r="M18" i="45" s="1"/>
  <c r="M18" i="46" s="1"/>
  <c r="M18" i="47" s="1"/>
  <c r="M13" i="42"/>
  <c r="M13" i="45" s="1"/>
  <c r="M13" i="46" s="1"/>
  <c r="M13" i="47" s="1"/>
  <c r="M8" i="42"/>
  <c r="M8" i="45" s="1"/>
  <c r="M8" i="46" s="1"/>
  <c r="M8" i="47" s="1"/>
  <c r="Q45" i="42"/>
  <c r="Q45" i="45" s="1"/>
  <c r="Q45" i="46" s="1"/>
  <c r="Q40" i="42"/>
  <c r="Q40" i="45" s="1"/>
  <c r="Q40" i="46" s="1"/>
  <c r="Q34" i="42"/>
  <c r="Q34" i="45" s="1"/>
  <c r="Q34" i="46" s="1"/>
  <c r="Q29" i="42"/>
  <c r="Q29" i="45" s="1"/>
  <c r="Q29" i="46" s="1"/>
  <c r="Q22" i="42"/>
  <c r="Q22" i="45" s="1"/>
  <c r="Q22" i="46" s="1"/>
  <c r="Q22" i="47" s="1"/>
  <c r="Q17" i="42"/>
  <c r="Q17" i="45" s="1"/>
  <c r="Q17" i="46" s="1"/>
  <c r="Q17" i="47" s="1"/>
  <c r="Q12" i="42"/>
  <c r="Q12" i="45" s="1"/>
  <c r="Q12" i="46" s="1"/>
  <c r="S48" i="42"/>
  <c r="S48" i="45" s="1"/>
  <c r="S48" i="46" s="1"/>
  <c r="S48" i="47" s="1"/>
  <c r="S43" i="42"/>
  <c r="S43" i="45" s="1"/>
  <c r="S43" i="46" s="1"/>
  <c r="S43" i="47" s="1"/>
  <c r="S37" i="42"/>
  <c r="S37" i="45" s="1"/>
  <c r="S37" i="46" s="1"/>
  <c r="S37" i="47" s="1"/>
  <c r="S32" i="42"/>
  <c r="S32" i="45" s="1"/>
  <c r="S32" i="46" s="1"/>
  <c r="S32" i="47" s="1"/>
  <c r="S27" i="42"/>
  <c r="S27" i="45" s="1"/>
  <c r="S27" i="46" s="1"/>
  <c r="S27" i="47" s="1"/>
  <c r="S21" i="42"/>
  <c r="S21" i="45" s="1"/>
  <c r="S21" i="46" s="1"/>
  <c r="S21" i="47" s="1"/>
  <c r="S16" i="42"/>
  <c r="S16" i="45" s="1"/>
  <c r="S16" i="46" s="1"/>
  <c r="S10" i="42"/>
  <c r="S10" i="45" s="1"/>
  <c r="S10" i="46" s="1"/>
  <c r="S10" i="47" s="1"/>
  <c r="L39" i="41"/>
  <c r="D39" i="41"/>
  <c r="O39" i="41"/>
  <c r="F39" i="41"/>
  <c r="I50" i="41"/>
  <c r="E32" i="42"/>
  <c r="E32" i="45" s="1"/>
  <c r="E32" i="46" s="1"/>
  <c r="E32" i="47" s="1"/>
  <c r="E10" i="42"/>
  <c r="E10" i="45" s="1"/>
  <c r="E10" i="46" s="1"/>
  <c r="E10" i="47" s="1"/>
  <c r="G42" i="42"/>
  <c r="G42" i="45" s="1"/>
  <c r="G42" i="46" s="1"/>
  <c r="G42" i="47" s="1"/>
  <c r="G26" i="42"/>
  <c r="G26" i="45" s="1"/>
  <c r="G26" i="46" s="1"/>
  <c r="G20" i="42"/>
  <c r="G20" i="45" s="1"/>
  <c r="G20" i="46" s="1"/>
  <c r="G14" i="42"/>
  <c r="G14" i="45" s="1"/>
  <c r="G14" i="46" s="1"/>
  <c r="G14" i="47" s="1"/>
  <c r="G9" i="42"/>
  <c r="G9" i="45" s="1"/>
  <c r="G9" i="46" s="1"/>
  <c r="G9" i="47" s="1"/>
  <c r="K46" i="42"/>
  <c r="K46" i="45" s="1"/>
  <c r="K46" i="46" s="1"/>
  <c r="K46" i="47" s="1"/>
  <c r="K41" i="42"/>
  <c r="K41" i="45" s="1"/>
  <c r="K41" i="46" s="1"/>
  <c r="K41" i="47" s="1"/>
  <c r="K35" i="42"/>
  <c r="K35" i="45" s="1"/>
  <c r="K35" i="46" s="1"/>
  <c r="K35" i="47" s="1"/>
  <c r="K30" i="42"/>
  <c r="K30" i="45" s="1"/>
  <c r="K30" i="46" s="1"/>
  <c r="K30" i="47" s="1"/>
  <c r="K23" i="42"/>
  <c r="K23" i="45" s="1"/>
  <c r="K23" i="46" s="1"/>
  <c r="K23" i="47" s="1"/>
  <c r="K18" i="42"/>
  <c r="K18" i="45" s="1"/>
  <c r="K18" i="46" s="1"/>
  <c r="K18" i="47" s="1"/>
  <c r="K13" i="42"/>
  <c r="K13" i="45" s="1"/>
  <c r="K13" i="46" s="1"/>
  <c r="K13" i="47" s="1"/>
  <c r="K8" i="42"/>
  <c r="K8" i="45" s="1"/>
  <c r="K8" i="46" s="1"/>
  <c r="K8" i="47" s="1"/>
  <c r="M45" i="42"/>
  <c r="M45" i="45" s="1"/>
  <c r="M45" i="46" s="1"/>
  <c r="M40" i="42"/>
  <c r="M40" i="45" s="1"/>
  <c r="M40" i="46" s="1"/>
  <c r="M34" i="42"/>
  <c r="M34" i="45" s="1"/>
  <c r="M34" i="46" s="1"/>
  <c r="M29" i="42"/>
  <c r="M29" i="45" s="1"/>
  <c r="M29" i="46" s="1"/>
  <c r="M22" i="42"/>
  <c r="M22" i="45" s="1"/>
  <c r="M22" i="46" s="1"/>
  <c r="M22" i="47" s="1"/>
  <c r="M17" i="42"/>
  <c r="M17" i="45" s="1"/>
  <c r="M17" i="46" s="1"/>
  <c r="M17" i="47" s="1"/>
  <c r="M12" i="42"/>
  <c r="M12" i="45" s="1"/>
  <c r="M12" i="46" s="1"/>
  <c r="Q48" i="42"/>
  <c r="Q48" i="45" s="1"/>
  <c r="Q48" i="46" s="1"/>
  <c r="Q48" i="47" s="1"/>
  <c r="Q43" i="42"/>
  <c r="Q43" i="45" s="1"/>
  <c r="Q43" i="46" s="1"/>
  <c r="Q43" i="47" s="1"/>
  <c r="Q37" i="42"/>
  <c r="Q37" i="45" s="1"/>
  <c r="Q37" i="46" s="1"/>
  <c r="Q37" i="47" s="1"/>
  <c r="Q32" i="42"/>
  <c r="Q32" i="45" s="1"/>
  <c r="Q32" i="46" s="1"/>
  <c r="Q32" i="47" s="1"/>
  <c r="Q27" i="42"/>
  <c r="Q27" i="45" s="1"/>
  <c r="Q27" i="46" s="1"/>
  <c r="Q27" i="47" s="1"/>
  <c r="Q21" i="42"/>
  <c r="Q21" i="45" s="1"/>
  <c r="Q21" i="46" s="1"/>
  <c r="Q21" i="47" s="1"/>
  <c r="Q16" i="42"/>
  <c r="Q16" i="45" s="1"/>
  <c r="Q16" i="46" s="1"/>
  <c r="Q10" i="42"/>
  <c r="Q10" i="45" s="1"/>
  <c r="Q10" i="46" s="1"/>
  <c r="Q10" i="47" s="1"/>
  <c r="S47" i="42"/>
  <c r="S47" i="45" s="1"/>
  <c r="S47" i="46" s="1"/>
  <c r="S47" i="47" s="1"/>
  <c r="S42" i="42"/>
  <c r="S42" i="45" s="1"/>
  <c r="S42" i="46" s="1"/>
  <c r="S42" i="47" s="1"/>
  <c r="S36" i="42"/>
  <c r="S36" i="45" s="1"/>
  <c r="S36" i="46" s="1"/>
  <c r="S36" i="47" s="1"/>
  <c r="S31" i="42"/>
  <c r="S31" i="45" s="1"/>
  <c r="S31" i="46" s="1"/>
  <c r="S31" i="47" s="1"/>
  <c r="S26" i="42"/>
  <c r="S26" i="45" s="1"/>
  <c r="S26" i="46" s="1"/>
  <c r="S20" i="42"/>
  <c r="S20" i="45" s="1"/>
  <c r="S20" i="46" s="1"/>
  <c r="S14" i="42"/>
  <c r="S14" i="45" s="1"/>
  <c r="S14" i="46" s="1"/>
  <c r="S14" i="47" s="1"/>
  <c r="S9" i="42"/>
  <c r="S9" i="45" s="1"/>
  <c r="S9" i="46" s="1"/>
  <c r="S9" i="47" s="1"/>
  <c r="O25" i="41"/>
  <c r="F25" i="41"/>
  <c r="E27" i="42"/>
  <c r="E27" i="45" s="1"/>
  <c r="E27" i="46" s="1"/>
  <c r="E27" i="47" s="1"/>
  <c r="G31" i="42"/>
  <c r="E26" i="42"/>
  <c r="G35" i="42"/>
  <c r="G35" i="45" s="1"/>
  <c r="G35" i="46" s="1"/>
  <c r="G35" i="47" s="1"/>
  <c r="G8" i="42"/>
  <c r="G8" i="45" s="1"/>
  <c r="G8" i="46" s="1"/>
  <c r="G8" i="47" s="1"/>
  <c r="K29" i="42"/>
  <c r="K12" i="42"/>
  <c r="M48" i="42"/>
  <c r="M48" i="45" s="1"/>
  <c r="M48" i="46" s="1"/>
  <c r="M48" i="47" s="1"/>
  <c r="M43" i="42"/>
  <c r="M43" i="45" s="1"/>
  <c r="M43" i="46" s="1"/>
  <c r="M43" i="47" s="1"/>
  <c r="M37" i="42"/>
  <c r="M37" i="45" s="1"/>
  <c r="M37" i="46" s="1"/>
  <c r="M37" i="47" s="1"/>
  <c r="M21" i="42"/>
  <c r="M21" i="45" s="1"/>
  <c r="M21" i="46" s="1"/>
  <c r="M21" i="47" s="1"/>
  <c r="M16" i="42"/>
  <c r="M10" i="42"/>
  <c r="M10" i="45" s="1"/>
  <c r="M10" i="46" s="1"/>
  <c r="M10" i="47" s="1"/>
  <c r="Q47" i="42"/>
  <c r="Q47" i="45" s="1"/>
  <c r="Q47" i="46" s="1"/>
  <c r="Q47" i="47" s="1"/>
  <c r="Q42" i="42"/>
  <c r="Q42" i="45" s="1"/>
  <c r="Q42" i="46" s="1"/>
  <c r="Q42" i="47" s="1"/>
  <c r="Q36" i="42"/>
  <c r="Q31" i="42"/>
  <c r="Q31" i="45" s="1"/>
  <c r="Q31" i="46" s="1"/>
  <c r="Q31" i="47" s="1"/>
  <c r="Q26" i="42"/>
  <c r="Q20" i="42"/>
  <c r="Q20" i="45" s="1"/>
  <c r="Q20" i="46" s="1"/>
  <c r="Q14" i="42"/>
  <c r="Q14" i="45" s="1"/>
  <c r="Q14" i="46" s="1"/>
  <c r="Q14" i="47" s="1"/>
  <c r="Q9" i="42"/>
  <c r="Q9" i="45" s="1"/>
  <c r="Q9" i="46" s="1"/>
  <c r="Q9" i="47" s="1"/>
  <c r="S46" i="42"/>
  <c r="S46" i="45" s="1"/>
  <c r="S46" i="46" s="1"/>
  <c r="S46" i="47" s="1"/>
  <c r="S41" i="42"/>
  <c r="S41" i="45" s="1"/>
  <c r="S41" i="46" s="1"/>
  <c r="S41" i="47" s="1"/>
  <c r="S35" i="42"/>
  <c r="S35" i="45" s="1"/>
  <c r="S35" i="46" s="1"/>
  <c r="S35" i="47" s="1"/>
  <c r="S30" i="42"/>
  <c r="S30" i="45" s="1"/>
  <c r="S30" i="46" s="1"/>
  <c r="S30" i="47" s="1"/>
  <c r="S23" i="42"/>
  <c r="S18" i="42"/>
  <c r="S18" i="45" s="1"/>
  <c r="S18" i="46" s="1"/>
  <c r="S18" i="47" s="1"/>
  <c r="S13" i="42"/>
  <c r="S13" i="45" s="1"/>
  <c r="S13" i="46" s="1"/>
  <c r="S13" i="47" s="1"/>
  <c r="S8" i="42"/>
  <c r="S8" i="45" s="1"/>
  <c r="S8" i="46" s="1"/>
  <c r="S8" i="47" s="1"/>
  <c r="I25" i="41"/>
  <c r="C25" i="41"/>
  <c r="P39" i="41"/>
  <c r="R39" i="41"/>
  <c r="J39" i="41"/>
  <c r="O50" i="41"/>
  <c r="E48" i="42"/>
  <c r="E48" i="45" s="1"/>
  <c r="E48" i="46" s="1"/>
  <c r="E48" i="47" s="1"/>
  <c r="E37" i="42"/>
  <c r="E37" i="45" s="1"/>
  <c r="E37" i="46" s="1"/>
  <c r="E37" i="47" s="1"/>
  <c r="E16" i="42"/>
  <c r="G47" i="42"/>
  <c r="G47" i="45" s="1"/>
  <c r="G47" i="46" s="1"/>
  <c r="G47" i="47" s="1"/>
  <c r="E47" i="42"/>
  <c r="E47" i="45" s="1"/>
  <c r="E47" i="46" s="1"/>
  <c r="E47" i="47" s="1"/>
  <c r="E36" i="42"/>
  <c r="E36" i="45" s="1"/>
  <c r="E36" i="46" s="1"/>
  <c r="E36" i="47" s="1"/>
  <c r="E14" i="42"/>
  <c r="E14" i="45" s="1"/>
  <c r="E14" i="46" s="1"/>
  <c r="E14" i="47" s="1"/>
  <c r="G46" i="42"/>
  <c r="G46" i="45" s="1"/>
  <c r="G46" i="46" s="1"/>
  <c r="G46" i="47" s="1"/>
  <c r="G30" i="42"/>
  <c r="G30" i="45" s="1"/>
  <c r="G30" i="46" s="1"/>
  <c r="G30" i="47" s="1"/>
  <c r="G13" i="42"/>
  <c r="G13" i="45" s="1"/>
  <c r="G13" i="46" s="1"/>
  <c r="G13" i="47" s="1"/>
  <c r="K40" i="42"/>
  <c r="K22" i="42"/>
  <c r="K22" i="45" s="1"/>
  <c r="K22" i="46" s="1"/>
  <c r="K22" i="47" s="1"/>
  <c r="M32" i="42"/>
  <c r="M32" i="45" s="1"/>
  <c r="M32" i="46" s="1"/>
  <c r="M32" i="47" s="1"/>
  <c r="E41" i="42"/>
  <c r="E23" i="42"/>
  <c r="E23" i="45" s="1"/>
  <c r="E23" i="46" s="1"/>
  <c r="E23" i="47" s="1"/>
  <c r="G45" i="42"/>
  <c r="G45" i="45" s="1"/>
  <c r="G45" i="46" s="1"/>
  <c r="G22" i="42"/>
  <c r="G22" i="45" s="1"/>
  <c r="G22" i="46" s="1"/>
  <c r="G22" i="47" s="1"/>
  <c r="K48" i="42"/>
  <c r="K48" i="45" s="1"/>
  <c r="K48" i="46" s="1"/>
  <c r="K48" i="47" s="1"/>
  <c r="K21" i="42"/>
  <c r="K21" i="45" s="1"/>
  <c r="K21" i="46" s="1"/>
  <c r="K21" i="47" s="1"/>
  <c r="M42" i="42"/>
  <c r="M42" i="45" s="1"/>
  <c r="M42" i="46" s="1"/>
  <c r="M42" i="47" s="1"/>
  <c r="M20" i="42"/>
  <c r="M20" i="45" s="1"/>
  <c r="M20" i="46" s="1"/>
  <c r="Q46" i="42"/>
  <c r="Q46" i="45" s="1"/>
  <c r="Q46" i="46" s="1"/>
  <c r="Q46" i="47" s="1"/>
  <c r="Q35" i="42"/>
  <c r="Q35" i="45" s="1"/>
  <c r="Q35" i="46" s="1"/>
  <c r="Q35" i="47" s="1"/>
  <c r="Q23" i="42"/>
  <c r="Q23" i="45" s="1"/>
  <c r="Q23" i="46" s="1"/>
  <c r="Q23" i="47" s="1"/>
  <c r="Q18" i="42"/>
  <c r="Q18" i="45" s="1"/>
  <c r="Q18" i="46" s="1"/>
  <c r="Q18" i="47" s="1"/>
  <c r="Q13" i="42"/>
  <c r="Q13" i="45" s="1"/>
  <c r="Q13" i="46" s="1"/>
  <c r="Q13" i="47" s="1"/>
  <c r="Q8" i="42"/>
  <c r="Q8" i="45" s="1"/>
  <c r="Q8" i="46" s="1"/>
  <c r="Q8" i="47" s="1"/>
  <c r="S40" i="42"/>
  <c r="S40" i="45" s="1"/>
  <c r="S40" i="46" s="1"/>
  <c r="S34" i="42"/>
  <c r="S34" i="45" s="1"/>
  <c r="S34" i="46" s="1"/>
  <c r="S29" i="42"/>
  <c r="S22" i="42"/>
  <c r="S22" i="45" s="1"/>
  <c r="S22" i="46" s="1"/>
  <c r="S22" i="47" s="1"/>
  <c r="S17" i="42"/>
  <c r="S17" i="45" s="1"/>
  <c r="S17" i="46" s="1"/>
  <c r="S17" i="47" s="1"/>
  <c r="S12" i="42"/>
  <c r="S12" i="45" s="1"/>
  <c r="S12" i="46" s="1"/>
  <c r="P25" i="41"/>
  <c r="P51" i="41" s="1"/>
  <c r="R25" i="41"/>
  <c r="R51" i="41" s="1"/>
  <c r="J25" i="41"/>
  <c r="L50" i="41"/>
  <c r="L51" i="41" s="1"/>
  <c r="D50" i="41"/>
  <c r="D51" i="41" s="1"/>
  <c r="F16" i="43" s="1"/>
  <c r="E49" i="42"/>
  <c r="E49" i="45" s="1"/>
  <c r="E38" i="42"/>
  <c r="E38" i="45" s="1"/>
  <c r="E33" i="42"/>
  <c r="E33" i="45" s="1"/>
  <c r="E15" i="42"/>
  <c r="E15" i="45" s="1"/>
  <c r="G19" i="42"/>
  <c r="G19" i="45" s="1"/>
  <c r="K24" i="42"/>
  <c r="K24" i="45" s="1"/>
  <c r="Q49" i="42"/>
  <c r="Q49" i="45" s="1"/>
  <c r="Q44" i="42"/>
  <c r="Q44" i="45" s="1"/>
  <c r="Q33" i="42"/>
  <c r="Q33" i="45" s="1"/>
  <c r="Q15" i="42"/>
  <c r="Q15" i="45" s="1"/>
  <c r="S19" i="42"/>
  <c r="S19" i="45" s="1"/>
  <c r="G24" i="42"/>
  <c r="G24" i="45" s="1"/>
  <c r="M49" i="42"/>
  <c r="M49" i="45" s="1"/>
  <c r="M44" i="42"/>
  <c r="M44" i="45" s="1"/>
  <c r="M38" i="42"/>
  <c r="M38" i="45" s="1"/>
  <c r="M33" i="42"/>
  <c r="M33" i="45" s="1"/>
  <c r="M15" i="42"/>
  <c r="M15" i="45" s="1"/>
  <c r="Q19" i="42"/>
  <c r="Q19" i="45" s="1"/>
  <c r="S28" i="42"/>
  <c r="S28" i="45" s="1"/>
  <c r="G49" i="42"/>
  <c r="G49" i="45" s="1"/>
  <c r="G44" i="42"/>
  <c r="G44" i="45" s="1"/>
  <c r="G38" i="42"/>
  <c r="G38" i="45" s="1"/>
  <c r="G15" i="42"/>
  <c r="G15" i="45" s="1"/>
  <c r="K19" i="42"/>
  <c r="K19" i="45" s="1"/>
  <c r="M28" i="42"/>
  <c r="M28" i="45" s="1"/>
  <c r="M24" i="42"/>
  <c r="M24" i="45" s="1"/>
  <c r="S49" i="42"/>
  <c r="S49" i="45" s="1"/>
  <c r="S44" i="42"/>
  <c r="S44" i="45" s="1"/>
  <c r="S38" i="42"/>
  <c r="S38" i="45" s="1"/>
  <c r="S15" i="42"/>
  <c r="S15" i="45" s="1"/>
  <c r="I51" i="41"/>
  <c r="L15" i="43" s="1"/>
  <c r="C51" i="41"/>
  <c r="H15" i="43" s="1"/>
  <c r="O51" i="41"/>
  <c r="P15" i="43" s="1"/>
  <c r="J51" i="41"/>
  <c r="J16" i="43" s="1"/>
  <c r="F51" i="41"/>
  <c r="Q19" i="41"/>
  <c r="M19" i="41"/>
  <c r="E19" i="41"/>
  <c r="Q33" i="41"/>
  <c r="M33" i="41"/>
  <c r="E33" i="41"/>
  <c r="Q49" i="41"/>
  <c r="Q50" i="41" s="1"/>
  <c r="M49" i="41"/>
  <c r="E49" i="41"/>
  <c r="Q15" i="41"/>
  <c r="M15" i="41"/>
  <c r="E15" i="41"/>
  <c r="S24" i="41"/>
  <c r="K24" i="41"/>
  <c r="G24" i="41"/>
  <c r="Q28" i="41"/>
  <c r="M28" i="41"/>
  <c r="E28" i="41"/>
  <c r="S38" i="41"/>
  <c r="K38" i="41"/>
  <c r="G38" i="41"/>
  <c r="Q44" i="41"/>
  <c r="M44" i="41"/>
  <c r="E44" i="41"/>
  <c r="S19" i="41"/>
  <c r="K19" i="41"/>
  <c r="G19" i="41"/>
  <c r="S33" i="41"/>
  <c r="K33" i="41"/>
  <c r="G33" i="41"/>
  <c r="S49" i="41"/>
  <c r="K49" i="41"/>
  <c r="G49" i="41"/>
  <c r="S15" i="41"/>
  <c r="K15" i="41"/>
  <c r="G15" i="41"/>
  <c r="Q24" i="41"/>
  <c r="M24" i="41"/>
  <c r="E24" i="41"/>
  <c r="S28" i="41"/>
  <c r="K28" i="41"/>
  <c r="G28" i="41"/>
  <c r="Q38" i="41"/>
  <c r="M38" i="41"/>
  <c r="E38" i="41"/>
  <c r="E39" i="41" s="1"/>
  <c r="S44" i="41"/>
  <c r="K44" i="41"/>
  <c r="G44" i="41"/>
  <c r="H66" i="42"/>
  <c r="V33" i="42"/>
  <c r="S12" i="47" l="1"/>
  <c r="S15" i="47" s="1"/>
  <c r="S15" i="46"/>
  <c r="S34" i="47"/>
  <c r="S38" i="47" s="1"/>
  <c r="S38" i="46"/>
  <c r="M20" i="47"/>
  <c r="M24" i="47" s="1"/>
  <c r="M24" i="46"/>
  <c r="Q38" i="42"/>
  <c r="Q38" i="45" s="1"/>
  <c r="Q36" i="45"/>
  <c r="Q36" i="46" s="1"/>
  <c r="Q36" i="47" s="1"/>
  <c r="M19" i="42"/>
  <c r="M19" i="45" s="1"/>
  <c r="M16" i="45"/>
  <c r="M16" i="46" s="1"/>
  <c r="S20" i="47"/>
  <c r="M45" i="47"/>
  <c r="M49" i="47" s="1"/>
  <c r="M49" i="46"/>
  <c r="G26" i="47"/>
  <c r="G28" i="47" s="1"/>
  <c r="G28" i="46"/>
  <c r="Q29" i="47"/>
  <c r="Q33" i="47" s="1"/>
  <c r="Q33" i="46"/>
  <c r="E12" i="47"/>
  <c r="E15" i="47" s="1"/>
  <c r="E15" i="46"/>
  <c r="E34" i="47"/>
  <c r="E38" i="47" s="1"/>
  <c r="E38" i="46"/>
  <c r="M26" i="47"/>
  <c r="M28" i="47" s="1"/>
  <c r="M28" i="46"/>
  <c r="G29" i="47"/>
  <c r="K45" i="47"/>
  <c r="K49" i="47" s="1"/>
  <c r="K49" i="46"/>
  <c r="S40" i="47"/>
  <c r="S44" i="47" s="1"/>
  <c r="S44" i="46"/>
  <c r="G45" i="47"/>
  <c r="G49" i="47" s="1"/>
  <c r="G49" i="46"/>
  <c r="Q20" i="47"/>
  <c r="Q24" i="47" s="1"/>
  <c r="Q24" i="46"/>
  <c r="K15" i="42"/>
  <c r="K15" i="45" s="1"/>
  <c r="K12" i="45"/>
  <c r="K12" i="46" s="1"/>
  <c r="E28" i="42"/>
  <c r="E28" i="45" s="1"/>
  <c r="E26" i="45"/>
  <c r="E26" i="46" s="1"/>
  <c r="S26" i="47"/>
  <c r="S28" i="47" s="1"/>
  <c r="S28" i="46"/>
  <c r="M29" i="47"/>
  <c r="M33" i="47" s="1"/>
  <c r="M33" i="46"/>
  <c r="Q12" i="47"/>
  <c r="Q15" i="47" s="1"/>
  <c r="Q15" i="46"/>
  <c r="Q34" i="47"/>
  <c r="Q38" i="47" s="1"/>
  <c r="Q38" i="46"/>
  <c r="G16" i="47"/>
  <c r="G19" i="47" s="1"/>
  <c r="G19" i="46"/>
  <c r="E40" i="47"/>
  <c r="K16" i="47"/>
  <c r="K19" i="47" s="1"/>
  <c r="K19" i="46"/>
  <c r="G34" i="47"/>
  <c r="G38" i="47" s="1"/>
  <c r="G38" i="46"/>
  <c r="E20" i="47"/>
  <c r="E24" i="47" s="1"/>
  <c r="E24" i="46"/>
  <c r="K44" i="42"/>
  <c r="K44" i="45" s="1"/>
  <c r="K40" i="45"/>
  <c r="K40" i="46" s="1"/>
  <c r="E19" i="42"/>
  <c r="E19" i="45" s="1"/>
  <c r="E16" i="45"/>
  <c r="E16" i="46" s="1"/>
  <c r="S24" i="42"/>
  <c r="S24" i="45" s="1"/>
  <c r="S23" i="45"/>
  <c r="S23" i="46" s="1"/>
  <c r="S23" i="47" s="1"/>
  <c r="Q28" i="42"/>
  <c r="Q28" i="45" s="1"/>
  <c r="Q26" i="45"/>
  <c r="Q26" i="46" s="1"/>
  <c r="K33" i="42"/>
  <c r="K33" i="45" s="1"/>
  <c r="K29" i="45"/>
  <c r="K29" i="46" s="1"/>
  <c r="G33" i="42"/>
  <c r="G33" i="45" s="1"/>
  <c r="G31" i="45"/>
  <c r="G31" i="46" s="1"/>
  <c r="G31" i="47" s="1"/>
  <c r="M12" i="47"/>
  <c r="M15" i="47" s="1"/>
  <c r="M15" i="46"/>
  <c r="M34" i="47"/>
  <c r="M38" i="47" s="1"/>
  <c r="M39" i="47" s="1"/>
  <c r="M38" i="46"/>
  <c r="M39" i="46" s="1"/>
  <c r="G15" i="47"/>
  <c r="S16" i="47"/>
  <c r="S19" i="47" s="1"/>
  <c r="S19" i="46"/>
  <c r="Q40" i="47"/>
  <c r="Q44" i="47" s="1"/>
  <c r="Q44" i="46"/>
  <c r="K20" i="47"/>
  <c r="K24" i="47" s="1"/>
  <c r="K24" i="46"/>
  <c r="E45" i="47"/>
  <c r="E49" i="47" s="1"/>
  <c r="E49" i="46"/>
  <c r="G12" i="47"/>
  <c r="G15" i="46"/>
  <c r="G40" i="47"/>
  <c r="G44" i="47" s="1"/>
  <c r="G44" i="46"/>
  <c r="G50" i="41"/>
  <c r="S33" i="42"/>
  <c r="S33" i="45" s="1"/>
  <c r="S29" i="45"/>
  <c r="S29" i="46" s="1"/>
  <c r="E44" i="42"/>
  <c r="E44" i="45" s="1"/>
  <c r="E41" i="45"/>
  <c r="E41" i="46" s="1"/>
  <c r="E41" i="47" s="1"/>
  <c r="Q16" i="47"/>
  <c r="Q19" i="47" s="1"/>
  <c r="Q19" i="46"/>
  <c r="M40" i="47"/>
  <c r="M44" i="47" s="1"/>
  <c r="M44" i="46"/>
  <c r="G20" i="47"/>
  <c r="G24" i="47" s="1"/>
  <c r="G24" i="46"/>
  <c r="Q45" i="47"/>
  <c r="Q49" i="47" s="1"/>
  <c r="Q50" i="47" s="1"/>
  <c r="Q49" i="46"/>
  <c r="K28" i="42"/>
  <c r="K28" i="45" s="1"/>
  <c r="K26" i="45"/>
  <c r="K26" i="46" s="1"/>
  <c r="E29" i="47"/>
  <c r="E33" i="47" s="1"/>
  <c r="E33" i="46"/>
  <c r="S45" i="47"/>
  <c r="S49" i="47" s="1"/>
  <c r="S50" i="47" s="1"/>
  <c r="S49" i="46"/>
  <c r="S50" i="46" s="1"/>
  <c r="K34" i="47"/>
  <c r="K38" i="47" s="1"/>
  <c r="K38" i="46"/>
  <c r="Q39" i="41"/>
  <c r="E39" i="42"/>
  <c r="E39" i="45" s="1"/>
  <c r="Q24" i="42"/>
  <c r="Q24" i="45" s="1"/>
  <c r="G28" i="42"/>
  <c r="G28" i="45" s="1"/>
  <c r="K38" i="42"/>
  <c r="E24" i="42"/>
  <c r="E24" i="45" s="1"/>
  <c r="M50" i="42"/>
  <c r="M50" i="45" s="1"/>
  <c r="K49" i="42"/>
  <c r="M39" i="42"/>
  <c r="M39" i="45" s="1"/>
  <c r="E50" i="42"/>
  <c r="E50" i="45" s="1"/>
  <c r="S39" i="42"/>
  <c r="S39" i="45" s="1"/>
  <c r="Q39" i="42"/>
  <c r="Q39" i="45" s="1"/>
  <c r="S50" i="42"/>
  <c r="S50" i="45" s="1"/>
  <c r="G50" i="42"/>
  <c r="G50" i="45" s="1"/>
  <c r="Q50" i="42"/>
  <c r="Q50" i="45" s="1"/>
  <c r="M50" i="41"/>
  <c r="H16" i="43"/>
  <c r="G39" i="41"/>
  <c r="K50" i="41"/>
  <c r="K39" i="41"/>
  <c r="M39" i="41"/>
  <c r="S50" i="41"/>
  <c r="S39" i="41"/>
  <c r="E50" i="41"/>
  <c r="N17" i="43"/>
  <c r="T8" i="41"/>
  <c r="T9" i="41"/>
  <c r="T10" i="41"/>
  <c r="T12" i="41"/>
  <c r="T13" i="41"/>
  <c r="T14" i="41"/>
  <c r="T16" i="41"/>
  <c r="T17" i="41"/>
  <c r="T18" i="41"/>
  <c r="T20" i="41"/>
  <c r="T21" i="41"/>
  <c r="T22" i="41"/>
  <c r="T23" i="41"/>
  <c r="T26" i="41"/>
  <c r="T27" i="41"/>
  <c r="T29" i="41"/>
  <c r="T30" i="41"/>
  <c r="T31" i="41"/>
  <c r="T32" i="41"/>
  <c r="T34" i="41"/>
  <c r="T35" i="41"/>
  <c r="T36" i="41"/>
  <c r="T37" i="41"/>
  <c r="T40" i="41"/>
  <c r="T41" i="41"/>
  <c r="T42" i="41"/>
  <c r="T43" i="41"/>
  <c r="T45" i="41"/>
  <c r="T46" i="41"/>
  <c r="T47" i="41"/>
  <c r="T48" i="41"/>
  <c r="S7" i="41"/>
  <c r="Q7" i="41"/>
  <c r="N8" i="41"/>
  <c r="N9" i="41"/>
  <c r="N10" i="41"/>
  <c r="N12" i="41"/>
  <c r="N13" i="41"/>
  <c r="N14" i="41"/>
  <c r="N16" i="41"/>
  <c r="N17" i="41"/>
  <c r="N18" i="41"/>
  <c r="N20" i="41"/>
  <c r="N21" i="41"/>
  <c r="N22" i="41"/>
  <c r="N23" i="41"/>
  <c r="N26" i="41"/>
  <c r="N27" i="41"/>
  <c r="N29" i="41"/>
  <c r="N30" i="41"/>
  <c r="N31" i="41"/>
  <c r="N32" i="41"/>
  <c r="N34" i="41"/>
  <c r="N35" i="41"/>
  <c r="N36" i="41"/>
  <c r="N37" i="41"/>
  <c r="N40" i="41"/>
  <c r="N41" i="41"/>
  <c r="N42" i="41"/>
  <c r="N43" i="41"/>
  <c r="N45" i="41"/>
  <c r="N46" i="41"/>
  <c r="N47" i="41"/>
  <c r="N48" i="41"/>
  <c r="M7" i="41"/>
  <c r="K7" i="41"/>
  <c r="H8" i="41"/>
  <c r="H9" i="41"/>
  <c r="H10" i="41"/>
  <c r="H12" i="41"/>
  <c r="H13" i="41"/>
  <c r="H14" i="41"/>
  <c r="H16" i="41"/>
  <c r="H17" i="41"/>
  <c r="H18" i="41"/>
  <c r="H20" i="41"/>
  <c r="H21" i="41"/>
  <c r="H22" i="41"/>
  <c r="H23" i="41"/>
  <c r="H26" i="41"/>
  <c r="H27" i="41"/>
  <c r="H29" i="41"/>
  <c r="H30" i="41"/>
  <c r="H31" i="41"/>
  <c r="H32" i="41"/>
  <c r="H34" i="41"/>
  <c r="H35" i="41"/>
  <c r="H36" i="41"/>
  <c r="H37" i="41"/>
  <c r="H40" i="41"/>
  <c r="H41" i="41"/>
  <c r="H42" i="41"/>
  <c r="H43" i="41"/>
  <c r="H45" i="41"/>
  <c r="H46" i="41"/>
  <c r="H47" i="41"/>
  <c r="H48" i="41"/>
  <c r="G7" i="41"/>
  <c r="E7" i="41"/>
  <c r="G39" i="42" l="1"/>
  <c r="G39" i="45" s="1"/>
  <c r="K39" i="42"/>
  <c r="K39" i="45" s="1"/>
  <c r="K38" i="45"/>
  <c r="K28" i="46"/>
  <c r="K26" i="47"/>
  <c r="K28" i="47" s="1"/>
  <c r="S29" i="47"/>
  <c r="S33" i="47" s="1"/>
  <c r="S33" i="46"/>
  <c r="Q26" i="47"/>
  <c r="Q28" i="47" s="1"/>
  <c r="Q28" i="46"/>
  <c r="E16" i="47"/>
  <c r="E19" i="47" s="1"/>
  <c r="E19" i="46"/>
  <c r="K12" i="47"/>
  <c r="K15" i="47" s="1"/>
  <c r="K15" i="46"/>
  <c r="G50" i="46"/>
  <c r="S24" i="46"/>
  <c r="S39" i="46"/>
  <c r="K50" i="42"/>
  <c r="K50" i="45" s="1"/>
  <c r="K49" i="45"/>
  <c r="G50" i="47"/>
  <c r="S24" i="47"/>
  <c r="S39" i="47"/>
  <c r="Q50" i="46"/>
  <c r="K29" i="47"/>
  <c r="K33" i="47" s="1"/>
  <c r="K39" i="47" s="1"/>
  <c r="K33" i="46"/>
  <c r="K40" i="47"/>
  <c r="K44" i="47" s="1"/>
  <c r="K50" i="47" s="1"/>
  <c r="K44" i="46"/>
  <c r="K50" i="46" s="1"/>
  <c r="E44" i="46"/>
  <c r="Q39" i="46"/>
  <c r="E26" i="47"/>
  <c r="E28" i="47" s="1"/>
  <c r="E28" i="46"/>
  <c r="E39" i="46" s="1"/>
  <c r="G33" i="46"/>
  <c r="G39" i="46" s="1"/>
  <c r="M50" i="46"/>
  <c r="M16" i="47"/>
  <c r="M19" i="47" s="1"/>
  <c r="M19" i="46"/>
  <c r="E39" i="47"/>
  <c r="E50" i="46"/>
  <c r="E44" i="47"/>
  <c r="E50" i="47" s="1"/>
  <c r="Q39" i="47"/>
  <c r="G33" i="47"/>
  <c r="G39" i="47" s="1"/>
  <c r="M50" i="47"/>
  <c r="C37" i="42"/>
  <c r="H37" i="42" s="1"/>
  <c r="C37" i="45" s="1"/>
  <c r="H37" i="45" s="1"/>
  <c r="C27" i="42"/>
  <c r="H27" i="42" s="1"/>
  <c r="C27" i="45" s="1"/>
  <c r="H27" i="45" s="1"/>
  <c r="C47" i="42"/>
  <c r="H47" i="42" s="1"/>
  <c r="C47" i="45" s="1"/>
  <c r="H47" i="45" s="1"/>
  <c r="C42" i="42"/>
  <c r="H42" i="42" s="1"/>
  <c r="C42" i="45" s="1"/>
  <c r="H42" i="45" s="1"/>
  <c r="C31" i="42"/>
  <c r="H31" i="42" s="1"/>
  <c r="C31" i="45" s="1"/>
  <c r="H31" i="45" s="1"/>
  <c r="I48" i="42"/>
  <c r="N48" i="42" s="1"/>
  <c r="I48" i="45" s="1"/>
  <c r="N48" i="45" s="1"/>
  <c r="I48" i="46" s="1"/>
  <c r="N48" i="46" s="1"/>
  <c r="I48" i="47" s="1"/>
  <c r="N48" i="47" s="1"/>
  <c r="I43" i="42"/>
  <c r="N43" i="42" s="1"/>
  <c r="I43" i="45" s="1"/>
  <c r="N43" i="45" s="1"/>
  <c r="I43" i="46" s="1"/>
  <c r="N43" i="46" s="1"/>
  <c r="I43" i="47" s="1"/>
  <c r="N43" i="47" s="1"/>
  <c r="I32" i="42"/>
  <c r="N32" i="42" s="1"/>
  <c r="I32" i="45" s="1"/>
  <c r="N32" i="45" s="1"/>
  <c r="I32" i="46" s="1"/>
  <c r="N32" i="46" s="1"/>
  <c r="I32" i="47" s="1"/>
  <c r="N32" i="47" s="1"/>
  <c r="I27" i="42"/>
  <c r="N27" i="42" s="1"/>
  <c r="I27" i="45" s="1"/>
  <c r="N27" i="45" s="1"/>
  <c r="I27" i="46" s="1"/>
  <c r="N27" i="46" s="1"/>
  <c r="I27" i="47" s="1"/>
  <c r="N27" i="47" s="1"/>
  <c r="I10" i="42"/>
  <c r="N10" i="42" s="1"/>
  <c r="I10" i="45" s="1"/>
  <c r="N10" i="45" s="1"/>
  <c r="I10" i="46" s="1"/>
  <c r="N10" i="46" s="1"/>
  <c r="I10" i="47" s="1"/>
  <c r="N10" i="47" s="1"/>
  <c r="C46" i="42"/>
  <c r="H46" i="42" s="1"/>
  <c r="C46" i="45" s="1"/>
  <c r="H46" i="45" s="1"/>
  <c r="C41" i="42"/>
  <c r="H41" i="42" s="1"/>
  <c r="C41" i="45" s="1"/>
  <c r="H41" i="45" s="1"/>
  <c r="C30" i="42"/>
  <c r="H30" i="42" s="1"/>
  <c r="C30" i="45" s="1"/>
  <c r="H30" i="45" s="1"/>
  <c r="C23" i="42"/>
  <c r="H23" i="42" s="1"/>
  <c r="C23" i="45" s="1"/>
  <c r="H23" i="45" s="1"/>
  <c r="C13" i="42"/>
  <c r="H13" i="42" s="1"/>
  <c r="C13" i="45" s="1"/>
  <c r="H13" i="45" s="1"/>
  <c r="C8" i="42"/>
  <c r="H8" i="42" s="1"/>
  <c r="C8" i="45" s="1"/>
  <c r="H8" i="45" s="1"/>
  <c r="I42" i="42"/>
  <c r="N42" i="42" s="1"/>
  <c r="I42" i="45" s="1"/>
  <c r="N42" i="45" s="1"/>
  <c r="I42" i="46" s="1"/>
  <c r="N42" i="46" s="1"/>
  <c r="I42" i="47" s="1"/>
  <c r="N42" i="47" s="1"/>
  <c r="I36" i="42"/>
  <c r="N36" i="42" s="1"/>
  <c r="I36" i="45" s="1"/>
  <c r="N36" i="45" s="1"/>
  <c r="I36" i="46" s="1"/>
  <c r="N36" i="46" s="1"/>
  <c r="I36" i="47" s="1"/>
  <c r="N36" i="47" s="1"/>
  <c r="I14" i="42"/>
  <c r="N14" i="42" s="1"/>
  <c r="I14" i="45" s="1"/>
  <c r="N14" i="45" s="1"/>
  <c r="I14" i="46" s="1"/>
  <c r="N14" i="46" s="1"/>
  <c r="I14" i="47" s="1"/>
  <c r="N14" i="47" s="1"/>
  <c r="C22" i="42"/>
  <c r="H22" i="42" s="1"/>
  <c r="C22" i="45" s="1"/>
  <c r="H22" i="45" s="1"/>
  <c r="C17" i="42"/>
  <c r="H17" i="42" s="1"/>
  <c r="C17" i="45" s="1"/>
  <c r="H17" i="45" s="1"/>
  <c r="C17" i="46" s="1"/>
  <c r="H17" i="46" s="1"/>
  <c r="I46" i="42"/>
  <c r="N46" i="42" s="1"/>
  <c r="I46" i="45" s="1"/>
  <c r="N46" i="45" s="1"/>
  <c r="I46" i="46" s="1"/>
  <c r="N46" i="46" s="1"/>
  <c r="I46" i="47" s="1"/>
  <c r="N46" i="47" s="1"/>
  <c r="I41" i="42"/>
  <c r="N41" i="42" s="1"/>
  <c r="I41" i="45" s="1"/>
  <c r="N41" i="45" s="1"/>
  <c r="I41" i="46" s="1"/>
  <c r="N41" i="46" s="1"/>
  <c r="I41" i="47" s="1"/>
  <c r="N41" i="47" s="1"/>
  <c r="I35" i="42"/>
  <c r="N35" i="42" s="1"/>
  <c r="I35" i="45" s="1"/>
  <c r="N35" i="45" s="1"/>
  <c r="I35" i="46" s="1"/>
  <c r="N35" i="46" s="1"/>
  <c r="I35" i="47" s="1"/>
  <c r="N35" i="47" s="1"/>
  <c r="I30" i="42"/>
  <c r="N30" i="42" s="1"/>
  <c r="I30" i="45" s="1"/>
  <c r="N30" i="45" s="1"/>
  <c r="I30" i="46" s="1"/>
  <c r="N30" i="46" s="1"/>
  <c r="I30" i="47" s="1"/>
  <c r="N30" i="47" s="1"/>
  <c r="I23" i="42"/>
  <c r="N23" i="42" s="1"/>
  <c r="I23" i="45" s="1"/>
  <c r="N23" i="45" s="1"/>
  <c r="I23" i="46" s="1"/>
  <c r="N23" i="46" s="1"/>
  <c r="I23" i="47" s="1"/>
  <c r="N23" i="47" s="1"/>
  <c r="I18" i="42"/>
  <c r="N18" i="42" s="1"/>
  <c r="I18" i="45" s="1"/>
  <c r="N18" i="45" s="1"/>
  <c r="I18" i="46" s="1"/>
  <c r="N18" i="46" s="1"/>
  <c r="I13" i="42"/>
  <c r="N13" i="42" s="1"/>
  <c r="I13" i="45" s="1"/>
  <c r="N13" i="45" s="1"/>
  <c r="I13" i="46" s="1"/>
  <c r="N13" i="46" s="1"/>
  <c r="I13" i="47" s="1"/>
  <c r="N13" i="47" s="1"/>
  <c r="I8" i="42"/>
  <c r="N8" i="42" s="1"/>
  <c r="I8" i="45" s="1"/>
  <c r="N8" i="45" s="1"/>
  <c r="I8" i="46" s="1"/>
  <c r="N8" i="46" s="1"/>
  <c r="I8" i="47" s="1"/>
  <c r="N8" i="47" s="1"/>
  <c r="O47" i="42"/>
  <c r="T47" i="42" s="1"/>
  <c r="O47" i="45" s="1"/>
  <c r="T47" i="45" s="1"/>
  <c r="O47" i="46" s="1"/>
  <c r="T47" i="46" s="1"/>
  <c r="O47" i="47" s="1"/>
  <c r="T47" i="47" s="1"/>
  <c r="O42" i="42"/>
  <c r="T42" i="42" s="1"/>
  <c r="O42" i="45" s="1"/>
  <c r="T42" i="45" s="1"/>
  <c r="O42" i="46" s="1"/>
  <c r="T42" i="46" s="1"/>
  <c r="O42" i="47" s="1"/>
  <c r="T42" i="47" s="1"/>
  <c r="O36" i="42"/>
  <c r="T36" i="42" s="1"/>
  <c r="O36" i="45" s="1"/>
  <c r="T36" i="45" s="1"/>
  <c r="O36" i="46" s="1"/>
  <c r="T36" i="46" s="1"/>
  <c r="O36" i="47" s="1"/>
  <c r="T36" i="47" s="1"/>
  <c r="O31" i="42"/>
  <c r="T31" i="42" s="1"/>
  <c r="O31" i="45" s="1"/>
  <c r="T31" i="45" s="1"/>
  <c r="O31" i="46" s="1"/>
  <c r="T31" i="46" s="1"/>
  <c r="O31" i="47" s="1"/>
  <c r="T31" i="47" s="1"/>
  <c r="O14" i="42"/>
  <c r="T14" i="42" s="1"/>
  <c r="O14" i="45" s="1"/>
  <c r="T14" i="45" s="1"/>
  <c r="O14" i="46" s="1"/>
  <c r="T14" i="46" s="1"/>
  <c r="O14" i="47" s="1"/>
  <c r="T14" i="47" s="1"/>
  <c r="O9" i="42"/>
  <c r="T9" i="42" s="1"/>
  <c r="O9" i="45" s="1"/>
  <c r="T9" i="45" s="1"/>
  <c r="O9" i="46" s="1"/>
  <c r="T9" i="46" s="1"/>
  <c r="O9" i="47" s="1"/>
  <c r="T9" i="47" s="1"/>
  <c r="C43" i="42"/>
  <c r="H43" i="42" s="1"/>
  <c r="C43" i="45" s="1"/>
  <c r="H43" i="45" s="1"/>
  <c r="C32" i="42"/>
  <c r="H32" i="42" s="1"/>
  <c r="C32" i="45" s="1"/>
  <c r="H32" i="45" s="1"/>
  <c r="C10" i="42"/>
  <c r="H10" i="42" s="1"/>
  <c r="C10" i="45" s="1"/>
  <c r="H10" i="45" s="1"/>
  <c r="I22" i="42"/>
  <c r="N22" i="42" s="1"/>
  <c r="I22" i="45" s="1"/>
  <c r="N22" i="45" s="1"/>
  <c r="I22" i="46" s="1"/>
  <c r="N22" i="46" s="1"/>
  <c r="I17" i="42"/>
  <c r="N17" i="42" s="1"/>
  <c r="I17" i="45" s="1"/>
  <c r="N17" i="45" s="1"/>
  <c r="O46" i="42"/>
  <c r="T46" i="42" s="1"/>
  <c r="O46" i="45" s="1"/>
  <c r="T46" i="45" s="1"/>
  <c r="O46" i="46" s="1"/>
  <c r="T46" i="46" s="1"/>
  <c r="O46" i="47" s="1"/>
  <c r="T46" i="47" s="1"/>
  <c r="O41" i="42"/>
  <c r="T41" i="42" s="1"/>
  <c r="O41" i="45" s="1"/>
  <c r="T41" i="45" s="1"/>
  <c r="O41" i="46" s="1"/>
  <c r="T41" i="46" s="1"/>
  <c r="O41" i="47" s="1"/>
  <c r="T41" i="47" s="1"/>
  <c r="O35" i="42"/>
  <c r="T35" i="42" s="1"/>
  <c r="O35" i="45" s="1"/>
  <c r="T35" i="45" s="1"/>
  <c r="O35" i="46" s="1"/>
  <c r="T35" i="46" s="1"/>
  <c r="O35" i="47" s="1"/>
  <c r="T35" i="47" s="1"/>
  <c r="O30" i="42"/>
  <c r="T30" i="42" s="1"/>
  <c r="O30" i="45" s="1"/>
  <c r="T30" i="45" s="1"/>
  <c r="O30" i="46" s="1"/>
  <c r="T30" i="46" s="1"/>
  <c r="O30" i="47" s="1"/>
  <c r="T30" i="47" s="1"/>
  <c r="O23" i="42"/>
  <c r="T23" i="42" s="1"/>
  <c r="O23" i="45" s="1"/>
  <c r="T23" i="45" s="1"/>
  <c r="O23" i="46" s="1"/>
  <c r="T23" i="46" s="1"/>
  <c r="O23" i="47" s="1"/>
  <c r="T23" i="47" s="1"/>
  <c r="O18" i="42"/>
  <c r="T18" i="42" s="1"/>
  <c r="O18" i="45" s="1"/>
  <c r="T18" i="45" s="1"/>
  <c r="O18" i="46" s="1"/>
  <c r="T18" i="46" s="1"/>
  <c r="O18" i="47" s="1"/>
  <c r="T18" i="47" s="1"/>
  <c r="O13" i="42"/>
  <c r="T13" i="42" s="1"/>
  <c r="O13" i="45" s="1"/>
  <c r="T13" i="45" s="1"/>
  <c r="O13" i="46" s="1"/>
  <c r="T13" i="46" s="1"/>
  <c r="O13" i="47" s="1"/>
  <c r="T13" i="47" s="1"/>
  <c r="O8" i="42"/>
  <c r="T8" i="42" s="1"/>
  <c r="C48" i="42"/>
  <c r="H48" i="42" s="1"/>
  <c r="C21" i="42"/>
  <c r="H21" i="42" s="1"/>
  <c r="C36" i="42"/>
  <c r="H36" i="42" s="1"/>
  <c r="C14" i="42"/>
  <c r="H14" i="42" s="1"/>
  <c r="I37" i="42"/>
  <c r="N37" i="42" s="1"/>
  <c r="I37" i="45" s="1"/>
  <c r="N37" i="45" s="1"/>
  <c r="I37" i="46" s="1"/>
  <c r="N37" i="46" s="1"/>
  <c r="I37" i="47" s="1"/>
  <c r="N37" i="47" s="1"/>
  <c r="I21" i="42"/>
  <c r="N21" i="42" s="1"/>
  <c r="I21" i="45" s="1"/>
  <c r="N21" i="45" s="1"/>
  <c r="I21" i="46" s="1"/>
  <c r="N21" i="46" s="1"/>
  <c r="I21" i="47" s="1"/>
  <c r="N21" i="47" s="1"/>
  <c r="O22" i="42"/>
  <c r="T22" i="42" s="1"/>
  <c r="O22" i="45" s="1"/>
  <c r="T22" i="45" s="1"/>
  <c r="O22" i="46" s="1"/>
  <c r="T22" i="46" s="1"/>
  <c r="O22" i="47" s="1"/>
  <c r="T22" i="47" s="1"/>
  <c r="O17" i="42"/>
  <c r="T17" i="42" s="1"/>
  <c r="O17" i="45" s="1"/>
  <c r="T17" i="45" s="1"/>
  <c r="O17" i="46" s="1"/>
  <c r="T17" i="46" s="1"/>
  <c r="O17" i="47" s="1"/>
  <c r="T17" i="47" s="1"/>
  <c r="C9" i="42"/>
  <c r="H9" i="42" s="1"/>
  <c r="C9" i="45" s="1"/>
  <c r="H9" i="45" s="1"/>
  <c r="C35" i="42"/>
  <c r="H35" i="42" s="1"/>
  <c r="C18" i="42"/>
  <c r="H18" i="42" s="1"/>
  <c r="C18" i="45" s="1"/>
  <c r="H18" i="45" s="1"/>
  <c r="I47" i="42"/>
  <c r="N47" i="42" s="1"/>
  <c r="I47" i="45" s="1"/>
  <c r="N47" i="45" s="1"/>
  <c r="I47" i="46" s="1"/>
  <c r="N47" i="46" s="1"/>
  <c r="I47" i="47" s="1"/>
  <c r="N47" i="47" s="1"/>
  <c r="I31" i="42"/>
  <c r="N31" i="42" s="1"/>
  <c r="I31" i="45" s="1"/>
  <c r="N31" i="45" s="1"/>
  <c r="I31" i="46" s="1"/>
  <c r="N31" i="46" s="1"/>
  <c r="I31" i="47" s="1"/>
  <c r="N31" i="47" s="1"/>
  <c r="I9" i="42"/>
  <c r="N9" i="42" s="1"/>
  <c r="I9" i="45" s="1"/>
  <c r="N9" i="45" s="1"/>
  <c r="I9" i="46" s="1"/>
  <c r="N9" i="46" s="1"/>
  <c r="I9" i="47" s="1"/>
  <c r="N9" i="47" s="1"/>
  <c r="O48" i="42"/>
  <c r="T48" i="42" s="1"/>
  <c r="O48" i="45" s="1"/>
  <c r="T48" i="45" s="1"/>
  <c r="O48" i="46" s="1"/>
  <c r="T48" i="46" s="1"/>
  <c r="O48" i="47" s="1"/>
  <c r="T48" i="47" s="1"/>
  <c r="O43" i="42"/>
  <c r="T43" i="42" s="1"/>
  <c r="O43" i="45" s="1"/>
  <c r="T43" i="45" s="1"/>
  <c r="O43" i="46" s="1"/>
  <c r="T43" i="46" s="1"/>
  <c r="O43" i="47" s="1"/>
  <c r="T43" i="47" s="1"/>
  <c r="O37" i="42"/>
  <c r="T37" i="42" s="1"/>
  <c r="O37" i="45" s="1"/>
  <c r="T37" i="45" s="1"/>
  <c r="O37" i="46" s="1"/>
  <c r="T37" i="46" s="1"/>
  <c r="O37" i="47" s="1"/>
  <c r="T37" i="47" s="1"/>
  <c r="O32" i="42"/>
  <c r="T32" i="42" s="1"/>
  <c r="O32" i="45" s="1"/>
  <c r="T32" i="45" s="1"/>
  <c r="O32" i="46" s="1"/>
  <c r="T32" i="46" s="1"/>
  <c r="O32" i="47" s="1"/>
  <c r="T32" i="47" s="1"/>
  <c r="O27" i="42"/>
  <c r="T27" i="42" s="1"/>
  <c r="O27" i="45" s="1"/>
  <c r="T27" i="45" s="1"/>
  <c r="O27" i="46" s="1"/>
  <c r="T27" i="46" s="1"/>
  <c r="O27" i="47" s="1"/>
  <c r="T27" i="47" s="1"/>
  <c r="O21" i="42"/>
  <c r="T21" i="42" s="1"/>
  <c r="O21" i="45" s="1"/>
  <c r="T21" i="45" s="1"/>
  <c r="O21" i="46" s="1"/>
  <c r="T21" i="46" s="1"/>
  <c r="O21" i="47" s="1"/>
  <c r="T21" i="47" s="1"/>
  <c r="O10" i="42"/>
  <c r="T10" i="42" s="1"/>
  <c r="U32" i="42"/>
  <c r="U27" i="42"/>
  <c r="U18" i="42"/>
  <c r="U13" i="42"/>
  <c r="C20" i="42"/>
  <c r="H24" i="41"/>
  <c r="O45" i="42"/>
  <c r="T49" i="41"/>
  <c r="O34" i="42"/>
  <c r="T38" i="41"/>
  <c r="O29" i="42"/>
  <c r="T33" i="41"/>
  <c r="O12" i="42"/>
  <c r="T15" i="41"/>
  <c r="I26" i="42"/>
  <c r="N28" i="41"/>
  <c r="I20" i="42"/>
  <c r="N24" i="41"/>
  <c r="O16" i="42"/>
  <c r="T19" i="41"/>
  <c r="O40" i="42"/>
  <c r="T44" i="41"/>
  <c r="E7" i="42"/>
  <c r="E11" i="41"/>
  <c r="E25" i="41" s="1"/>
  <c r="C45" i="42"/>
  <c r="H49" i="41"/>
  <c r="C34" i="42"/>
  <c r="H38" i="41"/>
  <c r="C29" i="42"/>
  <c r="H33" i="41"/>
  <c r="C12" i="42"/>
  <c r="H15" i="41"/>
  <c r="K7" i="42"/>
  <c r="K11" i="41"/>
  <c r="K25" i="41" s="1"/>
  <c r="K51" i="41" s="1"/>
  <c r="O26" i="42"/>
  <c r="T28" i="41"/>
  <c r="O20" i="42"/>
  <c r="T24" i="41"/>
  <c r="C26" i="42"/>
  <c r="H28" i="41"/>
  <c r="I16" i="42"/>
  <c r="N19" i="41"/>
  <c r="S7" i="42"/>
  <c r="S11" i="41"/>
  <c r="S25" i="41" s="1"/>
  <c r="S51" i="41" s="1"/>
  <c r="G7" i="42"/>
  <c r="G11" i="41"/>
  <c r="G25" i="41" s="1"/>
  <c r="G51" i="41" s="1"/>
  <c r="C40" i="42"/>
  <c r="H44" i="41"/>
  <c r="C16" i="42"/>
  <c r="H19" i="41"/>
  <c r="M7" i="42"/>
  <c r="M11" i="41"/>
  <c r="M25" i="41" s="1"/>
  <c r="M51" i="41" s="1"/>
  <c r="I45" i="42"/>
  <c r="N49" i="41"/>
  <c r="I40" i="42"/>
  <c r="N44" i="41"/>
  <c r="I34" i="42"/>
  <c r="N38" i="41"/>
  <c r="I29" i="42"/>
  <c r="N33" i="41"/>
  <c r="I12" i="42"/>
  <c r="N15" i="41"/>
  <c r="Q7" i="42"/>
  <c r="Q11" i="41"/>
  <c r="Q25" i="41" s="1"/>
  <c r="Q51" i="41" s="1"/>
  <c r="N16" i="43" s="1"/>
  <c r="E51" i="41"/>
  <c r="F28" i="43"/>
  <c r="H67" i="41"/>
  <c r="U37" i="41"/>
  <c r="U14" i="41"/>
  <c r="U8" i="41"/>
  <c r="N7" i="41"/>
  <c r="H7" i="41"/>
  <c r="C18" i="46" l="1"/>
  <c r="H18" i="46" s="1"/>
  <c r="C18" i="47" s="1"/>
  <c r="H18" i="47" s="1"/>
  <c r="U18" i="45"/>
  <c r="U36" i="42"/>
  <c r="C36" i="45"/>
  <c r="H36" i="45" s="1"/>
  <c r="I22" i="47"/>
  <c r="N22" i="47" s="1"/>
  <c r="U18" i="46"/>
  <c r="I18" i="47"/>
  <c r="N18" i="47" s="1"/>
  <c r="C13" i="46"/>
  <c r="H13" i="46" s="1"/>
  <c r="U13" i="45"/>
  <c r="C46" i="46"/>
  <c r="H46" i="46" s="1"/>
  <c r="U46" i="45"/>
  <c r="C47" i="46"/>
  <c r="H47" i="46" s="1"/>
  <c r="U47" i="45"/>
  <c r="G11" i="42"/>
  <c r="G7" i="45"/>
  <c r="G7" i="46" s="1"/>
  <c r="K11" i="42"/>
  <c r="K7" i="45"/>
  <c r="K7" i="46" s="1"/>
  <c r="U35" i="42"/>
  <c r="C35" i="45"/>
  <c r="H35" i="45" s="1"/>
  <c r="U21" i="42"/>
  <c r="C21" i="45"/>
  <c r="H21" i="45" s="1"/>
  <c r="C10" i="46"/>
  <c r="H10" i="46" s="1"/>
  <c r="C23" i="46"/>
  <c r="H23" i="46" s="1"/>
  <c r="U23" i="45"/>
  <c r="C27" i="46"/>
  <c r="H27" i="46" s="1"/>
  <c r="U27" i="45"/>
  <c r="U10" i="42"/>
  <c r="O10" i="45"/>
  <c r="T10" i="45" s="1"/>
  <c r="O10" i="46" s="1"/>
  <c r="T10" i="46" s="1"/>
  <c r="O10" i="47" s="1"/>
  <c r="T10" i="47" s="1"/>
  <c r="C9" i="46"/>
  <c r="H9" i="46" s="1"/>
  <c r="U9" i="45"/>
  <c r="U48" i="42"/>
  <c r="C48" i="45"/>
  <c r="H48" i="45" s="1"/>
  <c r="C32" i="46"/>
  <c r="H32" i="46" s="1"/>
  <c r="U32" i="45"/>
  <c r="C17" i="47"/>
  <c r="H17" i="47" s="1"/>
  <c r="C30" i="46"/>
  <c r="H30" i="46" s="1"/>
  <c r="U30" i="45"/>
  <c r="C31" i="46"/>
  <c r="H31" i="46" s="1"/>
  <c r="U31" i="45"/>
  <c r="C37" i="46"/>
  <c r="H37" i="46" s="1"/>
  <c r="U37" i="45"/>
  <c r="Q11" i="42"/>
  <c r="Q7" i="45"/>
  <c r="Q7" i="46" s="1"/>
  <c r="M11" i="42"/>
  <c r="M7" i="45"/>
  <c r="M7" i="46" s="1"/>
  <c r="S11" i="42"/>
  <c r="S7" i="45"/>
  <c r="S7" i="46" s="1"/>
  <c r="E11" i="42"/>
  <c r="E7" i="45"/>
  <c r="E7" i="46" s="1"/>
  <c r="U14" i="42"/>
  <c r="C14" i="45"/>
  <c r="H14" i="45" s="1"/>
  <c r="U8" i="42"/>
  <c r="O8" i="45"/>
  <c r="T8" i="45" s="1"/>
  <c r="O8" i="46" s="1"/>
  <c r="T8" i="46" s="1"/>
  <c r="O8" i="47" s="1"/>
  <c r="T8" i="47" s="1"/>
  <c r="U17" i="45"/>
  <c r="I17" i="46"/>
  <c r="N17" i="46" s="1"/>
  <c r="I17" i="47" s="1"/>
  <c r="N17" i="47" s="1"/>
  <c r="U17" i="47" s="1"/>
  <c r="C43" i="46"/>
  <c r="H43" i="46" s="1"/>
  <c r="U43" i="45"/>
  <c r="C22" i="46"/>
  <c r="H22" i="46" s="1"/>
  <c r="C22" i="47" s="1"/>
  <c r="H22" i="47" s="1"/>
  <c r="U22" i="47" s="1"/>
  <c r="U22" i="45"/>
  <c r="C8" i="46"/>
  <c r="H8" i="46" s="1"/>
  <c r="U8" i="45"/>
  <c r="C41" i="46"/>
  <c r="H41" i="46" s="1"/>
  <c r="U41" i="45"/>
  <c r="C42" i="46"/>
  <c r="H42" i="46" s="1"/>
  <c r="U42" i="45"/>
  <c r="K39" i="46"/>
  <c r="H32" i="43"/>
  <c r="U22" i="42"/>
  <c r="U30" i="42"/>
  <c r="U46" i="42"/>
  <c r="U42" i="42"/>
  <c r="U9" i="42"/>
  <c r="U43" i="42"/>
  <c r="U17" i="42"/>
  <c r="U23" i="42"/>
  <c r="U41" i="42"/>
  <c r="U31" i="42"/>
  <c r="U47" i="42"/>
  <c r="U37" i="42"/>
  <c r="N29" i="42"/>
  <c r="I33" i="42"/>
  <c r="N40" i="42"/>
  <c r="I44" i="42"/>
  <c r="N12" i="42"/>
  <c r="I15" i="42"/>
  <c r="N45" i="42"/>
  <c r="I49" i="42"/>
  <c r="I50" i="42" s="1"/>
  <c r="H16" i="42"/>
  <c r="C16" i="45" s="1"/>
  <c r="H16" i="45" s="1"/>
  <c r="C19" i="42"/>
  <c r="H45" i="42"/>
  <c r="C45" i="45" s="1"/>
  <c r="H45" i="45" s="1"/>
  <c r="C49" i="42"/>
  <c r="T40" i="42"/>
  <c r="O44" i="42"/>
  <c r="N20" i="42"/>
  <c r="I24" i="42"/>
  <c r="T12" i="42"/>
  <c r="O15" i="42"/>
  <c r="T34" i="42"/>
  <c r="O38" i="42"/>
  <c r="H20" i="42"/>
  <c r="C20" i="45" s="1"/>
  <c r="H20" i="45" s="1"/>
  <c r="C24" i="42"/>
  <c r="N34" i="42"/>
  <c r="I38" i="42"/>
  <c r="N16" i="42"/>
  <c r="I19" i="42"/>
  <c r="T20" i="42"/>
  <c r="O24" i="42"/>
  <c r="H29" i="42"/>
  <c r="C29" i="45" s="1"/>
  <c r="H29" i="45" s="1"/>
  <c r="C33" i="42"/>
  <c r="H40" i="42"/>
  <c r="C40" i="45" s="1"/>
  <c r="H40" i="45" s="1"/>
  <c r="C44" i="42"/>
  <c r="H26" i="42"/>
  <c r="C26" i="45" s="1"/>
  <c r="H26" i="45" s="1"/>
  <c r="C28" i="42"/>
  <c r="T26" i="42"/>
  <c r="O28" i="42"/>
  <c r="H12" i="42"/>
  <c r="C12" i="45" s="1"/>
  <c r="H12" i="45" s="1"/>
  <c r="C15" i="42"/>
  <c r="H34" i="42"/>
  <c r="C34" i="45" s="1"/>
  <c r="H34" i="45" s="1"/>
  <c r="C38" i="42"/>
  <c r="T16" i="42"/>
  <c r="O19" i="42"/>
  <c r="N26" i="42"/>
  <c r="I28" i="42"/>
  <c r="T29" i="42"/>
  <c r="O33" i="42"/>
  <c r="T45" i="42"/>
  <c r="O49" i="42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F32" i="43" s="1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C7" i="42"/>
  <c r="H11" i="41"/>
  <c r="H39" i="41"/>
  <c r="T39" i="4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I7" i="42"/>
  <c r="N11" i="41"/>
  <c r="H50" i="41"/>
  <c r="T50" i="41"/>
  <c r="N39" i="41"/>
  <c r="N50" i="41"/>
  <c r="J54" i="42"/>
  <c r="M56" i="42" s="1"/>
  <c r="U32" i="41"/>
  <c r="U18" i="41"/>
  <c r="U22" i="41"/>
  <c r="U26" i="41"/>
  <c r="U35" i="41"/>
  <c r="U9" i="41"/>
  <c r="U10" i="41"/>
  <c r="U30" i="41"/>
  <c r="U41" i="41"/>
  <c r="U47" i="41"/>
  <c r="U43" i="41"/>
  <c r="U17" i="41"/>
  <c r="U23" i="41"/>
  <c r="U36" i="41"/>
  <c r="U42" i="41"/>
  <c r="U48" i="41"/>
  <c r="U27" i="41"/>
  <c r="U31" i="41"/>
  <c r="U46" i="41"/>
  <c r="T7" i="41"/>
  <c r="U12" i="41"/>
  <c r="U20" i="41"/>
  <c r="U21" i="41"/>
  <c r="U45" i="41"/>
  <c r="U49" i="41" s="1"/>
  <c r="U16" i="41"/>
  <c r="T49" i="42" l="1"/>
  <c r="O49" i="45" s="1"/>
  <c r="T49" i="45" s="1"/>
  <c r="O45" i="45"/>
  <c r="T45" i="45" s="1"/>
  <c r="O45" i="46" s="1"/>
  <c r="N28" i="42"/>
  <c r="I28" i="45" s="1"/>
  <c r="N28" i="45" s="1"/>
  <c r="I26" i="45"/>
  <c r="N26" i="45" s="1"/>
  <c r="I26" i="46" s="1"/>
  <c r="C34" i="46"/>
  <c r="T28" i="42"/>
  <c r="O28" i="45" s="1"/>
  <c r="T28" i="45" s="1"/>
  <c r="O26" i="45"/>
  <c r="T26" i="45" s="1"/>
  <c r="O26" i="46" s="1"/>
  <c r="C40" i="46"/>
  <c r="T24" i="42"/>
  <c r="O24" i="45" s="1"/>
  <c r="T24" i="45" s="1"/>
  <c r="O20" i="45"/>
  <c r="T20" i="45" s="1"/>
  <c r="O20" i="46" s="1"/>
  <c r="N38" i="42"/>
  <c r="I38" i="45" s="1"/>
  <c r="N38" i="45" s="1"/>
  <c r="I34" i="45"/>
  <c r="N34" i="45" s="1"/>
  <c r="I34" i="46" s="1"/>
  <c r="T38" i="42"/>
  <c r="O38" i="45" s="1"/>
  <c r="T38" i="45" s="1"/>
  <c r="O34" i="45"/>
  <c r="T34" i="45" s="1"/>
  <c r="O34" i="46" s="1"/>
  <c r="N24" i="42"/>
  <c r="I24" i="45" s="1"/>
  <c r="N24" i="45" s="1"/>
  <c r="I20" i="45"/>
  <c r="N20" i="45" s="1"/>
  <c r="I20" i="46" s="1"/>
  <c r="C45" i="46"/>
  <c r="N49" i="42"/>
  <c r="I45" i="45"/>
  <c r="N45" i="45" s="1"/>
  <c r="I45" i="46" s="1"/>
  <c r="N44" i="42"/>
  <c r="I44" i="45" s="1"/>
  <c r="N44" i="45" s="1"/>
  <c r="I40" i="45"/>
  <c r="N40" i="45" s="1"/>
  <c r="I40" i="46" s="1"/>
  <c r="C42" i="47"/>
  <c r="H42" i="47" s="1"/>
  <c r="U42" i="47" s="1"/>
  <c r="U42" i="46"/>
  <c r="C8" i="47"/>
  <c r="H8" i="47" s="1"/>
  <c r="U8" i="47" s="1"/>
  <c r="U8" i="46"/>
  <c r="E7" i="47"/>
  <c r="E11" i="47" s="1"/>
  <c r="E25" i="47" s="1"/>
  <c r="E51" i="47" s="1"/>
  <c r="E11" i="46"/>
  <c r="E25" i="46" s="1"/>
  <c r="E51" i="46" s="1"/>
  <c r="M7" i="47"/>
  <c r="M11" i="47" s="1"/>
  <c r="M25" i="47" s="1"/>
  <c r="M51" i="47" s="1"/>
  <c r="M11" i="46"/>
  <c r="M25" i="46" s="1"/>
  <c r="M51" i="46" s="1"/>
  <c r="C31" i="47"/>
  <c r="H31" i="47" s="1"/>
  <c r="U31" i="47" s="1"/>
  <c r="U31" i="46"/>
  <c r="C21" i="46"/>
  <c r="H21" i="46" s="1"/>
  <c r="U21" i="45"/>
  <c r="G7" i="47"/>
  <c r="G11" i="47" s="1"/>
  <c r="G25" i="47" s="1"/>
  <c r="G51" i="47" s="1"/>
  <c r="G11" i="46"/>
  <c r="G25" i="46" s="1"/>
  <c r="G51" i="46" s="1"/>
  <c r="C46" i="47"/>
  <c r="H46" i="47" s="1"/>
  <c r="U46" i="47" s="1"/>
  <c r="U46" i="46"/>
  <c r="C43" i="47"/>
  <c r="H43" i="47" s="1"/>
  <c r="U43" i="47" s="1"/>
  <c r="U43" i="46"/>
  <c r="E25" i="42"/>
  <c r="E11" i="45"/>
  <c r="M25" i="42"/>
  <c r="M11" i="45"/>
  <c r="C23" i="47"/>
  <c r="H23" i="47" s="1"/>
  <c r="U23" i="47" s="1"/>
  <c r="U23" i="46"/>
  <c r="G25" i="42"/>
  <c r="G11" i="45"/>
  <c r="C12" i="46"/>
  <c r="C29" i="46"/>
  <c r="N19" i="42"/>
  <c r="I19" i="45" s="1"/>
  <c r="N19" i="45" s="1"/>
  <c r="I16" i="45"/>
  <c r="N16" i="45" s="1"/>
  <c r="I16" i="46" s="1"/>
  <c r="C20" i="46"/>
  <c r="U20" i="45"/>
  <c r="T15" i="42"/>
  <c r="O15" i="45" s="1"/>
  <c r="T15" i="45" s="1"/>
  <c r="O12" i="45"/>
  <c r="T12" i="45" s="1"/>
  <c r="O12" i="46" s="1"/>
  <c r="T44" i="42"/>
  <c r="O44" i="45" s="1"/>
  <c r="T44" i="45" s="1"/>
  <c r="O40" i="45"/>
  <c r="T40" i="45" s="1"/>
  <c r="O40" i="46" s="1"/>
  <c r="C16" i="46"/>
  <c r="N15" i="42"/>
  <c r="I15" i="45" s="1"/>
  <c r="N15" i="45" s="1"/>
  <c r="I12" i="45"/>
  <c r="N12" i="45" s="1"/>
  <c r="I12" i="46" s="1"/>
  <c r="N33" i="42"/>
  <c r="I33" i="45" s="1"/>
  <c r="N33" i="45" s="1"/>
  <c r="I29" i="45"/>
  <c r="N29" i="45" s="1"/>
  <c r="I29" i="46" s="1"/>
  <c r="C41" i="47"/>
  <c r="H41" i="47" s="1"/>
  <c r="U41" i="47" s="1"/>
  <c r="U41" i="46"/>
  <c r="C14" i="46"/>
  <c r="H14" i="46" s="1"/>
  <c r="U14" i="45"/>
  <c r="S7" i="47"/>
  <c r="S11" i="47" s="1"/>
  <c r="S25" i="47" s="1"/>
  <c r="S51" i="47" s="1"/>
  <c r="S11" i="46"/>
  <c r="S25" i="46" s="1"/>
  <c r="S51" i="46" s="1"/>
  <c r="Q7" i="47"/>
  <c r="Q11" i="47" s="1"/>
  <c r="Q25" i="47" s="1"/>
  <c r="Q51" i="47" s="1"/>
  <c r="Q11" i="46"/>
  <c r="Q25" i="46" s="1"/>
  <c r="Q51" i="46" s="1"/>
  <c r="C37" i="47"/>
  <c r="H37" i="47" s="1"/>
  <c r="U37" i="47" s="1"/>
  <c r="U37" i="46"/>
  <c r="C30" i="47"/>
  <c r="H30" i="47" s="1"/>
  <c r="U30" i="47" s="1"/>
  <c r="U30" i="46"/>
  <c r="C32" i="47"/>
  <c r="H32" i="47" s="1"/>
  <c r="U32" i="47" s="1"/>
  <c r="U32" i="46"/>
  <c r="C9" i="47"/>
  <c r="H9" i="47" s="1"/>
  <c r="U9" i="47" s="1"/>
  <c r="U9" i="46"/>
  <c r="U10" i="45"/>
  <c r="K7" i="47"/>
  <c r="K11" i="47" s="1"/>
  <c r="K25" i="47" s="1"/>
  <c r="K51" i="47" s="1"/>
  <c r="K11" i="46"/>
  <c r="K25" i="46" s="1"/>
  <c r="K51" i="46" s="1"/>
  <c r="C47" i="47"/>
  <c r="H47" i="47" s="1"/>
  <c r="U47" i="47" s="1"/>
  <c r="U47" i="46"/>
  <c r="C13" i="47"/>
  <c r="H13" i="47" s="1"/>
  <c r="U13" i="47" s="1"/>
  <c r="U13" i="46"/>
  <c r="U22" i="46"/>
  <c r="T33" i="42"/>
  <c r="O33" i="45" s="1"/>
  <c r="T33" i="45" s="1"/>
  <c r="O29" i="45"/>
  <c r="T29" i="45" s="1"/>
  <c r="O29" i="46" s="1"/>
  <c r="T19" i="42"/>
  <c r="O19" i="45" s="1"/>
  <c r="T19" i="45" s="1"/>
  <c r="O16" i="45"/>
  <c r="T16" i="45" s="1"/>
  <c r="O16" i="46" s="1"/>
  <c r="C26" i="46"/>
  <c r="U26" i="45"/>
  <c r="S25" i="42"/>
  <c r="S11" i="45"/>
  <c r="Q25" i="42"/>
  <c r="Q11" i="45"/>
  <c r="U17" i="46"/>
  <c r="C48" i="46"/>
  <c r="H48" i="46" s="1"/>
  <c r="U48" i="45"/>
  <c r="C27" i="47"/>
  <c r="H27" i="47" s="1"/>
  <c r="U27" i="47" s="1"/>
  <c r="U27" i="46"/>
  <c r="C10" i="47"/>
  <c r="H10" i="47" s="1"/>
  <c r="U10" i="47" s="1"/>
  <c r="U10" i="46"/>
  <c r="C35" i="46"/>
  <c r="H35" i="46" s="1"/>
  <c r="U35" i="45"/>
  <c r="K25" i="42"/>
  <c r="K11" i="45"/>
  <c r="U18" i="47"/>
  <c r="C36" i="46"/>
  <c r="H36" i="46" s="1"/>
  <c r="U36" i="45"/>
  <c r="F37" i="43"/>
  <c r="U28" i="41"/>
  <c r="T50" i="42"/>
  <c r="O50" i="45" s="1"/>
  <c r="T50" i="45" s="1"/>
  <c r="N7" i="42"/>
  <c r="I11" i="42"/>
  <c r="I25" i="42" s="1"/>
  <c r="H7" i="42"/>
  <c r="C11" i="42"/>
  <c r="O50" i="42"/>
  <c r="C39" i="42"/>
  <c r="I39" i="42"/>
  <c r="O39" i="42"/>
  <c r="C50" i="42"/>
  <c r="H38" i="42"/>
  <c r="C38" i="45" s="1"/>
  <c r="H38" i="45" s="1"/>
  <c r="U38" i="45" s="1"/>
  <c r="U34" i="42"/>
  <c r="U40" i="42"/>
  <c r="H44" i="42"/>
  <c r="N39" i="42"/>
  <c r="I39" i="45" s="1"/>
  <c r="N39" i="45" s="1"/>
  <c r="T39" i="42"/>
  <c r="O39" i="45" s="1"/>
  <c r="T39" i="45" s="1"/>
  <c r="U45" i="42"/>
  <c r="H49" i="42"/>
  <c r="C49" i="45" s="1"/>
  <c r="H49" i="45" s="1"/>
  <c r="C25" i="42"/>
  <c r="U12" i="42"/>
  <c r="H15" i="42"/>
  <c r="H28" i="42"/>
  <c r="U26" i="42"/>
  <c r="U29" i="42"/>
  <c r="H33" i="42"/>
  <c r="U20" i="42"/>
  <c r="H24" i="42"/>
  <c r="C24" i="45" s="1"/>
  <c r="H24" i="45" s="1"/>
  <c r="U24" i="45" s="1"/>
  <c r="U16" i="42"/>
  <c r="H19" i="42"/>
  <c r="O7" i="42"/>
  <c r="T11" i="41"/>
  <c r="U24" i="41"/>
  <c r="U19" i="41"/>
  <c r="H25" i="41"/>
  <c r="N25" i="41"/>
  <c r="L32" i="43"/>
  <c r="H37" i="43" s="1"/>
  <c r="M61" i="42"/>
  <c r="M58" i="42"/>
  <c r="M62" i="42"/>
  <c r="U29" i="41"/>
  <c r="U33" i="41" s="1"/>
  <c r="U40" i="41"/>
  <c r="U44" i="41" s="1"/>
  <c r="U50" i="41" s="1"/>
  <c r="U13" i="41"/>
  <c r="U15" i="41" s="1"/>
  <c r="J55" i="41"/>
  <c r="U7" i="41"/>
  <c r="U11" i="41" s="1"/>
  <c r="U34" i="41"/>
  <c r="U38" i="41" s="1"/>
  <c r="U39" i="41" s="1"/>
  <c r="J54" i="41"/>
  <c r="H11" i="42" l="1"/>
  <c r="C11" i="45" s="1"/>
  <c r="H11" i="45" s="1"/>
  <c r="C7" i="45"/>
  <c r="H7" i="45" s="1"/>
  <c r="C35" i="47"/>
  <c r="H35" i="47" s="1"/>
  <c r="U35" i="47" s="1"/>
  <c r="U35" i="46"/>
  <c r="S51" i="42"/>
  <c r="S51" i="45" s="1"/>
  <c r="S25" i="45"/>
  <c r="C14" i="47"/>
  <c r="H14" i="47" s="1"/>
  <c r="U14" i="47" s="1"/>
  <c r="U14" i="46"/>
  <c r="C19" i="46"/>
  <c r="H16" i="46"/>
  <c r="C15" i="46"/>
  <c r="H12" i="46"/>
  <c r="E51" i="42"/>
  <c r="E25" i="45"/>
  <c r="C21" i="47"/>
  <c r="H21" i="47" s="1"/>
  <c r="U21" i="47" s="1"/>
  <c r="U21" i="46"/>
  <c r="I44" i="46"/>
  <c r="N40" i="46"/>
  <c r="U45" i="45"/>
  <c r="O38" i="46"/>
  <c r="T34" i="46"/>
  <c r="O24" i="46"/>
  <c r="T20" i="46"/>
  <c r="O28" i="46"/>
  <c r="T26" i="46"/>
  <c r="I28" i="46"/>
  <c r="N26" i="46"/>
  <c r="U28" i="42"/>
  <c r="C28" i="45"/>
  <c r="H28" i="45" s="1"/>
  <c r="U28" i="45" s="1"/>
  <c r="O33" i="46"/>
  <c r="T29" i="46"/>
  <c r="I15" i="46"/>
  <c r="N12" i="46"/>
  <c r="O44" i="46"/>
  <c r="T40" i="46"/>
  <c r="U29" i="45"/>
  <c r="J55" i="46"/>
  <c r="C49" i="46"/>
  <c r="H45" i="46"/>
  <c r="U19" i="42"/>
  <c r="C19" i="45"/>
  <c r="H19" i="45" s="1"/>
  <c r="U19" i="45" s="1"/>
  <c r="U15" i="42"/>
  <c r="C15" i="45"/>
  <c r="H15" i="45" s="1"/>
  <c r="U15" i="45" s="1"/>
  <c r="U44" i="42"/>
  <c r="C44" i="45"/>
  <c r="H44" i="45" s="1"/>
  <c r="U44" i="45" s="1"/>
  <c r="N11" i="42"/>
  <c r="I7" i="45"/>
  <c r="N7" i="45" s="1"/>
  <c r="I7" i="46" s="1"/>
  <c r="K51" i="42"/>
  <c r="K51" i="45" s="1"/>
  <c r="K25" i="45"/>
  <c r="Q51" i="42"/>
  <c r="Q51" i="45" s="1"/>
  <c r="Q25" i="45"/>
  <c r="C28" i="46"/>
  <c r="H26" i="46"/>
  <c r="C24" i="46"/>
  <c r="H20" i="46"/>
  <c r="C33" i="46"/>
  <c r="H29" i="46"/>
  <c r="G51" i="42"/>
  <c r="G51" i="45" s="1"/>
  <c r="G25" i="45"/>
  <c r="M51" i="42"/>
  <c r="M51" i="45" s="1"/>
  <c r="M25" i="45"/>
  <c r="J55" i="47"/>
  <c r="I49" i="46"/>
  <c r="I50" i="46" s="1"/>
  <c r="N45" i="46"/>
  <c r="I24" i="46"/>
  <c r="N20" i="46"/>
  <c r="I38" i="46"/>
  <c r="N34" i="46"/>
  <c r="U40" i="45"/>
  <c r="U34" i="45"/>
  <c r="O49" i="46"/>
  <c r="O50" i="46" s="1"/>
  <c r="T45" i="46"/>
  <c r="U33" i="42"/>
  <c r="C33" i="45"/>
  <c r="H33" i="45" s="1"/>
  <c r="U33" i="45" s="1"/>
  <c r="C36" i="47"/>
  <c r="H36" i="47" s="1"/>
  <c r="U36" i="47" s="1"/>
  <c r="U36" i="46"/>
  <c r="C48" i="47"/>
  <c r="H48" i="47" s="1"/>
  <c r="U48" i="47" s="1"/>
  <c r="U48" i="46"/>
  <c r="O19" i="46"/>
  <c r="T16" i="46"/>
  <c r="I33" i="46"/>
  <c r="N29" i="46"/>
  <c r="U16" i="45"/>
  <c r="O15" i="46"/>
  <c r="T12" i="46"/>
  <c r="I19" i="46"/>
  <c r="N16" i="46"/>
  <c r="U12" i="45"/>
  <c r="N50" i="42"/>
  <c r="I50" i="45" s="1"/>
  <c r="N50" i="45" s="1"/>
  <c r="I49" i="45"/>
  <c r="N49" i="45" s="1"/>
  <c r="U49" i="45" s="1"/>
  <c r="C44" i="46"/>
  <c r="H40" i="46"/>
  <c r="C38" i="46"/>
  <c r="C39" i="46" s="1"/>
  <c r="H34" i="46"/>
  <c r="U38" i="42"/>
  <c r="H39" i="42"/>
  <c r="U24" i="42"/>
  <c r="H25" i="42"/>
  <c r="C25" i="45" s="1"/>
  <c r="H25" i="45" s="1"/>
  <c r="C51" i="42"/>
  <c r="T7" i="42"/>
  <c r="O11" i="42"/>
  <c r="O25" i="42" s="1"/>
  <c r="O51" i="42" s="1"/>
  <c r="I51" i="42"/>
  <c r="H50" i="42"/>
  <c r="U49" i="42"/>
  <c r="N51" i="41"/>
  <c r="H51" i="41"/>
  <c r="T25" i="41"/>
  <c r="U25" i="41"/>
  <c r="U51" i="41" s="1"/>
  <c r="M56" i="41"/>
  <c r="M63" i="41"/>
  <c r="M62" i="41"/>
  <c r="T11" i="42" l="1"/>
  <c r="O7" i="45"/>
  <c r="T7" i="45" s="1"/>
  <c r="O7" i="46" s="1"/>
  <c r="U39" i="42"/>
  <c r="C39" i="45"/>
  <c r="H39" i="45" s="1"/>
  <c r="U39" i="45" s="1"/>
  <c r="O12" i="47"/>
  <c r="T15" i="46"/>
  <c r="I20" i="47"/>
  <c r="N24" i="46"/>
  <c r="I11" i="45"/>
  <c r="N11" i="45" s="1"/>
  <c r="N25" i="42"/>
  <c r="I25" i="45" s="1"/>
  <c r="N25" i="45" s="1"/>
  <c r="C50" i="46"/>
  <c r="N28" i="46"/>
  <c r="I26" i="47"/>
  <c r="O20" i="47"/>
  <c r="T24" i="46"/>
  <c r="U50" i="42"/>
  <c r="C50" i="45"/>
  <c r="H50" i="45" s="1"/>
  <c r="U50" i="45" s="1"/>
  <c r="C40" i="47"/>
  <c r="H44" i="46"/>
  <c r="U40" i="46"/>
  <c r="U44" i="46" s="1"/>
  <c r="O16" i="47"/>
  <c r="T19" i="46"/>
  <c r="C29" i="47"/>
  <c r="H33" i="46"/>
  <c r="U29" i="46"/>
  <c r="U33" i="46" s="1"/>
  <c r="C26" i="47"/>
  <c r="U26" i="46"/>
  <c r="U28" i="46" s="1"/>
  <c r="H28" i="46"/>
  <c r="I12" i="47"/>
  <c r="N15" i="46"/>
  <c r="I40" i="47"/>
  <c r="N44" i="46"/>
  <c r="N51" i="42"/>
  <c r="I51" i="45" s="1"/>
  <c r="N51" i="45" s="1"/>
  <c r="I16" i="47"/>
  <c r="N19" i="46"/>
  <c r="O45" i="47"/>
  <c r="T49" i="46"/>
  <c r="I34" i="47"/>
  <c r="N38" i="46"/>
  <c r="I45" i="47"/>
  <c r="N49" i="46"/>
  <c r="N50" i="46" s="1"/>
  <c r="O26" i="47"/>
  <c r="T28" i="46"/>
  <c r="O34" i="47"/>
  <c r="T38" i="46"/>
  <c r="E51" i="45"/>
  <c r="J55" i="45" s="1"/>
  <c r="J55" i="42"/>
  <c r="C16" i="47"/>
  <c r="H19" i="46"/>
  <c r="U16" i="46"/>
  <c r="U19" i="46" s="1"/>
  <c r="C7" i="46"/>
  <c r="U7" i="45"/>
  <c r="C34" i="47"/>
  <c r="H38" i="46"/>
  <c r="U34" i="46"/>
  <c r="U38" i="46" s="1"/>
  <c r="I29" i="47"/>
  <c r="N33" i="46"/>
  <c r="I39" i="46"/>
  <c r="C20" i="47"/>
  <c r="H24" i="46"/>
  <c r="U20" i="46"/>
  <c r="U24" i="46" s="1"/>
  <c r="I11" i="46"/>
  <c r="I25" i="46" s="1"/>
  <c r="N7" i="46"/>
  <c r="C45" i="47"/>
  <c r="H49" i="46"/>
  <c r="H50" i="46" s="1"/>
  <c r="U45" i="46"/>
  <c r="U49" i="46" s="1"/>
  <c r="U50" i="46" s="1"/>
  <c r="O40" i="47"/>
  <c r="T44" i="46"/>
  <c r="O29" i="47"/>
  <c r="T33" i="46"/>
  <c r="O39" i="46"/>
  <c r="C12" i="47"/>
  <c r="H15" i="46"/>
  <c r="U12" i="46"/>
  <c r="U15" i="46" s="1"/>
  <c r="H51" i="42"/>
  <c r="C51" i="45" s="1"/>
  <c r="H51" i="45" s="1"/>
  <c r="U7" i="42"/>
  <c r="U11" i="42"/>
  <c r="T51" i="41"/>
  <c r="I72" i="14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I51" i="46" l="1"/>
  <c r="T29" i="47"/>
  <c r="O33" i="47"/>
  <c r="T33" i="47" s="1"/>
  <c r="C11" i="46"/>
  <c r="C25" i="46" s="1"/>
  <c r="H7" i="46"/>
  <c r="N45" i="47"/>
  <c r="I49" i="47"/>
  <c r="T45" i="47"/>
  <c r="O49" i="47"/>
  <c r="H26" i="47"/>
  <c r="C28" i="47"/>
  <c r="H28" i="47" s="1"/>
  <c r="C51" i="46"/>
  <c r="H12" i="47"/>
  <c r="C15" i="47"/>
  <c r="H15" i="47" s="1"/>
  <c r="C49" i="47"/>
  <c r="H45" i="47"/>
  <c r="U45" i="47" s="1"/>
  <c r="T26" i="47"/>
  <c r="O28" i="47"/>
  <c r="T28" i="47" s="1"/>
  <c r="N12" i="47"/>
  <c r="I15" i="47"/>
  <c r="N15" i="47" s="1"/>
  <c r="H40" i="47"/>
  <c r="C44" i="47"/>
  <c r="H44" i="47" s="1"/>
  <c r="T20" i="47"/>
  <c r="O24" i="47"/>
  <c r="N20" i="47"/>
  <c r="I24" i="47"/>
  <c r="T40" i="47"/>
  <c r="O44" i="47"/>
  <c r="T44" i="47" s="1"/>
  <c r="I7" i="47"/>
  <c r="N11" i="46"/>
  <c r="N25" i="46" s="1"/>
  <c r="H20" i="47"/>
  <c r="C24" i="47"/>
  <c r="C38" i="47"/>
  <c r="H34" i="47"/>
  <c r="T39" i="46"/>
  <c r="N34" i="47"/>
  <c r="I38" i="47"/>
  <c r="N16" i="47"/>
  <c r="I19" i="47"/>
  <c r="N19" i="47" s="1"/>
  <c r="I44" i="47"/>
  <c r="N44" i="47" s="1"/>
  <c r="N40" i="47"/>
  <c r="H39" i="46"/>
  <c r="T16" i="47"/>
  <c r="O19" i="47"/>
  <c r="T19" i="47" s="1"/>
  <c r="N26" i="47"/>
  <c r="I28" i="47"/>
  <c r="N28" i="47" s="1"/>
  <c r="O11" i="46"/>
  <c r="O25" i="46" s="1"/>
  <c r="O51" i="46" s="1"/>
  <c r="T7" i="46"/>
  <c r="N29" i="47"/>
  <c r="I33" i="47"/>
  <c r="N33" i="47" s="1"/>
  <c r="C19" i="47"/>
  <c r="H19" i="47" s="1"/>
  <c r="U19" i="47" s="1"/>
  <c r="H16" i="47"/>
  <c r="U16" i="47" s="1"/>
  <c r="T34" i="47"/>
  <c r="O38" i="47"/>
  <c r="T50" i="46"/>
  <c r="U39" i="46"/>
  <c r="C33" i="47"/>
  <c r="H33" i="47" s="1"/>
  <c r="U33" i="47" s="1"/>
  <c r="H29" i="47"/>
  <c r="U29" i="47" s="1"/>
  <c r="N39" i="46"/>
  <c r="O15" i="47"/>
  <c r="T15" i="47" s="1"/>
  <c r="T12" i="47"/>
  <c r="T25" i="42"/>
  <c r="O11" i="45"/>
  <c r="T11" i="45" s="1"/>
  <c r="U11" i="45" s="1"/>
  <c r="N14" i="23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J56" i="41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N38" i="47" l="1"/>
  <c r="I39" i="47"/>
  <c r="N39" i="47" s="1"/>
  <c r="C39" i="47"/>
  <c r="H39" i="47" s="1"/>
  <c r="H38" i="47"/>
  <c r="I11" i="47"/>
  <c r="N11" i="47" s="1"/>
  <c r="N7" i="47"/>
  <c r="U20" i="47"/>
  <c r="U40" i="47"/>
  <c r="U15" i="47"/>
  <c r="U26" i="47"/>
  <c r="O7" i="47"/>
  <c r="T11" i="46"/>
  <c r="T25" i="46" s="1"/>
  <c r="H24" i="47"/>
  <c r="T24" i="47"/>
  <c r="T49" i="47"/>
  <c r="O50" i="47"/>
  <c r="C7" i="47"/>
  <c r="H11" i="46"/>
  <c r="H25" i="46" s="1"/>
  <c r="U7" i="46"/>
  <c r="U11" i="46" s="1"/>
  <c r="U25" i="46" s="1"/>
  <c r="U51" i="46" s="1"/>
  <c r="N51" i="46"/>
  <c r="T51" i="46"/>
  <c r="U12" i="47"/>
  <c r="T51" i="42"/>
  <c r="O25" i="45"/>
  <c r="T25" i="45" s="1"/>
  <c r="U25" i="45" s="1"/>
  <c r="U25" i="42"/>
  <c r="T38" i="47"/>
  <c r="O39" i="47"/>
  <c r="T39" i="47" s="1"/>
  <c r="H51" i="46"/>
  <c r="J56" i="46" s="1"/>
  <c r="M59" i="47" s="1"/>
  <c r="U34" i="47"/>
  <c r="I25" i="47"/>
  <c r="N25" i="47" s="1"/>
  <c r="N24" i="47"/>
  <c r="U44" i="47"/>
  <c r="C50" i="47"/>
  <c r="H49" i="47"/>
  <c r="U28" i="47"/>
  <c r="N49" i="47"/>
  <c r="I50" i="47"/>
  <c r="Q50" i="14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49" i="47" l="1"/>
  <c r="I51" i="47"/>
  <c r="N51" i="47" s="1"/>
  <c r="N50" i="47"/>
  <c r="H50" i="47"/>
  <c r="C11" i="47"/>
  <c r="H7" i="47"/>
  <c r="U7" i="47" s="1"/>
  <c r="O11" i="47"/>
  <c r="T7" i="47"/>
  <c r="U38" i="47"/>
  <c r="T50" i="47"/>
  <c r="U24" i="47"/>
  <c r="U39" i="47"/>
  <c r="O51" i="45"/>
  <c r="T51" i="45" s="1"/>
  <c r="U51" i="42"/>
  <c r="J56" i="42"/>
  <c r="U20" i="23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T11" i="47" l="1"/>
  <c r="O25" i="47"/>
  <c r="U51" i="45"/>
  <c r="J56" i="45"/>
  <c r="H11" i="47"/>
  <c r="U11" i="47" s="1"/>
  <c r="C25" i="47"/>
  <c r="H62" i="47"/>
  <c r="H62" i="46"/>
  <c r="H62" i="45"/>
  <c r="U50" i="47"/>
  <c r="J56" i="14"/>
  <c r="H25" i="47" l="1"/>
  <c r="C51" i="47"/>
  <c r="H51" i="47" s="1"/>
  <c r="T25" i="47"/>
  <c r="O51" i="47"/>
  <c r="T51" i="47" s="1"/>
  <c r="U51" i="47" l="1"/>
  <c r="J56" i="47"/>
  <c r="U25" i="47"/>
</calcChain>
</file>

<file path=xl/sharedStrings.xml><?xml version="1.0" encoding="utf-8"?>
<sst xmlns="http://schemas.openxmlformats.org/spreadsheetml/2006/main" count="902" uniqueCount="83">
  <si>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</si>
  <si>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</si>
  <si>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</si>
  <si>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</si>
  <si>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</si>
  <si>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</si>
  <si>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</si>
  <si>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</si>
  <si>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</si>
  <si>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</si>
  <si>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</si>
  <si>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</si>
  <si>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</si>
  <si>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</si>
  <si>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</si>
  <si>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</si>
  <si>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</si>
  <si>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</si>
  <si>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</si>
  <si>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</si>
  <si>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</si>
  <si>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</si>
  <si>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</si>
  <si>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</si>
  <si>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</si>
  <si>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</si>
  <si>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</si>
  <si>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</si>
  <si>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</si>
  <si>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</si>
  <si>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</si>
  <si>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</si>
  <si>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</si>
  <si>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</si>
  <si>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</si>
  <si>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</si>
  <si>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</si>
  <si>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</si>
  <si>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</si>
  <si>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</si>
  <si>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</si>
  <si>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</si>
  <si>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</si>
  <si>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</si>
  <si>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</si>
  <si>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</si>
  <si>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</si>
  <si>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</si>
  <si>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</si>
  <si>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</si>
  <si>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</si>
  <si>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</si>
  <si>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</si>
  <si>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</si>
  <si>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</si>
  <si>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</si>
  <si>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</si>
  <si>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</si>
  <si>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</si>
  <si>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</si>
  <si>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</si>
  <si>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</si>
  <si>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</si>
  <si>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</si>
  <si>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</si>
  <si>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</si>
  <si>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</si>
  <si>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</si>
  <si>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</si>
  <si>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</si>
  <si>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</si>
  <si>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</si>
  <si>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</si>
  <si>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Division-wise HT Overhead lines &amp; U.G.Cables added &amp; dismantled during the month of April  2020 &amp; during the Year 2020-21 in Route KMs</t>
  </si>
  <si>
    <t>Division-wise HT Overhead lines &amp; U.G.Cables added &amp; dismantled during the month of  May  2020 &amp; during the Year 2020-21 in Route KMs</t>
  </si>
  <si>
    <t>Over Head</t>
  </si>
  <si>
    <t>UG</t>
  </si>
  <si>
    <t>AB Cable</t>
  </si>
  <si>
    <t>Dimantled</t>
  </si>
  <si>
    <t xml:space="preserve">Added for the month </t>
  </si>
  <si>
    <t>Division-wise HT Overhead lines &amp; U.G.Cables added &amp; dismantled during the month of  June  2020 &amp; during the Year 2020-21 in Route KMs</t>
  </si>
  <si>
    <t>Division-wise HT Overhead lines &amp; U.G.Cables added &amp; dismantled during the month of  July 2020 &amp; during the Year 2020-21 in Route KMs</t>
  </si>
  <si>
    <t>Division-wise HT Overhead lines &amp; U.G.Cables added &amp; dismantled during the month of  August 2020 &amp; during the Year 2020-21 in Route KMs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</si>
</sst>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sz val="24"/>
      <color theme="1"/>
      <name val="Bookman Old Style"/>
      <family val="1"/>
    </font>
    <font>
      <b/>
      <sz val="22"/>
      <name val="Bookman Old Style"/>
      <family val="1"/>
    </font>
    <font>
      <b/>
      <sz val="24"/>
      <color theme="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0" fillId="0" borderId="0"/>
  </cellStyleXfs>
  <cellXfs count="273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29" fillId="2" borderId="1" xfId="1" applyNumberFormat="1" applyFont="1" applyFill="1" applyBorder="1" applyAlignment="1">
      <alignment horizontal="center" vertical="center"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5" borderId="1" xfId="1" applyFont="1" applyFill="1" applyBorder="1" applyAlignment="1">
      <alignment horizontal="center" vertical="center" wrapText="1"/>
    </xf>
    <xf numFmtId="2" fontId="29" fillId="5" borderId="1" xfId="1" applyNumberFormat="1" applyFont="1" applyFill="1" applyBorder="1" applyAlignment="1">
      <alignment horizontal="center" vertical="center"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1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43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0" fillId="2" borderId="0" xfId="0" applyNumberFormat="1" applyFill="1"/>
    <xf numFmtId="0" fontId="33" fillId="0" borderId="0" xfId="1" applyFont="1" applyFill="1" applyBorder="1" applyAlignment="1">
      <alignment wrapText="1"/>
    </xf>
    <xf numFmtId="2" fontId="33" fillId="0" borderId="0" xfId="1" applyNumberFormat="1" applyFont="1" applyFill="1" applyBorder="1" applyAlignment="1">
      <alignment wrapText="1"/>
    </xf>
    <xf numFmtId="2" fontId="34" fillId="0" borderId="0" xfId="1" applyNumberFormat="1" applyFont="1" applyFill="1" applyBorder="1" applyAlignment="1">
      <alignment vertical="center" wrapText="1"/>
    </xf>
    <xf numFmtId="2" fontId="34" fillId="0" borderId="0" xfId="1" applyNumberFormat="1" applyFont="1" applyFill="1" applyBorder="1" applyAlignment="1">
      <alignment horizontal="right" wrapText="1"/>
    </xf>
    <xf numFmtId="2" fontId="34" fillId="0" borderId="0" xfId="1" applyNumberFormat="1" applyFont="1" applyFill="1" applyBorder="1" applyAlignment="1">
      <alignment horizontal="center" wrapText="1"/>
    </xf>
    <xf numFmtId="0" fontId="34" fillId="0" borderId="0" xfId="1" applyFont="1" applyFill="1" applyBorder="1" applyAlignment="1">
      <alignment horizontal="center" wrapText="1"/>
    </xf>
    <xf numFmtId="0" fontId="34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right" wrapText="1"/>
    </xf>
    <xf numFmtId="0" fontId="33" fillId="0" borderId="0" xfId="1" applyFont="1" applyFill="1" applyBorder="1" applyAlignment="1">
      <alignment horizontal="center" wrapText="1"/>
    </xf>
    <xf numFmtId="0" fontId="33" fillId="0" borderId="0" xfId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41" fillId="0" borderId="0" xfId="1" applyFont="1" applyFill="1" applyBorder="1" applyAlignment="1">
      <alignment wrapText="1"/>
    </xf>
    <xf numFmtId="2" fontId="44" fillId="0" borderId="0" xfId="1" applyNumberFormat="1" applyFont="1" applyFill="1" applyBorder="1" applyAlignment="1">
      <alignment wrapText="1"/>
    </xf>
    <xf numFmtId="0" fontId="44" fillId="0" borderId="0" xfId="1" applyFont="1" applyFill="1" applyBorder="1" applyAlignment="1">
      <alignment wrapText="1"/>
    </xf>
    <xf numFmtId="2" fontId="44" fillId="0" borderId="0" xfId="1" applyNumberFormat="1" applyFont="1" applyFill="1" applyBorder="1" applyAlignment="1">
      <alignment horizontal="right" wrapText="1"/>
    </xf>
    <xf numFmtId="0" fontId="44" fillId="0" borderId="0" xfId="1" applyFont="1" applyFill="1" applyBorder="1" applyAlignment="1">
      <alignment horizontal="center" wrapText="1"/>
    </xf>
    <xf numFmtId="0" fontId="44" fillId="0" borderId="0" xfId="1" applyFont="1" applyFill="1" applyBorder="1" applyAlignment="1">
      <alignment horizontal="right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1" fillId="0" borderId="0" xfId="1" applyFont="1" applyFill="1" applyBorder="1" applyAlignment="1">
      <alignment horizontal="right" wrapText="1"/>
    </xf>
    <xf numFmtId="0" fontId="41" fillId="0" borderId="0" xfId="1" applyFont="1" applyFill="1" applyBorder="1" applyAlignment="1">
      <alignment horizontal="center" wrapText="1"/>
    </xf>
    <xf numFmtId="0" fontId="41" fillId="0" borderId="0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</cellXfs>
  <cellStyles count="4">
    <cellStyle name="Normal" xfId="0" builtinId="0"/>
    <cellStyle name="Normal 2" xfId="1"/>
    <cellStyle name="Normal 2 2" xfId="3"/>
    <cellStyle name="Normal 2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9642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6405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/>
      <sheetData sheetId="1"/>
      <sheetData sheetId="2"/>
      <sheetData sheetId="3"/>
      <sheetData sheetId="4"/>
      <sheetData sheetId="5">
        <row r="53">
          <cell r="J53">
            <v>96828.387300000002</v>
          </cell>
        </row>
      </sheetData>
      <sheetData sheetId="6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>
        <row r="51">
          <cell r="J51">
            <v>407.10399999999998</v>
          </cell>
        </row>
      </sheetData>
      <sheetData sheetId="10"/>
      <sheetData sheetId="11">
        <row r="54">
          <cell r="J54">
            <v>100283.96429999999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R49">
            <v>0</v>
          </cell>
        </row>
      </sheetData>
      <sheetData sheetId="3">
        <row r="50"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2" ht="15" customHeight="1" x14ac:dyDescent="0.35">
      <c r="A2" s="221" t="s">
        <v>72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2" ht="32.25" customHeight="1" x14ac:dyDescent="0.3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2" s="108" customFormat="1" ht="43.5" customHeight="1" x14ac:dyDescent="0.25">
      <c r="A4" s="219" t="s">
        <v>1</v>
      </c>
      <c r="B4" s="219" t="s">
        <v>2</v>
      </c>
      <c r="C4" s="219" t="s">
        <v>3</v>
      </c>
      <c r="D4" s="219"/>
      <c r="E4" s="219"/>
      <c r="F4" s="219"/>
      <c r="G4" s="219"/>
      <c r="H4" s="219"/>
      <c r="I4" s="219" t="s">
        <v>4</v>
      </c>
      <c r="J4" s="222"/>
      <c r="K4" s="222"/>
      <c r="L4" s="222"/>
      <c r="M4" s="222"/>
      <c r="N4" s="222"/>
      <c r="O4" s="219" t="s">
        <v>5</v>
      </c>
      <c r="P4" s="222"/>
      <c r="Q4" s="222"/>
      <c r="R4" s="222"/>
      <c r="S4" s="222"/>
      <c r="T4" s="222"/>
      <c r="U4" s="178"/>
    </row>
    <row r="5" spans="1:22" s="108" customFormat="1" ht="54.75" customHeight="1" x14ac:dyDescent="0.25">
      <c r="A5" s="222"/>
      <c r="B5" s="222"/>
      <c r="C5" s="219" t="s">
        <v>6</v>
      </c>
      <c r="D5" s="219" t="s">
        <v>7</v>
      </c>
      <c r="E5" s="219"/>
      <c r="F5" s="219" t="s">
        <v>8</v>
      </c>
      <c r="G5" s="219"/>
      <c r="H5" s="219" t="s">
        <v>9</v>
      </c>
      <c r="I5" s="219" t="s">
        <v>6</v>
      </c>
      <c r="J5" s="219" t="s">
        <v>7</v>
      </c>
      <c r="K5" s="219"/>
      <c r="L5" s="219" t="s">
        <v>8</v>
      </c>
      <c r="M5" s="219"/>
      <c r="N5" s="219" t="s">
        <v>9</v>
      </c>
      <c r="O5" s="219" t="s">
        <v>6</v>
      </c>
      <c r="P5" s="219" t="s">
        <v>7</v>
      </c>
      <c r="Q5" s="219"/>
      <c r="R5" s="219" t="s">
        <v>8</v>
      </c>
      <c r="S5" s="219"/>
      <c r="T5" s="219" t="s">
        <v>9</v>
      </c>
      <c r="U5" s="219" t="s">
        <v>10</v>
      </c>
    </row>
    <row r="6" spans="1:22" s="108" customFormat="1" ht="38.25" customHeight="1" x14ac:dyDescent="0.25">
      <c r="A6" s="222"/>
      <c r="B6" s="222"/>
      <c r="C6" s="222"/>
      <c r="D6" s="177" t="s">
        <v>11</v>
      </c>
      <c r="E6" s="177" t="s">
        <v>12</v>
      </c>
      <c r="F6" s="177" t="s">
        <v>11</v>
      </c>
      <c r="G6" s="177" t="s">
        <v>12</v>
      </c>
      <c r="H6" s="219"/>
      <c r="I6" s="222"/>
      <c r="J6" s="177" t="s">
        <v>11</v>
      </c>
      <c r="K6" s="177" t="s">
        <v>12</v>
      </c>
      <c r="L6" s="177" t="s">
        <v>11</v>
      </c>
      <c r="M6" s="177" t="s">
        <v>12</v>
      </c>
      <c r="N6" s="219"/>
      <c r="O6" s="222"/>
      <c r="P6" s="177" t="s">
        <v>11</v>
      </c>
      <c r="Q6" s="177" t="s">
        <v>12</v>
      </c>
      <c r="R6" s="177" t="s">
        <v>11</v>
      </c>
      <c r="S6" s="177" t="s">
        <v>12</v>
      </c>
      <c r="T6" s="219"/>
      <c r="U6" s="219"/>
    </row>
    <row r="7" spans="1:22" ht="34.5" customHeight="1" x14ac:dyDescent="0.35">
      <c r="A7" s="178">
        <v>1</v>
      </c>
      <c r="B7" s="178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78">
        <v>2</v>
      </c>
      <c r="B8" s="178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78">
        <v>3</v>
      </c>
      <c r="B9" s="178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78">
        <v>4</v>
      </c>
      <c r="B10" s="178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77"/>
      <c r="B11" s="177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78">
        <v>5</v>
      </c>
      <c r="B12" s="178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78">
        <v>6</v>
      </c>
      <c r="B13" s="178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78">
        <v>7</v>
      </c>
      <c r="B14" s="178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75"/>
    </row>
    <row r="15" spans="1:22" s="111" customFormat="1" ht="34.5" customHeight="1" x14ac:dyDescent="0.4">
      <c r="A15" s="177"/>
      <c r="B15" s="177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78">
        <v>8</v>
      </c>
      <c r="B16" s="178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78">
        <v>10</v>
      </c>
      <c r="B18" s="178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75"/>
    </row>
    <row r="19" spans="1:22" s="111" customFormat="1" ht="34.5" customHeight="1" x14ac:dyDescent="0.4">
      <c r="A19" s="177"/>
      <c r="B19" s="177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78">
        <v>11</v>
      </c>
      <c r="B20" s="178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78">
        <v>12</v>
      </c>
      <c r="B21" s="178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78">
        <v>13</v>
      </c>
      <c r="B22" s="178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75"/>
    </row>
    <row r="23" spans="1:22" s="111" customFormat="1" ht="34.5" customHeight="1" x14ac:dyDescent="0.4">
      <c r="A23" s="178">
        <v>14</v>
      </c>
      <c r="B23" s="178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75"/>
    </row>
    <row r="24" spans="1:22" s="111" customFormat="1" ht="34.5" customHeight="1" x14ac:dyDescent="0.4">
      <c r="A24" s="177"/>
      <c r="B24" s="177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77"/>
      <c r="B25" s="177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78">
        <v>15</v>
      </c>
      <c r="B26" s="178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78">
        <v>16</v>
      </c>
      <c r="B27" s="178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75"/>
    </row>
    <row r="28" spans="1:22" s="111" customFormat="1" ht="34.5" customHeight="1" x14ac:dyDescent="0.4">
      <c r="A28" s="177"/>
      <c r="B28" s="177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78">
        <v>17</v>
      </c>
      <c r="B29" s="178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78">
        <v>18</v>
      </c>
      <c r="B30" s="178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78">
        <v>19</v>
      </c>
      <c r="B31" s="178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75"/>
    </row>
    <row r="32" spans="1:22" ht="34.5" customHeight="1" x14ac:dyDescent="0.35">
      <c r="A32" s="178">
        <v>20</v>
      </c>
      <c r="B32" s="178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77"/>
      <c r="B33" s="177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78">
        <v>21</v>
      </c>
      <c r="B34" s="178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78">
        <v>22</v>
      </c>
      <c r="B35" s="178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78">
        <v>23</v>
      </c>
      <c r="B36" s="178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75"/>
    </row>
    <row r="37" spans="1:22" s="111" customFormat="1" ht="34.5" customHeight="1" x14ac:dyDescent="0.4">
      <c r="A37" s="178">
        <v>24</v>
      </c>
      <c r="B37" s="178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75"/>
    </row>
    <row r="38" spans="1:22" s="111" customFormat="1" ht="34.5" customHeight="1" x14ac:dyDescent="0.4">
      <c r="A38" s="177"/>
      <c r="B38" s="177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77"/>
      <c r="B39" s="177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78">
        <v>25</v>
      </c>
      <c r="B40" s="178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78">
        <v>26</v>
      </c>
      <c r="B41" s="178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78">
        <v>27</v>
      </c>
      <c r="B42" s="178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75"/>
    </row>
    <row r="43" spans="1:22" ht="34.5" customHeight="1" x14ac:dyDescent="0.35">
      <c r="A43" s="178">
        <v>28</v>
      </c>
      <c r="B43" s="178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77"/>
      <c r="B44" s="177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78">
        <v>29</v>
      </c>
      <c r="B45" s="178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78">
        <v>30</v>
      </c>
      <c r="B46" s="178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78">
        <v>31</v>
      </c>
      <c r="B47" s="178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75"/>
    </row>
    <row r="48" spans="1:22" s="111" customFormat="1" ht="34.5" customHeight="1" x14ac:dyDescent="0.4">
      <c r="A48" s="178">
        <v>32</v>
      </c>
      <c r="B48" s="178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75"/>
    </row>
    <row r="49" spans="1:21" s="111" customFormat="1" ht="51.75" customHeight="1" x14ac:dyDescent="0.4">
      <c r="A49" s="177"/>
      <c r="B49" s="177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77"/>
      <c r="B50" s="177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77"/>
      <c r="B51" s="177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5">
        <v>9659.7141000000011</v>
      </c>
      <c r="F52" s="117"/>
      <c r="G52" s="117"/>
      <c r="H52" s="117"/>
      <c r="I52" s="117"/>
      <c r="J52" s="117"/>
      <c r="K52" s="145">
        <v>673.37900000000002</v>
      </c>
      <c r="L52" s="117"/>
      <c r="M52" s="117"/>
      <c r="N52" s="117"/>
      <c r="O52" s="117"/>
      <c r="P52" s="117"/>
      <c r="Q52" s="145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75"/>
      <c r="C53" s="224" t="s">
        <v>54</v>
      </c>
      <c r="D53" s="224"/>
      <c r="E53" s="224"/>
      <c r="F53" s="224"/>
      <c r="G53" s="224"/>
      <c r="H53" s="118"/>
      <c r="I53" s="175"/>
      <c r="J53" s="175">
        <v>368.12799999999993</v>
      </c>
      <c r="K53" s="175"/>
      <c r="L53" s="175"/>
      <c r="M53" s="175"/>
      <c r="N53" s="175"/>
      <c r="R53" s="175"/>
      <c r="U53" s="175"/>
    </row>
    <row r="54" spans="1:21" s="115" customFormat="1" ht="30" customHeight="1" x14ac:dyDescent="0.35">
      <c r="B54" s="175"/>
      <c r="C54" s="175"/>
      <c r="D54" s="224" t="s">
        <v>55</v>
      </c>
      <c r="E54" s="224"/>
      <c r="F54" s="224"/>
      <c r="G54" s="224"/>
      <c r="H54" s="119"/>
      <c r="I54" s="175"/>
      <c r="J54" s="175">
        <v>10533.278100000001</v>
      </c>
      <c r="K54" s="175"/>
      <c r="L54" s="175"/>
      <c r="M54" s="175"/>
      <c r="N54" s="175"/>
      <c r="R54" s="175"/>
      <c r="T54" s="175"/>
    </row>
    <row r="55" spans="1:21" ht="33" customHeight="1" x14ac:dyDescent="0.5">
      <c r="C55" s="120"/>
      <c r="D55" s="224" t="s">
        <v>56</v>
      </c>
      <c r="E55" s="224"/>
      <c r="F55" s="224"/>
      <c r="G55" s="224"/>
      <c r="H55" s="119"/>
      <c r="I55" s="121"/>
      <c r="J55" s="175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75"/>
      <c r="E56" s="175"/>
      <c r="F56" s="175"/>
      <c r="G56" s="175"/>
      <c r="H56" s="119"/>
      <c r="I56" s="121"/>
      <c r="J56" s="175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75"/>
      <c r="E57" s="175"/>
      <c r="F57" s="175"/>
      <c r="G57" s="175"/>
      <c r="H57" s="119"/>
      <c r="I57" s="121"/>
      <c r="J57" s="175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223" t="s">
        <v>57</v>
      </c>
      <c r="C58" s="223"/>
      <c r="D58" s="223"/>
      <c r="E58" s="223"/>
      <c r="F58" s="223"/>
      <c r="G58" s="118"/>
      <c r="H58" s="111"/>
      <c r="I58" s="126"/>
      <c r="J58" s="226"/>
      <c r="K58" s="225"/>
      <c r="L58" s="225"/>
      <c r="M58" s="118"/>
      <c r="N58" s="111"/>
      <c r="O58" s="111"/>
      <c r="P58" s="176"/>
      <c r="Q58" s="223" t="s">
        <v>58</v>
      </c>
      <c r="R58" s="223"/>
      <c r="S58" s="223"/>
      <c r="T58" s="223"/>
      <c r="U58" s="223"/>
    </row>
    <row r="59" spans="1:21" ht="37.5" customHeight="1" x14ac:dyDescent="0.4">
      <c r="B59" s="223" t="s">
        <v>59</v>
      </c>
      <c r="C59" s="223"/>
      <c r="D59" s="223"/>
      <c r="E59" s="223"/>
      <c r="F59" s="223"/>
      <c r="G59" s="111"/>
      <c r="H59" s="118"/>
      <c r="I59" s="127"/>
      <c r="J59" s="128"/>
      <c r="K59" s="174"/>
      <c r="L59" s="128"/>
      <c r="M59" s="111"/>
      <c r="N59" s="118"/>
      <c r="O59" s="111"/>
      <c r="P59" s="176"/>
      <c r="Q59" s="223" t="s">
        <v>59</v>
      </c>
      <c r="R59" s="223"/>
      <c r="S59" s="223"/>
      <c r="T59" s="223"/>
      <c r="U59" s="223"/>
    </row>
    <row r="60" spans="1:21" ht="37.5" customHeight="1" x14ac:dyDescent="0.35">
      <c r="J60" s="225" t="s">
        <v>61</v>
      </c>
      <c r="K60" s="225"/>
      <c r="L60" s="225"/>
      <c r="M60" s="125">
        <v>112699.70189999999</v>
      </c>
    </row>
    <row r="61" spans="1:21" ht="37.5" customHeight="1" x14ac:dyDescent="0.35">
      <c r="G61" s="119"/>
      <c r="J61" s="225" t="s">
        <v>62</v>
      </c>
      <c r="K61" s="225"/>
      <c r="L61" s="225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J60:L60"/>
    <mergeCell ref="J61:L61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/>
    </row>
    <row r="2" spans="1:22" ht="15" customHeight="1" x14ac:dyDescent="0.35">
      <c r="A2" s="221" t="s">
        <v>70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2" ht="32.25" customHeight="1" x14ac:dyDescent="0.3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2" s="108" customFormat="1" ht="43.5" customHeight="1" x14ac:dyDescent="0.25">
      <c r="A4" s="219" t="s">
        <v>1</v>
      </c>
      <c r="B4" s="219" t="s">
        <v>2</v>
      </c>
      <c r="C4" s="219" t="s">
        <v>3</v>
      </c>
      <c r="D4" s="219"/>
      <c r="E4" s="219"/>
      <c r="F4" s="219"/>
      <c r="G4" s="219"/>
      <c r="H4" s="219"/>
      <c r="I4" s="219" t="s">
        <v>4</v>
      </c>
      <c r="J4" s="222"/>
      <c r="K4" s="222"/>
      <c r="L4" s="222"/>
      <c r="M4" s="222"/>
      <c r="N4" s="222"/>
      <c r="O4" s="219" t="s">
        <v>5</v>
      </c>
      <c r="P4" s="222"/>
      <c r="Q4" s="222"/>
      <c r="R4" s="222"/>
      <c r="S4" s="222"/>
      <c r="T4" s="222"/>
      <c r="U4" s="136"/>
    </row>
    <row r="5" spans="1:22" s="108" customFormat="1" ht="54.75" customHeight="1" x14ac:dyDescent="0.25">
      <c r="A5" s="222"/>
      <c r="B5" s="222"/>
      <c r="C5" s="219" t="s">
        <v>6</v>
      </c>
      <c r="D5" s="219" t="s">
        <v>7</v>
      </c>
      <c r="E5" s="219"/>
      <c r="F5" s="219" t="s">
        <v>8</v>
      </c>
      <c r="G5" s="219"/>
      <c r="H5" s="241" t="s">
        <v>9</v>
      </c>
      <c r="I5" s="219" t="s">
        <v>6</v>
      </c>
      <c r="J5" s="219" t="s">
        <v>7</v>
      </c>
      <c r="K5" s="219"/>
      <c r="L5" s="219" t="s">
        <v>8</v>
      </c>
      <c r="M5" s="219"/>
      <c r="N5" s="219" t="s">
        <v>9</v>
      </c>
      <c r="O5" s="219" t="s">
        <v>6</v>
      </c>
      <c r="P5" s="219" t="s">
        <v>7</v>
      </c>
      <c r="Q5" s="219"/>
      <c r="R5" s="219" t="s">
        <v>8</v>
      </c>
      <c r="S5" s="219"/>
      <c r="T5" s="219" t="s">
        <v>9</v>
      </c>
      <c r="U5" s="219" t="s">
        <v>10</v>
      </c>
    </row>
    <row r="6" spans="1:22" s="108" customFormat="1" ht="38.25" customHeight="1" x14ac:dyDescent="0.25">
      <c r="A6" s="222"/>
      <c r="B6" s="222"/>
      <c r="C6" s="222"/>
      <c r="D6" s="135" t="s">
        <v>11</v>
      </c>
      <c r="E6" s="135" t="s">
        <v>12</v>
      </c>
      <c r="F6" s="135" t="s">
        <v>11</v>
      </c>
      <c r="G6" s="135" t="s">
        <v>12</v>
      </c>
      <c r="H6" s="242"/>
      <c r="I6" s="222"/>
      <c r="J6" s="135" t="s">
        <v>11</v>
      </c>
      <c r="K6" s="135" t="s">
        <v>12</v>
      </c>
      <c r="L6" s="135" t="s">
        <v>11</v>
      </c>
      <c r="M6" s="135" t="s">
        <v>12</v>
      </c>
      <c r="N6" s="219"/>
      <c r="O6" s="222"/>
      <c r="P6" s="135" t="s">
        <v>11</v>
      </c>
      <c r="Q6" s="135" t="s">
        <v>12</v>
      </c>
      <c r="R6" s="135" t="s">
        <v>11</v>
      </c>
      <c r="S6" s="135" t="s">
        <v>12</v>
      </c>
      <c r="T6" s="219"/>
      <c r="U6" s="219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/>
    </row>
    <row r="2" spans="1:22" ht="15" customHeight="1" x14ac:dyDescent="0.35">
      <c r="A2" s="221" t="s">
        <v>70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2" ht="32.25" customHeight="1" x14ac:dyDescent="0.3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2" s="108" customFormat="1" ht="43.5" customHeight="1" x14ac:dyDescent="0.25">
      <c r="A4" s="219" t="s">
        <v>1</v>
      </c>
      <c r="B4" s="219" t="s">
        <v>2</v>
      </c>
      <c r="C4" s="219" t="s">
        <v>3</v>
      </c>
      <c r="D4" s="219"/>
      <c r="E4" s="219"/>
      <c r="F4" s="219"/>
      <c r="G4" s="219"/>
      <c r="H4" s="219"/>
      <c r="I4" s="219" t="s">
        <v>4</v>
      </c>
      <c r="J4" s="222"/>
      <c r="K4" s="222"/>
      <c r="L4" s="222"/>
      <c r="M4" s="222"/>
      <c r="N4" s="222"/>
      <c r="O4" s="219" t="s">
        <v>5</v>
      </c>
      <c r="P4" s="222"/>
      <c r="Q4" s="222"/>
      <c r="R4" s="222"/>
      <c r="S4" s="222"/>
      <c r="T4" s="222"/>
      <c r="U4" s="136"/>
    </row>
    <row r="5" spans="1:22" s="108" customFormat="1" ht="54.75" customHeight="1" x14ac:dyDescent="0.25">
      <c r="A5" s="222"/>
      <c r="B5" s="222"/>
      <c r="C5" s="219" t="s">
        <v>6</v>
      </c>
      <c r="D5" s="219" t="s">
        <v>7</v>
      </c>
      <c r="E5" s="219"/>
      <c r="F5" s="219" t="s">
        <v>8</v>
      </c>
      <c r="G5" s="219"/>
      <c r="H5" s="241" t="s">
        <v>9</v>
      </c>
      <c r="I5" s="219" t="s">
        <v>6</v>
      </c>
      <c r="J5" s="219" t="s">
        <v>7</v>
      </c>
      <c r="K5" s="219"/>
      <c r="L5" s="219" t="s">
        <v>8</v>
      </c>
      <c r="M5" s="219"/>
      <c r="N5" s="219" t="s">
        <v>9</v>
      </c>
      <c r="O5" s="219" t="s">
        <v>6</v>
      </c>
      <c r="P5" s="219" t="s">
        <v>7</v>
      </c>
      <c r="Q5" s="219"/>
      <c r="R5" s="219" t="s">
        <v>8</v>
      </c>
      <c r="S5" s="219"/>
      <c r="T5" s="219" t="s">
        <v>9</v>
      </c>
      <c r="U5" s="219" t="s">
        <v>10</v>
      </c>
    </row>
    <row r="6" spans="1:22" s="108" customFormat="1" ht="38.25" customHeight="1" x14ac:dyDescent="0.25">
      <c r="A6" s="222"/>
      <c r="B6" s="222"/>
      <c r="C6" s="222"/>
      <c r="D6" s="135" t="s">
        <v>11</v>
      </c>
      <c r="E6" s="135" t="s">
        <v>12</v>
      </c>
      <c r="F6" s="135" t="s">
        <v>11</v>
      </c>
      <c r="G6" s="135" t="s">
        <v>12</v>
      </c>
      <c r="H6" s="242"/>
      <c r="I6" s="222"/>
      <c r="J6" s="135" t="s">
        <v>11</v>
      </c>
      <c r="K6" s="135" t="s">
        <v>12</v>
      </c>
      <c r="L6" s="135" t="s">
        <v>11</v>
      </c>
      <c r="M6" s="135" t="s">
        <v>12</v>
      </c>
      <c r="N6" s="219"/>
      <c r="O6" s="222"/>
      <c r="P6" s="135" t="s">
        <v>11</v>
      </c>
      <c r="Q6" s="135" t="s">
        <v>12</v>
      </c>
      <c r="R6" s="135" t="s">
        <v>11</v>
      </c>
      <c r="S6" s="135" t="s">
        <v>12</v>
      </c>
      <c r="T6" s="219"/>
      <c r="U6" s="219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'[1]nov 17'!J53+'[1]dec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</row>
    <row r="2" spans="1:22" ht="15" customHeight="1" x14ac:dyDescent="0.25">
      <c r="A2" s="245" t="s">
        <v>67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</row>
    <row r="3" spans="1:22" ht="15" customHeight="1" x14ac:dyDescent="0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</row>
    <row r="4" spans="1:22" s="68" customFormat="1" ht="18.75" customHeight="1" x14ac:dyDescent="0.25">
      <c r="A4" s="246" t="s">
        <v>1</v>
      </c>
      <c r="B4" s="246" t="s">
        <v>2</v>
      </c>
      <c r="C4" s="246" t="s">
        <v>3</v>
      </c>
      <c r="D4" s="246"/>
      <c r="E4" s="246"/>
      <c r="F4" s="246"/>
      <c r="G4" s="246"/>
      <c r="H4" s="246"/>
      <c r="I4" s="246" t="s">
        <v>4</v>
      </c>
      <c r="J4" s="247"/>
      <c r="K4" s="247"/>
      <c r="L4" s="247"/>
      <c r="M4" s="247"/>
      <c r="N4" s="247"/>
      <c r="O4" s="246" t="s">
        <v>5</v>
      </c>
      <c r="P4" s="247"/>
      <c r="Q4" s="247"/>
      <c r="R4" s="247"/>
      <c r="S4" s="247"/>
      <c r="T4" s="247"/>
      <c r="U4" s="93"/>
    </row>
    <row r="5" spans="1:22" s="68" customFormat="1" ht="24.75" customHeight="1" x14ac:dyDescent="0.25">
      <c r="A5" s="247"/>
      <c r="B5" s="247"/>
      <c r="C5" s="246" t="s">
        <v>6</v>
      </c>
      <c r="D5" s="246" t="s">
        <v>7</v>
      </c>
      <c r="E5" s="246"/>
      <c r="F5" s="246" t="s">
        <v>8</v>
      </c>
      <c r="G5" s="246"/>
      <c r="H5" s="250" t="s">
        <v>9</v>
      </c>
      <c r="I5" s="246" t="s">
        <v>6</v>
      </c>
      <c r="J5" s="246" t="s">
        <v>7</v>
      </c>
      <c r="K5" s="246"/>
      <c r="L5" s="246" t="s">
        <v>8</v>
      </c>
      <c r="M5" s="246"/>
      <c r="N5" s="246" t="s">
        <v>9</v>
      </c>
      <c r="O5" s="246" t="s">
        <v>6</v>
      </c>
      <c r="P5" s="246" t="s">
        <v>7</v>
      </c>
      <c r="Q5" s="246"/>
      <c r="R5" s="246" t="s">
        <v>8</v>
      </c>
      <c r="S5" s="246"/>
      <c r="T5" s="246" t="s">
        <v>9</v>
      </c>
      <c r="U5" s="246" t="s">
        <v>10</v>
      </c>
    </row>
    <row r="6" spans="1:22" s="68" customFormat="1" ht="21.75" customHeight="1" x14ac:dyDescent="0.25">
      <c r="A6" s="247"/>
      <c r="B6" s="247"/>
      <c r="C6" s="247"/>
      <c r="D6" s="92" t="s">
        <v>11</v>
      </c>
      <c r="E6" s="92" t="s">
        <v>12</v>
      </c>
      <c r="F6" s="92" t="s">
        <v>11</v>
      </c>
      <c r="G6" s="92" t="s">
        <v>12</v>
      </c>
      <c r="H6" s="251"/>
      <c r="I6" s="247"/>
      <c r="J6" s="92" t="s">
        <v>11</v>
      </c>
      <c r="K6" s="92" t="s">
        <v>12</v>
      </c>
      <c r="L6" s="92" t="s">
        <v>11</v>
      </c>
      <c r="M6" s="92" t="s">
        <v>12</v>
      </c>
      <c r="N6" s="246"/>
      <c r="O6" s="247"/>
      <c r="P6" s="92" t="s">
        <v>11</v>
      </c>
      <c r="Q6" s="92" t="s">
        <v>12</v>
      </c>
      <c r="R6" s="92" t="s">
        <v>11</v>
      </c>
      <c r="S6" s="92" t="s">
        <v>12</v>
      </c>
      <c r="T6" s="246"/>
      <c r="U6" s="246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'[1]oct 2017'!K47+'[1]nov 17'!J47</f>
        <v>229.66300000000001</v>
      </c>
      <c r="L52" s="30"/>
      <c r="M52" s="69"/>
      <c r="N52" s="70"/>
      <c r="O52" s="30"/>
      <c r="P52" s="30"/>
      <c r="Q52" s="71">
        <f>'[1]oct 2017'!R47+'[1]nov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249" t="s">
        <v>54</v>
      </c>
      <c r="D53" s="249"/>
      <c r="E53" s="249"/>
      <c r="F53" s="249"/>
      <c r="G53" s="249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249" t="s">
        <v>55</v>
      </c>
      <c r="E54" s="249"/>
      <c r="F54" s="249"/>
      <c r="G54" s="249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249" t="s">
        <v>56</v>
      </c>
      <c r="E55" s="249"/>
      <c r="F55" s="249"/>
      <c r="G55" s="249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'[1]feb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248" t="s">
        <v>57</v>
      </c>
      <c r="C58" s="248"/>
      <c r="D58" s="248"/>
      <c r="E58" s="248"/>
      <c r="F58" s="248"/>
      <c r="G58" s="16"/>
      <c r="H58" s="16"/>
      <c r="I58" s="79"/>
      <c r="J58" s="253">
        <f>'[1]aug 17'!J53+'[1]sep 17'!J51</f>
        <v>97392.012300000002</v>
      </c>
      <c r="K58" s="254"/>
      <c r="L58" s="254"/>
      <c r="M58" s="54"/>
      <c r="N58" s="16">
        <f>108672.59-108389.08</f>
        <v>283.50999999999476</v>
      </c>
      <c r="O58" s="16"/>
      <c r="P58" s="96"/>
      <c r="Q58" s="248" t="s">
        <v>58</v>
      </c>
      <c r="R58" s="248"/>
      <c r="S58" s="248"/>
      <c r="T58" s="248"/>
      <c r="U58" s="248"/>
    </row>
    <row r="59" spans="1:21" ht="23.25" customHeight="1" x14ac:dyDescent="0.25">
      <c r="B59" s="248" t="s">
        <v>59</v>
      </c>
      <c r="C59" s="248"/>
      <c r="D59" s="248"/>
      <c r="E59" s="248"/>
      <c r="F59" s="248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248" t="s">
        <v>59</v>
      </c>
      <c r="R59" s="248"/>
      <c r="S59" s="248"/>
      <c r="T59" s="248"/>
      <c r="U59" s="248"/>
    </row>
    <row r="60" spans="1:21" x14ac:dyDescent="0.25">
      <c r="F60" s="68"/>
      <c r="J60" s="252" t="s">
        <v>60</v>
      </c>
      <c r="K60" s="252"/>
      <c r="L60" s="252"/>
    </row>
    <row r="61" spans="1:21" x14ac:dyDescent="0.25">
      <c r="F61" s="68"/>
      <c r="G61" s="78">
        <f>'[1]oct 2017'!J53+'[1]nov 17'!J51</f>
        <v>98581.184299999994</v>
      </c>
      <c r="J61" s="81"/>
      <c r="K61" s="95"/>
      <c r="L61" s="81"/>
      <c r="N61" s="83">
        <f>'[1]sep 17'!J53+'[1]oct 2017'!J51</f>
        <v>97903.751300000004</v>
      </c>
    </row>
    <row r="62" spans="1:21" ht="24" customHeight="1" x14ac:dyDescent="0.25">
      <c r="J62" s="252" t="s">
        <v>61</v>
      </c>
      <c r="K62" s="252"/>
      <c r="L62" s="252"/>
    </row>
    <row r="63" spans="1:21" x14ac:dyDescent="0.25">
      <c r="G63" s="67"/>
      <c r="J63" s="252" t="s">
        <v>62</v>
      </c>
      <c r="K63" s="252"/>
      <c r="L63" s="252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'[1]nov 17'!J53+'[1]dec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J60:L60"/>
    <mergeCell ref="J62:L62"/>
    <mergeCell ref="J63:L63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256"/>
      <c r="B1" s="257"/>
      <c r="C1" s="257"/>
    </row>
    <row r="2" spans="1:6" s="4" customFormat="1" ht="18.75" customHeight="1" x14ac:dyDescent="0.25">
      <c r="A2" s="258" t="s">
        <v>1</v>
      </c>
      <c r="B2" s="258" t="s">
        <v>2</v>
      </c>
      <c r="C2" s="98" t="s">
        <v>3</v>
      </c>
    </row>
    <row r="3" spans="1:6" s="4" customFormat="1" ht="19.5" customHeight="1" x14ac:dyDescent="0.25">
      <c r="A3" s="259"/>
      <c r="B3" s="259"/>
      <c r="C3" s="258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260"/>
      <c r="B4" s="260"/>
      <c r="C4" s="260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255" t="s">
        <v>57</v>
      </c>
      <c r="C56" s="255"/>
    </row>
    <row r="57" spans="2:8" ht="23.25" customHeight="1" x14ac:dyDescent="0.3">
      <c r="B57" s="255" t="s">
        <v>59</v>
      </c>
      <c r="C57" s="255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267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2" spans="1:23" s="2" customFormat="1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23" ht="9.75" customHeight="1" x14ac:dyDescent="0.3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</row>
    <row r="4" spans="1:23" s="4" customFormat="1" ht="18.75" customHeight="1" x14ac:dyDescent="0.25">
      <c r="A4" s="265" t="s">
        <v>1</v>
      </c>
      <c r="B4" s="265" t="s">
        <v>2</v>
      </c>
      <c r="C4" s="271" t="s">
        <v>3</v>
      </c>
      <c r="D4" s="271"/>
      <c r="E4" s="271"/>
      <c r="F4" s="271"/>
      <c r="G4" s="271"/>
      <c r="H4" s="271"/>
      <c r="I4" s="271" t="s">
        <v>4</v>
      </c>
      <c r="J4" s="272"/>
      <c r="K4" s="272"/>
      <c r="L4" s="272"/>
      <c r="M4" s="272"/>
      <c r="N4" s="272"/>
      <c r="O4" s="58"/>
      <c r="P4" s="271" t="s">
        <v>5</v>
      </c>
      <c r="Q4" s="272"/>
      <c r="R4" s="272"/>
      <c r="S4" s="272"/>
      <c r="T4" s="272"/>
      <c r="U4" s="272"/>
      <c r="V4" s="59"/>
    </row>
    <row r="5" spans="1:23" s="4" customFormat="1" ht="19.5" customHeight="1" x14ac:dyDescent="0.25">
      <c r="A5" s="270"/>
      <c r="B5" s="270"/>
      <c r="C5" s="265" t="s">
        <v>6</v>
      </c>
      <c r="D5" s="265" t="s">
        <v>7</v>
      </c>
      <c r="E5" s="265"/>
      <c r="F5" s="265" t="s">
        <v>8</v>
      </c>
      <c r="G5" s="265"/>
      <c r="H5" s="57" t="s">
        <v>9</v>
      </c>
      <c r="I5" s="265" t="s">
        <v>6</v>
      </c>
      <c r="J5" s="265" t="s">
        <v>7</v>
      </c>
      <c r="K5" s="265"/>
      <c r="L5" s="265" t="s">
        <v>8</v>
      </c>
      <c r="M5" s="265"/>
      <c r="N5" s="265" t="s">
        <v>9</v>
      </c>
      <c r="O5" s="58"/>
      <c r="P5" s="265" t="s">
        <v>6</v>
      </c>
      <c r="Q5" s="265" t="s">
        <v>7</v>
      </c>
      <c r="R5" s="265"/>
      <c r="S5" s="265" t="s">
        <v>8</v>
      </c>
      <c r="T5" s="265"/>
      <c r="U5" s="265" t="s">
        <v>9</v>
      </c>
      <c r="V5" s="265" t="s">
        <v>10</v>
      </c>
    </row>
    <row r="6" spans="1:23" s="4" customFormat="1" ht="15.75" customHeight="1" x14ac:dyDescent="0.25">
      <c r="A6" s="270"/>
      <c r="B6" s="270"/>
      <c r="C6" s="266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266"/>
      <c r="J6" s="57" t="s">
        <v>11</v>
      </c>
      <c r="K6" s="57" t="s">
        <v>12</v>
      </c>
      <c r="L6" s="57" t="s">
        <v>11</v>
      </c>
      <c r="M6" s="57" t="s">
        <v>12</v>
      </c>
      <c r="N6" s="265"/>
      <c r="O6" s="58"/>
      <c r="P6" s="266"/>
      <c r="Q6" s="57" t="s">
        <v>11</v>
      </c>
      <c r="R6" s="57" t="s">
        <v>12</v>
      </c>
      <c r="S6" s="57" t="s">
        <v>11</v>
      </c>
      <c r="T6" s="57" t="s">
        <v>12</v>
      </c>
      <c r="U6" s="265"/>
      <c r="V6" s="265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'[3]nov 18'!H51+#REF!-#REF!</f>
        <v>#REF!</v>
      </c>
      <c r="I51" s="60"/>
      <c r="J51" s="60"/>
      <c r="K51" s="8" t="e">
        <f>'[3]nov 18'!K51+#REF!</f>
        <v>#REF!</v>
      </c>
      <c r="L51" s="60"/>
      <c r="M51" s="8" t="e">
        <f>#REF!+ht!L51</f>
        <v>#REF!</v>
      </c>
      <c r="N51" s="8">
        <f>'[3]july 18'!N51+'[3]aug 18'!J51-'[3]aug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'[3]nov 18'!H52+#REF!-#REF!</f>
        <v>#REF!</v>
      </c>
      <c r="I52" s="31"/>
      <c r="J52" s="31"/>
      <c r="K52" s="8" t="e">
        <f>'[3]nov 18'!K52+#REF!</f>
        <v>#REF!</v>
      </c>
      <c r="L52" s="31"/>
      <c r="M52" s="8" t="e">
        <f>#REF!+ht!L52</f>
        <v>#REF!</v>
      </c>
      <c r="N52" s="8">
        <f>'[3]july 18'!N52+'[3]aug 18'!J52-'[3]aug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'[3]APRIL 18'!E48+'[3]may 18'!D49</f>
        <v>1157.347</v>
      </c>
      <c r="F53" s="31"/>
      <c r="G53" s="52"/>
      <c r="H53" s="52">
        <f>'[3]Mar 18'!H47+'[3]APRIL 18'!E48</f>
        <v>95318.428299999985</v>
      </c>
      <c r="I53" s="31"/>
      <c r="J53" s="31"/>
      <c r="K53" s="52">
        <f>'[3]APRIL 18'!K48+'[3]may 18'!J49</f>
        <v>30.321999999999999</v>
      </c>
      <c r="L53" s="31"/>
      <c r="M53" s="52"/>
      <c r="N53" s="52"/>
      <c r="O53" s="31"/>
      <c r="P53" s="31"/>
      <c r="Q53" s="31"/>
      <c r="R53" s="52">
        <f>'[3]APRIL 18'!R48+'[3]may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264" t="s">
        <v>54</v>
      </c>
      <c r="D54" s="264"/>
      <c r="E54" s="264"/>
      <c r="F54" s="264"/>
      <c r="G54" s="264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264" t="s">
        <v>55</v>
      </c>
      <c r="E55" s="264"/>
      <c r="F55" s="264"/>
      <c r="G55" s="264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264" t="s">
        <v>56</v>
      </c>
      <c r="E56" s="264"/>
      <c r="F56" s="264"/>
      <c r="G56" s="264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255" t="s">
        <v>57</v>
      </c>
      <c r="C58" s="255"/>
      <c r="D58" s="255"/>
      <c r="E58" s="255"/>
      <c r="F58" s="255"/>
      <c r="G58" s="43"/>
      <c r="H58" s="43"/>
      <c r="I58" s="44"/>
      <c r="J58" s="262">
        <f>'[3]sep 18'!J56+'[3]oct 18'!J54</f>
        <v>104765.6583</v>
      </c>
      <c r="K58" s="263"/>
      <c r="L58" s="263"/>
      <c r="M58" s="45"/>
      <c r="N58" s="56" t="e">
        <f>'[3]nov 18'!J56+#REF!</f>
        <v>#REF!</v>
      </c>
      <c r="O58" s="43"/>
      <c r="P58" s="43"/>
      <c r="Q58" s="62"/>
      <c r="R58" s="255" t="s">
        <v>58</v>
      </c>
      <c r="S58" s="255"/>
      <c r="T58" s="255"/>
      <c r="U58" s="255"/>
      <c r="V58" s="255"/>
    </row>
    <row r="59" spans="1:23" ht="23.25" customHeight="1" x14ac:dyDescent="0.3">
      <c r="B59" s="255" t="s">
        <v>59</v>
      </c>
      <c r="C59" s="255"/>
      <c r="D59" s="255"/>
      <c r="E59" s="255"/>
      <c r="F59" s="255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255" t="s">
        <v>59</v>
      </c>
      <c r="S59" s="255"/>
      <c r="T59" s="255"/>
      <c r="U59" s="255"/>
      <c r="V59" s="255"/>
    </row>
    <row r="60" spans="1:23" ht="25.5" customHeight="1" x14ac:dyDescent="0.3">
      <c r="F60" s="4"/>
      <c r="G60" s="42">
        <f>'[1]oct 2017'!J53+'[1]nov 17'!J51</f>
        <v>98581.184299999994</v>
      </c>
      <c r="J60" s="47"/>
      <c r="K60" s="61"/>
      <c r="L60" s="47"/>
      <c r="N60" s="49">
        <f>'[1]sep 17'!J53+'[1]oct 2017'!J51</f>
        <v>97903.751300000004</v>
      </c>
    </row>
    <row r="61" spans="1:23" ht="24" customHeight="1" x14ac:dyDescent="0.3">
      <c r="J61" s="261" t="s">
        <v>61</v>
      </c>
      <c r="K61" s="261"/>
      <c r="L61" s="261"/>
    </row>
    <row r="62" spans="1:23" ht="19.5" x14ac:dyDescent="0.3">
      <c r="G62" s="37"/>
      <c r="J62" s="261" t="s">
        <v>62</v>
      </c>
      <c r="K62" s="261"/>
      <c r="L62" s="261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'[1]nov 17'!J53+'[1]dec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6:G56"/>
    <mergeCell ref="I5:I6"/>
    <mergeCell ref="J5:K5"/>
    <mergeCell ref="L5:M5"/>
    <mergeCell ref="N5:N6"/>
    <mergeCell ref="C54:G54"/>
    <mergeCell ref="D55:G55"/>
    <mergeCell ref="J62:L62"/>
    <mergeCell ref="B58:F58"/>
    <mergeCell ref="J58:L58"/>
    <mergeCell ref="R58:V58"/>
    <mergeCell ref="B59:F59"/>
    <mergeCell ref="R59:V59"/>
    <mergeCell ref="J61:L6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opLeftCell="D1" zoomScale="41" zoomScaleNormal="41" workbookViewId="0">
      <pane ySplit="6" topLeftCell="A36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16384" width="9.140625" style="107"/>
  </cols>
  <sheetData>
    <row r="1" spans="1:21" ht="55.5" customHeight="1" x14ac:dyDescent="0.35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1" ht="15" customHeight="1" x14ac:dyDescent="0.35">
      <c r="A2" s="221" t="s">
        <v>73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ht="32.25" customHeight="1" x14ac:dyDescent="0.3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s="108" customFormat="1" ht="43.5" customHeight="1" x14ac:dyDescent="0.25">
      <c r="A4" s="219" t="s">
        <v>1</v>
      </c>
      <c r="B4" s="219" t="s">
        <v>2</v>
      </c>
      <c r="C4" s="219" t="s">
        <v>3</v>
      </c>
      <c r="D4" s="219"/>
      <c r="E4" s="219"/>
      <c r="F4" s="219"/>
      <c r="G4" s="219"/>
      <c r="H4" s="219"/>
      <c r="I4" s="219" t="s">
        <v>4</v>
      </c>
      <c r="J4" s="222"/>
      <c r="K4" s="222"/>
      <c r="L4" s="222"/>
      <c r="M4" s="222"/>
      <c r="N4" s="222"/>
      <c r="O4" s="219" t="s">
        <v>5</v>
      </c>
      <c r="P4" s="222"/>
      <c r="Q4" s="222"/>
      <c r="R4" s="222"/>
      <c r="S4" s="222"/>
      <c r="T4" s="222"/>
      <c r="U4" s="148"/>
    </row>
    <row r="5" spans="1:21" s="108" customFormat="1" ht="54.75" customHeight="1" x14ac:dyDescent="0.25">
      <c r="A5" s="222"/>
      <c r="B5" s="222"/>
      <c r="C5" s="219" t="s">
        <v>6</v>
      </c>
      <c r="D5" s="219" t="s">
        <v>7</v>
      </c>
      <c r="E5" s="219"/>
      <c r="F5" s="219" t="s">
        <v>8</v>
      </c>
      <c r="G5" s="219"/>
      <c r="H5" s="219" t="s">
        <v>9</v>
      </c>
      <c r="I5" s="219" t="s">
        <v>6</v>
      </c>
      <c r="J5" s="219" t="s">
        <v>7</v>
      </c>
      <c r="K5" s="219"/>
      <c r="L5" s="219" t="s">
        <v>8</v>
      </c>
      <c r="M5" s="219"/>
      <c r="N5" s="219" t="s">
        <v>9</v>
      </c>
      <c r="O5" s="219" t="s">
        <v>6</v>
      </c>
      <c r="P5" s="219" t="s">
        <v>7</v>
      </c>
      <c r="Q5" s="219"/>
      <c r="R5" s="219" t="s">
        <v>8</v>
      </c>
      <c r="S5" s="219"/>
      <c r="T5" s="219" t="s">
        <v>9</v>
      </c>
      <c r="U5" s="219" t="s">
        <v>10</v>
      </c>
    </row>
    <row r="6" spans="1:21" s="108" customFormat="1" ht="38.25" customHeight="1" x14ac:dyDescent="0.25">
      <c r="A6" s="222"/>
      <c r="B6" s="222"/>
      <c r="C6" s="222"/>
      <c r="D6" s="147" t="s">
        <v>11</v>
      </c>
      <c r="E6" s="147" t="s">
        <v>12</v>
      </c>
      <c r="F6" s="147" t="s">
        <v>11</v>
      </c>
      <c r="G6" s="147" t="s">
        <v>12</v>
      </c>
      <c r="H6" s="219"/>
      <c r="I6" s="222"/>
      <c r="J6" s="147" t="s">
        <v>11</v>
      </c>
      <c r="K6" s="147" t="s">
        <v>12</v>
      </c>
      <c r="L6" s="147" t="s">
        <v>11</v>
      </c>
      <c r="M6" s="147" t="s">
        <v>12</v>
      </c>
      <c r="N6" s="219"/>
      <c r="O6" s="222"/>
      <c r="P6" s="147" t="s">
        <v>11</v>
      </c>
      <c r="Q6" s="147" t="s">
        <v>12</v>
      </c>
      <c r="R6" s="147" t="s">
        <v>11</v>
      </c>
      <c r="S6" s="147" t="s">
        <v>12</v>
      </c>
      <c r="T6" s="219"/>
      <c r="U6" s="219"/>
    </row>
    <row r="7" spans="1:21" ht="38.25" customHeight="1" x14ac:dyDescent="0.35">
      <c r="A7" s="148">
        <v>1</v>
      </c>
      <c r="B7" s="148" t="s">
        <v>13</v>
      </c>
      <c r="C7" s="109">
        <v>459.88999999999987</v>
      </c>
      <c r="D7" s="109">
        <v>0</v>
      </c>
      <c r="E7" s="109">
        <f>D7</f>
        <v>0</v>
      </c>
      <c r="F7" s="109">
        <v>0</v>
      </c>
      <c r="G7" s="109">
        <f>F7</f>
        <v>0</v>
      </c>
      <c r="H7" s="109">
        <f>C7+(D7-F7)</f>
        <v>459.88999999999987</v>
      </c>
      <c r="I7" s="109">
        <v>538.67499999999995</v>
      </c>
      <c r="J7" s="109">
        <v>0.65</v>
      </c>
      <c r="K7" s="109">
        <f>J7</f>
        <v>0.65</v>
      </c>
      <c r="L7" s="109">
        <v>0</v>
      </c>
      <c r="M7" s="109">
        <f>L7</f>
        <v>0</v>
      </c>
      <c r="N7" s="109">
        <f>I7+(J7-L7)</f>
        <v>539.32499999999993</v>
      </c>
      <c r="O7" s="109">
        <v>70.100000000000009</v>
      </c>
      <c r="P7" s="109">
        <v>0</v>
      </c>
      <c r="Q7" s="109">
        <f>P7</f>
        <v>0</v>
      </c>
      <c r="R7" s="109">
        <v>0</v>
      </c>
      <c r="S7" s="109">
        <f>R7</f>
        <v>0</v>
      </c>
      <c r="T7" s="109">
        <f>O7+(P7-R7)</f>
        <v>70.100000000000009</v>
      </c>
      <c r="U7" s="109">
        <f t="shared" ref="U7:U48" si="0">H7+N7+T7</f>
        <v>1069.3149999999998</v>
      </c>
    </row>
    <row r="8" spans="1:21" ht="38.25" customHeight="1" x14ac:dyDescent="0.35">
      <c r="A8" s="148">
        <v>2</v>
      </c>
      <c r="B8" s="148" t="s">
        <v>65</v>
      </c>
      <c r="C8" s="109">
        <v>4.34</v>
      </c>
      <c r="D8" s="109">
        <v>0</v>
      </c>
      <c r="E8" s="109">
        <f t="shared" ref="E8:E48" si="1">D8</f>
        <v>0</v>
      </c>
      <c r="F8" s="109">
        <v>0</v>
      </c>
      <c r="G8" s="109">
        <f t="shared" ref="G8:G48" si="2">F8</f>
        <v>0</v>
      </c>
      <c r="H8" s="109">
        <f t="shared" ref="H8:H48" si="3">C8+(D8-F8)</f>
        <v>4.34</v>
      </c>
      <c r="I8" s="109">
        <v>53.310000000000009</v>
      </c>
      <c r="J8" s="109">
        <v>0.12</v>
      </c>
      <c r="K8" s="109">
        <f t="shared" ref="K8:K48" si="4">J8</f>
        <v>0.12</v>
      </c>
      <c r="L8" s="109">
        <v>0</v>
      </c>
      <c r="M8" s="109">
        <f t="shared" ref="M8:M48" si="5">L8</f>
        <v>0</v>
      </c>
      <c r="N8" s="109">
        <f t="shared" ref="N8:N48" si="6">I8+(J8-L8)</f>
        <v>53.430000000000007</v>
      </c>
      <c r="O8" s="109">
        <v>0.21000000000000002</v>
      </c>
      <c r="P8" s="109">
        <v>0</v>
      </c>
      <c r="Q8" s="109">
        <f t="shared" ref="Q8:Q48" si="7">P8</f>
        <v>0</v>
      </c>
      <c r="R8" s="109">
        <v>0</v>
      </c>
      <c r="S8" s="109">
        <f t="shared" ref="S8:S48" si="8">R8</f>
        <v>0</v>
      </c>
      <c r="T8" s="109">
        <f t="shared" ref="T8:T48" si="9">O8+(P8-R8)</f>
        <v>0.21000000000000002</v>
      </c>
      <c r="U8" s="109">
        <f t="shared" si="0"/>
        <v>57.980000000000011</v>
      </c>
    </row>
    <row r="9" spans="1:21" ht="38.25" customHeight="1" x14ac:dyDescent="0.35">
      <c r="A9" s="148">
        <v>3</v>
      </c>
      <c r="B9" s="148" t="s">
        <v>14</v>
      </c>
      <c r="C9" s="109">
        <v>309.7600000000001</v>
      </c>
      <c r="D9" s="109">
        <v>0</v>
      </c>
      <c r="E9" s="109">
        <f t="shared" si="1"/>
        <v>0</v>
      </c>
      <c r="F9" s="109">
        <v>0</v>
      </c>
      <c r="G9" s="109">
        <f t="shared" si="2"/>
        <v>0</v>
      </c>
      <c r="H9" s="109">
        <f t="shared" si="3"/>
        <v>309.7600000000001</v>
      </c>
      <c r="I9" s="109">
        <v>438.03000000000014</v>
      </c>
      <c r="J9" s="109">
        <v>0.65</v>
      </c>
      <c r="K9" s="109">
        <f t="shared" si="4"/>
        <v>0.65</v>
      </c>
      <c r="L9" s="109">
        <v>0</v>
      </c>
      <c r="M9" s="109">
        <f t="shared" si="5"/>
        <v>0</v>
      </c>
      <c r="N9" s="109">
        <f t="shared" si="6"/>
        <v>438.68000000000012</v>
      </c>
      <c r="O9" s="109">
        <v>44.809999999999995</v>
      </c>
      <c r="P9" s="109">
        <v>0</v>
      </c>
      <c r="Q9" s="109">
        <f t="shared" si="7"/>
        <v>0</v>
      </c>
      <c r="R9" s="109">
        <v>0</v>
      </c>
      <c r="S9" s="109">
        <f t="shared" si="8"/>
        <v>0</v>
      </c>
      <c r="T9" s="109">
        <f t="shared" si="9"/>
        <v>44.809999999999995</v>
      </c>
      <c r="U9" s="109">
        <f t="shared" si="0"/>
        <v>793.25000000000023</v>
      </c>
    </row>
    <row r="10" spans="1:21" s="111" customFormat="1" ht="38.25" customHeight="1" x14ac:dyDescent="0.4">
      <c r="A10" s="148">
        <v>4</v>
      </c>
      <c r="B10" s="148" t="s">
        <v>15</v>
      </c>
      <c r="C10" s="109">
        <v>7.36</v>
      </c>
      <c r="D10" s="109">
        <v>0</v>
      </c>
      <c r="E10" s="109">
        <f t="shared" si="1"/>
        <v>0</v>
      </c>
      <c r="F10" s="109">
        <v>0</v>
      </c>
      <c r="G10" s="109">
        <f t="shared" si="2"/>
        <v>0</v>
      </c>
      <c r="H10" s="109">
        <f t="shared" si="3"/>
        <v>7.36</v>
      </c>
      <c r="I10" s="109">
        <v>473.6699999999999</v>
      </c>
      <c r="J10" s="109">
        <v>0.04</v>
      </c>
      <c r="K10" s="109">
        <f t="shared" si="4"/>
        <v>0.04</v>
      </c>
      <c r="L10" s="109">
        <v>0</v>
      </c>
      <c r="M10" s="109">
        <f t="shared" si="5"/>
        <v>0</v>
      </c>
      <c r="N10" s="109">
        <f t="shared" si="6"/>
        <v>473.70999999999992</v>
      </c>
      <c r="O10" s="109">
        <v>0.8</v>
      </c>
      <c r="P10" s="109">
        <v>0</v>
      </c>
      <c r="Q10" s="109">
        <f t="shared" si="7"/>
        <v>0</v>
      </c>
      <c r="R10" s="109">
        <v>0</v>
      </c>
      <c r="S10" s="109">
        <f t="shared" si="8"/>
        <v>0</v>
      </c>
      <c r="T10" s="109">
        <f t="shared" si="9"/>
        <v>0.8</v>
      </c>
      <c r="U10" s="109">
        <f t="shared" si="0"/>
        <v>481.86999999999995</v>
      </c>
    </row>
    <row r="11" spans="1:21" s="111" customFormat="1" ht="38.25" customHeight="1" x14ac:dyDescent="0.4">
      <c r="A11" s="147"/>
      <c r="B11" s="147" t="s">
        <v>16</v>
      </c>
      <c r="C11" s="110">
        <f>SUM(C7:C10)</f>
        <v>781.35</v>
      </c>
      <c r="D11" s="110">
        <f t="shared" ref="D11:U11" si="10">SUM(D7:D10)</f>
        <v>0</v>
      </c>
      <c r="E11" s="110">
        <f t="shared" si="10"/>
        <v>0</v>
      </c>
      <c r="F11" s="110">
        <f t="shared" si="10"/>
        <v>0</v>
      </c>
      <c r="G11" s="110">
        <f t="shared" si="10"/>
        <v>0</v>
      </c>
      <c r="H11" s="110">
        <f t="shared" si="10"/>
        <v>781.35</v>
      </c>
      <c r="I11" s="110">
        <f t="shared" si="10"/>
        <v>1503.6849999999999</v>
      </c>
      <c r="J11" s="110">
        <f t="shared" si="10"/>
        <v>1.46</v>
      </c>
      <c r="K11" s="110">
        <f t="shared" si="10"/>
        <v>1.46</v>
      </c>
      <c r="L11" s="110">
        <f t="shared" si="10"/>
        <v>0</v>
      </c>
      <c r="M11" s="110">
        <f t="shared" si="10"/>
        <v>0</v>
      </c>
      <c r="N11" s="110">
        <f t="shared" si="10"/>
        <v>1505.145</v>
      </c>
      <c r="O11" s="110">
        <f t="shared" si="10"/>
        <v>115.92</v>
      </c>
      <c r="P11" s="110">
        <f t="shared" si="10"/>
        <v>0</v>
      </c>
      <c r="Q11" s="110">
        <f t="shared" si="10"/>
        <v>0</v>
      </c>
      <c r="R11" s="110">
        <f t="shared" si="10"/>
        <v>0</v>
      </c>
      <c r="S11" s="110">
        <f t="shared" si="10"/>
        <v>0</v>
      </c>
      <c r="T11" s="110">
        <f t="shared" si="10"/>
        <v>115.92</v>
      </c>
      <c r="U11" s="110">
        <f t="shared" si="10"/>
        <v>2402.415</v>
      </c>
    </row>
    <row r="12" spans="1:21" ht="38.25" customHeight="1" x14ac:dyDescent="0.35">
      <c r="A12" s="148">
        <v>5</v>
      </c>
      <c r="B12" s="148" t="s">
        <v>17</v>
      </c>
      <c r="C12" s="109">
        <v>567.25999999999965</v>
      </c>
      <c r="D12" s="109">
        <v>0</v>
      </c>
      <c r="E12" s="109">
        <f t="shared" si="1"/>
        <v>0</v>
      </c>
      <c r="F12" s="109">
        <v>0</v>
      </c>
      <c r="G12" s="109">
        <f t="shared" si="2"/>
        <v>0</v>
      </c>
      <c r="H12" s="109">
        <f t="shared" si="3"/>
        <v>567.25999999999965</v>
      </c>
      <c r="I12" s="109">
        <v>705.2199999999998</v>
      </c>
      <c r="J12" s="109">
        <v>1.17</v>
      </c>
      <c r="K12" s="109">
        <f t="shared" si="4"/>
        <v>1.17</v>
      </c>
      <c r="L12" s="109">
        <v>0</v>
      </c>
      <c r="M12" s="109">
        <f t="shared" si="5"/>
        <v>0</v>
      </c>
      <c r="N12" s="109">
        <f t="shared" si="6"/>
        <v>706.38999999999976</v>
      </c>
      <c r="O12" s="109">
        <v>40.430000000000007</v>
      </c>
      <c r="P12" s="109">
        <v>0</v>
      </c>
      <c r="Q12" s="109">
        <f t="shared" si="7"/>
        <v>0</v>
      </c>
      <c r="R12" s="109">
        <v>0</v>
      </c>
      <c r="S12" s="109">
        <f t="shared" si="8"/>
        <v>0</v>
      </c>
      <c r="T12" s="109">
        <f t="shared" si="9"/>
        <v>40.430000000000007</v>
      </c>
      <c r="U12" s="109">
        <f t="shared" si="0"/>
        <v>1314.0799999999995</v>
      </c>
    </row>
    <row r="13" spans="1:21" ht="38.25" customHeight="1" x14ac:dyDescent="0.35">
      <c r="A13" s="148">
        <v>6</v>
      </c>
      <c r="B13" s="148" t="s">
        <v>18</v>
      </c>
      <c r="C13" s="109">
        <v>315.62000000000012</v>
      </c>
      <c r="D13" s="109">
        <v>0</v>
      </c>
      <c r="E13" s="109">
        <f t="shared" si="1"/>
        <v>0</v>
      </c>
      <c r="F13" s="109">
        <v>0</v>
      </c>
      <c r="G13" s="109">
        <f t="shared" si="2"/>
        <v>0</v>
      </c>
      <c r="H13" s="109">
        <f t="shared" si="3"/>
        <v>315.62000000000012</v>
      </c>
      <c r="I13" s="109">
        <v>493.53000000000009</v>
      </c>
      <c r="J13" s="109">
        <v>0</v>
      </c>
      <c r="K13" s="109">
        <f t="shared" si="4"/>
        <v>0</v>
      </c>
      <c r="L13" s="109">
        <v>0</v>
      </c>
      <c r="M13" s="109">
        <f t="shared" si="5"/>
        <v>0</v>
      </c>
      <c r="N13" s="109">
        <f t="shared" si="6"/>
        <v>493.53000000000009</v>
      </c>
      <c r="O13" s="109">
        <v>21.49</v>
      </c>
      <c r="P13" s="109">
        <v>0</v>
      </c>
      <c r="Q13" s="109">
        <f t="shared" si="7"/>
        <v>0</v>
      </c>
      <c r="R13" s="109">
        <v>0</v>
      </c>
      <c r="S13" s="109">
        <f t="shared" si="8"/>
        <v>0</v>
      </c>
      <c r="T13" s="109">
        <f t="shared" si="9"/>
        <v>21.49</v>
      </c>
      <c r="U13" s="109">
        <f t="shared" si="0"/>
        <v>830.64000000000021</v>
      </c>
    </row>
    <row r="14" spans="1:21" s="111" customFormat="1" ht="38.25" customHeight="1" x14ac:dyDescent="0.4">
      <c r="A14" s="148">
        <v>7</v>
      </c>
      <c r="B14" s="148" t="s">
        <v>19</v>
      </c>
      <c r="C14" s="109">
        <v>1510.9799999999996</v>
      </c>
      <c r="D14" s="109">
        <v>0</v>
      </c>
      <c r="E14" s="109">
        <f t="shared" si="1"/>
        <v>0</v>
      </c>
      <c r="F14" s="109">
        <v>0</v>
      </c>
      <c r="G14" s="109">
        <f t="shared" si="2"/>
        <v>0</v>
      </c>
      <c r="H14" s="109">
        <f t="shared" si="3"/>
        <v>1510.9799999999996</v>
      </c>
      <c r="I14" s="109">
        <v>558.73000000000025</v>
      </c>
      <c r="J14" s="109">
        <v>0.8</v>
      </c>
      <c r="K14" s="109">
        <f t="shared" si="4"/>
        <v>0.8</v>
      </c>
      <c r="L14" s="109">
        <v>0</v>
      </c>
      <c r="M14" s="109">
        <f t="shared" si="5"/>
        <v>0</v>
      </c>
      <c r="N14" s="109">
        <f t="shared" si="6"/>
        <v>559.5300000000002</v>
      </c>
      <c r="O14" s="109">
        <v>57.79999999999999</v>
      </c>
      <c r="P14" s="109">
        <v>0</v>
      </c>
      <c r="Q14" s="109">
        <f t="shared" si="7"/>
        <v>0</v>
      </c>
      <c r="R14" s="109">
        <v>0</v>
      </c>
      <c r="S14" s="109">
        <f t="shared" si="8"/>
        <v>0</v>
      </c>
      <c r="T14" s="109">
        <f t="shared" si="9"/>
        <v>57.79999999999999</v>
      </c>
      <c r="U14" s="109">
        <f t="shared" si="0"/>
        <v>2128.31</v>
      </c>
    </row>
    <row r="15" spans="1:21" s="111" customFormat="1" ht="38.25" customHeight="1" x14ac:dyDescent="0.4">
      <c r="A15" s="147"/>
      <c r="B15" s="147" t="s">
        <v>20</v>
      </c>
      <c r="C15" s="110">
        <f>SUM(C12:C14)</f>
        <v>2393.8599999999992</v>
      </c>
      <c r="D15" s="110">
        <f t="shared" ref="D15:U15" si="11">SUM(D12:D14)</f>
        <v>0</v>
      </c>
      <c r="E15" s="110">
        <f t="shared" si="11"/>
        <v>0</v>
      </c>
      <c r="F15" s="110">
        <f t="shared" si="11"/>
        <v>0</v>
      </c>
      <c r="G15" s="110">
        <f t="shared" si="11"/>
        <v>0</v>
      </c>
      <c r="H15" s="110">
        <f t="shared" si="11"/>
        <v>2393.8599999999992</v>
      </c>
      <c r="I15" s="110">
        <f t="shared" si="11"/>
        <v>1757.4800000000002</v>
      </c>
      <c r="J15" s="110">
        <f t="shared" si="11"/>
        <v>1.97</v>
      </c>
      <c r="K15" s="110">
        <f t="shared" si="11"/>
        <v>1.97</v>
      </c>
      <c r="L15" s="110">
        <f t="shared" si="11"/>
        <v>0</v>
      </c>
      <c r="M15" s="110">
        <f t="shared" si="11"/>
        <v>0</v>
      </c>
      <c r="N15" s="110">
        <f t="shared" si="11"/>
        <v>1759.45</v>
      </c>
      <c r="O15" s="110">
        <f t="shared" si="11"/>
        <v>119.72</v>
      </c>
      <c r="P15" s="110">
        <f t="shared" si="11"/>
        <v>0</v>
      </c>
      <c r="Q15" s="110">
        <f t="shared" si="11"/>
        <v>0</v>
      </c>
      <c r="R15" s="110">
        <f t="shared" si="11"/>
        <v>0</v>
      </c>
      <c r="S15" s="110">
        <f t="shared" si="11"/>
        <v>0</v>
      </c>
      <c r="T15" s="110">
        <f t="shared" si="11"/>
        <v>119.72</v>
      </c>
      <c r="U15" s="110">
        <f t="shared" si="11"/>
        <v>4273.03</v>
      </c>
    </row>
    <row r="16" spans="1:21" s="112" customFormat="1" ht="38.25" customHeight="1" x14ac:dyDescent="0.35">
      <c r="A16" s="148">
        <v>8</v>
      </c>
      <c r="B16" s="148" t="s">
        <v>21</v>
      </c>
      <c r="C16" s="109">
        <v>995.37400000000036</v>
      </c>
      <c r="D16" s="109">
        <v>0</v>
      </c>
      <c r="E16" s="109">
        <f t="shared" si="1"/>
        <v>0</v>
      </c>
      <c r="F16" s="109">
        <v>0</v>
      </c>
      <c r="G16" s="109">
        <f t="shared" si="2"/>
        <v>0</v>
      </c>
      <c r="H16" s="109">
        <f t="shared" si="3"/>
        <v>995.37400000000036</v>
      </c>
      <c r="I16" s="109">
        <v>105.57599999999996</v>
      </c>
      <c r="J16" s="109">
        <v>0</v>
      </c>
      <c r="K16" s="109">
        <f t="shared" si="4"/>
        <v>0</v>
      </c>
      <c r="L16" s="109">
        <v>0</v>
      </c>
      <c r="M16" s="109">
        <f t="shared" si="5"/>
        <v>0</v>
      </c>
      <c r="N16" s="109">
        <f t="shared" si="6"/>
        <v>105.57599999999996</v>
      </c>
      <c r="O16" s="109">
        <v>245.88200000000001</v>
      </c>
      <c r="P16" s="109">
        <v>0</v>
      </c>
      <c r="Q16" s="109">
        <f t="shared" si="7"/>
        <v>0</v>
      </c>
      <c r="R16" s="109">
        <v>0</v>
      </c>
      <c r="S16" s="109">
        <f t="shared" si="8"/>
        <v>0</v>
      </c>
      <c r="T16" s="109">
        <f t="shared" si="9"/>
        <v>245.88200000000001</v>
      </c>
      <c r="U16" s="109">
        <f t="shared" si="0"/>
        <v>1346.8320000000003</v>
      </c>
    </row>
    <row r="17" spans="1:21" ht="38.2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f t="shared" si="1"/>
        <v>0</v>
      </c>
      <c r="F17" s="114">
        <v>0</v>
      </c>
      <c r="G17" s="109">
        <f t="shared" si="2"/>
        <v>0</v>
      </c>
      <c r="H17" s="109">
        <f t="shared" si="3"/>
        <v>183.33799999999994</v>
      </c>
      <c r="I17" s="109">
        <v>325.6760000000001</v>
      </c>
      <c r="J17" s="114">
        <v>0.11</v>
      </c>
      <c r="K17" s="109">
        <f t="shared" si="4"/>
        <v>0.11</v>
      </c>
      <c r="L17" s="114">
        <v>0</v>
      </c>
      <c r="M17" s="109">
        <f t="shared" si="5"/>
        <v>0</v>
      </c>
      <c r="N17" s="109">
        <f t="shared" si="6"/>
        <v>325.78600000000012</v>
      </c>
      <c r="O17" s="109">
        <v>64.375</v>
      </c>
      <c r="P17" s="114">
        <v>0</v>
      </c>
      <c r="Q17" s="109">
        <f t="shared" si="7"/>
        <v>0</v>
      </c>
      <c r="R17" s="114">
        <v>0</v>
      </c>
      <c r="S17" s="109">
        <f t="shared" si="8"/>
        <v>0</v>
      </c>
      <c r="T17" s="109">
        <f t="shared" si="9"/>
        <v>64.375</v>
      </c>
      <c r="U17" s="109">
        <f t="shared" si="0"/>
        <v>573.49900000000002</v>
      </c>
    </row>
    <row r="18" spans="1:21" s="111" customFormat="1" ht="38.25" customHeight="1" x14ac:dyDescent="0.4">
      <c r="A18" s="148">
        <v>10</v>
      </c>
      <c r="B18" s="148" t="s">
        <v>23</v>
      </c>
      <c r="C18" s="109">
        <v>209.44600000000005</v>
      </c>
      <c r="D18" s="109">
        <v>0</v>
      </c>
      <c r="E18" s="109">
        <f t="shared" si="1"/>
        <v>0</v>
      </c>
      <c r="F18" s="109">
        <v>0</v>
      </c>
      <c r="G18" s="109">
        <f t="shared" si="2"/>
        <v>0</v>
      </c>
      <c r="H18" s="109">
        <f t="shared" si="3"/>
        <v>209.44600000000005</v>
      </c>
      <c r="I18" s="109">
        <v>339.10099999999989</v>
      </c>
      <c r="J18" s="109">
        <v>0</v>
      </c>
      <c r="K18" s="109">
        <f t="shared" si="4"/>
        <v>0</v>
      </c>
      <c r="L18" s="109">
        <v>0</v>
      </c>
      <c r="M18" s="109">
        <f t="shared" si="5"/>
        <v>0</v>
      </c>
      <c r="N18" s="109">
        <f t="shared" si="6"/>
        <v>339.10099999999989</v>
      </c>
      <c r="O18" s="109">
        <v>8.3749999999999982</v>
      </c>
      <c r="P18" s="109">
        <v>0</v>
      </c>
      <c r="Q18" s="109">
        <f t="shared" si="7"/>
        <v>0</v>
      </c>
      <c r="R18" s="109">
        <v>0</v>
      </c>
      <c r="S18" s="109">
        <f t="shared" si="8"/>
        <v>0</v>
      </c>
      <c r="T18" s="109">
        <f t="shared" si="9"/>
        <v>8.3749999999999982</v>
      </c>
      <c r="U18" s="109">
        <f t="shared" si="0"/>
        <v>556.92199999999991</v>
      </c>
    </row>
    <row r="19" spans="1:21" s="111" customFormat="1" ht="38.25" customHeight="1" x14ac:dyDescent="0.4">
      <c r="A19" s="147"/>
      <c r="B19" s="147" t="s">
        <v>24</v>
      </c>
      <c r="C19" s="110">
        <f>SUM(C16:C18)</f>
        <v>1388.1580000000004</v>
      </c>
      <c r="D19" s="110">
        <f t="shared" ref="D19:U19" si="12">SUM(D16:D18)</f>
        <v>0</v>
      </c>
      <c r="E19" s="110">
        <f t="shared" si="12"/>
        <v>0</v>
      </c>
      <c r="F19" s="110">
        <f t="shared" si="12"/>
        <v>0</v>
      </c>
      <c r="G19" s="110">
        <f t="shared" si="12"/>
        <v>0</v>
      </c>
      <c r="H19" s="110">
        <f t="shared" si="12"/>
        <v>1388.1580000000004</v>
      </c>
      <c r="I19" s="110">
        <f t="shared" si="12"/>
        <v>770.35299999999995</v>
      </c>
      <c r="J19" s="110">
        <f t="shared" si="12"/>
        <v>0.11</v>
      </c>
      <c r="K19" s="110">
        <f t="shared" si="12"/>
        <v>0.11</v>
      </c>
      <c r="L19" s="110">
        <f t="shared" si="12"/>
        <v>0</v>
      </c>
      <c r="M19" s="110">
        <f t="shared" si="12"/>
        <v>0</v>
      </c>
      <c r="N19" s="110">
        <f t="shared" si="12"/>
        <v>770.46299999999997</v>
      </c>
      <c r="O19" s="110">
        <f t="shared" si="12"/>
        <v>318.63200000000001</v>
      </c>
      <c r="P19" s="110">
        <f t="shared" si="12"/>
        <v>0</v>
      </c>
      <c r="Q19" s="110">
        <f t="shared" si="12"/>
        <v>0</v>
      </c>
      <c r="R19" s="110">
        <f t="shared" si="12"/>
        <v>0</v>
      </c>
      <c r="S19" s="110">
        <f t="shared" si="12"/>
        <v>0</v>
      </c>
      <c r="T19" s="110">
        <f t="shared" si="12"/>
        <v>318.63200000000001</v>
      </c>
      <c r="U19" s="110">
        <f t="shared" si="12"/>
        <v>2477.2530000000002</v>
      </c>
    </row>
    <row r="20" spans="1:21" ht="38.25" customHeight="1" x14ac:dyDescent="0.35">
      <c r="A20" s="148">
        <v>11</v>
      </c>
      <c r="B20" s="148" t="s">
        <v>25</v>
      </c>
      <c r="C20" s="109">
        <v>632.36000000000013</v>
      </c>
      <c r="D20" s="109">
        <v>0</v>
      </c>
      <c r="E20" s="109">
        <f t="shared" si="1"/>
        <v>0</v>
      </c>
      <c r="F20" s="109">
        <v>0</v>
      </c>
      <c r="G20" s="109">
        <f t="shared" si="2"/>
        <v>0</v>
      </c>
      <c r="H20" s="109">
        <f t="shared" si="3"/>
        <v>632.36000000000013</v>
      </c>
      <c r="I20" s="109">
        <v>370.96000000000004</v>
      </c>
      <c r="J20" s="109">
        <v>0.15</v>
      </c>
      <c r="K20" s="109">
        <f t="shared" si="4"/>
        <v>0.15</v>
      </c>
      <c r="L20" s="109">
        <v>0</v>
      </c>
      <c r="M20" s="109">
        <f t="shared" si="5"/>
        <v>0</v>
      </c>
      <c r="N20" s="109">
        <f t="shared" si="6"/>
        <v>371.11</v>
      </c>
      <c r="O20" s="109">
        <v>40.190000000000005</v>
      </c>
      <c r="P20" s="109">
        <v>0</v>
      </c>
      <c r="Q20" s="109">
        <f t="shared" si="7"/>
        <v>0</v>
      </c>
      <c r="R20" s="109">
        <v>0</v>
      </c>
      <c r="S20" s="109">
        <f t="shared" si="8"/>
        <v>0</v>
      </c>
      <c r="T20" s="109">
        <f t="shared" si="9"/>
        <v>40.190000000000005</v>
      </c>
      <c r="U20" s="109">
        <f t="shared" si="0"/>
        <v>1043.6600000000001</v>
      </c>
    </row>
    <row r="21" spans="1:21" ht="38.25" customHeight="1" x14ac:dyDescent="0.35">
      <c r="A21" s="148">
        <v>12</v>
      </c>
      <c r="B21" s="148" t="s">
        <v>26</v>
      </c>
      <c r="C21" s="109">
        <v>18.919999999999995</v>
      </c>
      <c r="D21" s="109">
        <v>0</v>
      </c>
      <c r="E21" s="109">
        <f t="shared" si="1"/>
        <v>0</v>
      </c>
      <c r="F21" s="109">
        <v>0</v>
      </c>
      <c r="G21" s="109">
        <f t="shared" si="2"/>
        <v>0</v>
      </c>
      <c r="H21" s="109">
        <f t="shared" si="3"/>
        <v>18.919999999999995</v>
      </c>
      <c r="I21" s="109">
        <v>365.21300000000002</v>
      </c>
      <c r="J21" s="109">
        <v>0.1</v>
      </c>
      <c r="K21" s="109">
        <f t="shared" si="4"/>
        <v>0.1</v>
      </c>
      <c r="L21" s="109">
        <v>0</v>
      </c>
      <c r="M21" s="109">
        <f t="shared" si="5"/>
        <v>0</v>
      </c>
      <c r="N21" s="109">
        <f t="shared" si="6"/>
        <v>365.31300000000005</v>
      </c>
      <c r="O21" s="109">
        <v>19.559999999999999</v>
      </c>
      <c r="P21" s="109">
        <v>0</v>
      </c>
      <c r="Q21" s="109">
        <f t="shared" si="7"/>
        <v>0</v>
      </c>
      <c r="R21" s="109">
        <v>0</v>
      </c>
      <c r="S21" s="109">
        <f t="shared" si="8"/>
        <v>0</v>
      </c>
      <c r="T21" s="109">
        <f t="shared" si="9"/>
        <v>19.559999999999999</v>
      </c>
      <c r="U21" s="109">
        <f t="shared" si="0"/>
        <v>403.79300000000006</v>
      </c>
    </row>
    <row r="22" spans="1:21" s="111" customFormat="1" ht="38.25" customHeight="1" x14ac:dyDescent="0.4">
      <c r="A22" s="148">
        <v>13</v>
      </c>
      <c r="B22" s="148" t="s">
        <v>27</v>
      </c>
      <c r="C22" s="109">
        <v>282.79000000000002</v>
      </c>
      <c r="D22" s="109">
        <v>0</v>
      </c>
      <c r="E22" s="109">
        <f t="shared" si="1"/>
        <v>0</v>
      </c>
      <c r="F22" s="109">
        <v>0</v>
      </c>
      <c r="G22" s="109">
        <f t="shared" si="2"/>
        <v>0</v>
      </c>
      <c r="H22" s="109">
        <f t="shared" si="3"/>
        <v>282.79000000000002</v>
      </c>
      <c r="I22" s="109">
        <v>142.9</v>
      </c>
      <c r="J22" s="109">
        <v>0.18</v>
      </c>
      <c r="K22" s="109">
        <f t="shared" si="4"/>
        <v>0.18</v>
      </c>
      <c r="L22" s="109">
        <v>0</v>
      </c>
      <c r="M22" s="109">
        <f t="shared" si="5"/>
        <v>0</v>
      </c>
      <c r="N22" s="109">
        <f t="shared" si="6"/>
        <v>143.08000000000001</v>
      </c>
      <c r="O22" s="109">
        <v>13.350000000000001</v>
      </c>
      <c r="P22" s="109">
        <v>0</v>
      </c>
      <c r="Q22" s="109">
        <f t="shared" si="7"/>
        <v>0</v>
      </c>
      <c r="R22" s="109">
        <v>0</v>
      </c>
      <c r="S22" s="109">
        <f t="shared" si="8"/>
        <v>0</v>
      </c>
      <c r="T22" s="109">
        <f t="shared" si="9"/>
        <v>13.350000000000001</v>
      </c>
      <c r="U22" s="109">
        <f t="shared" si="0"/>
        <v>439.22</v>
      </c>
    </row>
    <row r="23" spans="1:21" s="111" customFormat="1" ht="38.25" customHeight="1" x14ac:dyDescent="0.4">
      <c r="A23" s="148">
        <v>14</v>
      </c>
      <c r="B23" s="148" t="s">
        <v>71</v>
      </c>
      <c r="C23" s="109">
        <v>412.32999999999993</v>
      </c>
      <c r="D23" s="109">
        <v>0.08</v>
      </c>
      <c r="E23" s="109">
        <f t="shared" si="1"/>
        <v>0.08</v>
      </c>
      <c r="F23" s="109">
        <v>0</v>
      </c>
      <c r="G23" s="109">
        <f t="shared" si="2"/>
        <v>0</v>
      </c>
      <c r="H23" s="109">
        <f t="shared" si="3"/>
        <v>412.40999999999991</v>
      </c>
      <c r="I23" s="109">
        <v>72.38000000000001</v>
      </c>
      <c r="J23" s="109">
        <v>0</v>
      </c>
      <c r="K23" s="109">
        <f t="shared" si="4"/>
        <v>0</v>
      </c>
      <c r="L23" s="109">
        <v>0</v>
      </c>
      <c r="M23" s="109">
        <f t="shared" si="5"/>
        <v>0</v>
      </c>
      <c r="N23" s="109">
        <f t="shared" si="6"/>
        <v>72.38000000000001</v>
      </c>
      <c r="O23" s="109">
        <v>22.5</v>
      </c>
      <c r="P23" s="109">
        <v>0</v>
      </c>
      <c r="Q23" s="109">
        <f t="shared" si="7"/>
        <v>0</v>
      </c>
      <c r="R23" s="109">
        <v>0</v>
      </c>
      <c r="S23" s="109">
        <f t="shared" si="8"/>
        <v>0</v>
      </c>
      <c r="T23" s="109">
        <f t="shared" si="9"/>
        <v>22.5</v>
      </c>
      <c r="U23" s="109">
        <f t="shared" si="0"/>
        <v>507.28999999999991</v>
      </c>
    </row>
    <row r="24" spans="1:21" s="111" customFormat="1" ht="38.25" customHeight="1" x14ac:dyDescent="0.4">
      <c r="A24" s="147"/>
      <c r="B24" s="147" t="s">
        <v>28</v>
      </c>
      <c r="C24" s="110">
        <f>SUM(C20:C23)</f>
        <v>1346.4</v>
      </c>
      <c r="D24" s="110">
        <f t="shared" ref="D24:U24" si="13">SUM(D20:D23)</f>
        <v>0.08</v>
      </c>
      <c r="E24" s="110">
        <f t="shared" si="13"/>
        <v>0.08</v>
      </c>
      <c r="F24" s="110">
        <f t="shared" si="13"/>
        <v>0</v>
      </c>
      <c r="G24" s="110">
        <f t="shared" si="13"/>
        <v>0</v>
      </c>
      <c r="H24" s="110">
        <f t="shared" si="13"/>
        <v>1346.48</v>
      </c>
      <c r="I24" s="110">
        <f t="shared" si="13"/>
        <v>951.45299999999997</v>
      </c>
      <c r="J24" s="110">
        <f t="shared" si="13"/>
        <v>0.43</v>
      </c>
      <c r="K24" s="110">
        <f t="shared" si="13"/>
        <v>0.43</v>
      </c>
      <c r="L24" s="110">
        <f t="shared" si="13"/>
        <v>0</v>
      </c>
      <c r="M24" s="110">
        <f t="shared" si="13"/>
        <v>0</v>
      </c>
      <c r="N24" s="110">
        <f t="shared" si="13"/>
        <v>951.88300000000004</v>
      </c>
      <c r="O24" s="110">
        <f t="shared" si="13"/>
        <v>95.6</v>
      </c>
      <c r="P24" s="110">
        <f t="shared" si="13"/>
        <v>0</v>
      </c>
      <c r="Q24" s="110">
        <f t="shared" si="13"/>
        <v>0</v>
      </c>
      <c r="R24" s="110">
        <f t="shared" si="13"/>
        <v>0</v>
      </c>
      <c r="S24" s="110">
        <f t="shared" si="13"/>
        <v>0</v>
      </c>
      <c r="T24" s="110">
        <f t="shared" si="13"/>
        <v>95.6</v>
      </c>
      <c r="U24" s="110">
        <f t="shared" si="13"/>
        <v>2393.9630000000002</v>
      </c>
    </row>
    <row r="25" spans="1:21" s="146" customFormat="1" ht="38.25" customHeight="1" x14ac:dyDescent="0.4">
      <c r="A25" s="150"/>
      <c r="B25" s="150" t="s">
        <v>29</v>
      </c>
      <c r="C25" s="144">
        <f>C24+C19+C15+C11</f>
        <v>5909.768</v>
      </c>
      <c r="D25" s="144">
        <f t="shared" ref="D25:U25" si="14">D24+D19+D15+D11</f>
        <v>0.08</v>
      </c>
      <c r="E25" s="144">
        <f t="shared" si="14"/>
        <v>0.08</v>
      </c>
      <c r="F25" s="144">
        <f t="shared" si="14"/>
        <v>0</v>
      </c>
      <c r="G25" s="144">
        <f t="shared" si="14"/>
        <v>0</v>
      </c>
      <c r="H25" s="144">
        <f t="shared" si="14"/>
        <v>5909.848</v>
      </c>
      <c r="I25" s="144">
        <f t="shared" si="14"/>
        <v>4982.9709999999995</v>
      </c>
      <c r="J25" s="144">
        <f t="shared" si="14"/>
        <v>3.9699999999999998</v>
      </c>
      <c r="K25" s="144">
        <f t="shared" si="14"/>
        <v>3.9699999999999998</v>
      </c>
      <c r="L25" s="144">
        <f t="shared" si="14"/>
        <v>0</v>
      </c>
      <c r="M25" s="144">
        <f t="shared" si="14"/>
        <v>0</v>
      </c>
      <c r="N25" s="144">
        <f t="shared" si="14"/>
        <v>4986.9410000000007</v>
      </c>
      <c r="O25" s="144">
        <f t="shared" si="14"/>
        <v>649.87199999999996</v>
      </c>
      <c r="P25" s="144">
        <f t="shared" si="14"/>
        <v>0</v>
      </c>
      <c r="Q25" s="144">
        <f t="shared" si="14"/>
        <v>0</v>
      </c>
      <c r="R25" s="144">
        <f t="shared" si="14"/>
        <v>0</v>
      </c>
      <c r="S25" s="144">
        <f t="shared" si="14"/>
        <v>0</v>
      </c>
      <c r="T25" s="144">
        <f t="shared" si="14"/>
        <v>649.87199999999996</v>
      </c>
      <c r="U25" s="144">
        <f t="shared" si="14"/>
        <v>11546.661</v>
      </c>
    </row>
    <row r="26" spans="1:21" ht="38.25" customHeight="1" x14ac:dyDescent="0.35">
      <c r="A26" s="148">
        <v>15</v>
      </c>
      <c r="B26" s="148" t="s">
        <v>30</v>
      </c>
      <c r="C26" s="109">
        <v>7161.2799999999979</v>
      </c>
      <c r="D26" s="109">
        <v>11.76</v>
      </c>
      <c r="E26" s="109">
        <f t="shared" si="1"/>
        <v>11.76</v>
      </c>
      <c r="F26" s="109">
        <v>0</v>
      </c>
      <c r="G26" s="109">
        <f t="shared" si="2"/>
        <v>0</v>
      </c>
      <c r="H26" s="109">
        <f t="shared" si="3"/>
        <v>7173.0399999999981</v>
      </c>
      <c r="I26" s="109">
        <v>58.74</v>
      </c>
      <c r="J26" s="109">
        <v>0</v>
      </c>
      <c r="K26" s="109">
        <f t="shared" si="4"/>
        <v>0</v>
      </c>
      <c r="L26" s="109">
        <v>0</v>
      </c>
      <c r="M26" s="109">
        <f t="shared" si="5"/>
        <v>0</v>
      </c>
      <c r="N26" s="109">
        <f t="shared" si="6"/>
        <v>58.74</v>
      </c>
      <c r="O26" s="109">
        <v>1.02</v>
      </c>
      <c r="P26" s="109">
        <v>0</v>
      </c>
      <c r="Q26" s="109">
        <f t="shared" si="7"/>
        <v>0</v>
      </c>
      <c r="R26" s="109">
        <v>0</v>
      </c>
      <c r="S26" s="109">
        <f t="shared" si="8"/>
        <v>0</v>
      </c>
      <c r="T26" s="109">
        <f t="shared" si="9"/>
        <v>1.02</v>
      </c>
      <c r="U26" s="109">
        <f t="shared" si="0"/>
        <v>7232.7999999999984</v>
      </c>
    </row>
    <row r="27" spans="1:21" s="111" customFormat="1" ht="38.25" customHeight="1" x14ac:dyDescent="0.4">
      <c r="A27" s="148">
        <v>16</v>
      </c>
      <c r="B27" s="148" t="s">
        <v>31</v>
      </c>
      <c r="C27" s="109">
        <v>5029.2200000000021</v>
      </c>
      <c r="D27" s="109">
        <v>0.46</v>
      </c>
      <c r="E27" s="109">
        <f t="shared" si="1"/>
        <v>0.46</v>
      </c>
      <c r="F27" s="109">
        <v>0</v>
      </c>
      <c r="G27" s="109">
        <f t="shared" si="2"/>
        <v>0</v>
      </c>
      <c r="H27" s="109">
        <f t="shared" si="3"/>
        <v>5029.6800000000021</v>
      </c>
      <c r="I27" s="109">
        <v>530.4079999999999</v>
      </c>
      <c r="J27" s="109">
        <v>0</v>
      </c>
      <c r="K27" s="109">
        <f t="shared" si="4"/>
        <v>0</v>
      </c>
      <c r="L27" s="109">
        <v>0</v>
      </c>
      <c r="M27" s="109">
        <f t="shared" si="5"/>
        <v>0</v>
      </c>
      <c r="N27" s="109">
        <f t="shared" si="6"/>
        <v>530.4079999999999</v>
      </c>
      <c r="O27" s="109">
        <v>4.2100000000000009</v>
      </c>
      <c r="P27" s="109">
        <v>0</v>
      </c>
      <c r="Q27" s="109">
        <f t="shared" si="7"/>
        <v>0</v>
      </c>
      <c r="R27" s="109">
        <v>0</v>
      </c>
      <c r="S27" s="109">
        <f t="shared" si="8"/>
        <v>0</v>
      </c>
      <c r="T27" s="109">
        <f t="shared" si="9"/>
        <v>4.2100000000000009</v>
      </c>
      <c r="U27" s="109">
        <f t="shared" si="0"/>
        <v>5564.2980000000016</v>
      </c>
    </row>
    <row r="28" spans="1:21" s="111" customFormat="1" ht="38.25" customHeight="1" x14ac:dyDescent="0.4">
      <c r="A28" s="147"/>
      <c r="B28" s="147" t="s">
        <v>32</v>
      </c>
      <c r="C28" s="110">
        <f>SUM(C26:C27)</f>
        <v>12190.5</v>
      </c>
      <c r="D28" s="110">
        <f t="shared" ref="D28:U28" si="15">SUM(D26:D27)</f>
        <v>12.22</v>
      </c>
      <c r="E28" s="110">
        <f t="shared" si="15"/>
        <v>12.22</v>
      </c>
      <c r="F28" s="110">
        <f t="shared" si="15"/>
        <v>0</v>
      </c>
      <c r="G28" s="110">
        <f t="shared" si="15"/>
        <v>0</v>
      </c>
      <c r="H28" s="110">
        <f t="shared" si="15"/>
        <v>12202.720000000001</v>
      </c>
      <c r="I28" s="110">
        <f t="shared" si="15"/>
        <v>589.14799999999991</v>
      </c>
      <c r="J28" s="110">
        <f t="shared" si="15"/>
        <v>0</v>
      </c>
      <c r="K28" s="110">
        <f t="shared" si="15"/>
        <v>0</v>
      </c>
      <c r="L28" s="110">
        <f t="shared" si="15"/>
        <v>0</v>
      </c>
      <c r="M28" s="110">
        <f t="shared" si="15"/>
        <v>0</v>
      </c>
      <c r="N28" s="110">
        <f t="shared" si="15"/>
        <v>589.14799999999991</v>
      </c>
      <c r="O28" s="110">
        <f t="shared" si="15"/>
        <v>5.23</v>
      </c>
      <c r="P28" s="110">
        <f t="shared" si="15"/>
        <v>0</v>
      </c>
      <c r="Q28" s="110">
        <f t="shared" si="15"/>
        <v>0</v>
      </c>
      <c r="R28" s="110">
        <f t="shared" si="15"/>
        <v>0</v>
      </c>
      <c r="S28" s="110">
        <f t="shared" si="15"/>
        <v>0</v>
      </c>
      <c r="T28" s="110">
        <f t="shared" si="15"/>
        <v>5.23</v>
      </c>
      <c r="U28" s="110">
        <f t="shared" si="15"/>
        <v>12797.098</v>
      </c>
    </row>
    <row r="29" spans="1:21" ht="38.25" customHeight="1" x14ac:dyDescent="0.35">
      <c r="A29" s="148">
        <v>17</v>
      </c>
      <c r="B29" s="148" t="s">
        <v>33</v>
      </c>
      <c r="C29" s="109">
        <v>3648.1169999999993</v>
      </c>
      <c r="D29" s="109">
        <v>0.08</v>
      </c>
      <c r="E29" s="109">
        <f t="shared" si="1"/>
        <v>0.08</v>
      </c>
      <c r="F29" s="109">
        <v>0</v>
      </c>
      <c r="G29" s="109">
        <f t="shared" si="2"/>
        <v>0</v>
      </c>
      <c r="H29" s="109">
        <f t="shared" si="3"/>
        <v>3648.1969999999992</v>
      </c>
      <c r="I29" s="109">
        <v>87.14</v>
      </c>
      <c r="J29" s="109">
        <v>0</v>
      </c>
      <c r="K29" s="109">
        <f t="shared" si="4"/>
        <v>0</v>
      </c>
      <c r="L29" s="109">
        <v>0</v>
      </c>
      <c r="M29" s="109">
        <f t="shared" si="5"/>
        <v>0</v>
      </c>
      <c r="N29" s="109">
        <f t="shared" si="6"/>
        <v>87.14</v>
      </c>
      <c r="O29" s="109">
        <v>57.720000000000006</v>
      </c>
      <c r="P29" s="109">
        <v>0</v>
      </c>
      <c r="Q29" s="109">
        <f t="shared" si="7"/>
        <v>0</v>
      </c>
      <c r="R29" s="109">
        <v>0</v>
      </c>
      <c r="S29" s="109">
        <f t="shared" si="8"/>
        <v>0</v>
      </c>
      <c r="T29" s="109">
        <f t="shared" si="9"/>
        <v>57.720000000000006</v>
      </c>
      <c r="U29" s="109">
        <f t="shared" si="0"/>
        <v>3793.0569999999989</v>
      </c>
    </row>
    <row r="30" spans="1:21" ht="38.25" customHeight="1" x14ac:dyDescent="0.35">
      <c r="A30" s="148">
        <v>18</v>
      </c>
      <c r="B30" s="148" t="s">
        <v>64</v>
      </c>
      <c r="C30" s="109">
        <v>357.60199999999992</v>
      </c>
      <c r="D30" s="109">
        <v>0.08</v>
      </c>
      <c r="E30" s="109">
        <f t="shared" si="1"/>
        <v>0.08</v>
      </c>
      <c r="F30" s="109">
        <v>0</v>
      </c>
      <c r="G30" s="109">
        <f t="shared" si="2"/>
        <v>0</v>
      </c>
      <c r="H30" s="109">
        <f t="shared" si="3"/>
        <v>357.6819999999999</v>
      </c>
      <c r="I30" s="109">
        <v>20.097000000000001</v>
      </c>
      <c r="J30" s="109">
        <v>0</v>
      </c>
      <c r="K30" s="109">
        <f t="shared" si="4"/>
        <v>0</v>
      </c>
      <c r="L30" s="109">
        <v>0</v>
      </c>
      <c r="M30" s="109">
        <f t="shared" si="5"/>
        <v>0</v>
      </c>
      <c r="N30" s="109">
        <f t="shared" si="6"/>
        <v>20.097000000000001</v>
      </c>
      <c r="O30" s="109">
        <v>0.05</v>
      </c>
      <c r="P30" s="109">
        <v>0</v>
      </c>
      <c r="Q30" s="109">
        <f t="shared" si="7"/>
        <v>0</v>
      </c>
      <c r="R30" s="109">
        <v>0</v>
      </c>
      <c r="S30" s="109">
        <f t="shared" si="8"/>
        <v>0</v>
      </c>
      <c r="T30" s="109">
        <f t="shared" si="9"/>
        <v>0.05</v>
      </c>
      <c r="U30" s="109">
        <f t="shared" si="0"/>
        <v>377.82899999999989</v>
      </c>
    </row>
    <row r="31" spans="1:21" s="111" customFormat="1" ht="38.25" customHeight="1" x14ac:dyDescent="0.4">
      <c r="A31" s="148">
        <v>19</v>
      </c>
      <c r="B31" s="148" t="s">
        <v>34</v>
      </c>
      <c r="C31" s="109">
        <v>4181.201</v>
      </c>
      <c r="D31" s="109">
        <v>2.58</v>
      </c>
      <c r="E31" s="109">
        <f t="shared" si="1"/>
        <v>2.58</v>
      </c>
      <c r="F31" s="109">
        <v>0</v>
      </c>
      <c r="G31" s="109">
        <f t="shared" si="2"/>
        <v>0</v>
      </c>
      <c r="H31" s="109">
        <f t="shared" si="3"/>
        <v>4183.7809999999999</v>
      </c>
      <c r="I31" s="109">
        <v>100.31000000000002</v>
      </c>
      <c r="J31" s="109">
        <v>0</v>
      </c>
      <c r="K31" s="109">
        <f t="shared" si="4"/>
        <v>0</v>
      </c>
      <c r="L31" s="109">
        <v>0</v>
      </c>
      <c r="M31" s="109">
        <f t="shared" si="5"/>
        <v>0</v>
      </c>
      <c r="N31" s="109">
        <f t="shared" si="6"/>
        <v>100.31000000000002</v>
      </c>
      <c r="O31" s="109">
        <v>158.35</v>
      </c>
      <c r="P31" s="109">
        <v>0</v>
      </c>
      <c r="Q31" s="109">
        <f t="shared" si="7"/>
        <v>0</v>
      </c>
      <c r="R31" s="109">
        <v>0</v>
      </c>
      <c r="S31" s="109">
        <f t="shared" si="8"/>
        <v>0</v>
      </c>
      <c r="T31" s="109">
        <f t="shared" si="9"/>
        <v>158.35</v>
      </c>
      <c r="U31" s="109">
        <f t="shared" si="0"/>
        <v>4442.4410000000007</v>
      </c>
    </row>
    <row r="32" spans="1:21" ht="38.25" customHeight="1" x14ac:dyDescent="0.35">
      <c r="A32" s="148">
        <v>20</v>
      </c>
      <c r="B32" s="148" t="s">
        <v>35</v>
      </c>
      <c r="C32" s="109">
        <v>2516.3088000000002</v>
      </c>
      <c r="D32" s="109">
        <v>0</v>
      </c>
      <c r="E32" s="109">
        <f t="shared" si="1"/>
        <v>0</v>
      </c>
      <c r="F32" s="109">
        <v>0</v>
      </c>
      <c r="G32" s="109">
        <f t="shared" si="2"/>
        <v>0</v>
      </c>
      <c r="H32" s="109">
        <f t="shared" si="3"/>
        <v>2516.3088000000002</v>
      </c>
      <c r="I32" s="109">
        <v>158.54900000000001</v>
      </c>
      <c r="J32" s="109">
        <v>0.32</v>
      </c>
      <c r="K32" s="109">
        <f t="shared" si="4"/>
        <v>0.32</v>
      </c>
      <c r="L32" s="109">
        <v>0</v>
      </c>
      <c r="M32" s="109">
        <f t="shared" si="5"/>
        <v>0</v>
      </c>
      <c r="N32" s="109">
        <f t="shared" si="6"/>
        <v>158.869</v>
      </c>
      <c r="O32" s="109">
        <v>20.149999999999999</v>
      </c>
      <c r="P32" s="109">
        <v>0</v>
      </c>
      <c r="Q32" s="109">
        <f t="shared" si="7"/>
        <v>0</v>
      </c>
      <c r="R32" s="109">
        <v>0</v>
      </c>
      <c r="S32" s="109">
        <f t="shared" si="8"/>
        <v>0</v>
      </c>
      <c r="T32" s="109">
        <f t="shared" si="9"/>
        <v>20.149999999999999</v>
      </c>
      <c r="U32" s="109">
        <f t="shared" si="0"/>
        <v>2695.3278000000005</v>
      </c>
    </row>
    <row r="33" spans="1:21" s="111" customFormat="1" ht="38.25" customHeight="1" x14ac:dyDescent="0.4">
      <c r="A33" s="147"/>
      <c r="B33" s="147" t="s">
        <v>36</v>
      </c>
      <c r="C33" s="110">
        <f>SUM(C29:C32)</f>
        <v>10703.228799999999</v>
      </c>
      <c r="D33" s="110">
        <f t="shared" ref="D33:U33" si="16">SUM(D29:D32)</f>
        <v>2.74</v>
      </c>
      <c r="E33" s="110">
        <f t="shared" si="16"/>
        <v>2.74</v>
      </c>
      <c r="F33" s="110">
        <f t="shared" si="16"/>
        <v>0</v>
      </c>
      <c r="G33" s="110">
        <f t="shared" si="16"/>
        <v>0</v>
      </c>
      <c r="H33" s="110">
        <f t="shared" si="16"/>
        <v>10705.968799999999</v>
      </c>
      <c r="I33" s="110">
        <f t="shared" si="16"/>
        <v>366.096</v>
      </c>
      <c r="J33" s="110">
        <f t="shared" si="16"/>
        <v>0.32</v>
      </c>
      <c r="K33" s="110">
        <f t="shared" si="16"/>
        <v>0.32</v>
      </c>
      <c r="L33" s="110">
        <f t="shared" si="16"/>
        <v>0</v>
      </c>
      <c r="M33" s="110">
        <f t="shared" si="16"/>
        <v>0</v>
      </c>
      <c r="N33" s="110">
        <f t="shared" si="16"/>
        <v>366.41600000000005</v>
      </c>
      <c r="O33" s="110">
        <f t="shared" si="16"/>
        <v>236.27</v>
      </c>
      <c r="P33" s="110">
        <f t="shared" si="16"/>
        <v>0</v>
      </c>
      <c r="Q33" s="110">
        <f t="shared" si="16"/>
        <v>0</v>
      </c>
      <c r="R33" s="110">
        <f t="shared" si="16"/>
        <v>0</v>
      </c>
      <c r="S33" s="110">
        <f t="shared" si="16"/>
        <v>0</v>
      </c>
      <c r="T33" s="110">
        <f t="shared" si="16"/>
        <v>236.27</v>
      </c>
      <c r="U33" s="110">
        <f t="shared" si="16"/>
        <v>11308.6548</v>
      </c>
    </row>
    <row r="34" spans="1:21" ht="38.25" customHeight="1" x14ac:dyDescent="0.35">
      <c r="A34" s="148">
        <v>21</v>
      </c>
      <c r="B34" s="148" t="s">
        <v>37</v>
      </c>
      <c r="C34" s="109">
        <v>4143.88</v>
      </c>
      <c r="D34" s="109">
        <v>23.3</v>
      </c>
      <c r="E34" s="109">
        <f t="shared" si="1"/>
        <v>23.3</v>
      </c>
      <c r="F34" s="109">
        <v>0</v>
      </c>
      <c r="G34" s="109">
        <f t="shared" si="2"/>
        <v>0</v>
      </c>
      <c r="H34" s="109">
        <f t="shared" si="3"/>
        <v>4167.18</v>
      </c>
      <c r="I34" s="109">
        <v>7.6</v>
      </c>
      <c r="J34" s="109">
        <v>0</v>
      </c>
      <c r="K34" s="109">
        <f t="shared" si="4"/>
        <v>0</v>
      </c>
      <c r="L34" s="109">
        <v>0</v>
      </c>
      <c r="M34" s="109">
        <f t="shared" si="5"/>
        <v>0</v>
      </c>
      <c r="N34" s="109">
        <f t="shared" si="6"/>
        <v>7.6</v>
      </c>
      <c r="O34" s="109">
        <v>0</v>
      </c>
      <c r="P34" s="109">
        <v>0</v>
      </c>
      <c r="Q34" s="109">
        <f t="shared" si="7"/>
        <v>0</v>
      </c>
      <c r="R34" s="109">
        <v>0</v>
      </c>
      <c r="S34" s="109">
        <f t="shared" si="8"/>
        <v>0</v>
      </c>
      <c r="T34" s="109">
        <f t="shared" si="9"/>
        <v>0</v>
      </c>
      <c r="U34" s="109">
        <f t="shared" si="0"/>
        <v>4174.7800000000007</v>
      </c>
    </row>
    <row r="35" spans="1:21" ht="38.25" customHeight="1" x14ac:dyDescent="0.35">
      <c r="A35" s="148">
        <v>22</v>
      </c>
      <c r="B35" s="148" t="s">
        <v>38</v>
      </c>
      <c r="C35" s="109">
        <v>5658.7699999999977</v>
      </c>
      <c r="D35" s="109">
        <v>12.54</v>
      </c>
      <c r="E35" s="109">
        <f t="shared" si="1"/>
        <v>12.54</v>
      </c>
      <c r="F35" s="109">
        <v>0</v>
      </c>
      <c r="G35" s="109">
        <f t="shared" si="2"/>
        <v>0</v>
      </c>
      <c r="H35" s="109">
        <f t="shared" si="3"/>
        <v>5671.3099999999977</v>
      </c>
      <c r="I35" s="109">
        <v>4</v>
      </c>
      <c r="J35" s="109">
        <v>0</v>
      </c>
      <c r="K35" s="109">
        <f t="shared" si="4"/>
        <v>0</v>
      </c>
      <c r="L35" s="109">
        <v>0</v>
      </c>
      <c r="M35" s="109">
        <f t="shared" si="5"/>
        <v>0</v>
      </c>
      <c r="N35" s="109">
        <f t="shared" si="6"/>
        <v>4</v>
      </c>
      <c r="O35" s="109">
        <v>0.03</v>
      </c>
      <c r="P35" s="109">
        <v>0</v>
      </c>
      <c r="Q35" s="109">
        <f t="shared" si="7"/>
        <v>0</v>
      </c>
      <c r="R35" s="109">
        <v>0</v>
      </c>
      <c r="S35" s="109">
        <f t="shared" si="8"/>
        <v>0</v>
      </c>
      <c r="T35" s="109">
        <f t="shared" si="9"/>
        <v>0.03</v>
      </c>
      <c r="U35" s="109">
        <f t="shared" si="0"/>
        <v>5675.3399999999974</v>
      </c>
    </row>
    <row r="36" spans="1:21" s="111" customFormat="1" ht="38.25" customHeight="1" x14ac:dyDescent="0.4">
      <c r="A36" s="148">
        <v>23</v>
      </c>
      <c r="B36" s="148" t="s">
        <v>39</v>
      </c>
      <c r="C36" s="109">
        <v>2703.2400000000002</v>
      </c>
      <c r="D36" s="109">
        <v>0</v>
      </c>
      <c r="E36" s="109">
        <f t="shared" si="1"/>
        <v>0</v>
      </c>
      <c r="F36" s="109">
        <v>0</v>
      </c>
      <c r="G36" s="109">
        <f t="shared" si="2"/>
        <v>0</v>
      </c>
      <c r="H36" s="109">
        <f t="shared" si="3"/>
        <v>2703.2400000000002</v>
      </c>
      <c r="I36" s="109">
        <v>155.65000000000003</v>
      </c>
      <c r="J36" s="109">
        <v>0</v>
      </c>
      <c r="K36" s="109">
        <f t="shared" si="4"/>
        <v>0</v>
      </c>
      <c r="L36" s="109">
        <v>0</v>
      </c>
      <c r="M36" s="109">
        <f t="shared" si="5"/>
        <v>0</v>
      </c>
      <c r="N36" s="109">
        <f t="shared" si="6"/>
        <v>155.65000000000003</v>
      </c>
      <c r="O36" s="109">
        <v>2.2000000000000002</v>
      </c>
      <c r="P36" s="109">
        <v>0</v>
      </c>
      <c r="Q36" s="109">
        <f t="shared" si="7"/>
        <v>0</v>
      </c>
      <c r="R36" s="109">
        <v>0</v>
      </c>
      <c r="S36" s="109">
        <f t="shared" si="8"/>
        <v>0</v>
      </c>
      <c r="T36" s="109">
        <f t="shared" si="9"/>
        <v>2.2000000000000002</v>
      </c>
      <c r="U36" s="109">
        <f t="shared" si="0"/>
        <v>2861.09</v>
      </c>
    </row>
    <row r="37" spans="1:21" s="111" customFormat="1" ht="38.25" customHeight="1" x14ac:dyDescent="0.4">
      <c r="A37" s="148">
        <v>24</v>
      </c>
      <c r="B37" s="148" t="s">
        <v>40</v>
      </c>
      <c r="C37" s="109">
        <v>4631.46</v>
      </c>
      <c r="D37" s="109">
        <v>3.99</v>
      </c>
      <c r="E37" s="109">
        <f t="shared" si="1"/>
        <v>3.99</v>
      </c>
      <c r="F37" s="109">
        <v>0</v>
      </c>
      <c r="G37" s="109">
        <f t="shared" si="2"/>
        <v>0</v>
      </c>
      <c r="H37" s="109">
        <f t="shared" si="3"/>
        <v>4635.45</v>
      </c>
      <c r="I37" s="109">
        <v>6.92</v>
      </c>
      <c r="J37" s="109">
        <v>0</v>
      </c>
      <c r="K37" s="109">
        <f t="shared" si="4"/>
        <v>0</v>
      </c>
      <c r="L37" s="109">
        <v>0</v>
      </c>
      <c r="M37" s="109">
        <f t="shared" si="5"/>
        <v>0</v>
      </c>
      <c r="N37" s="109">
        <f t="shared" si="6"/>
        <v>6.92</v>
      </c>
      <c r="O37" s="109">
        <v>1.04</v>
      </c>
      <c r="P37" s="109">
        <v>0</v>
      </c>
      <c r="Q37" s="109">
        <f t="shared" si="7"/>
        <v>0</v>
      </c>
      <c r="R37" s="109">
        <v>0</v>
      </c>
      <c r="S37" s="109">
        <f t="shared" si="8"/>
        <v>0</v>
      </c>
      <c r="T37" s="109">
        <f t="shared" si="9"/>
        <v>1.04</v>
      </c>
      <c r="U37" s="109">
        <f t="shared" si="0"/>
        <v>4643.41</v>
      </c>
    </row>
    <row r="38" spans="1:21" s="111" customFormat="1" ht="38.25" customHeight="1" x14ac:dyDescent="0.4">
      <c r="A38" s="147"/>
      <c r="B38" s="147" t="s">
        <v>41</v>
      </c>
      <c r="C38" s="110">
        <f>SUM(C34:C37)</f>
        <v>17137.349999999999</v>
      </c>
      <c r="D38" s="110">
        <f t="shared" ref="D38:U38" si="17">SUM(D34:D37)</f>
        <v>39.830000000000005</v>
      </c>
      <c r="E38" s="110">
        <f t="shared" si="17"/>
        <v>39.830000000000005</v>
      </c>
      <c r="F38" s="110">
        <f t="shared" si="17"/>
        <v>0</v>
      </c>
      <c r="G38" s="110">
        <f t="shared" si="17"/>
        <v>0</v>
      </c>
      <c r="H38" s="110">
        <f t="shared" si="17"/>
        <v>17177.179999999997</v>
      </c>
      <c r="I38" s="110">
        <f t="shared" si="17"/>
        <v>174.17000000000002</v>
      </c>
      <c r="J38" s="110">
        <f t="shared" si="17"/>
        <v>0</v>
      </c>
      <c r="K38" s="110">
        <f t="shared" si="17"/>
        <v>0</v>
      </c>
      <c r="L38" s="110">
        <f t="shared" si="17"/>
        <v>0</v>
      </c>
      <c r="M38" s="110">
        <f t="shared" si="17"/>
        <v>0</v>
      </c>
      <c r="N38" s="110">
        <f t="shared" si="17"/>
        <v>174.17000000000002</v>
      </c>
      <c r="O38" s="110">
        <f t="shared" si="17"/>
        <v>3.27</v>
      </c>
      <c r="P38" s="110">
        <f t="shared" si="17"/>
        <v>0</v>
      </c>
      <c r="Q38" s="110">
        <f t="shared" si="17"/>
        <v>0</v>
      </c>
      <c r="R38" s="110">
        <f t="shared" si="17"/>
        <v>0</v>
      </c>
      <c r="S38" s="110">
        <f t="shared" si="17"/>
        <v>0</v>
      </c>
      <c r="T38" s="110">
        <f t="shared" si="17"/>
        <v>3.27</v>
      </c>
      <c r="U38" s="110">
        <f t="shared" si="17"/>
        <v>17354.62</v>
      </c>
    </row>
    <row r="39" spans="1:21" s="146" customFormat="1" ht="38.25" customHeight="1" x14ac:dyDescent="0.4">
      <c r="A39" s="150"/>
      <c r="B39" s="150" t="s">
        <v>42</v>
      </c>
      <c r="C39" s="144">
        <f>C38+C33+C28</f>
        <v>40031.078799999996</v>
      </c>
      <c r="D39" s="144">
        <f t="shared" ref="D39:U39" si="18">D38+D33+D28</f>
        <v>54.790000000000006</v>
      </c>
      <c r="E39" s="144">
        <f t="shared" si="18"/>
        <v>54.790000000000006</v>
      </c>
      <c r="F39" s="144">
        <f t="shared" si="18"/>
        <v>0</v>
      </c>
      <c r="G39" s="144">
        <f t="shared" si="18"/>
        <v>0</v>
      </c>
      <c r="H39" s="144">
        <f t="shared" si="18"/>
        <v>40085.868799999997</v>
      </c>
      <c r="I39" s="144">
        <f t="shared" si="18"/>
        <v>1129.414</v>
      </c>
      <c r="J39" s="144">
        <f t="shared" si="18"/>
        <v>0.32</v>
      </c>
      <c r="K39" s="144">
        <f t="shared" si="18"/>
        <v>0.32</v>
      </c>
      <c r="L39" s="144">
        <f t="shared" si="18"/>
        <v>0</v>
      </c>
      <c r="M39" s="144">
        <f t="shared" si="18"/>
        <v>0</v>
      </c>
      <c r="N39" s="144">
        <f t="shared" si="18"/>
        <v>1129.7339999999999</v>
      </c>
      <c r="O39" s="144">
        <f t="shared" si="18"/>
        <v>244.77</v>
      </c>
      <c r="P39" s="144">
        <f t="shared" si="18"/>
        <v>0</v>
      </c>
      <c r="Q39" s="144">
        <f t="shared" si="18"/>
        <v>0</v>
      </c>
      <c r="R39" s="144">
        <f t="shared" si="18"/>
        <v>0</v>
      </c>
      <c r="S39" s="144">
        <f t="shared" si="18"/>
        <v>0</v>
      </c>
      <c r="T39" s="144">
        <f t="shared" si="18"/>
        <v>244.77</v>
      </c>
      <c r="U39" s="144">
        <f t="shared" si="18"/>
        <v>41460.372799999997</v>
      </c>
    </row>
    <row r="40" spans="1:21" ht="38.25" customHeight="1" x14ac:dyDescent="0.35">
      <c r="A40" s="148">
        <v>25</v>
      </c>
      <c r="B40" s="148" t="s">
        <v>43</v>
      </c>
      <c r="C40" s="109">
        <v>10598.72</v>
      </c>
      <c r="D40" s="109">
        <v>3.33</v>
      </c>
      <c r="E40" s="109">
        <f t="shared" si="1"/>
        <v>3.33</v>
      </c>
      <c r="F40" s="109">
        <v>0</v>
      </c>
      <c r="G40" s="109">
        <f t="shared" si="2"/>
        <v>0</v>
      </c>
      <c r="H40" s="109">
        <f t="shared" si="3"/>
        <v>10602.05</v>
      </c>
      <c r="I40" s="109">
        <v>0</v>
      </c>
      <c r="J40" s="109">
        <v>0</v>
      </c>
      <c r="K40" s="109">
        <f t="shared" si="4"/>
        <v>0</v>
      </c>
      <c r="L40" s="109">
        <v>0</v>
      </c>
      <c r="M40" s="109">
        <f t="shared" si="5"/>
        <v>0</v>
      </c>
      <c r="N40" s="109">
        <f t="shared" si="6"/>
        <v>0</v>
      </c>
      <c r="O40" s="109">
        <v>0</v>
      </c>
      <c r="P40" s="109">
        <v>0</v>
      </c>
      <c r="Q40" s="109">
        <f t="shared" si="7"/>
        <v>0</v>
      </c>
      <c r="R40" s="109">
        <v>0</v>
      </c>
      <c r="S40" s="109">
        <f t="shared" si="8"/>
        <v>0</v>
      </c>
      <c r="T40" s="109">
        <f t="shared" si="9"/>
        <v>0</v>
      </c>
      <c r="U40" s="109">
        <f t="shared" si="0"/>
        <v>10602.05</v>
      </c>
    </row>
    <row r="41" spans="1:21" ht="38.25" customHeight="1" x14ac:dyDescent="0.35">
      <c r="A41" s="148">
        <v>26</v>
      </c>
      <c r="B41" s="148" t="s">
        <v>44</v>
      </c>
      <c r="C41" s="109">
        <v>7001.6459999999952</v>
      </c>
      <c r="D41" s="109">
        <v>2.04</v>
      </c>
      <c r="E41" s="109">
        <f t="shared" si="1"/>
        <v>2.04</v>
      </c>
      <c r="F41" s="109">
        <v>0</v>
      </c>
      <c r="G41" s="109">
        <f t="shared" si="2"/>
        <v>0</v>
      </c>
      <c r="H41" s="109">
        <f t="shared" si="3"/>
        <v>7003.6859999999951</v>
      </c>
      <c r="I41" s="109">
        <v>0</v>
      </c>
      <c r="J41" s="109">
        <v>0</v>
      </c>
      <c r="K41" s="109">
        <f t="shared" si="4"/>
        <v>0</v>
      </c>
      <c r="L41" s="109">
        <v>0</v>
      </c>
      <c r="M41" s="109">
        <f t="shared" si="5"/>
        <v>0</v>
      </c>
      <c r="N41" s="109">
        <f t="shared" si="6"/>
        <v>0</v>
      </c>
      <c r="O41" s="109">
        <v>0</v>
      </c>
      <c r="P41" s="109">
        <v>0</v>
      </c>
      <c r="Q41" s="109">
        <f t="shared" si="7"/>
        <v>0</v>
      </c>
      <c r="R41" s="109">
        <v>0</v>
      </c>
      <c r="S41" s="109">
        <f t="shared" si="8"/>
        <v>0</v>
      </c>
      <c r="T41" s="109">
        <f t="shared" si="9"/>
        <v>0</v>
      </c>
      <c r="U41" s="109">
        <f t="shared" si="0"/>
        <v>7003.6859999999951</v>
      </c>
    </row>
    <row r="42" spans="1:21" s="111" customFormat="1" ht="38.25" customHeight="1" x14ac:dyDescent="0.4">
      <c r="A42" s="148">
        <v>27</v>
      </c>
      <c r="B42" s="148" t="s">
        <v>45</v>
      </c>
      <c r="C42" s="109">
        <v>13264.015999999996</v>
      </c>
      <c r="D42" s="109">
        <v>0.23</v>
      </c>
      <c r="E42" s="109">
        <f t="shared" si="1"/>
        <v>0.23</v>
      </c>
      <c r="F42" s="109">
        <v>0</v>
      </c>
      <c r="G42" s="109">
        <f t="shared" si="2"/>
        <v>0</v>
      </c>
      <c r="H42" s="109">
        <f t="shared" si="3"/>
        <v>13264.245999999996</v>
      </c>
      <c r="I42" s="109">
        <v>0</v>
      </c>
      <c r="J42" s="109">
        <v>0</v>
      </c>
      <c r="K42" s="109">
        <f t="shared" si="4"/>
        <v>0</v>
      </c>
      <c r="L42" s="109">
        <v>0</v>
      </c>
      <c r="M42" s="109">
        <f t="shared" si="5"/>
        <v>0</v>
      </c>
      <c r="N42" s="109">
        <f t="shared" si="6"/>
        <v>0</v>
      </c>
      <c r="O42" s="109">
        <v>0</v>
      </c>
      <c r="P42" s="109">
        <v>0</v>
      </c>
      <c r="Q42" s="109">
        <f t="shared" si="7"/>
        <v>0</v>
      </c>
      <c r="R42" s="109">
        <v>0</v>
      </c>
      <c r="S42" s="109">
        <f t="shared" si="8"/>
        <v>0</v>
      </c>
      <c r="T42" s="109">
        <f t="shared" si="9"/>
        <v>0</v>
      </c>
      <c r="U42" s="109">
        <f t="shared" si="0"/>
        <v>13264.245999999996</v>
      </c>
    </row>
    <row r="43" spans="1:21" ht="38.25" customHeight="1" x14ac:dyDescent="0.35">
      <c r="A43" s="148">
        <v>28</v>
      </c>
      <c r="B43" s="148" t="s">
        <v>63</v>
      </c>
      <c r="C43" s="109">
        <v>722.96800000000007</v>
      </c>
      <c r="D43" s="109">
        <v>7.7</v>
      </c>
      <c r="E43" s="109">
        <f t="shared" si="1"/>
        <v>7.7</v>
      </c>
      <c r="F43" s="109">
        <v>0</v>
      </c>
      <c r="G43" s="109">
        <f t="shared" si="2"/>
        <v>0</v>
      </c>
      <c r="H43" s="109">
        <f t="shared" si="3"/>
        <v>730.66800000000012</v>
      </c>
      <c r="I43" s="109">
        <v>0</v>
      </c>
      <c r="J43" s="109">
        <v>0</v>
      </c>
      <c r="K43" s="109">
        <f t="shared" si="4"/>
        <v>0</v>
      </c>
      <c r="L43" s="109">
        <v>0</v>
      </c>
      <c r="M43" s="109">
        <f t="shared" si="5"/>
        <v>0</v>
      </c>
      <c r="N43" s="109">
        <f t="shared" si="6"/>
        <v>0</v>
      </c>
      <c r="O43" s="109">
        <v>0</v>
      </c>
      <c r="P43" s="109">
        <v>0</v>
      </c>
      <c r="Q43" s="109">
        <f t="shared" si="7"/>
        <v>0</v>
      </c>
      <c r="R43" s="109">
        <v>0</v>
      </c>
      <c r="S43" s="109">
        <f t="shared" si="8"/>
        <v>0</v>
      </c>
      <c r="T43" s="109">
        <f t="shared" si="9"/>
        <v>0</v>
      </c>
      <c r="U43" s="109">
        <f t="shared" si="0"/>
        <v>730.66800000000012</v>
      </c>
    </row>
    <row r="44" spans="1:21" s="111" customFormat="1" ht="38.25" customHeight="1" x14ac:dyDescent="0.4">
      <c r="A44" s="147"/>
      <c r="B44" s="147" t="s">
        <v>46</v>
      </c>
      <c r="C44" s="110">
        <f>SUM(C40:C43)</f>
        <v>31587.349999999991</v>
      </c>
      <c r="D44" s="110">
        <f t="shared" ref="D44:U44" si="19">SUM(D40:D43)</f>
        <v>13.3</v>
      </c>
      <c r="E44" s="110">
        <f t="shared" si="19"/>
        <v>13.3</v>
      </c>
      <c r="F44" s="110">
        <f t="shared" si="19"/>
        <v>0</v>
      </c>
      <c r="G44" s="110">
        <f t="shared" si="19"/>
        <v>0</v>
      </c>
      <c r="H44" s="110">
        <f t="shared" si="19"/>
        <v>31600.649999999991</v>
      </c>
      <c r="I44" s="110">
        <f t="shared" si="19"/>
        <v>0</v>
      </c>
      <c r="J44" s="110">
        <f t="shared" si="19"/>
        <v>0</v>
      </c>
      <c r="K44" s="110">
        <f t="shared" si="19"/>
        <v>0</v>
      </c>
      <c r="L44" s="110">
        <f t="shared" si="19"/>
        <v>0</v>
      </c>
      <c r="M44" s="110">
        <f t="shared" si="19"/>
        <v>0</v>
      </c>
      <c r="N44" s="110">
        <f t="shared" si="19"/>
        <v>0</v>
      </c>
      <c r="O44" s="110">
        <f t="shared" si="19"/>
        <v>0</v>
      </c>
      <c r="P44" s="110">
        <f t="shared" si="19"/>
        <v>0</v>
      </c>
      <c r="Q44" s="110">
        <f t="shared" si="19"/>
        <v>0</v>
      </c>
      <c r="R44" s="110">
        <f t="shared" si="19"/>
        <v>0</v>
      </c>
      <c r="S44" s="110">
        <f t="shared" si="19"/>
        <v>0</v>
      </c>
      <c r="T44" s="110">
        <f t="shared" si="19"/>
        <v>0</v>
      </c>
      <c r="U44" s="110">
        <f t="shared" si="19"/>
        <v>31600.649999999991</v>
      </c>
    </row>
    <row r="45" spans="1:21" ht="38.25" customHeight="1" x14ac:dyDescent="0.35">
      <c r="A45" s="148">
        <v>29</v>
      </c>
      <c r="B45" s="148" t="s">
        <v>47</v>
      </c>
      <c r="C45" s="109">
        <v>7831.2521000000015</v>
      </c>
      <c r="D45" s="109">
        <v>4.1100000000000003</v>
      </c>
      <c r="E45" s="109">
        <f t="shared" si="1"/>
        <v>4.1100000000000003</v>
      </c>
      <c r="F45" s="109">
        <v>0</v>
      </c>
      <c r="G45" s="109">
        <f t="shared" si="2"/>
        <v>0</v>
      </c>
      <c r="H45" s="109">
        <f t="shared" si="3"/>
        <v>7835.3621000000012</v>
      </c>
      <c r="I45" s="109">
        <v>0.70000000000000007</v>
      </c>
      <c r="J45" s="109">
        <v>0</v>
      </c>
      <c r="K45" s="109">
        <f t="shared" si="4"/>
        <v>0</v>
      </c>
      <c r="L45" s="109">
        <v>0</v>
      </c>
      <c r="M45" s="109">
        <f t="shared" si="5"/>
        <v>0</v>
      </c>
      <c r="N45" s="109">
        <f t="shared" si="6"/>
        <v>0.70000000000000007</v>
      </c>
      <c r="O45" s="109">
        <v>14.43</v>
      </c>
      <c r="P45" s="109">
        <v>0</v>
      </c>
      <c r="Q45" s="109">
        <f t="shared" si="7"/>
        <v>0</v>
      </c>
      <c r="R45" s="109">
        <v>0</v>
      </c>
      <c r="S45" s="109">
        <f t="shared" si="8"/>
        <v>0</v>
      </c>
      <c r="T45" s="109">
        <f t="shared" si="9"/>
        <v>14.43</v>
      </c>
      <c r="U45" s="109">
        <f t="shared" si="0"/>
        <v>7850.4921000000013</v>
      </c>
    </row>
    <row r="46" spans="1:21" ht="38.25" customHeight="1" x14ac:dyDescent="0.35">
      <c r="A46" s="148">
        <v>30</v>
      </c>
      <c r="B46" s="148" t="s">
        <v>48</v>
      </c>
      <c r="C46" s="109">
        <v>7159.8550000000005</v>
      </c>
      <c r="D46" s="109">
        <v>17.63</v>
      </c>
      <c r="E46" s="109">
        <f t="shared" si="1"/>
        <v>17.63</v>
      </c>
      <c r="F46" s="109">
        <v>0</v>
      </c>
      <c r="G46" s="109">
        <f t="shared" si="2"/>
        <v>0</v>
      </c>
      <c r="H46" s="109">
        <f t="shared" si="3"/>
        <v>7177.4850000000006</v>
      </c>
      <c r="I46" s="109">
        <v>0.96</v>
      </c>
      <c r="J46" s="109">
        <v>0</v>
      </c>
      <c r="K46" s="109">
        <f t="shared" si="4"/>
        <v>0</v>
      </c>
      <c r="L46" s="109">
        <v>0</v>
      </c>
      <c r="M46" s="109">
        <f t="shared" si="5"/>
        <v>0</v>
      </c>
      <c r="N46" s="109">
        <f t="shared" si="6"/>
        <v>0.96</v>
      </c>
      <c r="O46" s="109">
        <v>0</v>
      </c>
      <c r="P46" s="109">
        <v>0</v>
      </c>
      <c r="Q46" s="109">
        <f t="shared" si="7"/>
        <v>0</v>
      </c>
      <c r="R46" s="109">
        <v>0</v>
      </c>
      <c r="S46" s="109">
        <f t="shared" si="8"/>
        <v>0</v>
      </c>
      <c r="T46" s="109">
        <f t="shared" si="9"/>
        <v>0</v>
      </c>
      <c r="U46" s="109">
        <f t="shared" si="0"/>
        <v>7178.4450000000006</v>
      </c>
    </row>
    <row r="47" spans="1:21" s="111" customFormat="1" ht="38.25" customHeight="1" x14ac:dyDescent="0.4">
      <c r="A47" s="148">
        <v>31</v>
      </c>
      <c r="B47" s="148" t="s">
        <v>49</v>
      </c>
      <c r="C47" s="109">
        <v>7917.7300000000014</v>
      </c>
      <c r="D47" s="109">
        <v>6.99</v>
      </c>
      <c r="E47" s="109">
        <f t="shared" si="1"/>
        <v>6.99</v>
      </c>
      <c r="F47" s="109">
        <v>0</v>
      </c>
      <c r="G47" s="109">
        <f t="shared" si="2"/>
        <v>0</v>
      </c>
      <c r="H47" s="109">
        <f t="shared" si="3"/>
        <v>7924.7200000000012</v>
      </c>
      <c r="I47" s="109">
        <v>6.89</v>
      </c>
      <c r="J47" s="109">
        <v>0</v>
      </c>
      <c r="K47" s="109">
        <f t="shared" si="4"/>
        <v>0</v>
      </c>
      <c r="L47" s="109">
        <v>0</v>
      </c>
      <c r="M47" s="109">
        <f t="shared" si="5"/>
        <v>0</v>
      </c>
      <c r="N47" s="109">
        <f t="shared" si="6"/>
        <v>6.89</v>
      </c>
      <c r="O47" s="109">
        <v>0.03</v>
      </c>
      <c r="P47" s="109">
        <v>0</v>
      </c>
      <c r="Q47" s="109">
        <f t="shared" si="7"/>
        <v>0</v>
      </c>
      <c r="R47" s="109">
        <v>0</v>
      </c>
      <c r="S47" s="109">
        <f t="shared" si="8"/>
        <v>0</v>
      </c>
      <c r="T47" s="109">
        <f t="shared" si="9"/>
        <v>0.03</v>
      </c>
      <c r="U47" s="109">
        <f t="shared" si="0"/>
        <v>7931.6400000000012</v>
      </c>
    </row>
    <row r="48" spans="1:21" s="111" customFormat="1" ht="38.25" customHeight="1" x14ac:dyDescent="0.4">
      <c r="A48" s="148">
        <v>32</v>
      </c>
      <c r="B48" s="148" t="s">
        <v>50</v>
      </c>
      <c r="C48" s="109">
        <v>7172.6600000000008</v>
      </c>
      <c r="D48" s="109">
        <v>18.3</v>
      </c>
      <c r="E48" s="109">
        <f t="shared" si="1"/>
        <v>18.3</v>
      </c>
      <c r="F48" s="109">
        <v>0</v>
      </c>
      <c r="G48" s="109">
        <f t="shared" si="2"/>
        <v>0</v>
      </c>
      <c r="H48" s="109">
        <f t="shared" si="3"/>
        <v>7190.9600000000009</v>
      </c>
      <c r="I48" s="109">
        <v>0.505</v>
      </c>
      <c r="J48" s="109">
        <v>0</v>
      </c>
      <c r="K48" s="109">
        <f t="shared" si="4"/>
        <v>0</v>
      </c>
      <c r="L48" s="109">
        <v>0</v>
      </c>
      <c r="M48" s="109">
        <f t="shared" si="5"/>
        <v>0</v>
      </c>
      <c r="N48" s="109">
        <f t="shared" si="6"/>
        <v>0.505</v>
      </c>
      <c r="O48" s="109">
        <v>0</v>
      </c>
      <c r="P48" s="109">
        <v>0</v>
      </c>
      <c r="Q48" s="109">
        <f t="shared" si="7"/>
        <v>0</v>
      </c>
      <c r="R48" s="109">
        <v>0</v>
      </c>
      <c r="S48" s="109">
        <f t="shared" si="8"/>
        <v>0</v>
      </c>
      <c r="T48" s="109">
        <f t="shared" si="9"/>
        <v>0</v>
      </c>
      <c r="U48" s="109">
        <f t="shared" si="0"/>
        <v>7191.4650000000011</v>
      </c>
    </row>
    <row r="49" spans="1:21" s="111" customFormat="1" ht="38.25" customHeight="1" x14ac:dyDescent="0.4">
      <c r="A49" s="147"/>
      <c r="B49" s="147" t="s">
        <v>51</v>
      </c>
      <c r="C49" s="110">
        <f>SUM(C45:C48)</f>
        <v>30081.497100000004</v>
      </c>
      <c r="D49" s="110">
        <f t="shared" ref="D49:U49" si="20">SUM(D45:D48)</f>
        <v>47.03</v>
      </c>
      <c r="E49" s="110">
        <f t="shared" si="20"/>
        <v>47.03</v>
      </c>
      <c r="F49" s="110">
        <f t="shared" si="20"/>
        <v>0</v>
      </c>
      <c r="G49" s="110">
        <f t="shared" si="20"/>
        <v>0</v>
      </c>
      <c r="H49" s="110">
        <f t="shared" si="20"/>
        <v>30128.527100000007</v>
      </c>
      <c r="I49" s="110">
        <f t="shared" si="20"/>
        <v>9.0550000000000015</v>
      </c>
      <c r="J49" s="110">
        <f t="shared" si="20"/>
        <v>0</v>
      </c>
      <c r="K49" s="110">
        <f t="shared" si="20"/>
        <v>0</v>
      </c>
      <c r="L49" s="110">
        <f t="shared" si="20"/>
        <v>0</v>
      </c>
      <c r="M49" s="110">
        <f t="shared" si="20"/>
        <v>0</v>
      </c>
      <c r="N49" s="110">
        <f t="shared" si="20"/>
        <v>9.0550000000000015</v>
      </c>
      <c r="O49" s="110">
        <f t="shared" si="20"/>
        <v>14.459999999999999</v>
      </c>
      <c r="P49" s="110">
        <f t="shared" si="20"/>
        <v>0</v>
      </c>
      <c r="Q49" s="110">
        <f t="shared" si="20"/>
        <v>0</v>
      </c>
      <c r="R49" s="110">
        <f t="shared" si="20"/>
        <v>0</v>
      </c>
      <c r="S49" s="110">
        <f t="shared" si="20"/>
        <v>0</v>
      </c>
      <c r="T49" s="110">
        <f t="shared" si="20"/>
        <v>14.459999999999999</v>
      </c>
      <c r="U49" s="110">
        <f t="shared" si="20"/>
        <v>30152.042100000002</v>
      </c>
    </row>
    <row r="50" spans="1:21" s="146" customFormat="1" ht="38.25" customHeight="1" x14ac:dyDescent="0.4">
      <c r="A50" s="150"/>
      <c r="B50" s="150" t="s">
        <v>52</v>
      </c>
      <c r="C50" s="144">
        <f>C49+C44</f>
        <v>61668.847099999999</v>
      </c>
      <c r="D50" s="144">
        <f t="shared" ref="D50:U50" si="21">D49+D44</f>
        <v>60.33</v>
      </c>
      <c r="E50" s="144">
        <f t="shared" si="21"/>
        <v>60.33</v>
      </c>
      <c r="F50" s="144">
        <f t="shared" si="21"/>
        <v>0</v>
      </c>
      <c r="G50" s="144">
        <f t="shared" si="21"/>
        <v>0</v>
      </c>
      <c r="H50" s="144">
        <f t="shared" si="21"/>
        <v>61729.177100000001</v>
      </c>
      <c r="I50" s="144">
        <f t="shared" si="21"/>
        <v>9.0550000000000015</v>
      </c>
      <c r="J50" s="144">
        <f t="shared" si="21"/>
        <v>0</v>
      </c>
      <c r="K50" s="144">
        <f t="shared" si="21"/>
        <v>0</v>
      </c>
      <c r="L50" s="144">
        <f t="shared" si="21"/>
        <v>0</v>
      </c>
      <c r="M50" s="144">
        <f t="shared" si="21"/>
        <v>0</v>
      </c>
      <c r="N50" s="144">
        <f t="shared" si="21"/>
        <v>9.0550000000000015</v>
      </c>
      <c r="O50" s="144">
        <f t="shared" si="21"/>
        <v>14.459999999999999</v>
      </c>
      <c r="P50" s="144">
        <f t="shared" si="21"/>
        <v>0</v>
      </c>
      <c r="Q50" s="144">
        <f t="shared" si="21"/>
        <v>0</v>
      </c>
      <c r="R50" s="144">
        <f t="shared" si="21"/>
        <v>0</v>
      </c>
      <c r="S50" s="144">
        <f t="shared" si="21"/>
        <v>0</v>
      </c>
      <c r="T50" s="144">
        <f t="shared" si="21"/>
        <v>14.459999999999999</v>
      </c>
      <c r="U50" s="144">
        <f t="shared" si="21"/>
        <v>61752.692099999993</v>
      </c>
    </row>
    <row r="51" spans="1:21" s="153" customFormat="1" ht="38.25" customHeight="1" x14ac:dyDescent="0.4">
      <c r="A51" s="151"/>
      <c r="B51" s="151" t="s">
        <v>53</v>
      </c>
      <c r="C51" s="152">
        <f>C50+C39+C25</f>
        <v>107609.6939</v>
      </c>
      <c r="D51" s="152">
        <f t="shared" ref="D51:U51" si="22">D50+D39+D25</f>
        <v>115.2</v>
      </c>
      <c r="E51" s="152">
        <f t="shared" si="22"/>
        <v>115.2</v>
      </c>
      <c r="F51" s="152">
        <f t="shared" si="22"/>
        <v>0</v>
      </c>
      <c r="G51" s="152">
        <f t="shared" si="22"/>
        <v>0</v>
      </c>
      <c r="H51" s="152">
        <f t="shared" si="22"/>
        <v>107724.8939</v>
      </c>
      <c r="I51" s="152">
        <f t="shared" si="22"/>
        <v>6121.44</v>
      </c>
      <c r="J51" s="152">
        <f t="shared" si="22"/>
        <v>4.29</v>
      </c>
      <c r="K51" s="152">
        <f t="shared" si="22"/>
        <v>4.29</v>
      </c>
      <c r="L51" s="152">
        <f t="shared" si="22"/>
        <v>0</v>
      </c>
      <c r="M51" s="152">
        <f t="shared" si="22"/>
        <v>0</v>
      </c>
      <c r="N51" s="152">
        <f t="shared" si="22"/>
        <v>6125.7300000000005</v>
      </c>
      <c r="O51" s="152">
        <f t="shared" si="22"/>
        <v>909.10199999999998</v>
      </c>
      <c r="P51" s="152">
        <f t="shared" si="22"/>
        <v>0</v>
      </c>
      <c r="Q51" s="152">
        <f t="shared" si="22"/>
        <v>0</v>
      </c>
      <c r="R51" s="152">
        <f t="shared" si="22"/>
        <v>0</v>
      </c>
      <c r="S51" s="152">
        <f t="shared" si="22"/>
        <v>0</v>
      </c>
      <c r="T51" s="152">
        <f t="shared" si="22"/>
        <v>909.10199999999998</v>
      </c>
      <c r="U51" s="152">
        <f t="shared" si="22"/>
        <v>114759.72589999999</v>
      </c>
    </row>
    <row r="52" spans="1:21" s="111" customFormat="1" ht="36.75" customHeight="1" x14ac:dyDescent="0.4">
      <c r="A52" s="115"/>
      <c r="B52" s="115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96" customFormat="1" ht="36.75" customHeight="1" x14ac:dyDescent="0.4">
      <c r="A53" s="116"/>
      <c r="B53" s="116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</row>
    <row r="54" spans="1:21" s="116" customFormat="1" ht="24.75" customHeight="1" x14ac:dyDescent="0.4">
      <c r="B54" s="117"/>
      <c r="C54" s="228" t="s">
        <v>54</v>
      </c>
      <c r="D54" s="228"/>
      <c r="E54" s="228"/>
      <c r="F54" s="228"/>
      <c r="G54" s="228"/>
      <c r="H54" s="197"/>
      <c r="I54" s="117"/>
      <c r="J54" s="117">
        <f>D51+J51+P51-F51-L51-R51</f>
        <v>119.49000000000001</v>
      </c>
      <c r="K54" s="117"/>
      <c r="L54" s="117"/>
      <c r="M54" s="117"/>
      <c r="N54" s="117"/>
      <c r="R54" s="117"/>
      <c r="U54" s="117"/>
    </row>
    <row r="55" spans="1:21" s="116" customFormat="1" ht="30" customHeight="1" x14ac:dyDescent="0.35">
      <c r="B55" s="117"/>
      <c r="C55" s="117"/>
      <c r="D55" s="228" t="s">
        <v>55</v>
      </c>
      <c r="E55" s="228"/>
      <c r="F55" s="228"/>
      <c r="G55" s="228"/>
      <c r="H55" s="125"/>
      <c r="I55" s="117"/>
      <c r="J55" s="117">
        <f>E51+K51+Q51-G51-M51-S51</f>
        <v>119.49000000000001</v>
      </c>
      <c r="K55" s="117"/>
      <c r="L55" s="117"/>
      <c r="M55" s="117"/>
      <c r="N55" s="117"/>
      <c r="R55" s="117"/>
      <c r="T55" s="117"/>
    </row>
    <row r="56" spans="1:21" s="130" customFormat="1" ht="33" customHeight="1" x14ac:dyDescent="0.5">
      <c r="C56" s="198"/>
      <c r="D56" s="228" t="s">
        <v>56</v>
      </c>
      <c r="E56" s="228"/>
      <c r="F56" s="228"/>
      <c r="G56" s="228"/>
      <c r="H56" s="125"/>
      <c r="I56" s="199"/>
      <c r="J56" s="117">
        <f>H51+N51+T51</f>
        <v>114759.72589999999</v>
      </c>
      <c r="K56" s="125"/>
      <c r="L56" s="125"/>
      <c r="M56" s="142" t="e">
        <f>#REF!+'APRIL 2020'!J54</f>
        <v>#REF!</v>
      </c>
      <c r="N56" s="125"/>
      <c r="P56" s="116"/>
      <c r="Q56" s="200"/>
      <c r="R56" s="201"/>
      <c r="S56" s="202"/>
      <c r="T56" s="201"/>
      <c r="U56" s="200"/>
    </row>
    <row r="57" spans="1:21" s="130" customFormat="1" ht="33" customHeight="1" x14ac:dyDescent="0.5">
      <c r="C57" s="198"/>
      <c r="D57" s="117"/>
      <c r="E57" s="117"/>
      <c r="F57" s="117"/>
      <c r="G57" s="117"/>
      <c r="H57" s="125"/>
      <c r="I57" s="199"/>
      <c r="J57" s="117"/>
      <c r="K57" s="125"/>
      <c r="L57" s="125"/>
      <c r="M57" s="142"/>
      <c r="N57" s="125"/>
      <c r="P57" s="116"/>
      <c r="Q57" s="200"/>
      <c r="R57" s="201"/>
      <c r="S57" s="202"/>
      <c r="T57" s="201"/>
      <c r="U57" s="200"/>
    </row>
    <row r="58" spans="1:21" s="130" customFormat="1" ht="33" customHeight="1" x14ac:dyDescent="0.5">
      <c r="C58" s="198"/>
      <c r="D58" s="117"/>
      <c r="E58" s="117"/>
      <c r="F58" s="117"/>
      <c r="G58" s="117"/>
      <c r="H58" s="125"/>
      <c r="I58" s="199"/>
      <c r="J58" s="117"/>
      <c r="K58" s="125"/>
      <c r="L58" s="125"/>
      <c r="M58" s="142"/>
      <c r="N58" s="125"/>
      <c r="P58" s="116"/>
      <c r="Q58" s="200"/>
      <c r="R58" s="201"/>
      <c r="S58" s="202"/>
      <c r="T58" s="201"/>
      <c r="U58" s="200"/>
    </row>
    <row r="59" spans="1:21" s="130" customFormat="1" ht="33" customHeight="1" x14ac:dyDescent="0.5">
      <c r="C59" s="198"/>
      <c r="D59" s="117"/>
      <c r="E59" s="117"/>
      <c r="F59" s="117"/>
      <c r="G59" s="117"/>
      <c r="H59" s="125"/>
      <c r="I59" s="199"/>
      <c r="J59" s="117"/>
      <c r="K59" s="125"/>
      <c r="L59" s="125"/>
      <c r="M59" s="142"/>
      <c r="N59" s="125"/>
      <c r="P59" s="116"/>
      <c r="Q59" s="200"/>
      <c r="R59" s="201"/>
      <c r="S59" s="202"/>
      <c r="T59" s="201"/>
      <c r="U59" s="200"/>
    </row>
    <row r="60" spans="1:21" s="130" customFormat="1" ht="37.5" customHeight="1" x14ac:dyDescent="0.4">
      <c r="B60" s="229" t="s">
        <v>57</v>
      </c>
      <c r="C60" s="229"/>
      <c r="D60" s="229"/>
      <c r="E60" s="229"/>
      <c r="F60" s="229"/>
      <c r="G60" s="197"/>
      <c r="H60" s="196"/>
      <c r="I60" s="203"/>
      <c r="J60" s="230"/>
      <c r="K60" s="227"/>
      <c r="L60" s="227"/>
      <c r="M60" s="197"/>
      <c r="N60" s="196"/>
      <c r="O60" s="196"/>
      <c r="P60" s="204"/>
      <c r="Q60" s="229" t="s">
        <v>58</v>
      </c>
      <c r="R60" s="229"/>
      <c r="S60" s="229"/>
      <c r="T60" s="229"/>
      <c r="U60" s="229"/>
    </row>
    <row r="61" spans="1:21" s="130" customFormat="1" ht="37.5" customHeight="1" x14ac:dyDescent="0.4">
      <c r="B61" s="229" t="s">
        <v>59</v>
      </c>
      <c r="C61" s="229"/>
      <c r="D61" s="229"/>
      <c r="E61" s="229"/>
      <c r="F61" s="229"/>
      <c r="G61" s="196"/>
      <c r="H61" s="197"/>
      <c r="I61" s="205"/>
      <c r="J61" s="206"/>
      <c r="K61" s="207"/>
      <c r="L61" s="206"/>
      <c r="M61" s="196"/>
      <c r="N61" s="197"/>
      <c r="O61" s="196"/>
      <c r="P61" s="204"/>
      <c r="Q61" s="229" t="s">
        <v>59</v>
      </c>
      <c r="R61" s="229"/>
      <c r="S61" s="229"/>
      <c r="T61" s="229"/>
      <c r="U61" s="229"/>
    </row>
    <row r="62" spans="1:21" s="130" customFormat="1" ht="37.5" customHeight="1" x14ac:dyDescent="0.35">
      <c r="I62" s="131"/>
      <c r="J62" s="227" t="s">
        <v>61</v>
      </c>
      <c r="K62" s="227"/>
      <c r="L62" s="227"/>
      <c r="M62" s="125" t="e">
        <f>#REF!+'APRIL 2020'!J54</f>
        <v>#REF!</v>
      </c>
      <c r="P62" s="201"/>
      <c r="Q62" s="201"/>
      <c r="R62" s="201"/>
      <c r="S62" s="202"/>
      <c r="T62" s="201"/>
      <c r="U62" s="201"/>
    </row>
    <row r="63" spans="1:21" s="130" customFormat="1" ht="37.5" customHeight="1" x14ac:dyDescent="0.35">
      <c r="G63" s="125"/>
      <c r="I63" s="131"/>
      <c r="J63" s="227" t="s">
        <v>62</v>
      </c>
      <c r="K63" s="227"/>
      <c r="L63" s="227"/>
      <c r="M63" s="125" t="e">
        <f>#REF!+'APRIL 2020'!J54</f>
        <v>#REF!</v>
      </c>
      <c r="P63" s="201"/>
      <c r="Q63" s="201"/>
      <c r="R63" s="201"/>
      <c r="S63" s="202"/>
      <c r="T63" s="201"/>
      <c r="U63" s="201"/>
    </row>
    <row r="64" spans="1:21" s="130" customFormat="1" x14ac:dyDescent="0.35">
      <c r="I64" s="131"/>
      <c r="P64" s="201"/>
      <c r="Q64" s="201"/>
      <c r="R64" s="201"/>
      <c r="S64" s="202"/>
      <c r="T64" s="201"/>
      <c r="U64" s="201"/>
    </row>
    <row r="65" spans="8:21" s="130" customFormat="1" x14ac:dyDescent="0.35">
      <c r="I65" s="131"/>
      <c r="P65" s="201"/>
      <c r="Q65" s="201"/>
      <c r="R65" s="201"/>
      <c r="S65" s="202"/>
      <c r="T65" s="201"/>
      <c r="U65" s="201"/>
    </row>
    <row r="66" spans="8:21" s="130" customFormat="1" x14ac:dyDescent="0.35">
      <c r="I66" s="131"/>
      <c r="P66" s="201"/>
      <c r="Q66" s="201"/>
      <c r="R66" s="201"/>
      <c r="S66" s="202"/>
      <c r="T66" s="201"/>
      <c r="U66" s="201"/>
    </row>
    <row r="67" spans="8:21" s="130" customFormat="1" x14ac:dyDescent="0.35">
      <c r="H67" s="125">
        <f>'[1]nov 17'!J53+'[1]dec 17'!J51</f>
        <v>98988.2883</v>
      </c>
      <c r="I67" s="131"/>
      <c r="P67" s="201"/>
      <c r="Q67" s="201"/>
      <c r="R67" s="201"/>
      <c r="S67" s="202"/>
      <c r="T67" s="201"/>
      <c r="U67" s="201"/>
    </row>
    <row r="68" spans="8:21" s="130" customFormat="1" x14ac:dyDescent="0.35">
      <c r="I68" s="131"/>
      <c r="P68" s="201"/>
      <c r="Q68" s="201"/>
      <c r="R68" s="201"/>
      <c r="S68" s="202"/>
      <c r="T68" s="201"/>
      <c r="U68" s="201"/>
    </row>
    <row r="69" spans="8:21" x14ac:dyDescent="0.35">
      <c r="H69" s="130"/>
      <c r="I69" s="131"/>
      <c r="J69" s="130"/>
    </row>
    <row r="70" spans="8:21" x14ac:dyDescent="0.35">
      <c r="P70" s="107"/>
      <c r="Q70" s="107"/>
      <c r="R70" s="107"/>
      <c r="S70" s="108"/>
      <c r="T70" s="107"/>
      <c r="U70" s="107"/>
    </row>
    <row r="71" spans="8:21" x14ac:dyDescent="0.35">
      <c r="P71" s="107"/>
      <c r="Q71" s="107"/>
      <c r="R71" s="107"/>
      <c r="S71" s="108"/>
      <c r="T71" s="107"/>
      <c r="U71" s="107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60:U60"/>
    <mergeCell ref="B61:F61"/>
    <mergeCell ref="Q61:U61"/>
    <mergeCell ref="P5:Q5"/>
    <mergeCell ref="R5:S5"/>
    <mergeCell ref="T5:T6"/>
    <mergeCell ref="U5:U6"/>
    <mergeCell ref="C54:G54"/>
    <mergeCell ref="D55:G55"/>
    <mergeCell ref="H5:H6"/>
    <mergeCell ref="I5:I6"/>
    <mergeCell ref="J5:K5"/>
    <mergeCell ref="L5:M5"/>
    <mergeCell ref="N5:N6"/>
    <mergeCell ref="O5:O6"/>
    <mergeCell ref="J62:L62"/>
    <mergeCell ref="J63:L63"/>
    <mergeCell ref="D56:G56"/>
    <mergeCell ref="B60:F60"/>
    <mergeCell ref="J60:L60"/>
  </mergeCells>
  <pageMargins left="0.70866141732283472" right="0.70866141732283472" top="0.27559055118110237" bottom="0.51181102362204722" header="0.19685039370078741" footer="0.31496062992125984"/>
  <pageSetup paperSize="8" scale="3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opLeftCell="H1" zoomScale="48" zoomScaleNormal="48" workbookViewId="0">
      <pane ySplit="6" topLeftCell="A39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5" width="25.42578125" style="107" customWidth="1"/>
    <col min="6" max="6" width="28.42578125" style="107" customWidth="1"/>
    <col min="7" max="7" width="31.28515625" style="107" customWidth="1"/>
    <col min="8" max="8" width="38.85546875" style="107" customWidth="1"/>
    <col min="9" max="9" width="39.42578125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1" width="25.425781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2" ht="15" customHeight="1" x14ac:dyDescent="0.35">
      <c r="A2" s="221" t="s">
        <v>74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2" ht="32.25" customHeight="1" x14ac:dyDescent="0.3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2" s="108" customFormat="1" ht="43.5" customHeight="1" x14ac:dyDescent="0.25">
      <c r="A4" s="219" t="s">
        <v>1</v>
      </c>
      <c r="B4" s="219" t="s">
        <v>2</v>
      </c>
      <c r="C4" s="219" t="s">
        <v>3</v>
      </c>
      <c r="D4" s="219"/>
      <c r="E4" s="219"/>
      <c r="F4" s="219"/>
      <c r="G4" s="219"/>
      <c r="H4" s="219"/>
      <c r="I4" s="219" t="s">
        <v>4</v>
      </c>
      <c r="J4" s="222"/>
      <c r="K4" s="222"/>
      <c r="L4" s="222"/>
      <c r="M4" s="222"/>
      <c r="N4" s="222"/>
      <c r="O4" s="219" t="s">
        <v>5</v>
      </c>
      <c r="P4" s="222"/>
      <c r="Q4" s="222"/>
      <c r="R4" s="222"/>
      <c r="S4" s="222"/>
      <c r="T4" s="222"/>
      <c r="U4" s="161"/>
    </row>
    <row r="5" spans="1:22" s="108" customFormat="1" ht="54.75" customHeight="1" x14ac:dyDescent="0.25">
      <c r="A5" s="222"/>
      <c r="B5" s="222"/>
      <c r="C5" s="219" t="s">
        <v>6</v>
      </c>
      <c r="D5" s="219" t="s">
        <v>7</v>
      </c>
      <c r="E5" s="219"/>
      <c r="F5" s="219" t="s">
        <v>8</v>
      </c>
      <c r="G5" s="219"/>
      <c r="H5" s="219" t="s">
        <v>9</v>
      </c>
      <c r="I5" s="219" t="s">
        <v>6</v>
      </c>
      <c r="J5" s="219" t="s">
        <v>7</v>
      </c>
      <c r="K5" s="219"/>
      <c r="L5" s="219" t="s">
        <v>8</v>
      </c>
      <c r="M5" s="219"/>
      <c r="N5" s="219" t="s">
        <v>9</v>
      </c>
      <c r="O5" s="219" t="s">
        <v>6</v>
      </c>
      <c r="P5" s="219" t="s">
        <v>7</v>
      </c>
      <c r="Q5" s="219"/>
      <c r="R5" s="219" t="s">
        <v>8</v>
      </c>
      <c r="S5" s="219"/>
      <c r="T5" s="219" t="s">
        <v>9</v>
      </c>
      <c r="U5" s="219" t="s">
        <v>10</v>
      </c>
    </row>
    <row r="6" spans="1:22" s="108" customFormat="1" ht="38.25" customHeight="1" x14ac:dyDescent="0.25">
      <c r="A6" s="222"/>
      <c r="B6" s="222"/>
      <c r="C6" s="222"/>
      <c r="D6" s="160" t="s">
        <v>11</v>
      </c>
      <c r="E6" s="160" t="s">
        <v>12</v>
      </c>
      <c r="F6" s="160" t="s">
        <v>11</v>
      </c>
      <c r="G6" s="160" t="s">
        <v>12</v>
      </c>
      <c r="H6" s="219"/>
      <c r="I6" s="222"/>
      <c r="J6" s="160" t="s">
        <v>11</v>
      </c>
      <c r="K6" s="160" t="s">
        <v>12</v>
      </c>
      <c r="L6" s="160" t="s">
        <v>11</v>
      </c>
      <c r="M6" s="160" t="s">
        <v>12</v>
      </c>
      <c r="N6" s="219"/>
      <c r="O6" s="222"/>
      <c r="P6" s="160" t="s">
        <v>11</v>
      </c>
      <c r="Q6" s="160" t="s">
        <v>12</v>
      </c>
      <c r="R6" s="160" t="s">
        <v>11</v>
      </c>
      <c r="S6" s="160" t="s">
        <v>12</v>
      </c>
      <c r="T6" s="219"/>
      <c r="U6" s="219"/>
    </row>
    <row r="7" spans="1:22" ht="38.25" customHeight="1" x14ac:dyDescent="0.35">
      <c r="A7" s="161">
        <v>1</v>
      </c>
      <c r="B7" s="161" t="s">
        <v>13</v>
      </c>
      <c r="C7" s="109">
        <f>'APRIL 2020'!H7</f>
        <v>459.88999999999987</v>
      </c>
      <c r="D7" s="109">
        <v>0</v>
      </c>
      <c r="E7" s="109">
        <f>'APRIL 2020'!E7+'MAY 2020'!D7</f>
        <v>0</v>
      </c>
      <c r="F7" s="109">
        <v>0</v>
      </c>
      <c r="G7" s="109">
        <f>'APRIL 2020'!G7+'MAY 2020'!F7</f>
        <v>0</v>
      </c>
      <c r="H7" s="109">
        <f>C7+(D7-F7)</f>
        <v>459.88999999999987</v>
      </c>
      <c r="I7" s="109">
        <f>'APRIL 2020'!N7</f>
        <v>539.32499999999993</v>
      </c>
      <c r="J7" s="109">
        <v>0.54500000000000004</v>
      </c>
      <c r="K7" s="109">
        <f>'APRIL 2020'!K7+'MAY 2020'!J7</f>
        <v>1.1950000000000001</v>
      </c>
      <c r="L7" s="109">
        <v>0</v>
      </c>
      <c r="M7" s="109">
        <f>'APRIL 2020'!M7+'MAY 2020'!L7</f>
        <v>0</v>
      </c>
      <c r="N7" s="109">
        <f>I7+(J7-L7)</f>
        <v>539.86999999999989</v>
      </c>
      <c r="O7" s="109">
        <f>'APRIL 2020'!T7</f>
        <v>70.100000000000009</v>
      </c>
      <c r="P7" s="109">
        <v>0</v>
      </c>
      <c r="Q7" s="109">
        <f>'APRIL 2020'!Q7+'MAY 2020'!P7</f>
        <v>0</v>
      </c>
      <c r="R7" s="109">
        <v>0</v>
      </c>
      <c r="S7" s="109">
        <f>'APRIL 2020'!S7+'MAY 2020'!R7</f>
        <v>0</v>
      </c>
      <c r="T7" s="109">
        <f>O7+(P7-R7)</f>
        <v>70.100000000000009</v>
      </c>
      <c r="U7" s="109">
        <f t="shared" ref="U7:U51" si="0">H7+N7+T7</f>
        <v>1069.8599999999997</v>
      </c>
    </row>
    <row r="8" spans="1:22" ht="38.25" customHeight="1" x14ac:dyDescent="0.35">
      <c r="A8" s="161">
        <v>2</v>
      </c>
      <c r="B8" s="161" t="s">
        <v>65</v>
      </c>
      <c r="C8" s="109">
        <f>'APRIL 2020'!H8</f>
        <v>4.34</v>
      </c>
      <c r="D8" s="109">
        <v>3.5000000000000003E-2</v>
      </c>
      <c r="E8" s="109">
        <f>'APRIL 2020'!E8+'MAY 2020'!D8</f>
        <v>3.5000000000000003E-2</v>
      </c>
      <c r="F8" s="109">
        <v>0</v>
      </c>
      <c r="G8" s="109">
        <f>'APRIL 2020'!G8+'MAY 2020'!F8</f>
        <v>0</v>
      </c>
      <c r="H8" s="109">
        <f>C8+(D8-F8)</f>
        <v>4.375</v>
      </c>
      <c r="I8" s="109">
        <f>'APRIL 2020'!N8</f>
        <v>53.430000000000007</v>
      </c>
      <c r="J8" s="109">
        <v>1.06</v>
      </c>
      <c r="K8" s="109">
        <f>'APRIL 2020'!K8+'MAY 2020'!J8</f>
        <v>1.1800000000000002</v>
      </c>
      <c r="L8" s="109">
        <v>0</v>
      </c>
      <c r="M8" s="109">
        <f>'APRIL 2020'!M8+'MAY 2020'!L8</f>
        <v>0</v>
      </c>
      <c r="N8" s="109">
        <f t="shared" ref="N8:N48" si="1">I8+(J8-L8)</f>
        <v>54.490000000000009</v>
      </c>
      <c r="O8" s="109">
        <f>'APRIL 2020'!T8</f>
        <v>0.21000000000000002</v>
      </c>
      <c r="P8" s="109">
        <v>0</v>
      </c>
      <c r="Q8" s="109">
        <f>'APRIL 2020'!Q8+'MAY 2020'!P8</f>
        <v>0</v>
      </c>
      <c r="R8" s="109">
        <v>0</v>
      </c>
      <c r="S8" s="109">
        <f>'APRIL 2020'!S8+'MAY 2020'!R8</f>
        <v>0</v>
      </c>
      <c r="T8" s="109">
        <f t="shared" ref="T8:T48" si="2">O8+(P8-R8)</f>
        <v>0.21000000000000002</v>
      </c>
      <c r="U8" s="109">
        <f t="shared" si="0"/>
        <v>59.07500000000001</v>
      </c>
    </row>
    <row r="9" spans="1:22" ht="38.25" customHeight="1" x14ac:dyDescent="0.35">
      <c r="A9" s="161">
        <v>3</v>
      </c>
      <c r="B9" s="161" t="s">
        <v>14</v>
      </c>
      <c r="C9" s="109">
        <f>'APRIL 2020'!H9</f>
        <v>309.7600000000001</v>
      </c>
      <c r="D9" s="109">
        <v>0</v>
      </c>
      <c r="E9" s="109">
        <f>'APRIL 2020'!E9+'MAY 2020'!D9</f>
        <v>0</v>
      </c>
      <c r="F9" s="109">
        <v>0</v>
      </c>
      <c r="G9" s="109">
        <f>'APRIL 2020'!G9+'MAY 2020'!F9</f>
        <v>0</v>
      </c>
      <c r="H9" s="109">
        <f>C9+(D9-F9)</f>
        <v>309.7600000000001</v>
      </c>
      <c r="I9" s="109">
        <f>'APRIL 2020'!N9</f>
        <v>438.68000000000012</v>
      </c>
      <c r="J9" s="109">
        <v>1.28</v>
      </c>
      <c r="K9" s="109">
        <f>'APRIL 2020'!K9+'MAY 2020'!J9</f>
        <v>1.9300000000000002</v>
      </c>
      <c r="L9" s="109">
        <v>0</v>
      </c>
      <c r="M9" s="109">
        <f>'APRIL 2020'!M9+'MAY 2020'!L9</f>
        <v>0</v>
      </c>
      <c r="N9" s="109">
        <f t="shared" si="1"/>
        <v>439.96000000000009</v>
      </c>
      <c r="O9" s="109">
        <f>'APRIL 2020'!T9</f>
        <v>44.809999999999995</v>
      </c>
      <c r="P9" s="109">
        <v>0</v>
      </c>
      <c r="Q9" s="109">
        <f>'APRIL 2020'!Q9+'MAY 2020'!P9</f>
        <v>0</v>
      </c>
      <c r="R9" s="109">
        <v>0</v>
      </c>
      <c r="S9" s="109">
        <f>'APRIL 2020'!S9+'MAY 2020'!R9</f>
        <v>0</v>
      </c>
      <c r="T9" s="109">
        <f t="shared" si="2"/>
        <v>44.809999999999995</v>
      </c>
      <c r="U9" s="109">
        <f t="shared" si="0"/>
        <v>794.5300000000002</v>
      </c>
    </row>
    <row r="10" spans="1:22" s="111" customFormat="1" ht="38.25" customHeight="1" x14ac:dyDescent="0.4">
      <c r="A10" s="161">
        <v>4</v>
      </c>
      <c r="B10" s="161" t="s">
        <v>15</v>
      </c>
      <c r="C10" s="109">
        <f>'APRIL 2020'!H10</f>
        <v>7.36</v>
      </c>
      <c r="D10" s="109">
        <v>0</v>
      </c>
      <c r="E10" s="109">
        <f>'APRIL 2020'!E10+'MAY 2020'!D10</f>
        <v>0</v>
      </c>
      <c r="F10" s="109">
        <v>0</v>
      </c>
      <c r="G10" s="109">
        <f>'APRIL 2020'!G10+'MAY 2020'!F10</f>
        <v>0</v>
      </c>
      <c r="H10" s="109">
        <f>C10+(D10-F10)</f>
        <v>7.36</v>
      </c>
      <c r="I10" s="109">
        <f>'APRIL 2020'!N10</f>
        <v>473.70999999999992</v>
      </c>
      <c r="J10" s="109">
        <v>0.32</v>
      </c>
      <c r="K10" s="109">
        <f>'APRIL 2020'!K10+'MAY 2020'!J10</f>
        <v>0.36</v>
      </c>
      <c r="L10" s="109">
        <v>0</v>
      </c>
      <c r="M10" s="109">
        <f>'APRIL 2020'!M10+'MAY 2020'!L10</f>
        <v>0</v>
      </c>
      <c r="N10" s="109">
        <f t="shared" si="1"/>
        <v>474.02999999999992</v>
      </c>
      <c r="O10" s="109">
        <f>'APRIL 2020'!T10</f>
        <v>0.8</v>
      </c>
      <c r="P10" s="109">
        <v>0</v>
      </c>
      <c r="Q10" s="109">
        <f>'APRIL 2020'!Q10+'MAY 2020'!P10</f>
        <v>0</v>
      </c>
      <c r="R10" s="109">
        <v>0</v>
      </c>
      <c r="S10" s="109">
        <f>'APRIL 2020'!S10+'MAY 2020'!R10</f>
        <v>0</v>
      </c>
      <c r="T10" s="109">
        <f t="shared" si="2"/>
        <v>0.8</v>
      </c>
      <c r="U10" s="109">
        <f t="shared" si="0"/>
        <v>482.18999999999994</v>
      </c>
      <c r="V10" s="110"/>
    </row>
    <row r="11" spans="1:22" s="111" customFormat="1" ht="38.25" customHeight="1" x14ac:dyDescent="0.4">
      <c r="A11" s="162"/>
      <c r="B11" s="162" t="s">
        <v>16</v>
      </c>
      <c r="C11" s="110">
        <f>SUM(C7:C10)</f>
        <v>781.35</v>
      </c>
      <c r="D11" s="110">
        <f t="shared" ref="D11:T11" si="3">SUM(D7:D10)</f>
        <v>3.5000000000000003E-2</v>
      </c>
      <c r="E11" s="110">
        <f t="shared" si="3"/>
        <v>3.5000000000000003E-2</v>
      </c>
      <c r="F11" s="110">
        <f t="shared" si="3"/>
        <v>0</v>
      </c>
      <c r="G11" s="110">
        <f t="shared" si="3"/>
        <v>0</v>
      </c>
      <c r="H11" s="110">
        <f t="shared" si="3"/>
        <v>781.38499999999999</v>
      </c>
      <c r="I11" s="110">
        <f t="shared" si="3"/>
        <v>1505.145</v>
      </c>
      <c r="J11" s="110">
        <f t="shared" si="3"/>
        <v>3.2049999999999996</v>
      </c>
      <c r="K11" s="110">
        <f t="shared" si="3"/>
        <v>4.665</v>
      </c>
      <c r="L11" s="110">
        <f t="shared" si="3"/>
        <v>0</v>
      </c>
      <c r="M11" s="110">
        <f t="shared" si="3"/>
        <v>0</v>
      </c>
      <c r="N11" s="110">
        <f t="shared" si="3"/>
        <v>1508.35</v>
      </c>
      <c r="O11" s="110">
        <f t="shared" si="3"/>
        <v>115.92</v>
      </c>
      <c r="P11" s="110">
        <f t="shared" si="3"/>
        <v>0</v>
      </c>
      <c r="Q11" s="110">
        <f t="shared" si="3"/>
        <v>0</v>
      </c>
      <c r="R11" s="110">
        <f t="shared" si="3"/>
        <v>0</v>
      </c>
      <c r="S11" s="110">
        <f t="shared" si="3"/>
        <v>0</v>
      </c>
      <c r="T11" s="110">
        <f t="shared" si="3"/>
        <v>115.92</v>
      </c>
      <c r="U11" s="110">
        <f t="shared" si="0"/>
        <v>2405.6549999999997</v>
      </c>
    </row>
    <row r="12" spans="1:22" ht="38.25" customHeight="1" x14ac:dyDescent="0.35">
      <c r="A12" s="161">
        <v>5</v>
      </c>
      <c r="B12" s="161" t="s">
        <v>17</v>
      </c>
      <c r="C12" s="109">
        <f>'APRIL 2020'!H12</f>
        <v>567.25999999999965</v>
      </c>
      <c r="D12" s="109">
        <v>0</v>
      </c>
      <c r="E12" s="109">
        <f>'APRIL 2020'!E12+'MAY 2020'!D12</f>
        <v>0</v>
      </c>
      <c r="F12" s="109">
        <v>0</v>
      </c>
      <c r="G12" s="109">
        <f>'APRIL 2020'!G12+'MAY 2020'!F12</f>
        <v>0</v>
      </c>
      <c r="H12" s="109">
        <f>C12+(D12-F12)</f>
        <v>567.25999999999965</v>
      </c>
      <c r="I12" s="109">
        <f>'APRIL 2020'!N12</f>
        <v>706.38999999999976</v>
      </c>
      <c r="J12" s="109">
        <v>0.21</v>
      </c>
      <c r="K12" s="109">
        <f>'APRIL 2020'!K12+'MAY 2020'!J12</f>
        <v>1.38</v>
      </c>
      <c r="L12" s="109">
        <v>0</v>
      </c>
      <c r="M12" s="109">
        <f>'APRIL 2020'!M12+'MAY 2020'!L12</f>
        <v>0</v>
      </c>
      <c r="N12" s="109">
        <f t="shared" si="1"/>
        <v>706.5999999999998</v>
      </c>
      <c r="O12" s="109">
        <f>'APRIL 2020'!T12</f>
        <v>40.430000000000007</v>
      </c>
      <c r="P12" s="109">
        <v>0</v>
      </c>
      <c r="Q12" s="109">
        <f>'APRIL 2020'!Q12+'MAY 2020'!P12</f>
        <v>0</v>
      </c>
      <c r="R12" s="109">
        <v>0</v>
      </c>
      <c r="S12" s="109">
        <f>'APRIL 2020'!S12+'MAY 2020'!R12</f>
        <v>0</v>
      </c>
      <c r="T12" s="109">
        <f t="shared" si="2"/>
        <v>40.430000000000007</v>
      </c>
      <c r="U12" s="109">
        <f t="shared" si="0"/>
        <v>1314.2899999999995</v>
      </c>
    </row>
    <row r="13" spans="1:22" ht="38.25" customHeight="1" x14ac:dyDescent="0.35">
      <c r="A13" s="161">
        <v>6</v>
      </c>
      <c r="B13" s="161" t="s">
        <v>18</v>
      </c>
      <c r="C13" s="109">
        <f>'APRIL 2020'!H13</f>
        <v>315.62000000000012</v>
      </c>
      <c r="D13" s="109">
        <v>0</v>
      </c>
      <c r="E13" s="109">
        <f>'APRIL 2020'!E13+'MAY 2020'!D13</f>
        <v>0</v>
      </c>
      <c r="F13" s="109">
        <v>0</v>
      </c>
      <c r="G13" s="109">
        <f>'APRIL 2020'!G13+'MAY 2020'!F13</f>
        <v>0</v>
      </c>
      <c r="H13" s="109">
        <f>C13+(D13-F13)</f>
        <v>315.62000000000012</v>
      </c>
      <c r="I13" s="109">
        <f>'APRIL 2020'!N13</f>
        <v>493.53000000000009</v>
      </c>
      <c r="J13" s="109">
        <v>1.33</v>
      </c>
      <c r="K13" s="109">
        <f>'APRIL 2020'!K13+'MAY 2020'!J13</f>
        <v>1.33</v>
      </c>
      <c r="L13" s="109">
        <v>0</v>
      </c>
      <c r="M13" s="109">
        <f>'APRIL 2020'!M13+'MAY 2020'!L13</f>
        <v>0</v>
      </c>
      <c r="N13" s="109">
        <f t="shared" si="1"/>
        <v>494.86000000000007</v>
      </c>
      <c r="O13" s="109">
        <f>'APRIL 2020'!T13</f>
        <v>21.49</v>
      </c>
      <c r="P13" s="109">
        <v>0</v>
      </c>
      <c r="Q13" s="109">
        <f>'APRIL 2020'!Q13+'MAY 2020'!P13</f>
        <v>0</v>
      </c>
      <c r="R13" s="109">
        <v>0</v>
      </c>
      <c r="S13" s="109">
        <f>'APRIL 2020'!S13+'MAY 2020'!R13</f>
        <v>0</v>
      </c>
      <c r="T13" s="109">
        <f t="shared" si="2"/>
        <v>21.49</v>
      </c>
      <c r="U13" s="109">
        <f t="shared" si="0"/>
        <v>831.97000000000025</v>
      </c>
    </row>
    <row r="14" spans="1:22" s="111" customFormat="1" ht="38.25" customHeight="1" x14ac:dyDescent="0.4">
      <c r="A14" s="161">
        <v>7</v>
      </c>
      <c r="B14" s="161" t="s">
        <v>19</v>
      </c>
      <c r="C14" s="109">
        <f>'APRIL 2020'!H14</f>
        <v>1510.9799999999996</v>
      </c>
      <c r="D14" s="109">
        <v>0</v>
      </c>
      <c r="E14" s="109">
        <f>'APRIL 2020'!E14+'MAY 2020'!D14</f>
        <v>0</v>
      </c>
      <c r="F14" s="109">
        <v>10</v>
      </c>
      <c r="G14" s="109">
        <f>'APRIL 2020'!G14+'MAY 2020'!F14</f>
        <v>10</v>
      </c>
      <c r="H14" s="109">
        <f>C14+(D14-F14)</f>
        <v>1500.9799999999996</v>
      </c>
      <c r="I14" s="109">
        <f>'APRIL 2020'!N14</f>
        <v>559.5300000000002</v>
      </c>
      <c r="J14" s="109">
        <v>2.36</v>
      </c>
      <c r="K14" s="109">
        <f>'APRIL 2020'!K14+'MAY 2020'!J14</f>
        <v>3.16</v>
      </c>
      <c r="L14" s="109">
        <v>0</v>
      </c>
      <c r="M14" s="109">
        <f>'APRIL 2020'!M14+'MAY 2020'!L14</f>
        <v>0</v>
      </c>
      <c r="N14" s="109">
        <f t="shared" si="1"/>
        <v>561.89000000000021</v>
      </c>
      <c r="O14" s="109">
        <f>'APRIL 2020'!T14</f>
        <v>57.79999999999999</v>
      </c>
      <c r="P14" s="109">
        <v>0</v>
      </c>
      <c r="Q14" s="109">
        <f>'APRIL 2020'!Q14+'MAY 2020'!P14</f>
        <v>0</v>
      </c>
      <c r="R14" s="109">
        <v>0</v>
      </c>
      <c r="S14" s="109">
        <f>'APRIL 2020'!S14+'MAY 2020'!R14</f>
        <v>0</v>
      </c>
      <c r="T14" s="109">
        <f t="shared" si="2"/>
        <v>57.79999999999999</v>
      </c>
      <c r="U14" s="109">
        <f t="shared" si="0"/>
        <v>2120.67</v>
      </c>
      <c r="V14" s="159"/>
    </row>
    <row r="15" spans="1:22" s="111" customFormat="1" ht="38.25" customHeight="1" x14ac:dyDescent="0.4">
      <c r="A15" s="162"/>
      <c r="B15" s="162" t="s">
        <v>20</v>
      </c>
      <c r="C15" s="110">
        <f>SUM(C12:C14)</f>
        <v>2393.8599999999992</v>
      </c>
      <c r="D15" s="110">
        <f t="shared" ref="D15:T15" si="4">SUM(D12:D14)</f>
        <v>0</v>
      </c>
      <c r="E15" s="110">
        <f t="shared" si="4"/>
        <v>0</v>
      </c>
      <c r="F15" s="110">
        <f t="shared" si="4"/>
        <v>10</v>
      </c>
      <c r="G15" s="110">
        <f t="shared" si="4"/>
        <v>10</v>
      </c>
      <c r="H15" s="110">
        <f t="shared" si="4"/>
        <v>2383.8599999999992</v>
      </c>
      <c r="I15" s="110">
        <f t="shared" si="4"/>
        <v>1759.45</v>
      </c>
      <c r="J15" s="110">
        <f t="shared" si="4"/>
        <v>3.9</v>
      </c>
      <c r="K15" s="110">
        <f t="shared" si="4"/>
        <v>5.87</v>
      </c>
      <c r="L15" s="110">
        <f t="shared" si="4"/>
        <v>0</v>
      </c>
      <c r="M15" s="110">
        <f t="shared" si="4"/>
        <v>0</v>
      </c>
      <c r="N15" s="110">
        <f t="shared" si="4"/>
        <v>1763.35</v>
      </c>
      <c r="O15" s="110">
        <f t="shared" si="4"/>
        <v>119.72</v>
      </c>
      <c r="P15" s="110">
        <f t="shared" si="4"/>
        <v>0</v>
      </c>
      <c r="Q15" s="110">
        <f t="shared" si="4"/>
        <v>0</v>
      </c>
      <c r="R15" s="110">
        <f t="shared" si="4"/>
        <v>0</v>
      </c>
      <c r="S15" s="110">
        <f t="shared" si="4"/>
        <v>0</v>
      </c>
      <c r="T15" s="110">
        <f t="shared" si="4"/>
        <v>119.72</v>
      </c>
      <c r="U15" s="110">
        <f t="shared" si="0"/>
        <v>4266.9299999999994</v>
      </c>
    </row>
    <row r="16" spans="1:22" s="112" customFormat="1" ht="38.25" customHeight="1" x14ac:dyDescent="0.35">
      <c r="A16" s="161">
        <v>8</v>
      </c>
      <c r="B16" s="161" t="s">
        <v>21</v>
      </c>
      <c r="C16" s="109">
        <f>'APRIL 2020'!H16</f>
        <v>995.37400000000036</v>
      </c>
      <c r="D16" s="109">
        <v>4.37</v>
      </c>
      <c r="E16" s="109">
        <f>'APRIL 2020'!E16+'MAY 2020'!D16</f>
        <v>4.37</v>
      </c>
      <c r="F16" s="109">
        <v>0.45</v>
      </c>
      <c r="G16" s="109">
        <f>'APRIL 2020'!G16+'MAY 2020'!F16</f>
        <v>0.45</v>
      </c>
      <c r="H16" s="109">
        <f>C16+(D16-F16)</f>
        <v>999.29400000000032</v>
      </c>
      <c r="I16" s="109">
        <f>'APRIL 2020'!N16</f>
        <v>105.57599999999996</v>
      </c>
      <c r="J16" s="109">
        <v>0.3</v>
      </c>
      <c r="K16" s="109">
        <f>'APRIL 2020'!K16+'MAY 2020'!J16</f>
        <v>0.3</v>
      </c>
      <c r="L16" s="109">
        <v>0</v>
      </c>
      <c r="M16" s="109">
        <f>'APRIL 2020'!M16+'MAY 2020'!L16</f>
        <v>0</v>
      </c>
      <c r="N16" s="109">
        <f t="shared" si="1"/>
        <v>105.87599999999996</v>
      </c>
      <c r="O16" s="109">
        <f>'APRIL 2020'!T16</f>
        <v>245.88200000000001</v>
      </c>
      <c r="P16" s="109">
        <v>0</v>
      </c>
      <c r="Q16" s="109">
        <f>'APRIL 2020'!Q16+'MAY 2020'!P16</f>
        <v>0</v>
      </c>
      <c r="R16" s="109">
        <v>0</v>
      </c>
      <c r="S16" s="109">
        <f>'APRIL 2020'!S16+'MAY 2020'!R16</f>
        <v>0</v>
      </c>
      <c r="T16" s="109">
        <f t="shared" si="2"/>
        <v>245.88200000000001</v>
      </c>
      <c r="U16" s="109">
        <f t="shared" si="0"/>
        <v>1351.0520000000004</v>
      </c>
    </row>
    <row r="17" spans="1:22" ht="38.25" customHeight="1" x14ac:dyDescent="0.35">
      <c r="A17" s="113">
        <v>9</v>
      </c>
      <c r="B17" s="113" t="s">
        <v>22</v>
      </c>
      <c r="C17" s="109">
        <f>'APRIL 2020'!H17</f>
        <v>183.33799999999994</v>
      </c>
      <c r="D17" s="114">
        <v>0</v>
      </c>
      <c r="E17" s="109">
        <f>'APRIL 2020'!E17+'MAY 2020'!D17</f>
        <v>0</v>
      </c>
      <c r="F17" s="114">
        <v>0</v>
      </c>
      <c r="G17" s="109">
        <f>'APRIL 2020'!G17+'MAY 2020'!F17</f>
        <v>0</v>
      </c>
      <c r="H17" s="109">
        <f>C17+(D17-F17)</f>
        <v>183.33799999999994</v>
      </c>
      <c r="I17" s="109">
        <f>'APRIL 2020'!N17</f>
        <v>325.78600000000012</v>
      </c>
      <c r="J17" s="114">
        <v>0.1</v>
      </c>
      <c r="K17" s="109">
        <f>'APRIL 2020'!K17+'MAY 2020'!J17</f>
        <v>0.21000000000000002</v>
      </c>
      <c r="L17" s="114">
        <v>0.01</v>
      </c>
      <c r="M17" s="109">
        <f>'APRIL 2020'!M17+'MAY 2020'!L17</f>
        <v>0.01</v>
      </c>
      <c r="N17" s="109">
        <f t="shared" si="1"/>
        <v>325.87600000000009</v>
      </c>
      <c r="O17" s="109">
        <f>'APRIL 2020'!T17</f>
        <v>64.375</v>
      </c>
      <c r="P17" s="114">
        <v>0</v>
      </c>
      <c r="Q17" s="109">
        <f>'APRIL 2020'!Q17+'MAY 2020'!P17</f>
        <v>0</v>
      </c>
      <c r="R17" s="114">
        <v>0</v>
      </c>
      <c r="S17" s="109">
        <f>'APRIL 2020'!S17+'MAY 2020'!R17</f>
        <v>0</v>
      </c>
      <c r="T17" s="109">
        <f t="shared" si="2"/>
        <v>64.375</v>
      </c>
      <c r="U17" s="109">
        <f t="shared" si="0"/>
        <v>573.58900000000006</v>
      </c>
    </row>
    <row r="18" spans="1:22" s="111" customFormat="1" ht="38.25" customHeight="1" x14ac:dyDescent="0.4">
      <c r="A18" s="161">
        <v>10</v>
      </c>
      <c r="B18" s="161" t="s">
        <v>23</v>
      </c>
      <c r="C18" s="109">
        <f>'APRIL 2020'!H18</f>
        <v>209.44600000000005</v>
      </c>
      <c r="D18" s="109">
        <v>0</v>
      </c>
      <c r="E18" s="109">
        <f>'APRIL 2020'!E18+'MAY 2020'!D18</f>
        <v>0</v>
      </c>
      <c r="F18" s="109">
        <v>0</v>
      </c>
      <c r="G18" s="109">
        <f>'APRIL 2020'!G18+'MAY 2020'!F18</f>
        <v>0</v>
      </c>
      <c r="H18" s="109">
        <f>C18+(D18-F18)</f>
        <v>209.44600000000005</v>
      </c>
      <c r="I18" s="109">
        <f>'APRIL 2020'!N18</f>
        <v>339.10099999999989</v>
      </c>
      <c r="J18" s="109">
        <v>0.32</v>
      </c>
      <c r="K18" s="109">
        <f>'APRIL 2020'!K18+'MAY 2020'!J18</f>
        <v>0.32</v>
      </c>
      <c r="L18" s="109">
        <v>0</v>
      </c>
      <c r="M18" s="109">
        <f>'APRIL 2020'!M18+'MAY 2020'!L18</f>
        <v>0</v>
      </c>
      <c r="N18" s="109">
        <f t="shared" si="1"/>
        <v>339.42099999999988</v>
      </c>
      <c r="O18" s="109">
        <f>'APRIL 2020'!T18</f>
        <v>8.3749999999999982</v>
      </c>
      <c r="P18" s="109">
        <v>0</v>
      </c>
      <c r="Q18" s="109">
        <f>'APRIL 2020'!Q18+'MAY 2020'!P18</f>
        <v>0</v>
      </c>
      <c r="R18" s="109">
        <v>0</v>
      </c>
      <c r="S18" s="109">
        <f>'APRIL 2020'!S18+'MAY 2020'!R18</f>
        <v>0</v>
      </c>
      <c r="T18" s="109">
        <f t="shared" si="2"/>
        <v>8.3749999999999982</v>
      </c>
      <c r="U18" s="109">
        <f t="shared" si="0"/>
        <v>557.24199999999996</v>
      </c>
      <c r="V18" s="159"/>
    </row>
    <row r="19" spans="1:22" s="111" customFormat="1" ht="38.25" customHeight="1" x14ac:dyDescent="0.4">
      <c r="A19" s="162"/>
      <c r="B19" s="162" t="s">
        <v>24</v>
      </c>
      <c r="C19" s="110">
        <f>SUM(C16:C18)</f>
        <v>1388.1580000000004</v>
      </c>
      <c r="D19" s="110">
        <f t="shared" ref="D19:T19" si="5">SUM(D16:D18)</f>
        <v>4.37</v>
      </c>
      <c r="E19" s="110">
        <f t="shared" si="5"/>
        <v>4.37</v>
      </c>
      <c r="F19" s="110">
        <f t="shared" si="5"/>
        <v>0.45</v>
      </c>
      <c r="G19" s="110">
        <f t="shared" si="5"/>
        <v>0.45</v>
      </c>
      <c r="H19" s="110">
        <f t="shared" si="5"/>
        <v>1392.0780000000004</v>
      </c>
      <c r="I19" s="110">
        <f t="shared" si="5"/>
        <v>770.46299999999997</v>
      </c>
      <c r="J19" s="110">
        <f t="shared" si="5"/>
        <v>0.72</v>
      </c>
      <c r="K19" s="110">
        <f t="shared" si="5"/>
        <v>0.83000000000000007</v>
      </c>
      <c r="L19" s="110">
        <f t="shared" si="5"/>
        <v>0.01</v>
      </c>
      <c r="M19" s="110">
        <f t="shared" si="5"/>
        <v>0.01</v>
      </c>
      <c r="N19" s="110">
        <f t="shared" si="5"/>
        <v>771.173</v>
      </c>
      <c r="O19" s="110">
        <f t="shared" si="5"/>
        <v>318.63200000000001</v>
      </c>
      <c r="P19" s="110">
        <f t="shared" si="5"/>
        <v>0</v>
      </c>
      <c r="Q19" s="110">
        <f t="shared" si="5"/>
        <v>0</v>
      </c>
      <c r="R19" s="110">
        <f t="shared" si="5"/>
        <v>0</v>
      </c>
      <c r="S19" s="110">
        <f t="shared" si="5"/>
        <v>0</v>
      </c>
      <c r="T19" s="110">
        <f t="shared" si="5"/>
        <v>318.63200000000001</v>
      </c>
      <c r="U19" s="110">
        <f t="shared" si="0"/>
        <v>2481.8830000000003</v>
      </c>
    </row>
    <row r="20" spans="1:22" ht="38.25" customHeight="1" x14ac:dyDescent="0.35">
      <c r="A20" s="161">
        <v>11</v>
      </c>
      <c r="B20" s="161" t="s">
        <v>25</v>
      </c>
      <c r="C20" s="109">
        <f>'APRIL 2020'!H20</f>
        <v>632.36000000000013</v>
      </c>
      <c r="D20" s="109">
        <v>0.64</v>
      </c>
      <c r="E20" s="109">
        <f>'APRIL 2020'!E20+'MAY 2020'!D20</f>
        <v>0.64</v>
      </c>
      <c r="F20" s="109">
        <v>0</v>
      </c>
      <c r="G20" s="109">
        <f>'APRIL 2020'!G20+'MAY 2020'!F20</f>
        <v>0</v>
      </c>
      <c r="H20" s="109">
        <f>C20+(D20-F20)</f>
        <v>633.00000000000011</v>
      </c>
      <c r="I20" s="109">
        <f>'APRIL 2020'!N20</f>
        <v>371.11</v>
      </c>
      <c r="J20" s="109">
        <v>0.42</v>
      </c>
      <c r="K20" s="109">
        <f>'APRIL 2020'!K20+'MAY 2020'!J20</f>
        <v>0.56999999999999995</v>
      </c>
      <c r="L20" s="109">
        <v>0</v>
      </c>
      <c r="M20" s="109">
        <f>'APRIL 2020'!M20+'MAY 2020'!L20</f>
        <v>0</v>
      </c>
      <c r="N20" s="109">
        <f t="shared" si="1"/>
        <v>371.53000000000003</v>
      </c>
      <c r="O20" s="109">
        <f>'APRIL 2020'!T20</f>
        <v>40.190000000000005</v>
      </c>
      <c r="P20" s="109">
        <v>0</v>
      </c>
      <c r="Q20" s="109">
        <f>'APRIL 2020'!Q20+'MAY 2020'!P20</f>
        <v>0</v>
      </c>
      <c r="R20" s="109">
        <v>0</v>
      </c>
      <c r="S20" s="109">
        <f>'APRIL 2020'!S20+'MAY 2020'!R20</f>
        <v>0</v>
      </c>
      <c r="T20" s="109">
        <f t="shared" si="2"/>
        <v>40.190000000000005</v>
      </c>
      <c r="U20" s="109">
        <f t="shared" si="0"/>
        <v>1044.7200000000003</v>
      </c>
    </row>
    <row r="21" spans="1:22" ht="38.25" customHeight="1" x14ac:dyDescent="0.35">
      <c r="A21" s="161">
        <v>12</v>
      </c>
      <c r="B21" s="161" t="s">
        <v>26</v>
      </c>
      <c r="C21" s="109">
        <f>'APRIL 2020'!H21</f>
        <v>18.919999999999995</v>
      </c>
      <c r="D21" s="109">
        <v>0</v>
      </c>
      <c r="E21" s="109">
        <f>'APRIL 2020'!E21+'MAY 2020'!D21</f>
        <v>0</v>
      </c>
      <c r="F21" s="109">
        <v>0</v>
      </c>
      <c r="G21" s="109">
        <f>'APRIL 2020'!G21+'MAY 2020'!F21</f>
        <v>0</v>
      </c>
      <c r="H21" s="109">
        <f>C21+(D21-F21)</f>
        <v>18.919999999999995</v>
      </c>
      <c r="I21" s="109">
        <f>'APRIL 2020'!N21</f>
        <v>365.31300000000005</v>
      </c>
      <c r="J21" s="109">
        <v>0.41</v>
      </c>
      <c r="K21" s="109">
        <f>'APRIL 2020'!K21+'MAY 2020'!J21</f>
        <v>0.51</v>
      </c>
      <c r="L21" s="109">
        <v>0</v>
      </c>
      <c r="M21" s="109">
        <f>'APRIL 2020'!M21+'MAY 2020'!L21</f>
        <v>0</v>
      </c>
      <c r="N21" s="109">
        <f t="shared" si="1"/>
        <v>365.72300000000007</v>
      </c>
      <c r="O21" s="109">
        <f>'APRIL 2020'!T21</f>
        <v>19.559999999999999</v>
      </c>
      <c r="P21" s="109">
        <v>0</v>
      </c>
      <c r="Q21" s="109">
        <f>'APRIL 2020'!Q21+'MAY 2020'!P21</f>
        <v>0</v>
      </c>
      <c r="R21" s="109">
        <v>0</v>
      </c>
      <c r="S21" s="109">
        <f>'APRIL 2020'!S21+'MAY 2020'!R21</f>
        <v>0</v>
      </c>
      <c r="T21" s="109">
        <f t="shared" si="2"/>
        <v>19.559999999999999</v>
      </c>
      <c r="U21" s="109">
        <f t="shared" si="0"/>
        <v>404.20300000000009</v>
      </c>
    </row>
    <row r="22" spans="1:22" s="111" customFormat="1" ht="38.25" customHeight="1" x14ac:dyDescent="0.4">
      <c r="A22" s="161">
        <v>13</v>
      </c>
      <c r="B22" s="161" t="s">
        <v>27</v>
      </c>
      <c r="C22" s="109">
        <f>'APRIL 2020'!H22</f>
        <v>282.79000000000002</v>
      </c>
      <c r="D22" s="109">
        <v>0</v>
      </c>
      <c r="E22" s="109">
        <f>'APRIL 2020'!E22+'MAY 2020'!D22</f>
        <v>0</v>
      </c>
      <c r="F22" s="109">
        <v>48.03</v>
      </c>
      <c r="G22" s="109">
        <f>'APRIL 2020'!G22+'MAY 2020'!F22</f>
        <v>48.03</v>
      </c>
      <c r="H22" s="109">
        <f>C22+(D22-F22)</f>
        <v>234.76000000000002</v>
      </c>
      <c r="I22" s="109">
        <f>'APRIL 2020'!N22</f>
        <v>143.08000000000001</v>
      </c>
      <c r="J22" s="109">
        <v>82.91</v>
      </c>
      <c r="K22" s="109">
        <f>'APRIL 2020'!K22+'MAY 2020'!J22</f>
        <v>83.09</v>
      </c>
      <c r="L22" s="109">
        <v>0</v>
      </c>
      <c r="M22" s="109">
        <f>'APRIL 2020'!M22+'MAY 2020'!L22</f>
        <v>0</v>
      </c>
      <c r="N22" s="109">
        <f t="shared" si="1"/>
        <v>225.99</v>
      </c>
      <c r="O22" s="109">
        <f>'APRIL 2020'!T22</f>
        <v>13.350000000000001</v>
      </c>
      <c r="P22" s="109">
        <v>0</v>
      </c>
      <c r="Q22" s="109">
        <f>'APRIL 2020'!Q22+'MAY 2020'!P22</f>
        <v>0</v>
      </c>
      <c r="R22" s="109">
        <v>0</v>
      </c>
      <c r="S22" s="109">
        <f>'APRIL 2020'!S22+'MAY 2020'!R22</f>
        <v>0</v>
      </c>
      <c r="T22" s="109">
        <f t="shared" si="2"/>
        <v>13.350000000000001</v>
      </c>
      <c r="U22" s="109">
        <f t="shared" si="0"/>
        <v>474.1</v>
      </c>
      <c r="V22" s="159"/>
    </row>
    <row r="23" spans="1:22" s="111" customFormat="1" ht="38.25" customHeight="1" x14ac:dyDescent="0.4">
      <c r="A23" s="161">
        <v>14</v>
      </c>
      <c r="B23" s="161" t="s">
        <v>71</v>
      </c>
      <c r="C23" s="109">
        <f>'APRIL 2020'!H23</f>
        <v>412.40999999999991</v>
      </c>
      <c r="D23" s="109">
        <v>0</v>
      </c>
      <c r="E23" s="109">
        <f>'APRIL 2020'!E23+'MAY 2020'!D23</f>
        <v>0.08</v>
      </c>
      <c r="F23" s="109">
        <v>0</v>
      </c>
      <c r="G23" s="109">
        <f>'APRIL 2020'!G23+'MAY 2020'!F23</f>
        <v>0</v>
      </c>
      <c r="H23" s="109">
        <f>C23+(D23-F23)</f>
        <v>412.40999999999991</v>
      </c>
      <c r="I23" s="109">
        <f>'APRIL 2020'!N23</f>
        <v>72.38000000000001</v>
      </c>
      <c r="J23" s="109">
        <v>0.23</v>
      </c>
      <c r="K23" s="109">
        <f>'APRIL 2020'!K23+'MAY 2020'!J23</f>
        <v>0.23</v>
      </c>
      <c r="L23" s="109">
        <v>0</v>
      </c>
      <c r="M23" s="109">
        <f>'APRIL 2020'!M23+'MAY 2020'!L23</f>
        <v>0</v>
      </c>
      <c r="N23" s="109">
        <f t="shared" si="1"/>
        <v>72.610000000000014</v>
      </c>
      <c r="O23" s="109">
        <f>'APRIL 2020'!T23</f>
        <v>22.5</v>
      </c>
      <c r="P23" s="109">
        <v>0</v>
      </c>
      <c r="Q23" s="109">
        <f>'APRIL 2020'!Q23+'MAY 2020'!P23</f>
        <v>0</v>
      </c>
      <c r="R23" s="109">
        <v>0</v>
      </c>
      <c r="S23" s="109">
        <f>'APRIL 2020'!S23+'MAY 2020'!R23</f>
        <v>0</v>
      </c>
      <c r="T23" s="109">
        <f t="shared" si="2"/>
        <v>22.5</v>
      </c>
      <c r="U23" s="109">
        <f t="shared" si="0"/>
        <v>507.51999999999992</v>
      </c>
      <c r="V23" s="159"/>
    </row>
    <row r="24" spans="1:22" s="111" customFormat="1" ht="38.25" customHeight="1" x14ac:dyDescent="0.4">
      <c r="A24" s="162"/>
      <c r="B24" s="162" t="s">
        <v>28</v>
      </c>
      <c r="C24" s="110">
        <f>SUM(C20:C23)</f>
        <v>1346.48</v>
      </c>
      <c r="D24" s="110">
        <f t="shared" ref="D24:T24" si="6">SUM(D20:D23)</f>
        <v>0.64</v>
      </c>
      <c r="E24" s="110">
        <f t="shared" si="6"/>
        <v>0.72</v>
      </c>
      <c r="F24" s="110">
        <f t="shared" si="6"/>
        <v>48.03</v>
      </c>
      <c r="G24" s="110">
        <f t="shared" si="6"/>
        <v>48.03</v>
      </c>
      <c r="H24" s="110">
        <f t="shared" si="6"/>
        <v>1299.0899999999999</v>
      </c>
      <c r="I24" s="110">
        <f t="shared" si="6"/>
        <v>951.88300000000004</v>
      </c>
      <c r="J24" s="110">
        <f t="shared" si="6"/>
        <v>83.97</v>
      </c>
      <c r="K24" s="110">
        <f t="shared" si="6"/>
        <v>84.4</v>
      </c>
      <c r="L24" s="110">
        <f t="shared" si="6"/>
        <v>0</v>
      </c>
      <c r="M24" s="110">
        <f t="shared" si="6"/>
        <v>0</v>
      </c>
      <c r="N24" s="110">
        <f t="shared" si="6"/>
        <v>1035.8530000000001</v>
      </c>
      <c r="O24" s="110">
        <f t="shared" si="6"/>
        <v>95.6</v>
      </c>
      <c r="P24" s="110">
        <f t="shared" si="6"/>
        <v>0</v>
      </c>
      <c r="Q24" s="110">
        <f t="shared" si="6"/>
        <v>0</v>
      </c>
      <c r="R24" s="110">
        <f t="shared" si="6"/>
        <v>0</v>
      </c>
      <c r="S24" s="110">
        <f t="shared" si="6"/>
        <v>0</v>
      </c>
      <c r="T24" s="110">
        <f t="shared" si="6"/>
        <v>95.6</v>
      </c>
      <c r="U24" s="110">
        <f t="shared" si="0"/>
        <v>2430.5430000000001</v>
      </c>
    </row>
    <row r="25" spans="1:22" s="111" customFormat="1" ht="38.25" customHeight="1" x14ac:dyDescent="0.4">
      <c r="A25" s="162"/>
      <c r="B25" s="162" t="s">
        <v>29</v>
      </c>
      <c r="C25" s="110">
        <f>C24+C19+C15+C11</f>
        <v>5909.848</v>
      </c>
      <c r="D25" s="110">
        <f t="shared" ref="D25:T25" si="7">D24+D19+D15+D11</f>
        <v>5.0449999999999999</v>
      </c>
      <c r="E25" s="110">
        <f t="shared" si="7"/>
        <v>5.125</v>
      </c>
      <c r="F25" s="110">
        <f t="shared" si="7"/>
        <v>58.480000000000004</v>
      </c>
      <c r="G25" s="110">
        <f t="shared" si="7"/>
        <v>58.480000000000004</v>
      </c>
      <c r="H25" s="110">
        <f t="shared" si="7"/>
        <v>5856.4130000000005</v>
      </c>
      <c r="I25" s="110">
        <f t="shared" si="7"/>
        <v>4986.9410000000007</v>
      </c>
      <c r="J25" s="110">
        <f t="shared" si="7"/>
        <v>91.795000000000002</v>
      </c>
      <c r="K25" s="110">
        <f t="shared" si="7"/>
        <v>95.765000000000015</v>
      </c>
      <c r="L25" s="110">
        <f t="shared" si="7"/>
        <v>0.01</v>
      </c>
      <c r="M25" s="110">
        <f t="shared" si="7"/>
        <v>0.01</v>
      </c>
      <c r="N25" s="110">
        <f t="shared" si="7"/>
        <v>5078.7260000000006</v>
      </c>
      <c r="O25" s="110">
        <f t="shared" si="7"/>
        <v>649.87199999999996</v>
      </c>
      <c r="P25" s="110">
        <f t="shared" si="7"/>
        <v>0</v>
      </c>
      <c r="Q25" s="110">
        <f t="shared" si="7"/>
        <v>0</v>
      </c>
      <c r="R25" s="110">
        <f t="shared" si="7"/>
        <v>0</v>
      </c>
      <c r="S25" s="110">
        <f t="shared" si="7"/>
        <v>0</v>
      </c>
      <c r="T25" s="110">
        <f t="shared" si="7"/>
        <v>649.87199999999996</v>
      </c>
      <c r="U25" s="110">
        <f t="shared" si="0"/>
        <v>11585.011</v>
      </c>
    </row>
    <row r="26" spans="1:22" ht="38.25" customHeight="1" x14ac:dyDescent="0.35">
      <c r="A26" s="161">
        <v>15</v>
      </c>
      <c r="B26" s="161" t="s">
        <v>30</v>
      </c>
      <c r="C26" s="109">
        <f>'APRIL 2020'!H26</f>
        <v>7173.0399999999981</v>
      </c>
      <c r="D26" s="109">
        <v>56.65</v>
      </c>
      <c r="E26" s="109">
        <f>'APRIL 2020'!E26+'MAY 2020'!D26</f>
        <v>68.41</v>
      </c>
      <c r="F26" s="109">
        <v>0</v>
      </c>
      <c r="G26" s="109">
        <f>'APRIL 2020'!G26+'MAY 2020'!F26</f>
        <v>0</v>
      </c>
      <c r="H26" s="109">
        <f>C26+(D26-F26)</f>
        <v>7229.6899999999978</v>
      </c>
      <c r="I26" s="109">
        <f>'APRIL 2020'!N26</f>
        <v>58.74</v>
      </c>
      <c r="J26" s="109">
        <v>0</v>
      </c>
      <c r="K26" s="109">
        <f>'APRIL 2020'!K26+'MAY 2020'!J26</f>
        <v>0</v>
      </c>
      <c r="L26" s="109">
        <v>0</v>
      </c>
      <c r="M26" s="109">
        <f>'APRIL 2020'!M26+'MAY 2020'!L26</f>
        <v>0</v>
      </c>
      <c r="N26" s="109">
        <f t="shared" si="1"/>
        <v>58.74</v>
      </c>
      <c r="O26" s="109">
        <f>'APRIL 2020'!T26</f>
        <v>1.02</v>
      </c>
      <c r="P26" s="109">
        <v>0</v>
      </c>
      <c r="Q26" s="109">
        <f>'APRIL 2020'!Q26+'MAY 2020'!P26</f>
        <v>0</v>
      </c>
      <c r="R26" s="109">
        <v>0</v>
      </c>
      <c r="S26" s="109">
        <f>'APRIL 2020'!S26+'MAY 2020'!R26</f>
        <v>0</v>
      </c>
      <c r="T26" s="109">
        <f t="shared" si="2"/>
        <v>1.02</v>
      </c>
      <c r="U26" s="109">
        <f t="shared" si="0"/>
        <v>7289.449999999998</v>
      </c>
    </row>
    <row r="27" spans="1:22" s="111" customFormat="1" ht="38.25" customHeight="1" x14ac:dyDescent="0.4">
      <c r="A27" s="161">
        <v>16</v>
      </c>
      <c r="B27" s="161" t="s">
        <v>31</v>
      </c>
      <c r="C27" s="109">
        <f>'APRIL 2020'!H27</f>
        <v>5029.6800000000021</v>
      </c>
      <c r="D27" s="109">
        <v>19.329999999999998</v>
      </c>
      <c r="E27" s="109">
        <f>'APRIL 2020'!E27+'MAY 2020'!D27</f>
        <v>19.79</v>
      </c>
      <c r="F27" s="109">
        <v>0</v>
      </c>
      <c r="G27" s="109">
        <f>'APRIL 2020'!G27+'MAY 2020'!F27</f>
        <v>0</v>
      </c>
      <c r="H27" s="109">
        <f>C27+(D27-F27)</f>
        <v>5049.010000000002</v>
      </c>
      <c r="I27" s="109">
        <f>'APRIL 2020'!N27</f>
        <v>530.4079999999999</v>
      </c>
      <c r="J27" s="109">
        <v>2.77</v>
      </c>
      <c r="K27" s="109">
        <f>'APRIL 2020'!K27+'MAY 2020'!J27</f>
        <v>2.77</v>
      </c>
      <c r="L27" s="109">
        <v>0</v>
      </c>
      <c r="M27" s="109">
        <f>'APRIL 2020'!M27+'MAY 2020'!L27</f>
        <v>0</v>
      </c>
      <c r="N27" s="109">
        <f t="shared" si="1"/>
        <v>533.17799999999988</v>
      </c>
      <c r="O27" s="109">
        <f>'APRIL 2020'!T27</f>
        <v>4.2100000000000009</v>
      </c>
      <c r="P27" s="109">
        <v>6.28</v>
      </c>
      <c r="Q27" s="109">
        <f>'APRIL 2020'!Q27+'MAY 2020'!P27</f>
        <v>6.28</v>
      </c>
      <c r="R27" s="109">
        <v>0</v>
      </c>
      <c r="S27" s="109">
        <f>'APRIL 2020'!S27+'MAY 2020'!R27</f>
        <v>0</v>
      </c>
      <c r="T27" s="109">
        <f t="shared" si="2"/>
        <v>10.490000000000002</v>
      </c>
      <c r="U27" s="109">
        <f t="shared" si="0"/>
        <v>5592.6780000000017</v>
      </c>
      <c r="V27" s="159"/>
    </row>
    <row r="28" spans="1:22" s="111" customFormat="1" ht="38.25" customHeight="1" x14ac:dyDescent="0.4">
      <c r="A28" s="162"/>
      <c r="B28" s="162" t="s">
        <v>32</v>
      </c>
      <c r="C28" s="110">
        <f>SUM(C26:C27)</f>
        <v>12202.720000000001</v>
      </c>
      <c r="D28" s="110">
        <f t="shared" ref="D28:T28" si="8">SUM(D26:D27)</f>
        <v>75.97999999999999</v>
      </c>
      <c r="E28" s="110">
        <f t="shared" si="8"/>
        <v>88.199999999999989</v>
      </c>
      <c r="F28" s="110">
        <f t="shared" si="8"/>
        <v>0</v>
      </c>
      <c r="G28" s="110">
        <f t="shared" si="8"/>
        <v>0</v>
      </c>
      <c r="H28" s="110">
        <f t="shared" si="8"/>
        <v>12278.7</v>
      </c>
      <c r="I28" s="110">
        <f t="shared" si="8"/>
        <v>589.14799999999991</v>
      </c>
      <c r="J28" s="110">
        <f t="shared" si="8"/>
        <v>2.77</v>
      </c>
      <c r="K28" s="110">
        <f t="shared" si="8"/>
        <v>2.77</v>
      </c>
      <c r="L28" s="110">
        <f t="shared" si="8"/>
        <v>0</v>
      </c>
      <c r="M28" s="110">
        <f t="shared" si="8"/>
        <v>0</v>
      </c>
      <c r="N28" s="110">
        <f t="shared" si="8"/>
        <v>591.91799999999989</v>
      </c>
      <c r="O28" s="110">
        <f t="shared" si="8"/>
        <v>5.23</v>
      </c>
      <c r="P28" s="110">
        <f t="shared" si="8"/>
        <v>6.28</v>
      </c>
      <c r="Q28" s="110">
        <f t="shared" si="8"/>
        <v>6.28</v>
      </c>
      <c r="R28" s="110">
        <f t="shared" si="8"/>
        <v>0</v>
      </c>
      <c r="S28" s="110">
        <f t="shared" si="8"/>
        <v>0</v>
      </c>
      <c r="T28" s="110">
        <f t="shared" si="8"/>
        <v>11.510000000000002</v>
      </c>
      <c r="U28" s="110">
        <f t="shared" si="0"/>
        <v>12882.128000000001</v>
      </c>
    </row>
    <row r="29" spans="1:22" ht="38.25" customHeight="1" x14ac:dyDescent="0.35">
      <c r="A29" s="161">
        <v>17</v>
      </c>
      <c r="B29" s="161" t="s">
        <v>33</v>
      </c>
      <c r="C29" s="109">
        <f>'APRIL 2020'!H29</f>
        <v>3648.1969999999992</v>
      </c>
      <c r="D29" s="109">
        <v>20.329999999999998</v>
      </c>
      <c r="E29" s="109">
        <f>'APRIL 2020'!E29+'MAY 2020'!D29</f>
        <v>20.409999999999997</v>
      </c>
      <c r="F29" s="109">
        <v>0</v>
      </c>
      <c r="G29" s="109">
        <f>'APRIL 2020'!G29+'MAY 2020'!F29</f>
        <v>0</v>
      </c>
      <c r="H29" s="109">
        <f>C29+(D29-F29)</f>
        <v>3668.5269999999991</v>
      </c>
      <c r="I29" s="109">
        <f>'APRIL 2020'!N29</f>
        <v>87.14</v>
      </c>
      <c r="J29" s="109">
        <v>0</v>
      </c>
      <c r="K29" s="109">
        <f>'APRIL 2020'!K29+'MAY 2020'!J29</f>
        <v>0</v>
      </c>
      <c r="L29" s="109">
        <v>0</v>
      </c>
      <c r="M29" s="109">
        <f>'APRIL 2020'!M29+'MAY 2020'!L29</f>
        <v>0</v>
      </c>
      <c r="N29" s="109">
        <f t="shared" si="1"/>
        <v>87.14</v>
      </c>
      <c r="O29" s="109">
        <f>'APRIL 2020'!T29</f>
        <v>57.720000000000006</v>
      </c>
      <c r="P29" s="109">
        <v>0</v>
      </c>
      <c r="Q29" s="109">
        <f>'APRIL 2020'!Q29+'MAY 2020'!P29</f>
        <v>0</v>
      </c>
      <c r="R29" s="109">
        <v>0</v>
      </c>
      <c r="S29" s="109">
        <f>'APRIL 2020'!S29+'MAY 2020'!R29</f>
        <v>0</v>
      </c>
      <c r="T29" s="109">
        <f t="shared" si="2"/>
        <v>57.720000000000006</v>
      </c>
      <c r="U29" s="109">
        <f t="shared" si="0"/>
        <v>3813.3869999999988</v>
      </c>
    </row>
    <row r="30" spans="1:22" ht="38.25" customHeight="1" x14ac:dyDescent="0.35">
      <c r="A30" s="161">
        <v>18</v>
      </c>
      <c r="B30" s="161" t="s">
        <v>64</v>
      </c>
      <c r="C30" s="109">
        <f>'APRIL 2020'!H30</f>
        <v>357.6819999999999</v>
      </c>
      <c r="D30" s="109">
        <v>4.5199999999999996</v>
      </c>
      <c r="E30" s="109">
        <f>'APRIL 2020'!E30+'MAY 2020'!D30</f>
        <v>4.5999999999999996</v>
      </c>
      <c r="F30" s="109">
        <v>0</v>
      </c>
      <c r="G30" s="109">
        <f>'APRIL 2020'!G30+'MAY 2020'!F30</f>
        <v>0</v>
      </c>
      <c r="H30" s="109">
        <f>C30+(D30-F30)</f>
        <v>362.20199999999988</v>
      </c>
      <c r="I30" s="109">
        <f>'APRIL 2020'!N30</f>
        <v>20.097000000000001</v>
      </c>
      <c r="J30" s="109">
        <v>0</v>
      </c>
      <c r="K30" s="109">
        <f>'APRIL 2020'!K30+'MAY 2020'!J30</f>
        <v>0</v>
      </c>
      <c r="L30" s="109">
        <v>0</v>
      </c>
      <c r="M30" s="109">
        <f>'APRIL 2020'!M30+'MAY 2020'!L30</f>
        <v>0</v>
      </c>
      <c r="N30" s="109">
        <f t="shared" si="1"/>
        <v>20.097000000000001</v>
      </c>
      <c r="O30" s="109">
        <f>'APRIL 2020'!T30</f>
        <v>0.05</v>
      </c>
      <c r="P30" s="109">
        <v>0</v>
      </c>
      <c r="Q30" s="109">
        <f>'APRIL 2020'!Q30+'MAY 2020'!P30</f>
        <v>0</v>
      </c>
      <c r="R30" s="109">
        <v>0</v>
      </c>
      <c r="S30" s="109">
        <f>'APRIL 2020'!S30+'MAY 2020'!R30</f>
        <v>0</v>
      </c>
      <c r="T30" s="109">
        <f t="shared" si="2"/>
        <v>0.05</v>
      </c>
      <c r="U30" s="109">
        <f t="shared" si="0"/>
        <v>382.34899999999988</v>
      </c>
    </row>
    <row r="31" spans="1:22" s="111" customFormat="1" ht="38.25" customHeight="1" x14ac:dyDescent="0.4">
      <c r="A31" s="161">
        <v>19</v>
      </c>
      <c r="B31" s="161" t="s">
        <v>34</v>
      </c>
      <c r="C31" s="109">
        <f>'APRIL 2020'!H31</f>
        <v>4183.7809999999999</v>
      </c>
      <c r="D31" s="109">
        <v>17.61</v>
      </c>
      <c r="E31" s="109">
        <f>'APRIL 2020'!E31+'MAY 2020'!D31</f>
        <v>20.189999999999998</v>
      </c>
      <c r="F31" s="109">
        <v>0</v>
      </c>
      <c r="G31" s="109">
        <f>'APRIL 2020'!G31+'MAY 2020'!F31</f>
        <v>0</v>
      </c>
      <c r="H31" s="109">
        <f>C31+(D31-F31)</f>
        <v>4201.3909999999996</v>
      </c>
      <c r="I31" s="109">
        <f>'APRIL 2020'!N31</f>
        <v>100.31000000000002</v>
      </c>
      <c r="J31" s="109">
        <v>0</v>
      </c>
      <c r="K31" s="109">
        <f>'APRIL 2020'!K31+'MAY 2020'!J31</f>
        <v>0</v>
      </c>
      <c r="L31" s="109">
        <v>0</v>
      </c>
      <c r="M31" s="109">
        <f>'APRIL 2020'!M31+'MAY 2020'!L31</f>
        <v>0</v>
      </c>
      <c r="N31" s="109">
        <f t="shared" si="1"/>
        <v>100.31000000000002</v>
      </c>
      <c r="O31" s="109">
        <f>'APRIL 2020'!T31</f>
        <v>158.35</v>
      </c>
      <c r="P31" s="109">
        <v>0</v>
      </c>
      <c r="Q31" s="109">
        <f>'APRIL 2020'!Q31+'MAY 2020'!P31</f>
        <v>0</v>
      </c>
      <c r="R31" s="109">
        <v>0</v>
      </c>
      <c r="S31" s="109">
        <f>'APRIL 2020'!S31+'MAY 2020'!R31</f>
        <v>0</v>
      </c>
      <c r="T31" s="109">
        <f t="shared" si="2"/>
        <v>158.35</v>
      </c>
      <c r="U31" s="109">
        <f t="shared" si="0"/>
        <v>4460.0510000000004</v>
      </c>
      <c r="V31" s="159"/>
    </row>
    <row r="32" spans="1:22" ht="38.25" customHeight="1" x14ac:dyDescent="0.35">
      <c r="A32" s="161">
        <v>20</v>
      </c>
      <c r="B32" s="161" t="s">
        <v>35</v>
      </c>
      <c r="C32" s="109">
        <f>'APRIL 2020'!H32</f>
        <v>2516.3088000000002</v>
      </c>
      <c r="D32" s="109">
        <v>1.6739999999999999</v>
      </c>
      <c r="E32" s="109">
        <f>'APRIL 2020'!E32+'MAY 2020'!D32</f>
        <v>1.6739999999999999</v>
      </c>
      <c r="F32" s="109">
        <v>0</v>
      </c>
      <c r="G32" s="109">
        <f>'APRIL 2020'!G32+'MAY 2020'!F32</f>
        <v>0</v>
      </c>
      <c r="H32" s="109">
        <f>C32+(D32-F32)</f>
        <v>2517.9828000000002</v>
      </c>
      <c r="I32" s="109">
        <f>'APRIL 2020'!N32</f>
        <v>158.869</v>
      </c>
      <c r="J32" s="109">
        <v>0</v>
      </c>
      <c r="K32" s="109">
        <f>'APRIL 2020'!K32+'MAY 2020'!J32</f>
        <v>0.32</v>
      </c>
      <c r="L32" s="109">
        <v>0</v>
      </c>
      <c r="M32" s="109">
        <f>'APRIL 2020'!M32+'MAY 2020'!L32</f>
        <v>0</v>
      </c>
      <c r="N32" s="109">
        <f t="shared" si="1"/>
        <v>158.869</v>
      </c>
      <c r="O32" s="109">
        <f>'APRIL 2020'!T32</f>
        <v>20.149999999999999</v>
      </c>
      <c r="P32" s="109">
        <v>0</v>
      </c>
      <c r="Q32" s="109">
        <f>'APRIL 2020'!Q32+'MAY 2020'!P32</f>
        <v>0</v>
      </c>
      <c r="R32" s="109">
        <v>0</v>
      </c>
      <c r="S32" s="109">
        <f>'APRIL 2020'!S32+'MAY 2020'!R32</f>
        <v>0</v>
      </c>
      <c r="T32" s="109">
        <f t="shared" si="2"/>
        <v>20.149999999999999</v>
      </c>
      <c r="U32" s="109">
        <f t="shared" si="0"/>
        <v>2697.0018000000005</v>
      </c>
    </row>
    <row r="33" spans="1:22" s="111" customFormat="1" ht="38.25" customHeight="1" x14ac:dyDescent="0.4">
      <c r="A33" s="162"/>
      <c r="B33" s="162" t="s">
        <v>36</v>
      </c>
      <c r="C33" s="110">
        <f>SUM(C29:C32)</f>
        <v>10705.968799999999</v>
      </c>
      <c r="D33" s="110">
        <f t="shared" ref="D33:T33" si="9">SUM(D29:D32)</f>
        <v>44.133999999999993</v>
      </c>
      <c r="E33" s="110">
        <f t="shared" si="9"/>
        <v>46.873999999999995</v>
      </c>
      <c r="F33" s="110">
        <f t="shared" si="9"/>
        <v>0</v>
      </c>
      <c r="G33" s="110">
        <f t="shared" si="9"/>
        <v>0</v>
      </c>
      <c r="H33" s="110">
        <f t="shared" si="9"/>
        <v>10750.102799999999</v>
      </c>
      <c r="I33" s="110">
        <f t="shared" si="9"/>
        <v>366.41600000000005</v>
      </c>
      <c r="J33" s="110">
        <f t="shared" si="9"/>
        <v>0</v>
      </c>
      <c r="K33" s="110">
        <f t="shared" si="9"/>
        <v>0.32</v>
      </c>
      <c r="L33" s="110">
        <f t="shared" si="9"/>
        <v>0</v>
      </c>
      <c r="M33" s="110">
        <f t="shared" si="9"/>
        <v>0</v>
      </c>
      <c r="N33" s="110">
        <f t="shared" si="9"/>
        <v>366.41600000000005</v>
      </c>
      <c r="O33" s="110">
        <f t="shared" si="9"/>
        <v>236.27</v>
      </c>
      <c r="P33" s="110">
        <f t="shared" si="9"/>
        <v>0</v>
      </c>
      <c r="Q33" s="110">
        <f t="shared" si="9"/>
        <v>0</v>
      </c>
      <c r="R33" s="110">
        <f t="shared" si="9"/>
        <v>0</v>
      </c>
      <c r="S33" s="110">
        <f t="shared" si="9"/>
        <v>0</v>
      </c>
      <c r="T33" s="110">
        <f t="shared" si="9"/>
        <v>236.27</v>
      </c>
      <c r="U33" s="110">
        <f t="shared" si="0"/>
        <v>11352.788799999998</v>
      </c>
      <c r="V33" s="111">
        <f t="shared" ref="V33" si="10">SUM(V29:V32)</f>
        <v>0</v>
      </c>
    </row>
    <row r="34" spans="1:22" ht="38.25" customHeight="1" x14ac:dyDescent="0.35">
      <c r="A34" s="161">
        <v>21</v>
      </c>
      <c r="B34" s="161" t="s">
        <v>37</v>
      </c>
      <c r="C34" s="109">
        <f>'APRIL 2020'!H34</f>
        <v>4167.18</v>
      </c>
      <c r="D34" s="109">
        <v>14.57</v>
      </c>
      <c r="E34" s="109">
        <f>'APRIL 2020'!E34+'MAY 2020'!D34</f>
        <v>37.870000000000005</v>
      </c>
      <c r="F34" s="109">
        <v>0</v>
      </c>
      <c r="G34" s="109">
        <f>'APRIL 2020'!G34+'MAY 2020'!F34</f>
        <v>0</v>
      </c>
      <c r="H34" s="109">
        <f>C34+(D34-F34)</f>
        <v>4181.75</v>
      </c>
      <c r="I34" s="109">
        <f>'APRIL 2020'!N34</f>
        <v>7.6</v>
      </c>
      <c r="J34" s="109">
        <v>0</v>
      </c>
      <c r="K34" s="109">
        <f>'APRIL 2020'!K34+'MAY 2020'!J34</f>
        <v>0</v>
      </c>
      <c r="L34" s="109">
        <v>0</v>
      </c>
      <c r="M34" s="109">
        <f>'APRIL 2020'!M34+'MAY 2020'!L34</f>
        <v>0</v>
      </c>
      <c r="N34" s="109">
        <f t="shared" si="1"/>
        <v>7.6</v>
      </c>
      <c r="O34" s="109">
        <f>'APRIL 2020'!T34</f>
        <v>0</v>
      </c>
      <c r="P34" s="109">
        <v>0</v>
      </c>
      <c r="Q34" s="109">
        <f>'APRIL 2020'!Q34+'MAY 2020'!P34</f>
        <v>0</v>
      </c>
      <c r="R34" s="109">
        <v>0</v>
      </c>
      <c r="S34" s="109">
        <f>'APRIL 2020'!S34+'MAY 2020'!R34</f>
        <v>0</v>
      </c>
      <c r="T34" s="109">
        <f t="shared" si="2"/>
        <v>0</v>
      </c>
      <c r="U34" s="109">
        <f t="shared" si="0"/>
        <v>4189.3500000000004</v>
      </c>
    </row>
    <row r="35" spans="1:22" ht="38.25" customHeight="1" x14ac:dyDescent="0.35">
      <c r="A35" s="161">
        <v>22</v>
      </c>
      <c r="B35" s="161" t="s">
        <v>38</v>
      </c>
      <c r="C35" s="109">
        <f>'APRIL 2020'!H35</f>
        <v>5671.3099999999977</v>
      </c>
      <c r="D35" s="109">
        <v>20.89</v>
      </c>
      <c r="E35" s="109">
        <f>'APRIL 2020'!E35+'MAY 2020'!D35</f>
        <v>33.43</v>
      </c>
      <c r="F35" s="109">
        <v>0</v>
      </c>
      <c r="G35" s="109">
        <f>'APRIL 2020'!G35+'MAY 2020'!F35</f>
        <v>0</v>
      </c>
      <c r="H35" s="109">
        <f>C35+(D35-F35)</f>
        <v>5692.199999999998</v>
      </c>
      <c r="I35" s="109">
        <f>'APRIL 2020'!N35</f>
        <v>4</v>
      </c>
      <c r="J35" s="109">
        <v>0</v>
      </c>
      <c r="K35" s="109">
        <f>'APRIL 2020'!K35+'MAY 2020'!J35</f>
        <v>0</v>
      </c>
      <c r="L35" s="109">
        <v>0</v>
      </c>
      <c r="M35" s="109">
        <f>'APRIL 2020'!M35+'MAY 2020'!L35</f>
        <v>0</v>
      </c>
      <c r="N35" s="109">
        <f t="shared" si="1"/>
        <v>4</v>
      </c>
      <c r="O35" s="109">
        <f>'APRIL 2020'!T35</f>
        <v>0.03</v>
      </c>
      <c r="P35" s="109">
        <v>0</v>
      </c>
      <c r="Q35" s="109">
        <f>'APRIL 2020'!Q35+'MAY 2020'!P35</f>
        <v>0</v>
      </c>
      <c r="R35" s="109">
        <v>0</v>
      </c>
      <c r="S35" s="109">
        <f>'APRIL 2020'!S35+'MAY 2020'!R35</f>
        <v>0</v>
      </c>
      <c r="T35" s="109">
        <f t="shared" si="2"/>
        <v>0.03</v>
      </c>
      <c r="U35" s="109">
        <f t="shared" si="0"/>
        <v>5696.2299999999977</v>
      </c>
    </row>
    <row r="36" spans="1:22" s="111" customFormat="1" ht="38.25" customHeight="1" x14ac:dyDescent="0.4">
      <c r="A36" s="161">
        <v>23</v>
      </c>
      <c r="B36" s="161" t="s">
        <v>39</v>
      </c>
      <c r="C36" s="109">
        <f>'APRIL 2020'!H36</f>
        <v>2703.2400000000002</v>
      </c>
      <c r="D36" s="109">
        <v>27.71</v>
      </c>
      <c r="E36" s="109">
        <f>'APRIL 2020'!E36+'MAY 2020'!D36</f>
        <v>27.71</v>
      </c>
      <c r="F36" s="109">
        <v>0</v>
      </c>
      <c r="G36" s="109">
        <f>'APRIL 2020'!G36+'MAY 2020'!F36</f>
        <v>0</v>
      </c>
      <c r="H36" s="109">
        <f>C36+(D36-F36)</f>
        <v>2730.9500000000003</v>
      </c>
      <c r="I36" s="109">
        <f>'APRIL 2020'!N36</f>
        <v>155.65000000000003</v>
      </c>
      <c r="J36" s="109">
        <v>0</v>
      </c>
      <c r="K36" s="109">
        <f>'APRIL 2020'!K36+'MAY 2020'!J36</f>
        <v>0</v>
      </c>
      <c r="L36" s="109">
        <v>0</v>
      </c>
      <c r="M36" s="109">
        <f>'APRIL 2020'!M36+'MAY 2020'!L36</f>
        <v>0</v>
      </c>
      <c r="N36" s="109">
        <f t="shared" si="1"/>
        <v>155.65000000000003</v>
      </c>
      <c r="O36" s="109">
        <f>'APRIL 2020'!T36</f>
        <v>2.2000000000000002</v>
      </c>
      <c r="P36" s="109">
        <v>0</v>
      </c>
      <c r="Q36" s="109">
        <f>'APRIL 2020'!Q36+'MAY 2020'!P36</f>
        <v>0</v>
      </c>
      <c r="R36" s="109">
        <v>0</v>
      </c>
      <c r="S36" s="109">
        <f>'APRIL 2020'!S36+'MAY 2020'!R36</f>
        <v>0</v>
      </c>
      <c r="T36" s="109">
        <f t="shared" si="2"/>
        <v>2.2000000000000002</v>
      </c>
      <c r="U36" s="109">
        <f t="shared" si="0"/>
        <v>2888.8</v>
      </c>
      <c r="V36" s="159"/>
    </row>
    <row r="37" spans="1:22" s="111" customFormat="1" ht="38.25" customHeight="1" x14ac:dyDescent="0.4">
      <c r="A37" s="161">
        <v>24</v>
      </c>
      <c r="B37" s="161" t="s">
        <v>40</v>
      </c>
      <c r="C37" s="109">
        <f>'APRIL 2020'!H37</f>
        <v>4635.45</v>
      </c>
      <c r="D37" s="109">
        <v>9.52</v>
      </c>
      <c r="E37" s="109">
        <f>'APRIL 2020'!E37+'MAY 2020'!D37</f>
        <v>13.51</v>
      </c>
      <c r="F37" s="109">
        <v>0</v>
      </c>
      <c r="G37" s="109">
        <f>'APRIL 2020'!G37+'MAY 2020'!F37</f>
        <v>0</v>
      </c>
      <c r="H37" s="109">
        <f>C37+(D37-F37)</f>
        <v>4644.97</v>
      </c>
      <c r="I37" s="109">
        <f>'APRIL 2020'!N37</f>
        <v>6.92</v>
      </c>
      <c r="J37" s="109">
        <v>0</v>
      </c>
      <c r="K37" s="109">
        <f>'APRIL 2020'!K37+'MAY 2020'!J37</f>
        <v>0</v>
      </c>
      <c r="L37" s="109">
        <v>0</v>
      </c>
      <c r="M37" s="109">
        <f>'APRIL 2020'!M37+'MAY 2020'!L37</f>
        <v>0</v>
      </c>
      <c r="N37" s="109">
        <f t="shared" si="1"/>
        <v>6.92</v>
      </c>
      <c r="O37" s="109">
        <f>'APRIL 2020'!T37</f>
        <v>1.04</v>
      </c>
      <c r="P37" s="109">
        <v>0</v>
      </c>
      <c r="Q37" s="109">
        <f>'APRIL 2020'!Q37+'MAY 2020'!P37</f>
        <v>0</v>
      </c>
      <c r="R37" s="109">
        <v>0</v>
      </c>
      <c r="S37" s="109">
        <f>'APRIL 2020'!S37+'MAY 2020'!R37</f>
        <v>0</v>
      </c>
      <c r="T37" s="109">
        <f t="shared" si="2"/>
        <v>1.04</v>
      </c>
      <c r="U37" s="109">
        <f t="shared" si="0"/>
        <v>4652.93</v>
      </c>
      <c r="V37" s="159"/>
    </row>
    <row r="38" spans="1:22" s="111" customFormat="1" ht="38.25" customHeight="1" x14ac:dyDescent="0.4">
      <c r="A38" s="162"/>
      <c r="B38" s="162" t="s">
        <v>41</v>
      </c>
      <c r="C38" s="110">
        <f>SUM(C34:C37)</f>
        <v>17177.179999999997</v>
      </c>
      <c r="D38" s="110">
        <f t="shared" ref="D38:T38" si="11">SUM(D34:D37)</f>
        <v>72.69</v>
      </c>
      <c r="E38" s="110">
        <f t="shared" si="11"/>
        <v>112.52000000000002</v>
      </c>
      <c r="F38" s="110">
        <f t="shared" si="11"/>
        <v>0</v>
      </c>
      <c r="G38" s="110">
        <f t="shared" si="11"/>
        <v>0</v>
      </c>
      <c r="H38" s="110">
        <f t="shared" si="11"/>
        <v>17249.87</v>
      </c>
      <c r="I38" s="110">
        <f t="shared" si="11"/>
        <v>174.17000000000002</v>
      </c>
      <c r="J38" s="110">
        <f t="shared" si="11"/>
        <v>0</v>
      </c>
      <c r="K38" s="110">
        <f t="shared" si="11"/>
        <v>0</v>
      </c>
      <c r="L38" s="110">
        <f t="shared" si="11"/>
        <v>0</v>
      </c>
      <c r="M38" s="110">
        <f t="shared" si="11"/>
        <v>0</v>
      </c>
      <c r="N38" s="110">
        <f t="shared" si="11"/>
        <v>174.17000000000002</v>
      </c>
      <c r="O38" s="110">
        <f t="shared" si="11"/>
        <v>3.27</v>
      </c>
      <c r="P38" s="110">
        <f t="shared" si="11"/>
        <v>0</v>
      </c>
      <c r="Q38" s="110">
        <f t="shared" si="11"/>
        <v>0</v>
      </c>
      <c r="R38" s="110">
        <f t="shared" si="11"/>
        <v>0</v>
      </c>
      <c r="S38" s="110">
        <f t="shared" si="11"/>
        <v>0</v>
      </c>
      <c r="T38" s="110">
        <f t="shared" si="11"/>
        <v>3.27</v>
      </c>
      <c r="U38" s="110">
        <f t="shared" si="0"/>
        <v>17427.309999999998</v>
      </c>
    </row>
    <row r="39" spans="1:22" s="111" customFormat="1" ht="38.25" customHeight="1" x14ac:dyDescent="0.4">
      <c r="A39" s="162"/>
      <c r="B39" s="162" t="s">
        <v>42</v>
      </c>
      <c r="C39" s="110">
        <f>C38+C33+C28</f>
        <v>40085.868799999997</v>
      </c>
      <c r="D39" s="110">
        <f t="shared" ref="D39:T39" si="12">D38+D33+D28</f>
        <v>192.80399999999997</v>
      </c>
      <c r="E39" s="110">
        <f t="shared" si="12"/>
        <v>247.59399999999999</v>
      </c>
      <c r="F39" s="110">
        <f t="shared" si="12"/>
        <v>0</v>
      </c>
      <c r="G39" s="110">
        <f t="shared" si="12"/>
        <v>0</v>
      </c>
      <c r="H39" s="110">
        <f t="shared" si="12"/>
        <v>40278.6728</v>
      </c>
      <c r="I39" s="110">
        <f t="shared" si="12"/>
        <v>1129.7339999999999</v>
      </c>
      <c r="J39" s="110">
        <f t="shared" si="12"/>
        <v>2.77</v>
      </c>
      <c r="K39" s="110">
        <f t="shared" si="12"/>
        <v>3.09</v>
      </c>
      <c r="L39" s="110">
        <f t="shared" si="12"/>
        <v>0</v>
      </c>
      <c r="M39" s="110">
        <f t="shared" si="12"/>
        <v>0</v>
      </c>
      <c r="N39" s="110">
        <f t="shared" si="12"/>
        <v>1132.5039999999999</v>
      </c>
      <c r="O39" s="110">
        <f t="shared" si="12"/>
        <v>244.77</v>
      </c>
      <c r="P39" s="110">
        <f t="shared" si="12"/>
        <v>6.28</v>
      </c>
      <c r="Q39" s="110">
        <f t="shared" si="12"/>
        <v>6.28</v>
      </c>
      <c r="R39" s="110">
        <f t="shared" si="12"/>
        <v>0</v>
      </c>
      <c r="S39" s="110">
        <f t="shared" si="12"/>
        <v>0</v>
      </c>
      <c r="T39" s="110">
        <f t="shared" si="12"/>
        <v>251.05</v>
      </c>
      <c r="U39" s="110">
        <f t="shared" si="0"/>
        <v>41662.226800000004</v>
      </c>
    </row>
    <row r="40" spans="1:22" ht="38.25" customHeight="1" x14ac:dyDescent="0.35">
      <c r="A40" s="161">
        <v>25</v>
      </c>
      <c r="B40" s="161" t="s">
        <v>43</v>
      </c>
      <c r="C40" s="109">
        <f>'APRIL 2020'!H40</f>
        <v>10602.05</v>
      </c>
      <c r="D40" s="109">
        <v>5.25</v>
      </c>
      <c r="E40" s="109">
        <f>'APRIL 2020'!E40+'MAY 2020'!D40</f>
        <v>8.58</v>
      </c>
      <c r="F40" s="109">
        <v>0</v>
      </c>
      <c r="G40" s="109">
        <f>'APRIL 2020'!G40+'MAY 2020'!F40</f>
        <v>0</v>
      </c>
      <c r="H40" s="109">
        <f>C40+(D40-F40)</f>
        <v>10607.3</v>
      </c>
      <c r="I40" s="109">
        <f>'APRIL 2020'!N40</f>
        <v>0</v>
      </c>
      <c r="J40" s="109">
        <v>0</v>
      </c>
      <c r="K40" s="109">
        <f>'APRIL 2020'!K40+'MAY 2020'!J40</f>
        <v>0</v>
      </c>
      <c r="L40" s="109">
        <v>0</v>
      </c>
      <c r="M40" s="109">
        <f>'APRIL 2020'!M40+'MAY 2020'!L40</f>
        <v>0</v>
      </c>
      <c r="N40" s="109">
        <f t="shared" si="1"/>
        <v>0</v>
      </c>
      <c r="O40" s="109">
        <f>'APRIL 2020'!T40</f>
        <v>0</v>
      </c>
      <c r="P40" s="109">
        <v>0</v>
      </c>
      <c r="Q40" s="109">
        <f>'APRIL 2020'!Q40+'MAY 2020'!P40</f>
        <v>0</v>
      </c>
      <c r="R40" s="109">
        <v>0</v>
      </c>
      <c r="S40" s="109">
        <f>'APRIL 2020'!S40+'MAY 2020'!R40</f>
        <v>0</v>
      </c>
      <c r="T40" s="109">
        <f t="shared" si="2"/>
        <v>0</v>
      </c>
      <c r="U40" s="109">
        <f t="shared" si="0"/>
        <v>10607.3</v>
      </c>
    </row>
    <row r="41" spans="1:22" ht="38.25" customHeight="1" x14ac:dyDescent="0.35">
      <c r="A41" s="161">
        <v>26</v>
      </c>
      <c r="B41" s="161" t="s">
        <v>44</v>
      </c>
      <c r="C41" s="109">
        <f>'APRIL 2020'!H41</f>
        <v>7003.6859999999951</v>
      </c>
      <c r="D41" s="109">
        <v>4.05</v>
      </c>
      <c r="E41" s="109">
        <f>'APRIL 2020'!E41+'MAY 2020'!D41</f>
        <v>6.09</v>
      </c>
      <c r="F41" s="109">
        <v>0</v>
      </c>
      <c r="G41" s="109">
        <f>'APRIL 2020'!G41+'MAY 2020'!F41</f>
        <v>0</v>
      </c>
      <c r="H41" s="109">
        <f>C41+(D41-F41)</f>
        <v>7007.7359999999953</v>
      </c>
      <c r="I41" s="109">
        <f>'APRIL 2020'!N41</f>
        <v>0</v>
      </c>
      <c r="J41" s="109">
        <v>0</v>
      </c>
      <c r="K41" s="109">
        <f>'APRIL 2020'!K41+'MAY 2020'!J41</f>
        <v>0</v>
      </c>
      <c r="L41" s="109">
        <v>0</v>
      </c>
      <c r="M41" s="109">
        <f>'APRIL 2020'!M41+'MAY 2020'!L41</f>
        <v>0</v>
      </c>
      <c r="N41" s="109">
        <f t="shared" si="1"/>
        <v>0</v>
      </c>
      <c r="O41" s="109">
        <f>'APRIL 2020'!T41</f>
        <v>0</v>
      </c>
      <c r="P41" s="109">
        <v>0</v>
      </c>
      <c r="Q41" s="109">
        <f>'APRIL 2020'!Q41+'MAY 2020'!P41</f>
        <v>0</v>
      </c>
      <c r="R41" s="109">
        <v>0</v>
      </c>
      <c r="S41" s="109">
        <f>'APRIL 2020'!S41+'MAY 2020'!R41</f>
        <v>0</v>
      </c>
      <c r="T41" s="109">
        <f t="shared" si="2"/>
        <v>0</v>
      </c>
      <c r="U41" s="109">
        <f t="shared" si="0"/>
        <v>7007.7359999999953</v>
      </c>
    </row>
    <row r="42" spans="1:22" s="111" customFormat="1" ht="38.25" customHeight="1" x14ac:dyDescent="0.4">
      <c r="A42" s="161">
        <v>27</v>
      </c>
      <c r="B42" s="161" t="s">
        <v>45</v>
      </c>
      <c r="C42" s="109">
        <f>'APRIL 2020'!H42</f>
        <v>13264.245999999996</v>
      </c>
      <c r="D42" s="109">
        <v>14.4</v>
      </c>
      <c r="E42" s="109">
        <f>'APRIL 2020'!E42+'MAY 2020'!D42</f>
        <v>14.63</v>
      </c>
      <c r="F42" s="109">
        <v>0</v>
      </c>
      <c r="G42" s="109">
        <f>'APRIL 2020'!G42+'MAY 2020'!F42</f>
        <v>0</v>
      </c>
      <c r="H42" s="109">
        <f>C42+(D42-F42)</f>
        <v>13278.645999999995</v>
      </c>
      <c r="I42" s="109">
        <f>'APRIL 2020'!N42</f>
        <v>0</v>
      </c>
      <c r="J42" s="109">
        <v>0</v>
      </c>
      <c r="K42" s="109">
        <f>'APRIL 2020'!K42+'MAY 2020'!J42</f>
        <v>0</v>
      </c>
      <c r="L42" s="109">
        <v>0</v>
      </c>
      <c r="M42" s="109">
        <f>'APRIL 2020'!M42+'MAY 2020'!L42</f>
        <v>0</v>
      </c>
      <c r="N42" s="109">
        <f t="shared" si="1"/>
        <v>0</v>
      </c>
      <c r="O42" s="109">
        <f>'APRIL 2020'!T42</f>
        <v>0</v>
      </c>
      <c r="P42" s="109">
        <v>0</v>
      </c>
      <c r="Q42" s="109">
        <f>'APRIL 2020'!Q42+'MAY 2020'!P42</f>
        <v>0</v>
      </c>
      <c r="R42" s="109">
        <v>0</v>
      </c>
      <c r="S42" s="109">
        <f>'APRIL 2020'!S42+'MAY 2020'!R42</f>
        <v>0</v>
      </c>
      <c r="T42" s="109">
        <f t="shared" si="2"/>
        <v>0</v>
      </c>
      <c r="U42" s="109">
        <f t="shared" si="0"/>
        <v>13278.645999999995</v>
      </c>
      <c r="V42" s="159"/>
    </row>
    <row r="43" spans="1:22" ht="38.25" customHeight="1" x14ac:dyDescent="0.35">
      <c r="A43" s="161">
        <v>28</v>
      </c>
      <c r="B43" s="161" t="s">
        <v>63</v>
      </c>
      <c r="C43" s="109">
        <f>'APRIL 2020'!H43</f>
        <v>730.66800000000012</v>
      </c>
      <c r="D43" s="109">
        <v>4.92</v>
      </c>
      <c r="E43" s="109">
        <f>'APRIL 2020'!E43+'MAY 2020'!D43</f>
        <v>12.620000000000001</v>
      </c>
      <c r="F43" s="109">
        <v>0</v>
      </c>
      <c r="G43" s="109">
        <f>'APRIL 2020'!G43+'MAY 2020'!F43</f>
        <v>0</v>
      </c>
      <c r="H43" s="109">
        <f>C43+(D43-F43)</f>
        <v>735.58800000000008</v>
      </c>
      <c r="I43" s="109">
        <f>'APRIL 2020'!N43</f>
        <v>0</v>
      </c>
      <c r="J43" s="109">
        <v>0</v>
      </c>
      <c r="K43" s="109">
        <f>'APRIL 2020'!K43+'MAY 2020'!J43</f>
        <v>0</v>
      </c>
      <c r="L43" s="109">
        <v>0</v>
      </c>
      <c r="M43" s="109">
        <f>'APRIL 2020'!M43+'MAY 2020'!L43</f>
        <v>0</v>
      </c>
      <c r="N43" s="109">
        <f t="shared" si="1"/>
        <v>0</v>
      </c>
      <c r="O43" s="109">
        <f>'APRIL 2020'!T43</f>
        <v>0</v>
      </c>
      <c r="P43" s="109">
        <v>0</v>
      </c>
      <c r="Q43" s="109">
        <f>'APRIL 2020'!Q43+'MAY 2020'!P43</f>
        <v>0</v>
      </c>
      <c r="R43" s="109">
        <v>0</v>
      </c>
      <c r="S43" s="109">
        <f>'APRIL 2020'!S43+'MAY 2020'!R43</f>
        <v>0</v>
      </c>
      <c r="T43" s="109">
        <f t="shared" si="2"/>
        <v>0</v>
      </c>
      <c r="U43" s="109">
        <f t="shared" si="0"/>
        <v>735.58800000000008</v>
      </c>
    </row>
    <row r="44" spans="1:22" s="111" customFormat="1" ht="38.25" customHeight="1" x14ac:dyDescent="0.4">
      <c r="A44" s="162"/>
      <c r="B44" s="162" t="s">
        <v>46</v>
      </c>
      <c r="C44" s="110">
        <f>SUM(C40:C43)</f>
        <v>31600.649999999991</v>
      </c>
      <c r="D44" s="110">
        <f t="shared" ref="D44:T44" si="13">SUM(D40:D43)</f>
        <v>28.620000000000005</v>
      </c>
      <c r="E44" s="110">
        <f t="shared" si="13"/>
        <v>41.92</v>
      </c>
      <c r="F44" s="110">
        <f t="shared" si="13"/>
        <v>0</v>
      </c>
      <c r="G44" s="110">
        <f t="shared" si="13"/>
        <v>0</v>
      </c>
      <c r="H44" s="110">
        <f t="shared" si="13"/>
        <v>31629.269999999986</v>
      </c>
      <c r="I44" s="110">
        <f t="shared" si="13"/>
        <v>0</v>
      </c>
      <c r="J44" s="110">
        <f t="shared" si="13"/>
        <v>0</v>
      </c>
      <c r="K44" s="110">
        <f t="shared" si="13"/>
        <v>0</v>
      </c>
      <c r="L44" s="110">
        <f t="shared" si="13"/>
        <v>0</v>
      </c>
      <c r="M44" s="110">
        <f t="shared" si="13"/>
        <v>0</v>
      </c>
      <c r="N44" s="110">
        <f t="shared" si="13"/>
        <v>0</v>
      </c>
      <c r="O44" s="110">
        <f t="shared" si="13"/>
        <v>0</v>
      </c>
      <c r="P44" s="110">
        <f t="shared" si="13"/>
        <v>0</v>
      </c>
      <c r="Q44" s="110">
        <f t="shared" si="13"/>
        <v>0</v>
      </c>
      <c r="R44" s="110">
        <f t="shared" si="13"/>
        <v>0</v>
      </c>
      <c r="S44" s="110">
        <f t="shared" si="13"/>
        <v>0</v>
      </c>
      <c r="T44" s="110">
        <f t="shared" si="13"/>
        <v>0</v>
      </c>
      <c r="U44" s="110">
        <f t="shared" si="0"/>
        <v>31629.269999999986</v>
      </c>
    </row>
    <row r="45" spans="1:22" ht="38.25" customHeight="1" x14ac:dyDescent="0.35">
      <c r="A45" s="161">
        <v>29</v>
      </c>
      <c r="B45" s="161" t="s">
        <v>47</v>
      </c>
      <c r="C45" s="109">
        <f>'APRIL 2020'!H45</f>
        <v>7835.3621000000012</v>
      </c>
      <c r="D45" s="109">
        <v>23.15</v>
      </c>
      <c r="E45" s="109">
        <f>'APRIL 2020'!E45+'MAY 2020'!D45</f>
        <v>27.259999999999998</v>
      </c>
      <c r="F45" s="109">
        <v>0</v>
      </c>
      <c r="G45" s="109">
        <f>'APRIL 2020'!G45+'MAY 2020'!F45</f>
        <v>0</v>
      </c>
      <c r="H45" s="109">
        <f>C45+(D45-F45)</f>
        <v>7858.5121000000008</v>
      </c>
      <c r="I45" s="109">
        <f>'APRIL 2020'!N45</f>
        <v>0.70000000000000007</v>
      </c>
      <c r="J45" s="109">
        <v>0</v>
      </c>
      <c r="K45" s="109">
        <f>'APRIL 2020'!K45+'MAY 2020'!J45</f>
        <v>0</v>
      </c>
      <c r="L45" s="109">
        <v>0</v>
      </c>
      <c r="M45" s="109">
        <f>'APRIL 2020'!M45+'MAY 2020'!L45</f>
        <v>0</v>
      </c>
      <c r="N45" s="109">
        <f t="shared" si="1"/>
        <v>0.70000000000000007</v>
      </c>
      <c r="O45" s="109">
        <f>'APRIL 2020'!T45</f>
        <v>14.43</v>
      </c>
      <c r="P45" s="109">
        <v>0</v>
      </c>
      <c r="Q45" s="109">
        <f>'APRIL 2020'!Q45+'MAY 2020'!P45</f>
        <v>0</v>
      </c>
      <c r="R45" s="109">
        <v>0</v>
      </c>
      <c r="S45" s="109">
        <f>'APRIL 2020'!S45+'MAY 2020'!R45</f>
        <v>0</v>
      </c>
      <c r="T45" s="109">
        <f t="shared" si="2"/>
        <v>14.43</v>
      </c>
      <c r="U45" s="109">
        <f t="shared" si="0"/>
        <v>7873.6421000000009</v>
      </c>
    </row>
    <row r="46" spans="1:22" ht="38.25" customHeight="1" x14ac:dyDescent="0.35">
      <c r="A46" s="161">
        <v>30</v>
      </c>
      <c r="B46" s="161" t="s">
        <v>48</v>
      </c>
      <c r="C46" s="109">
        <f>'APRIL 2020'!H46</f>
        <v>7177.4850000000006</v>
      </c>
      <c r="D46" s="109">
        <v>5.53</v>
      </c>
      <c r="E46" s="109">
        <f>'APRIL 2020'!E46+'MAY 2020'!D46</f>
        <v>23.16</v>
      </c>
      <c r="F46" s="109">
        <v>0</v>
      </c>
      <c r="G46" s="109">
        <f>'APRIL 2020'!G46+'MAY 2020'!F46</f>
        <v>0</v>
      </c>
      <c r="H46" s="109">
        <f>C46+(D46-F46)</f>
        <v>7183.0150000000003</v>
      </c>
      <c r="I46" s="109">
        <f>'APRIL 2020'!N46</f>
        <v>0.96</v>
      </c>
      <c r="J46" s="109">
        <v>0</v>
      </c>
      <c r="K46" s="109">
        <f>'APRIL 2020'!K46+'MAY 2020'!J46</f>
        <v>0</v>
      </c>
      <c r="L46" s="109">
        <v>0</v>
      </c>
      <c r="M46" s="109">
        <f>'APRIL 2020'!M46+'MAY 2020'!L46</f>
        <v>0</v>
      </c>
      <c r="N46" s="109">
        <f t="shared" si="1"/>
        <v>0.96</v>
      </c>
      <c r="O46" s="109">
        <f>'APRIL 2020'!T46</f>
        <v>0</v>
      </c>
      <c r="P46" s="109">
        <v>0</v>
      </c>
      <c r="Q46" s="109">
        <f>'APRIL 2020'!Q46+'MAY 2020'!P46</f>
        <v>0</v>
      </c>
      <c r="R46" s="109">
        <v>0</v>
      </c>
      <c r="S46" s="109">
        <f>'APRIL 2020'!S46+'MAY 2020'!R46</f>
        <v>0</v>
      </c>
      <c r="T46" s="109">
        <f t="shared" si="2"/>
        <v>0</v>
      </c>
      <c r="U46" s="109">
        <f t="shared" si="0"/>
        <v>7183.9750000000004</v>
      </c>
    </row>
    <row r="47" spans="1:22" s="111" customFormat="1" ht="38.25" customHeight="1" x14ac:dyDescent="0.4">
      <c r="A47" s="161">
        <v>31</v>
      </c>
      <c r="B47" s="161" t="s">
        <v>49</v>
      </c>
      <c r="C47" s="109">
        <f>'APRIL 2020'!H47</f>
        <v>7924.7200000000012</v>
      </c>
      <c r="D47" s="109">
        <v>36.75</v>
      </c>
      <c r="E47" s="109">
        <f>'APRIL 2020'!E47+'MAY 2020'!D47</f>
        <v>43.74</v>
      </c>
      <c r="F47" s="109">
        <v>0</v>
      </c>
      <c r="G47" s="109">
        <f>'APRIL 2020'!G47+'MAY 2020'!F47</f>
        <v>0</v>
      </c>
      <c r="H47" s="109">
        <f>C47+(D47-F47)</f>
        <v>7961.4700000000012</v>
      </c>
      <c r="I47" s="109">
        <f>'APRIL 2020'!N47</f>
        <v>6.89</v>
      </c>
      <c r="J47" s="109">
        <v>0</v>
      </c>
      <c r="K47" s="109">
        <f>'APRIL 2020'!K47+'MAY 2020'!J47</f>
        <v>0</v>
      </c>
      <c r="L47" s="109">
        <v>0</v>
      </c>
      <c r="M47" s="109">
        <f>'APRIL 2020'!M47+'MAY 2020'!L47</f>
        <v>0</v>
      </c>
      <c r="N47" s="109">
        <f t="shared" si="1"/>
        <v>6.89</v>
      </c>
      <c r="O47" s="109">
        <f>'APRIL 2020'!T47</f>
        <v>0.03</v>
      </c>
      <c r="P47" s="109">
        <v>0</v>
      </c>
      <c r="Q47" s="109">
        <f>'APRIL 2020'!Q47+'MAY 2020'!P47</f>
        <v>0</v>
      </c>
      <c r="R47" s="109">
        <v>0</v>
      </c>
      <c r="S47" s="109">
        <f>'APRIL 2020'!S47+'MAY 2020'!R47</f>
        <v>0</v>
      </c>
      <c r="T47" s="109">
        <f t="shared" si="2"/>
        <v>0.03</v>
      </c>
      <c r="U47" s="109">
        <f t="shared" si="0"/>
        <v>7968.3900000000012</v>
      </c>
      <c r="V47" s="159"/>
    </row>
    <row r="48" spans="1:22" s="111" customFormat="1" ht="38.25" customHeight="1" x14ac:dyDescent="0.4">
      <c r="A48" s="161">
        <v>32</v>
      </c>
      <c r="B48" s="161" t="s">
        <v>50</v>
      </c>
      <c r="C48" s="109">
        <f>'APRIL 2020'!H48</f>
        <v>7190.9600000000009</v>
      </c>
      <c r="D48" s="109">
        <v>20.7</v>
      </c>
      <c r="E48" s="109">
        <f>'APRIL 2020'!E48+'MAY 2020'!D48</f>
        <v>39</v>
      </c>
      <c r="F48" s="109">
        <v>0</v>
      </c>
      <c r="G48" s="109">
        <f>'APRIL 2020'!G48+'MAY 2020'!F48</f>
        <v>0</v>
      </c>
      <c r="H48" s="109">
        <f>C48+(D48-F48)</f>
        <v>7211.6600000000008</v>
      </c>
      <c r="I48" s="109">
        <f>'APRIL 2020'!N48</f>
        <v>0.505</v>
      </c>
      <c r="J48" s="109">
        <v>0</v>
      </c>
      <c r="K48" s="109">
        <f>'APRIL 2020'!K48+'MAY 2020'!J48</f>
        <v>0</v>
      </c>
      <c r="L48" s="109">
        <v>0</v>
      </c>
      <c r="M48" s="109">
        <f>'APRIL 2020'!M48+'MAY 2020'!L48</f>
        <v>0</v>
      </c>
      <c r="N48" s="109">
        <f t="shared" si="1"/>
        <v>0.505</v>
      </c>
      <c r="O48" s="109">
        <f>'APRIL 2020'!T48</f>
        <v>0</v>
      </c>
      <c r="P48" s="109">
        <v>0</v>
      </c>
      <c r="Q48" s="109">
        <f>'APRIL 2020'!Q48+'MAY 2020'!P48</f>
        <v>0</v>
      </c>
      <c r="R48" s="109">
        <v>0</v>
      </c>
      <c r="S48" s="109">
        <f>'APRIL 2020'!S48+'MAY 2020'!R48</f>
        <v>0</v>
      </c>
      <c r="T48" s="109">
        <f t="shared" si="2"/>
        <v>0</v>
      </c>
      <c r="U48" s="109">
        <f t="shared" si="0"/>
        <v>7212.1650000000009</v>
      </c>
      <c r="V48" s="159"/>
    </row>
    <row r="49" spans="1:21" s="111" customFormat="1" ht="38.25" customHeight="1" x14ac:dyDescent="0.4">
      <c r="A49" s="162"/>
      <c r="B49" s="162" t="s">
        <v>51</v>
      </c>
      <c r="C49" s="110">
        <f>SUM(C45:C48)</f>
        <v>30128.527100000007</v>
      </c>
      <c r="D49" s="110">
        <f t="shared" ref="D49:T49" si="14">SUM(D45:D48)</f>
        <v>86.13000000000001</v>
      </c>
      <c r="E49" s="110">
        <f t="shared" si="14"/>
        <v>133.16</v>
      </c>
      <c r="F49" s="110">
        <f t="shared" si="14"/>
        <v>0</v>
      </c>
      <c r="G49" s="110">
        <f t="shared" si="14"/>
        <v>0</v>
      </c>
      <c r="H49" s="110">
        <f t="shared" si="14"/>
        <v>30214.6571</v>
      </c>
      <c r="I49" s="110">
        <f t="shared" si="14"/>
        <v>9.0550000000000015</v>
      </c>
      <c r="J49" s="110">
        <f t="shared" si="14"/>
        <v>0</v>
      </c>
      <c r="K49" s="110">
        <f t="shared" si="14"/>
        <v>0</v>
      </c>
      <c r="L49" s="110">
        <f t="shared" si="14"/>
        <v>0</v>
      </c>
      <c r="M49" s="110">
        <f t="shared" si="14"/>
        <v>0</v>
      </c>
      <c r="N49" s="110">
        <f t="shared" si="14"/>
        <v>9.0550000000000015</v>
      </c>
      <c r="O49" s="110">
        <f t="shared" si="14"/>
        <v>14.459999999999999</v>
      </c>
      <c r="P49" s="110">
        <f t="shared" si="14"/>
        <v>0</v>
      </c>
      <c r="Q49" s="110">
        <f t="shared" si="14"/>
        <v>0</v>
      </c>
      <c r="R49" s="110">
        <f t="shared" si="14"/>
        <v>0</v>
      </c>
      <c r="S49" s="110">
        <f t="shared" si="14"/>
        <v>0</v>
      </c>
      <c r="T49" s="110">
        <f t="shared" si="14"/>
        <v>14.459999999999999</v>
      </c>
      <c r="U49" s="110">
        <f t="shared" si="0"/>
        <v>30238.1721</v>
      </c>
    </row>
    <row r="50" spans="1:21" s="111" customFormat="1" ht="38.25" customHeight="1" x14ac:dyDescent="0.4">
      <c r="A50" s="162"/>
      <c r="B50" s="162" t="s">
        <v>52</v>
      </c>
      <c r="C50" s="110">
        <f>C49+C44</f>
        <v>61729.177100000001</v>
      </c>
      <c r="D50" s="110">
        <f t="shared" ref="D50:T50" si="15">D49+D44</f>
        <v>114.75000000000001</v>
      </c>
      <c r="E50" s="110">
        <f t="shared" si="15"/>
        <v>175.07999999999998</v>
      </c>
      <c r="F50" s="110">
        <f t="shared" si="15"/>
        <v>0</v>
      </c>
      <c r="G50" s="110">
        <f t="shared" si="15"/>
        <v>0</v>
      </c>
      <c r="H50" s="110">
        <f t="shared" si="15"/>
        <v>61843.927099999986</v>
      </c>
      <c r="I50" s="110">
        <f t="shared" si="15"/>
        <v>9.0550000000000015</v>
      </c>
      <c r="J50" s="110">
        <f t="shared" si="15"/>
        <v>0</v>
      </c>
      <c r="K50" s="110">
        <f t="shared" si="15"/>
        <v>0</v>
      </c>
      <c r="L50" s="110">
        <f t="shared" si="15"/>
        <v>0</v>
      </c>
      <c r="M50" s="110">
        <f t="shared" si="15"/>
        <v>0</v>
      </c>
      <c r="N50" s="110">
        <f t="shared" si="15"/>
        <v>9.0550000000000015</v>
      </c>
      <c r="O50" s="110">
        <f t="shared" si="15"/>
        <v>14.459999999999999</v>
      </c>
      <c r="P50" s="110">
        <f t="shared" si="15"/>
        <v>0</v>
      </c>
      <c r="Q50" s="110">
        <f t="shared" si="15"/>
        <v>0</v>
      </c>
      <c r="R50" s="110">
        <f t="shared" si="15"/>
        <v>0</v>
      </c>
      <c r="S50" s="110">
        <f t="shared" si="15"/>
        <v>0</v>
      </c>
      <c r="T50" s="110">
        <f t="shared" si="15"/>
        <v>14.459999999999999</v>
      </c>
      <c r="U50" s="110">
        <f t="shared" si="0"/>
        <v>61867.442099999986</v>
      </c>
    </row>
    <row r="51" spans="1:21" s="111" customFormat="1" ht="38.25" customHeight="1" x14ac:dyDescent="0.4">
      <c r="A51" s="162"/>
      <c r="B51" s="162" t="s">
        <v>53</v>
      </c>
      <c r="C51" s="110">
        <f>C50+C39+C25</f>
        <v>107724.8939</v>
      </c>
      <c r="D51" s="110">
        <f t="shared" ref="D51:T51" si="16">D50+D39+D25</f>
        <v>312.59899999999999</v>
      </c>
      <c r="E51" s="110">
        <f t="shared" si="16"/>
        <v>427.79899999999998</v>
      </c>
      <c r="F51" s="110">
        <f t="shared" si="16"/>
        <v>58.480000000000004</v>
      </c>
      <c r="G51" s="110">
        <f t="shared" si="16"/>
        <v>58.480000000000004</v>
      </c>
      <c r="H51" s="110">
        <f t="shared" si="16"/>
        <v>107979.01289999999</v>
      </c>
      <c r="I51" s="110">
        <f t="shared" si="16"/>
        <v>6125.7300000000005</v>
      </c>
      <c r="J51" s="110">
        <f t="shared" si="16"/>
        <v>94.564999999999998</v>
      </c>
      <c r="K51" s="110">
        <f t="shared" si="16"/>
        <v>98.855000000000018</v>
      </c>
      <c r="L51" s="110">
        <f t="shared" si="16"/>
        <v>0.01</v>
      </c>
      <c r="M51" s="110">
        <f t="shared" si="16"/>
        <v>0.01</v>
      </c>
      <c r="N51" s="110">
        <f t="shared" si="16"/>
        <v>6220.2850000000008</v>
      </c>
      <c r="O51" s="110">
        <f t="shared" si="16"/>
        <v>909.10199999999998</v>
      </c>
      <c r="P51" s="110">
        <f t="shared" si="16"/>
        <v>6.28</v>
      </c>
      <c r="Q51" s="110">
        <f t="shared" si="16"/>
        <v>6.28</v>
      </c>
      <c r="R51" s="110">
        <f t="shared" si="16"/>
        <v>0</v>
      </c>
      <c r="S51" s="110">
        <f t="shared" si="16"/>
        <v>0</v>
      </c>
      <c r="T51" s="110">
        <f t="shared" si="16"/>
        <v>915.38199999999995</v>
      </c>
      <c r="U51" s="110">
        <f t="shared" si="0"/>
        <v>115114.67989999999</v>
      </c>
    </row>
    <row r="52" spans="1:21" s="111" customFormat="1" ht="24" customHeight="1" x14ac:dyDescent="0.4">
      <c r="A52" s="115"/>
      <c r="B52" s="115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</row>
    <row r="53" spans="1:21" s="111" customFormat="1" ht="19.5" customHeight="1" x14ac:dyDescent="0.4">
      <c r="A53" s="115"/>
      <c r="B53" s="115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</row>
    <row r="54" spans="1:21" s="116" customFormat="1" ht="24.75" customHeight="1" x14ac:dyDescent="0.4">
      <c r="B54" s="117"/>
      <c r="C54" s="228" t="s">
        <v>54</v>
      </c>
      <c r="D54" s="228"/>
      <c r="E54" s="228"/>
      <c r="F54" s="228"/>
      <c r="G54" s="228"/>
      <c r="H54" s="197"/>
      <c r="I54" s="117"/>
      <c r="J54" s="117">
        <f>D51+J51+P51-F51-L51-R51</f>
        <v>354.95399999999995</v>
      </c>
      <c r="K54" s="117"/>
      <c r="L54" s="117"/>
      <c r="M54" s="117"/>
      <c r="N54" s="117"/>
      <c r="R54" s="117"/>
      <c r="U54" s="117"/>
    </row>
    <row r="55" spans="1:21" s="116" customFormat="1" ht="30" customHeight="1" x14ac:dyDescent="0.35">
      <c r="B55" s="117"/>
      <c r="C55" s="228" t="s">
        <v>55</v>
      </c>
      <c r="D55" s="228"/>
      <c r="E55" s="228"/>
      <c r="F55" s="228"/>
      <c r="G55" s="228"/>
      <c r="H55" s="125"/>
      <c r="I55" s="117"/>
      <c r="J55" s="117">
        <f>E51+K51+Q51-G51-M51-S51</f>
        <v>474.44399999999996</v>
      </c>
      <c r="K55" s="117"/>
      <c r="L55" s="117"/>
      <c r="M55" s="117"/>
      <c r="N55" s="117"/>
      <c r="R55" s="117"/>
      <c r="T55" s="117"/>
    </row>
    <row r="56" spans="1:21" s="130" customFormat="1" ht="33" customHeight="1" x14ac:dyDescent="0.5">
      <c r="C56" s="228" t="s">
        <v>56</v>
      </c>
      <c r="D56" s="228"/>
      <c r="E56" s="228"/>
      <c r="F56" s="228"/>
      <c r="G56" s="228"/>
      <c r="H56" s="125"/>
      <c r="I56" s="199"/>
      <c r="J56" s="117">
        <f>H51+N51+T51</f>
        <v>115114.67989999999</v>
      </c>
      <c r="K56" s="125"/>
      <c r="L56" s="125"/>
      <c r="M56" s="142" t="e">
        <f>#REF!+'MAY 2020'!J54</f>
        <v>#REF!</v>
      </c>
      <c r="N56" s="125"/>
      <c r="P56" s="116"/>
      <c r="Q56" s="200"/>
      <c r="R56" s="201"/>
      <c r="S56" s="202"/>
      <c r="T56" s="201"/>
      <c r="U56" s="200"/>
    </row>
    <row r="57" spans="1:21" s="130" customFormat="1" ht="33" customHeight="1" x14ac:dyDescent="0.5">
      <c r="C57" s="198"/>
      <c r="D57" s="117"/>
      <c r="E57" s="117"/>
      <c r="F57" s="117"/>
      <c r="G57" s="117"/>
      <c r="H57" s="125"/>
      <c r="I57" s="199"/>
      <c r="J57" s="117"/>
      <c r="K57" s="125"/>
      <c r="L57" s="125"/>
      <c r="M57" s="142"/>
      <c r="N57" s="125"/>
      <c r="P57" s="116"/>
      <c r="Q57" s="200"/>
      <c r="R57" s="201"/>
      <c r="S57" s="202"/>
      <c r="T57" s="201"/>
      <c r="U57" s="200"/>
    </row>
    <row r="58" spans="1:21" s="130" customFormat="1" ht="33" customHeight="1" x14ac:dyDescent="0.5">
      <c r="C58" s="198"/>
      <c r="D58" s="117"/>
      <c r="E58" s="117"/>
      <c r="F58" s="117"/>
      <c r="G58" s="117"/>
      <c r="H58" s="125"/>
      <c r="I58" s="199"/>
      <c r="J58" s="117"/>
      <c r="K58" s="125"/>
      <c r="L58" s="125"/>
      <c r="M58" s="142" t="e">
        <f>#REF!+'MAY 2020'!J54</f>
        <v>#REF!</v>
      </c>
      <c r="N58" s="125"/>
      <c r="P58" s="116"/>
      <c r="Q58" s="200"/>
      <c r="R58" s="201"/>
      <c r="S58" s="202"/>
      <c r="T58" s="201"/>
      <c r="U58" s="200"/>
    </row>
    <row r="59" spans="1:21" s="208" customFormat="1" ht="37.5" customHeight="1" x14ac:dyDescent="0.45">
      <c r="B59" s="231" t="s">
        <v>57</v>
      </c>
      <c r="C59" s="231"/>
      <c r="D59" s="231"/>
      <c r="E59" s="231"/>
      <c r="F59" s="231"/>
      <c r="G59" s="209"/>
      <c r="H59" s="210"/>
      <c r="I59" s="211"/>
      <c r="J59" s="233"/>
      <c r="K59" s="232"/>
      <c r="L59" s="232"/>
      <c r="M59" s="209"/>
      <c r="N59" s="210"/>
      <c r="O59" s="210"/>
      <c r="P59" s="212"/>
      <c r="Q59" s="231" t="s">
        <v>58</v>
      </c>
      <c r="R59" s="231"/>
      <c r="S59" s="231"/>
      <c r="T59" s="231"/>
      <c r="U59" s="231"/>
    </row>
    <row r="60" spans="1:21" s="208" customFormat="1" ht="37.5" customHeight="1" x14ac:dyDescent="0.45">
      <c r="B60" s="231" t="s">
        <v>59</v>
      </c>
      <c r="C60" s="231"/>
      <c r="D60" s="231"/>
      <c r="E60" s="231"/>
      <c r="F60" s="231"/>
      <c r="G60" s="210"/>
      <c r="H60" s="209"/>
      <c r="I60" s="213"/>
      <c r="J60" s="214"/>
      <c r="K60" s="215"/>
      <c r="L60" s="214"/>
      <c r="M60" s="210"/>
      <c r="N60" s="209"/>
      <c r="O60" s="210"/>
      <c r="P60" s="212"/>
      <c r="Q60" s="231" t="s">
        <v>59</v>
      </c>
      <c r="R60" s="231"/>
      <c r="S60" s="231"/>
      <c r="T60" s="231"/>
      <c r="U60" s="231"/>
    </row>
    <row r="61" spans="1:21" s="208" customFormat="1" ht="37.5" customHeight="1" x14ac:dyDescent="0.45">
      <c r="I61" s="216"/>
      <c r="J61" s="232" t="s">
        <v>61</v>
      </c>
      <c r="K61" s="232"/>
      <c r="L61" s="232"/>
      <c r="M61" s="170" t="e">
        <f>#REF!+'MAY 2020'!J54</f>
        <v>#REF!</v>
      </c>
      <c r="P61" s="217"/>
      <c r="Q61" s="217"/>
      <c r="R61" s="217"/>
      <c r="S61" s="218"/>
      <c r="T61" s="217"/>
      <c r="U61" s="217"/>
    </row>
    <row r="62" spans="1:21" s="208" customFormat="1" ht="37.5" customHeight="1" x14ac:dyDescent="0.45">
      <c r="G62" s="170"/>
      <c r="I62" s="216"/>
      <c r="J62" s="232" t="s">
        <v>62</v>
      </c>
      <c r="K62" s="232"/>
      <c r="L62" s="232"/>
      <c r="M62" s="170" t="e">
        <f>#REF!+'MAY 2020'!J54</f>
        <v>#REF!</v>
      </c>
      <c r="P62" s="217"/>
      <c r="Q62" s="217"/>
      <c r="R62" s="217"/>
      <c r="S62" s="218"/>
      <c r="T62" s="217"/>
      <c r="U62" s="217"/>
    </row>
    <row r="63" spans="1:21" s="130" customFormat="1" x14ac:dyDescent="0.35">
      <c r="I63" s="131"/>
      <c r="P63" s="201"/>
      <c r="Q63" s="201"/>
      <c r="R63" s="201"/>
      <c r="S63" s="202"/>
      <c r="T63" s="201"/>
      <c r="U63" s="201"/>
    </row>
    <row r="64" spans="1:21" s="130" customFormat="1" x14ac:dyDescent="0.35">
      <c r="I64" s="131"/>
      <c r="P64" s="201"/>
      <c r="Q64" s="201"/>
      <c r="R64" s="201"/>
      <c r="S64" s="202"/>
      <c r="T64" s="201"/>
      <c r="U64" s="201"/>
    </row>
    <row r="65" spans="8:21" s="130" customFormat="1" x14ac:dyDescent="0.35">
      <c r="I65" s="131"/>
      <c r="P65" s="201"/>
      <c r="Q65" s="201"/>
      <c r="R65" s="201"/>
      <c r="S65" s="202"/>
      <c r="T65" s="201"/>
      <c r="U65" s="201"/>
    </row>
    <row r="66" spans="8:21" s="130" customFormat="1" x14ac:dyDescent="0.35">
      <c r="H66" s="125">
        <f>'[1]nov 17'!J53+'[1]dec 17'!J51</f>
        <v>98988.2883</v>
      </c>
      <c r="I66" s="131"/>
      <c r="P66" s="201"/>
      <c r="Q66" s="201"/>
      <c r="R66" s="201"/>
      <c r="S66" s="202"/>
      <c r="T66" s="201"/>
      <c r="U66" s="201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J61:L61"/>
    <mergeCell ref="J62:L62"/>
    <mergeCell ref="B59:F59"/>
    <mergeCell ref="J59:L59"/>
    <mergeCell ref="C54:G54"/>
    <mergeCell ref="C55:G55"/>
    <mergeCell ref="C56:G56"/>
    <mergeCell ref="Q59:U59"/>
    <mergeCell ref="B60:F60"/>
    <mergeCell ref="Q60:U60"/>
    <mergeCell ref="N5:N6"/>
    <mergeCell ref="O5:O6"/>
    <mergeCell ref="H5:H6"/>
    <mergeCell ref="I5:I6"/>
    <mergeCell ref="J5:K5"/>
    <mergeCell ref="L5:M5"/>
  </mergeCells>
  <pageMargins left="0.15748031496062992" right="0.23622047244094491" top="0.27559055118110237" bottom="0.15748031496062992" header="0.19685039370078741" footer="0.15748031496062992"/>
  <pageSetup paperSize="9" scale="2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view="pageBreakPreview" topLeftCell="K1" zoomScale="60" zoomScaleNormal="48" workbookViewId="0">
      <pane ySplit="6" topLeftCell="A44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2" ht="15" customHeight="1" x14ac:dyDescent="0.35">
      <c r="A2" s="221" t="s">
        <v>80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2" ht="32.25" customHeight="1" x14ac:dyDescent="0.3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2" s="108" customFormat="1" ht="43.5" customHeight="1" x14ac:dyDescent="0.25">
      <c r="A4" s="219" t="s">
        <v>1</v>
      </c>
      <c r="B4" s="219" t="s">
        <v>2</v>
      </c>
      <c r="C4" s="219" t="s">
        <v>3</v>
      </c>
      <c r="D4" s="219"/>
      <c r="E4" s="219"/>
      <c r="F4" s="219"/>
      <c r="G4" s="219"/>
      <c r="H4" s="219"/>
      <c r="I4" s="219" t="s">
        <v>4</v>
      </c>
      <c r="J4" s="222"/>
      <c r="K4" s="222"/>
      <c r="L4" s="222"/>
      <c r="M4" s="222"/>
      <c r="N4" s="222"/>
      <c r="O4" s="219" t="s">
        <v>5</v>
      </c>
      <c r="P4" s="222"/>
      <c r="Q4" s="222"/>
      <c r="R4" s="222"/>
      <c r="S4" s="222"/>
      <c r="T4" s="222"/>
      <c r="U4" s="180"/>
    </row>
    <row r="5" spans="1:22" s="108" customFormat="1" ht="54.75" customHeight="1" x14ac:dyDescent="0.25">
      <c r="A5" s="222"/>
      <c r="B5" s="222"/>
      <c r="C5" s="219" t="s">
        <v>6</v>
      </c>
      <c r="D5" s="219" t="s">
        <v>7</v>
      </c>
      <c r="E5" s="219"/>
      <c r="F5" s="219" t="s">
        <v>8</v>
      </c>
      <c r="G5" s="219"/>
      <c r="H5" s="219" t="s">
        <v>9</v>
      </c>
      <c r="I5" s="219" t="s">
        <v>6</v>
      </c>
      <c r="J5" s="219" t="s">
        <v>7</v>
      </c>
      <c r="K5" s="219"/>
      <c r="L5" s="219" t="s">
        <v>8</v>
      </c>
      <c r="M5" s="219"/>
      <c r="N5" s="219" t="s">
        <v>9</v>
      </c>
      <c r="O5" s="219" t="s">
        <v>6</v>
      </c>
      <c r="P5" s="219" t="s">
        <v>7</v>
      </c>
      <c r="Q5" s="219"/>
      <c r="R5" s="219" t="s">
        <v>8</v>
      </c>
      <c r="S5" s="219"/>
      <c r="T5" s="219" t="s">
        <v>9</v>
      </c>
      <c r="U5" s="219" t="s">
        <v>10</v>
      </c>
    </row>
    <row r="6" spans="1:22" s="108" customFormat="1" ht="38.25" customHeight="1" x14ac:dyDescent="0.25">
      <c r="A6" s="222"/>
      <c r="B6" s="222"/>
      <c r="C6" s="222"/>
      <c r="D6" s="179" t="s">
        <v>11</v>
      </c>
      <c r="E6" s="179" t="s">
        <v>12</v>
      </c>
      <c r="F6" s="179" t="s">
        <v>11</v>
      </c>
      <c r="G6" s="179" t="s">
        <v>12</v>
      </c>
      <c r="H6" s="219"/>
      <c r="I6" s="222"/>
      <c r="J6" s="179" t="s">
        <v>11</v>
      </c>
      <c r="K6" s="179" t="s">
        <v>12</v>
      </c>
      <c r="L6" s="179" t="s">
        <v>11</v>
      </c>
      <c r="M6" s="179" t="s">
        <v>12</v>
      </c>
      <c r="N6" s="219"/>
      <c r="O6" s="222"/>
      <c r="P6" s="179" t="s">
        <v>11</v>
      </c>
      <c r="Q6" s="179" t="s">
        <v>12</v>
      </c>
      <c r="R6" s="179" t="s">
        <v>11</v>
      </c>
      <c r="S6" s="179" t="s">
        <v>12</v>
      </c>
      <c r="T6" s="219"/>
      <c r="U6" s="219"/>
    </row>
    <row r="7" spans="1:22" ht="38.25" customHeight="1" x14ac:dyDescent="0.35">
      <c r="A7" s="180">
        <v>1</v>
      </c>
      <c r="B7" s="180" t="s">
        <v>13</v>
      </c>
      <c r="C7" s="139">
        <f>'MAY 2020'!H7</f>
        <v>459.88999999999987</v>
      </c>
      <c r="D7" s="139">
        <v>0</v>
      </c>
      <c r="E7" s="139">
        <f>'MAY 2020'!E7+'JUNE 2020'!D7</f>
        <v>0</v>
      </c>
      <c r="F7" s="139">
        <v>0</v>
      </c>
      <c r="G7" s="139">
        <f>'MAY 2020'!G7+'JUNE 2020'!F7</f>
        <v>0</v>
      </c>
      <c r="H7" s="139">
        <f>C7+(D7-F7)</f>
        <v>459.88999999999987</v>
      </c>
      <c r="I7" s="139">
        <f>'MAY 2020'!N7</f>
        <v>539.86999999999989</v>
      </c>
      <c r="J7" s="139">
        <v>0.85</v>
      </c>
      <c r="K7" s="139">
        <f>'MAY 2020'!K7+'JUNE 2020'!J7</f>
        <v>2.0449999999999999</v>
      </c>
      <c r="L7" s="139">
        <v>0</v>
      </c>
      <c r="M7" s="139">
        <f>'MAY 2020'!M7+'JUNE 2020'!L7</f>
        <v>0</v>
      </c>
      <c r="N7" s="139">
        <f>I7+(J7-L7)</f>
        <v>540.71999999999991</v>
      </c>
      <c r="O7" s="139">
        <f>'MAY 2020'!T7</f>
        <v>70.100000000000009</v>
      </c>
      <c r="P7" s="139">
        <v>0</v>
      </c>
      <c r="Q7" s="139">
        <f>'MAY 2020'!Q7+'JUNE 2020'!P7</f>
        <v>0</v>
      </c>
      <c r="R7" s="139">
        <v>0</v>
      </c>
      <c r="S7" s="139">
        <f>'MAY 2020'!S7+'JUNE 2020'!R7</f>
        <v>0</v>
      </c>
      <c r="T7" s="139">
        <f>O7+(P7-R7)</f>
        <v>70.100000000000009</v>
      </c>
      <c r="U7" s="139">
        <f t="shared" ref="U7:U51" si="0">H7+N7+T7</f>
        <v>1070.7099999999998</v>
      </c>
    </row>
    <row r="8" spans="1:22" ht="38.25" customHeight="1" x14ac:dyDescent="0.35">
      <c r="A8" s="180">
        <v>2</v>
      </c>
      <c r="B8" s="180" t="s">
        <v>65</v>
      </c>
      <c r="C8" s="139">
        <f>'MAY 2020'!H8</f>
        <v>4.375</v>
      </c>
      <c r="D8" s="139">
        <v>0.03</v>
      </c>
      <c r="E8" s="139">
        <f>'MAY 2020'!E8+'JUNE 2020'!D8</f>
        <v>6.5000000000000002E-2</v>
      </c>
      <c r="F8" s="139">
        <v>0</v>
      </c>
      <c r="G8" s="139">
        <f>'MAY 2020'!G8+'JUNE 2020'!F8</f>
        <v>0</v>
      </c>
      <c r="H8" s="139">
        <f t="shared" ref="H8:H51" si="1">C8+(D8-F8)</f>
        <v>4.4050000000000002</v>
      </c>
      <c r="I8" s="139">
        <f>'MAY 2020'!N8</f>
        <v>54.490000000000009</v>
      </c>
      <c r="J8" s="139">
        <v>1.63</v>
      </c>
      <c r="K8" s="139">
        <f>'MAY 2020'!K8+'JUNE 2020'!J8</f>
        <v>2.81</v>
      </c>
      <c r="L8" s="139">
        <v>0</v>
      </c>
      <c r="M8" s="139">
        <f>'MAY 2020'!M8+'JUNE 2020'!L8</f>
        <v>0</v>
      </c>
      <c r="N8" s="139">
        <f t="shared" ref="N8:N51" si="2">I8+(J8-L8)</f>
        <v>56.120000000000012</v>
      </c>
      <c r="O8" s="139">
        <f>'MAY 2020'!T8</f>
        <v>0.21000000000000002</v>
      </c>
      <c r="P8" s="139">
        <v>0</v>
      </c>
      <c r="Q8" s="139">
        <f>'MAY 2020'!Q8+'JUNE 2020'!P8</f>
        <v>0</v>
      </c>
      <c r="R8" s="139">
        <v>0</v>
      </c>
      <c r="S8" s="139">
        <f>'MAY 2020'!S8+'JUNE 2020'!R8</f>
        <v>0</v>
      </c>
      <c r="T8" s="139">
        <f t="shared" ref="T8:T51" si="3">O8+(P8-R8)</f>
        <v>0.21000000000000002</v>
      </c>
      <c r="U8" s="139">
        <f t="shared" si="0"/>
        <v>60.735000000000014</v>
      </c>
    </row>
    <row r="9" spans="1:22" ht="38.25" customHeight="1" x14ac:dyDescent="0.35">
      <c r="A9" s="180">
        <v>3</v>
      </c>
      <c r="B9" s="180" t="s">
        <v>14</v>
      </c>
      <c r="C9" s="139">
        <f>'MAY 2020'!H9</f>
        <v>309.7600000000001</v>
      </c>
      <c r="D9" s="139">
        <v>0</v>
      </c>
      <c r="E9" s="139">
        <f>'MAY 2020'!E9+'JUNE 2020'!D9</f>
        <v>0</v>
      </c>
      <c r="F9" s="139">
        <v>0</v>
      </c>
      <c r="G9" s="139">
        <f>'MAY 2020'!G9+'JUNE 2020'!F9</f>
        <v>0</v>
      </c>
      <c r="H9" s="139">
        <f t="shared" si="1"/>
        <v>309.7600000000001</v>
      </c>
      <c r="I9" s="139">
        <f>'MAY 2020'!N9</f>
        <v>439.96000000000009</v>
      </c>
      <c r="J9" s="139">
        <v>1.0900000000000001</v>
      </c>
      <c r="K9" s="139">
        <f>'MAY 2020'!K9+'JUNE 2020'!J9</f>
        <v>3.0200000000000005</v>
      </c>
      <c r="L9" s="139">
        <v>0</v>
      </c>
      <c r="M9" s="139">
        <f>'MAY 2020'!M9+'JUNE 2020'!L9</f>
        <v>0</v>
      </c>
      <c r="N9" s="139">
        <f t="shared" si="2"/>
        <v>441.05000000000007</v>
      </c>
      <c r="O9" s="139">
        <f>'MAY 2020'!T9</f>
        <v>44.809999999999995</v>
      </c>
      <c r="P9" s="139">
        <v>0</v>
      </c>
      <c r="Q9" s="139">
        <f>'MAY 2020'!Q9+'JUNE 2020'!P9</f>
        <v>0</v>
      </c>
      <c r="R9" s="139">
        <v>0</v>
      </c>
      <c r="S9" s="139">
        <f>'MAY 2020'!S9+'JUNE 2020'!R9</f>
        <v>0</v>
      </c>
      <c r="T9" s="139">
        <f t="shared" si="3"/>
        <v>44.809999999999995</v>
      </c>
      <c r="U9" s="139">
        <f t="shared" si="0"/>
        <v>795.62000000000012</v>
      </c>
    </row>
    <row r="10" spans="1:22" s="111" customFormat="1" ht="38.25" customHeight="1" x14ac:dyDescent="0.4">
      <c r="A10" s="180">
        <v>4</v>
      </c>
      <c r="B10" s="180" t="s">
        <v>15</v>
      </c>
      <c r="C10" s="139">
        <f>'MAY 2020'!H10</f>
        <v>7.36</v>
      </c>
      <c r="D10" s="139">
        <v>0</v>
      </c>
      <c r="E10" s="139">
        <f>'MAY 2020'!E10+'JUNE 2020'!D10</f>
        <v>0</v>
      </c>
      <c r="F10" s="139">
        <v>0</v>
      </c>
      <c r="G10" s="139">
        <f>'MAY 2020'!G10+'JUNE 2020'!F10</f>
        <v>0</v>
      </c>
      <c r="H10" s="139">
        <f t="shared" si="1"/>
        <v>7.36</v>
      </c>
      <c r="I10" s="139">
        <f>'MAY 2020'!N10</f>
        <v>474.02999999999992</v>
      </c>
      <c r="J10" s="139">
        <v>0.36</v>
      </c>
      <c r="K10" s="139">
        <f>'MAY 2020'!K10+'JUNE 2020'!J10</f>
        <v>0.72</v>
      </c>
      <c r="L10" s="139">
        <v>0</v>
      </c>
      <c r="M10" s="139">
        <f>'MAY 2020'!M10+'JUNE 2020'!L10</f>
        <v>0</v>
      </c>
      <c r="N10" s="139">
        <f t="shared" si="2"/>
        <v>474.38999999999993</v>
      </c>
      <c r="O10" s="139">
        <f>'MAY 2020'!T10</f>
        <v>0.8</v>
      </c>
      <c r="P10" s="139">
        <v>0</v>
      </c>
      <c r="Q10" s="139">
        <f>'MAY 2020'!Q10+'JUNE 2020'!P10</f>
        <v>0</v>
      </c>
      <c r="R10" s="139">
        <v>0</v>
      </c>
      <c r="S10" s="139">
        <f>'MAY 2020'!S10+'JUNE 2020'!R10</f>
        <v>0</v>
      </c>
      <c r="T10" s="139">
        <f t="shared" si="3"/>
        <v>0.8</v>
      </c>
      <c r="U10" s="139">
        <f t="shared" si="0"/>
        <v>482.54999999999995</v>
      </c>
      <c r="V10" s="110"/>
    </row>
    <row r="11" spans="1:22" s="111" customFormat="1" ht="38.25" customHeight="1" x14ac:dyDescent="0.4">
      <c r="A11" s="179"/>
      <c r="B11" s="179" t="s">
        <v>16</v>
      </c>
      <c r="C11" s="141">
        <f>'MAY 2020'!H11</f>
        <v>781.38499999999999</v>
      </c>
      <c r="D11" s="141">
        <f t="shared" ref="D11:R11" si="4">SUM(D7:D10)</f>
        <v>0.03</v>
      </c>
      <c r="E11" s="141">
        <f>'MAY 2020'!E11+'JUNE 2020'!D11</f>
        <v>6.5000000000000002E-2</v>
      </c>
      <c r="F11" s="141">
        <f t="shared" si="4"/>
        <v>0</v>
      </c>
      <c r="G11" s="141">
        <f>'MAY 2020'!G11+'JUNE 2020'!F11</f>
        <v>0</v>
      </c>
      <c r="H11" s="141">
        <f t="shared" si="1"/>
        <v>781.41499999999996</v>
      </c>
      <c r="I11" s="141">
        <f>'MAY 2020'!N11</f>
        <v>1508.35</v>
      </c>
      <c r="J11" s="141">
        <f t="shared" si="4"/>
        <v>3.93</v>
      </c>
      <c r="K11" s="141">
        <f>'MAY 2020'!K11+'JUNE 2020'!J11</f>
        <v>8.5950000000000006</v>
      </c>
      <c r="L11" s="141">
        <f t="shared" si="4"/>
        <v>0</v>
      </c>
      <c r="M11" s="141">
        <f>'MAY 2020'!M11+'JUNE 2020'!L11</f>
        <v>0</v>
      </c>
      <c r="N11" s="141">
        <f t="shared" si="2"/>
        <v>1512.28</v>
      </c>
      <c r="O11" s="141">
        <f>'MAY 2020'!T11</f>
        <v>115.92</v>
      </c>
      <c r="P11" s="141">
        <f t="shared" si="4"/>
        <v>0</v>
      </c>
      <c r="Q11" s="141">
        <f>'MAY 2020'!Q11+'JUNE 2020'!P11</f>
        <v>0</v>
      </c>
      <c r="R11" s="141">
        <f t="shared" si="4"/>
        <v>0</v>
      </c>
      <c r="S11" s="141">
        <f>'MAY 2020'!S11+'JUNE 2020'!R11</f>
        <v>0</v>
      </c>
      <c r="T11" s="141">
        <f t="shared" si="3"/>
        <v>115.92</v>
      </c>
      <c r="U11" s="141">
        <f t="shared" si="0"/>
        <v>2409.6149999999998</v>
      </c>
    </row>
    <row r="12" spans="1:22" ht="38.25" customHeight="1" x14ac:dyDescent="0.35">
      <c r="A12" s="180">
        <v>5</v>
      </c>
      <c r="B12" s="180" t="s">
        <v>17</v>
      </c>
      <c r="C12" s="139">
        <f>'MAY 2020'!H12</f>
        <v>567.25999999999965</v>
      </c>
      <c r="D12" s="139">
        <v>0.18</v>
      </c>
      <c r="E12" s="139">
        <f>'MAY 2020'!E12+'JUNE 2020'!D12</f>
        <v>0.18</v>
      </c>
      <c r="F12" s="139">
        <v>0</v>
      </c>
      <c r="G12" s="139">
        <f>'MAY 2020'!G12+'JUNE 2020'!F12</f>
        <v>0</v>
      </c>
      <c r="H12" s="139">
        <f t="shared" si="1"/>
        <v>567.4399999999996</v>
      </c>
      <c r="I12" s="139">
        <f>'MAY 2020'!N12</f>
        <v>706.5999999999998</v>
      </c>
      <c r="J12" s="139">
        <v>0.38</v>
      </c>
      <c r="K12" s="139">
        <f>'MAY 2020'!K12+'JUNE 2020'!J12</f>
        <v>1.7599999999999998</v>
      </c>
      <c r="L12" s="139">
        <v>0</v>
      </c>
      <c r="M12" s="139">
        <f>'MAY 2020'!M12+'JUNE 2020'!L12</f>
        <v>0</v>
      </c>
      <c r="N12" s="139">
        <f t="shared" si="2"/>
        <v>706.97999999999979</v>
      </c>
      <c r="O12" s="139">
        <f>'MAY 2020'!T12</f>
        <v>40.430000000000007</v>
      </c>
      <c r="P12" s="139">
        <v>0</v>
      </c>
      <c r="Q12" s="139">
        <f>'MAY 2020'!Q12+'JUNE 2020'!P12</f>
        <v>0</v>
      </c>
      <c r="R12" s="139">
        <v>0</v>
      </c>
      <c r="S12" s="139">
        <f>'MAY 2020'!S12+'JUNE 2020'!R12</f>
        <v>0</v>
      </c>
      <c r="T12" s="139">
        <f t="shared" si="3"/>
        <v>40.430000000000007</v>
      </c>
      <c r="U12" s="139">
        <f t="shared" si="0"/>
        <v>1314.8499999999995</v>
      </c>
    </row>
    <row r="13" spans="1:22" ht="38.25" customHeight="1" x14ac:dyDescent="0.35">
      <c r="A13" s="180">
        <v>6</v>
      </c>
      <c r="B13" s="180" t="s">
        <v>18</v>
      </c>
      <c r="C13" s="139">
        <f>'MAY 2020'!H13</f>
        <v>315.62000000000012</v>
      </c>
      <c r="D13" s="139">
        <v>0</v>
      </c>
      <c r="E13" s="139">
        <f>'MAY 2020'!E13+'JUNE 2020'!D13</f>
        <v>0</v>
      </c>
      <c r="F13" s="139">
        <v>0</v>
      </c>
      <c r="G13" s="139">
        <f>'MAY 2020'!G13+'JUNE 2020'!F13</f>
        <v>0</v>
      </c>
      <c r="H13" s="139">
        <f t="shared" si="1"/>
        <v>315.62000000000012</v>
      </c>
      <c r="I13" s="139">
        <f>'MAY 2020'!N13</f>
        <v>494.86000000000007</v>
      </c>
      <c r="J13" s="139">
        <v>0.08</v>
      </c>
      <c r="K13" s="139">
        <f>'MAY 2020'!K13+'JUNE 2020'!J13</f>
        <v>1.4100000000000001</v>
      </c>
      <c r="L13" s="139">
        <v>0</v>
      </c>
      <c r="M13" s="139">
        <f>'MAY 2020'!M13+'JUNE 2020'!L13</f>
        <v>0</v>
      </c>
      <c r="N13" s="139">
        <f t="shared" si="2"/>
        <v>494.94000000000005</v>
      </c>
      <c r="O13" s="139">
        <f>'MAY 2020'!T13</f>
        <v>21.49</v>
      </c>
      <c r="P13" s="139">
        <v>0</v>
      </c>
      <c r="Q13" s="139">
        <f>'MAY 2020'!Q13+'JUNE 2020'!P13</f>
        <v>0</v>
      </c>
      <c r="R13" s="139">
        <v>0</v>
      </c>
      <c r="S13" s="139">
        <f>'MAY 2020'!S13+'JUNE 2020'!R13</f>
        <v>0</v>
      </c>
      <c r="T13" s="139">
        <f t="shared" si="3"/>
        <v>21.49</v>
      </c>
      <c r="U13" s="139">
        <f t="shared" si="0"/>
        <v>832.05000000000018</v>
      </c>
    </row>
    <row r="14" spans="1:22" s="111" customFormat="1" ht="38.25" customHeight="1" x14ac:dyDescent="0.4">
      <c r="A14" s="180">
        <v>7</v>
      </c>
      <c r="B14" s="180" t="s">
        <v>19</v>
      </c>
      <c r="C14" s="139">
        <f>'MAY 2020'!H14</f>
        <v>1500.9799999999996</v>
      </c>
      <c r="D14" s="139">
        <v>1.6</v>
      </c>
      <c r="E14" s="139">
        <f>'MAY 2020'!E14+'JUNE 2020'!D14</f>
        <v>1.6</v>
      </c>
      <c r="F14" s="139">
        <v>65</v>
      </c>
      <c r="G14" s="139">
        <f>'MAY 2020'!G14+'JUNE 2020'!F14</f>
        <v>75</v>
      </c>
      <c r="H14" s="139">
        <f t="shared" si="1"/>
        <v>1437.5799999999995</v>
      </c>
      <c r="I14" s="139">
        <f>'MAY 2020'!N14</f>
        <v>561.89000000000021</v>
      </c>
      <c r="J14" s="139">
        <v>69.14</v>
      </c>
      <c r="K14" s="139">
        <f>'MAY 2020'!K14+'JUNE 2020'!J14</f>
        <v>72.3</v>
      </c>
      <c r="L14" s="139">
        <v>0</v>
      </c>
      <c r="M14" s="139">
        <f>'MAY 2020'!M14+'JUNE 2020'!L14</f>
        <v>0</v>
      </c>
      <c r="N14" s="139">
        <f t="shared" si="2"/>
        <v>631.0300000000002</v>
      </c>
      <c r="O14" s="139">
        <f>'MAY 2020'!T14</f>
        <v>57.79999999999999</v>
      </c>
      <c r="P14" s="139">
        <v>0</v>
      </c>
      <c r="Q14" s="139">
        <f>'MAY 2020'!Q14+'JUNE 2020'!P14</f>
        <v>0</v>
      </c>
      <c r="R14" s="139">
        <v>0</v>
      </c>
      <c r="S14" s="139">
        <f>'MAY 2020'!S14+'JUNE 2020'!R14</f>
        <v>0</v>
      </c>
      <c r="T14" s="139">
        <f t="shared" si="3"/>
        <v>57.79999999999999</v>
      </c>
      <c r="U14" s="139">
        <f t="shared" si="0"/>
        <v>2126.41</v>
      </c>
      <c r="V14" s="181"/>
    </row>
    <row r="15" spans="1:22" s="111" customFormat="1" ht="38.25" customHeight="1" x14ac:dyDescent="0.4">
      <c r="A15" s="179"/>
      <c r="B15" s="179" t="s">
        <v>20</v>
      </c>
      <c r="C15" s="141">
        <f>'MAY 2020'!H15</f>
        <v>2383.8599999999992</v>
      </c>
      <c r="D15" s="141">
        <f t="shared" ref="D15:R15" si="5">SUM(D12:D14)</f>
        <v>1.78</v>
      </c>
      <c r="E15" s="141">
        <f>'MAY 2020'!E15+'JUNE 2020'!D15</f>
        <v>1.78</v>
      </c>
      <c r="F15" s="141">
        <f t="shared" si="5"/>
        <v>65</v>
      </c>
      <c r="G15" s="141">
        <f>'MAY 2020'!G15+'JUNE 2020'!F15</f>
        <v>75</v>
      </c>
      <c r="H15" s="141">
        <f t="shared" si="1"/>
        <v>2320.6399999999994</v>
      </c>
      <c r="I15" s="141">
        <f>'MAY 2020'!N15</f>
        <v>1763.35</v>
      </c>
      <c r="J15" s="141">
        <f t="shared" si="5"/>
        <v>69.599999999999994</v>
      </c>
      <c r="K15" s="141">
        <f>'MAY 2020'!K15+'JUNE 2020'!J15</f>
        <v>75.47</v>
      </c>
      <c r="L15" s="141">
        <f t="shared" si="5"/>
        <v>0</v>
      </c>
      <c r="M15" s="141">
        <f>'MAY 2020'!M15+'JUNE 2020'!L15</f>
        <v>0</v>
      </c>
      <c r="N15" s="141">
        <f t="shared" si="2"/>
        <v>1832.9499999999998</v>
      </c>
      <c r="O15" s="141">
        <f>'MAY 2020'!T15</f>
        <v>119.72</v>
      </c>
      <c r="P15" s="141">
        <f t="shared" si="5"/>
        <v>0</v>
      </c>
      <c r="Q15" s="141">
        <f>'MAY 2020'!Q15+'JUNE 2020'!P15</f>
        <v>0</v>
      </c>
      <c r="R15" s="141">
        <f t="shared" si="5"/>
        <v>0</v>
      </c>
      <c r="S15" s="141">
        <f>'MAY 2020'!S15+'JUNE 2020'!R15</f>
        <v>0</v>
      </c>
      <c r="T15" s="141">
        <f t="shared" si="3"/>
        <v>119.72</v>
      </c>
      <c r="U15" s="141">
        <f t="shared" si="0"/>
        <v>4273.3099999999995</v>
      </c>
    </row>
    <row r="16" spans="1:22" s="112" customFormat="1" ht="38.25" customHeight="1" x14ac:dyDescent="0.35">
      <c r="A16" s="180">
        <v>8</v>
      </c>
      <c r="B16" s="180" t="s">
        <v>21</v>
      </c>
      <c r="C16" s="139">
        <f>'MAY 2020'!H16</f>
        <v>999.29400000000032</v>
      </c>
      <c r="D16" s="139">
        <v>6.9630000000000001</v>
      </c>
      <c r="E16" s="139">
        <f>'MAY 2020'!E16+'JUNE 2020'!D16</f>
        <v>11.333</v>
      </c>
      <c r="F16" s="139">
        <v>0</v>
      </c>
      <c r="G16" s="139">
        <f>'MAY 2020'!G16+'JUNE 2020'!F16</f>
        <v>0.45</v>
      </c>
      <c r="H16" s="139">
        <f t="shared" si="1"/>
        <v>1006.2570000000003</v>
      </c>
      <c r="I16" s="139">
        <f>'MAY 2020'!N16</f>
        <v>105.87599999999996</v>
      </c>
      <c r="J16" s="139">
        <v>0.38</v>
      </c>
      <c r="K16" s="139">
        <f>'MAY 2020'!K16+'JUNE 2020'!J16</f>
        <v>0.67999999999999994</v>
      </c>
      <c r="L16" s="139">
        <v>0</v>
      </c>
      <c r="M16" s="139">
        <f>'MAY 2020'!M16+'JUNE 2020'!L16</f>
        <v>0</v>
      </c>
      <c r="N16" s="139">
        <f t="shared" si="2"/>
        <v>106.25599999999996</v>
      </c>
      <c r="O16" s="139">
        <f>'MAY 2020'!T16</f>
        <v>245.88200000000001</v>
      </c>
      <c r="P16" s="139">
        <v>0</v>
      </c>
      <c r="Q16" s="139">
        <f>'MAY 2020'!Q16+'JUNE 2020'!P16</f>
        <v>0</v>
      </c>
      <c r="R16" s="139">
        <v>0</v>
      </c>
      <c r="S16" s="139">
        <f>'MAY 2020'!S16+'JUNE 2020'!R16</f>
        <v>0</v>
      </c>
      <c r="T16" s="139">
        <f t="shared" si="3"/>
        <v>245.88200000000001</v>
      </c>
      <c r="U16" s="139">
        <f t="shared" si="0"/>
        <v>1358.3950000000002</v>
      </c>
    </row>
    <row r="17" spans="1:22" ht="38.25" customHeight="1" x14ac:dyDescent="0.35">
      <c r="A17" s="113">
        <v>9</v>
      </c>
      <c r="B17" s="113" t="s">
        <v>22</v>
      </c>
      <c r="C17" s="139">
        <f>'MAY 2020'!H17</f>
        <v>183.33799999999994</v>
      </c>
      <c r="D17" s="183">
        <v>0</v>
      </c>
      <c r="E17" s="139">
        <f>'MAY 2020'!E17+'JUNE 2020'!D17</f>
        <v>0</v>
      </c>
      <c r="F17" s="183">
        <v>0</v>
      </c>
      <c r="G17" s="139">
        <f>'MAY 2020'!G17+'JUNE 2020'!F17</f>
        <v>0</v>
      </c>
      <c r="H17" s="139">
        <f t="shared" si="1"/>
        <v>183.33799999999994</v>
      </c>
      <c r="I17" s="139">
        <f>'MAY 2020'!N17</f>
        <v>325.87600000000009</v>
      </c>
      <c r="J17" s="183">
        <v>0.30499999999999999</v>
      </c>
      <c r="K17" s="139">
        <f>'MAY 2020'!K17+'JUNE 2020'!J17</f>
        <v>0.51500000000000001</v>
      </c>
      <c r="L17" s="183">
        <v>0.01</v>
      </c>
      <c r="M17" s="139">
        <f>'MAY 2020'!M17+'JUNE 2020'!L17</f>
        <v>0.02</v>
      </c>
      <c r="N17" s="139">
        <f t="shared" si="2"/>
        <v>326.17100000000011</v>
      </c>
      <c r="O17" s="139">
        <f>'MAY 2020'!T17</f>
        <v>64.375</v>
      </c>
      <c r="P17" s="183">
        <v>0</v>
      </c>
      <c r="Q17" s="139">
        <f>'MAY 2020'!Q17+'JUNE 2020'!P17</f>
        <v>0</v>
      </c>
      <c r="R17" s="183">
        <v>0</v>
      </c>
      <c r="S17" s="139">
        <f>'MAY 2020'!S17+'JUNE 2020'!R17</f>
        <v>0</v>
      </c>
      <c r="T17" s="139">
        <f t="shared" si="3"/>
        <v>64.375</v>
      </c>
      <c r="U17" s="139">
        <f t="shared" si="0"/>
        <v>573.88400000000001</v>
      </c>
    </row>
    <row r="18" spans="1:22" s="111" customFormat="1" ht="38.25" customHeight="1" x14ac:dyDescent="0.4">
      <c r="A18" s="180">
        <v>10</v>
      </c>
      <c r="B18" s="180" t="s">
        <v>23</v>
      </c>
      <c r="C18" s="139">
        <f>'MAY 2020'!H18</f>
        <v>209.44600000000005</v>
      </c>
      <c r="D18" s="139">
        <v>0</v>
      </c>
      <c r="E18" s="139">
        <f>'MAY 2020'!E18+'JUNE 2020'!D18</f>
        <v>0</v>
      </c>
      <c r="F18" s="139">
        <v>0</v>
      </c>
      <c r="G18" s="139">
        <f>'MAY 2020'!G18+'JUNE 2020'!F18</f>
        <v>0</v>
      </c>
      <c r="H18" s="139">
        <f t="shared" si="1"/>
        <v>209.44600000000005</v>
      </c>
      <c r="I18" s="139">
        <f>'MAY 2020'!N18</f>
        <v>339.42099999999988</v>
      </c>
      <c r="J18" s="139">
        <v>0.77800000000000002</v>
      </c>
      <c r="K18" s="139">
        <f>'MAY 2020'!K18+'JUNE 2020'!J18</f>
        <v>1.0980000000000001</v>
      </c>
      <c r="L18" s="139">
        <v>0</v>
      </c>
      <c r="M18" s="139">
        <f>'MAY 2020'!M18+'JUNE 2020'!L18</f>
        <v>0</v>
      </c>
      <c r="N18" s="139">
        <f t="shared" si="2"/>
        <v>340.1989999999999</v>
      </c>
      <c r="O18" s="139">
        <f>'MAY 2020'!T18</f>
        <v>8.3749999999999982</v>
      </c>
      <c r="P18" s="139">
        <v>0</v>
      </c>
      <c r="Q18" s="139">
        <f>'MAY 2020'!Q18+'JUNE 2020'!P18</f>
        <v>0</v>
      </c>
      <c r="R18" s="139">
        <v>0</v>
      </c>
      <c r="S18" s="139">
        <f>'MAY 2020'!S18+'JUNE 2020'!R18</f>
        <v>0</v>
      </c>
      <c r="T18" s="139">
        <f t="shared" si="3"/>
        <v>8.3749999999999982</v>
      </c>
      <c r="U18" s="139">
        <f t="shared" si="0"/>
        <v>558.02</v>
      </c>
      <c r="V18" s="181"/>
    </row>
    <row r="19" spans="1:22" s="111" customFormat="1" ht="38.25" customHeight="1" x14ac:dyDescent="0.4">
      <c r="A19" s="179"/>
      <c r="B19" s="179" t="s">
        <v>24</v>
      </c>
      <c r="C19" s="141">
        <f>'MAY 2020'!H19</f>
        <v>1392.0780000000004</v>
      </c>
      <c r="D19" s="141">
        <f t="shared" ref="D19:R19" si="6">SUM(D16:D18)</f>
        <v>6.9630000000000001</v>
      </c>
      <c r="E19" s="141">
        <f>'MAY 2020'!E19+'JUNE 2020'!D19</f>
        <v>11.333</v>
      </c>
      <c r="F19" s="141">
        <f t="shared" si="6"/>
        <v>0</v>
      </c>
      <c r="G19" s="141">
        <f>'MAY 2020'!G19+'JUNE 2020'!F19</f>
        <v>0.45</v>
      </c>
      <c r="H19" s="141">
        <f t="shared" si="1"/>
        <v>1399.0410000000004</v>
      </c>
      <c r="I19" s="141">
        <f>'MAY 2020'!N19</f>
        <v>771.173</v>
      </c>
      <c r="J19" s="141">
        <f t="shared" si="6"/>
        <v>1.4630000000000001</v>
      </c>
      <c r="K19" s="141">
        <f>'MAY 2020'!K19+'JUNE 2020'!J19</f>
        <v>2.2930000000000001</v>
      </c>
      <c r="L19" s="141">
        <f t="shared" si="6"/>
        <v>0.01</v>
      </c>
      <c r="M19" s="141">
        <f>'MAY 2020'!M19+'JUNE 2020'!L19</f>
        <v>0.02</v>
      </c>
      <c r="N19" s="141">
        <f t="shared" si="2"/>
        <v>772.62599999999998</v>
      </c>
      <c r="O19" s="141">
        <f>'MAY 2020'!T19</f>
        <v>318.63200000000001</v>
      </c>
      <c r="P19" s="141">
        <f t="shared" si="6"/>
        <v>0</v>
      </c>
      <c r="Q19" s="141">
        <f>'MAY 2020'!Q19+'JUNE 2020'!P19</f>
        <v>0</v>
      </c>
      <c r="R19" s="141">
        <f t="shared" si="6"/>
        <v>0</v>
      </c>
      <c r="S19" s="141">
        <f>'MAY 2020'!S19+'JUNE 2020'!R19</f>
        <v>0</v>
      </c>
      <c r="T19" s="141">
        <f t="shared" si="3"/>
        <v>318.63200000000001</v>
      </c>
      <c r="U19" s="141">
        <f t="shared" si="0"/>
        <v>2490.2990000000004</v>
      </c>
    </row>
    <row r="20" spans="1:22" ht="38.25" customHeight="1" x14ac:dyDescent="0.35">
      <c r="A20" s="180">
        <v>11</v>
      </c>
      <c r="B20" s="180" t="s">
        <v>25</v>
      </c>
      <c r="C20" s="139">
        <f>'MAY 2020'!H20</f>
        <v>633.00000000000011</v>
      </c>
      <c r="D20" s="139">
        <v>2.29</v>
      </c>
      <c r="E20" s="139">
        <f>'MAY 2020'!E20+'JUNE 2020'!D20</f>
        <v>2.93</v>
      </c>
      <c r="F20" s="139">
        <v>0</v>
      </c>
      <c r="G20" s="139">
        <f>'MAY 2020'!G20+'JUNE 2020'!F20</f>
        <v>0</v>
      </c>
      <c r="H20" s="139">
        <f t="shared" si="1"/>
        <v>635.29000000000008</v>
      </c>
      <c r="I20" s="139">
        <f>'MAY 2020'!N20</f>
        <v>371.53000000000003</v>
      </c>
      <c r="J20" s="139">
        <v>3.71</v>
      </c>
      <c r="K20" s="139">
        <f>'MAY 2020'!K20+'JUNE 2020'!J20</f>
        <v>4.28</v>
      </c>
      <c r="L20" s="139">
        <v>0</v>
      </c>
      <c r="M20" s="139">
        <f>'MAY 2020'!M20+'JUNE 2020'!L20</f>
        <v>0</v>
      </c>
      <c r="N20" s="139">
        <f t="shared" si="2"/>
        <v>375.24</v>
      </c>
      <c r="O20" s="139">
        <f>'MAY 2020'!T20</f>
        <v>40.190000000000005</v>
      </c>
      <c r="P20" s="139">
        <v>0</v>
      </c>
      <c r="Q20" s="139">
        <f>'MAY 2020'!Q20+'JUNE 2020'!P20</f>
        <v>0</v>
      </c>
      <c r="R20" s="139">
        <v>0</v>
      </c>
      <c r="S20" s="139">
        <f>'MAY 2020'!S20+'JUNE 2020'!R20</f>
        <v>0</v>
      </c>
      <c r="T20" s="139">
        <f t="shared" si="3"/>
        <v>40.190000000000005</v>
      </c>
      <c r="U20" s="139">
        <f t="shared" si="0"/>
        <v>1050.72</v>
      </c>
    </row>
    <row r="21" spans="1:22" ht="38.25" customHeight="1" x14ac:dyDescent="0.35">
      <c r="A21" s="180">
        <v>12</v>
      </c>
      <c r="B21" s="180" t="s">
        <v>26</v>
      </c>
      <c r="C21" s="139">
        <f>'MAY 2020'!H21</f>
        <v>18.919999999999995</v>
      </c>
      <c r="D21" s="139">
        <v>0</v>
      </c>
      <c r="E21" s="139">
        <f>'MAY 2020'!E21+'JUNE 2020'!D21</f>
        <v>0</v>
      </c>
      <c r="F21" s="139">
        <v>0</v>
      </c>
      <c r="G21" s="139">
        <f>'MAY 2020'!G21+'JUNE 2020'!F21</f>
        <v>0</v>
      </c>
      <c r="H21" s="139">
        <f t="shared" si="1"/>
        <v>18.919999999999995</v>
      </c>
      <c r="I21" s="139">
        <f>'MAY 2020'!N21</f>
        <v>365.72300000000007</v>
      </c>
      <c r="J21" s="139">
        <v>0.28000000000000003</v>
      </c>
      <c r="K21" s="139">
        <f>'MAY 2020'!K21+'JUNE 2020'!J21</f>
        <v>0.79</v>
      </c>
      <c r="L21" s="139">
        <v>0</v>
      </c>
      <c r="M21" s="139">
        <f>'MAY 2020'!M21+'JUNE 2020'!L21</f>
        <v>0</v>
      </c>
      <c r="N21" s="139">
        <f t="shared" si="2"/>
        <v>366.00300000000004</v>
      </c>
      <c r="O21" s="139">
        <f>'MAY 2020'!T21</f>
        <v>19.559999999999999</v>
      </c>
      <c r="P21" s="139">
        <v>0</v>
      </c>
      <c r="Q21" s="139">
        <f>'MAY 2020'!Q21+'JUNE 2020'!P21</f>
        <v>0</v>
      </c>
      <c r="R21" s="139">
        <v>0</v>
      </c>
      <c r="S21" s="139">
        <f>'MAY 2020'!S21+'JUNE 2020'!R21</f>
        <v>0</v>
      </c>
      <c r="T21" s="139">
        <f t="shared" si="3"/>
        <v>19.559999999999999</v>
      </c>
      <c r="U21" s="139">
        <f t="shared" si="0"/>
        <v>404.48300000000006</v>
      </c>
    </row>
    <row r="22" spans="1:22" s="111" customFormat="1" ht="38.25" customHeight="1" x14ac:dyDescent="0.4">
      <c r="A22" s="180">
        <v>13</v>
      </c>
      <c r="B22" s="180" t="s">
        <v>27</v>
      </c>
      <c r="C22" s="139">
        <f>'MAY 2020'!H22</f>
        <v>234.76000000000002</v>
      </c>
      <c r="D22" s="139">
        <v>0</v>
      </c>
      <c r="E22" s="139">
        <f>'MAY 2020'!E22+'JUNE 2020'!D22</f>
        <v>0</v>
      </c>
      <c r="F22" s="139">
        <v>0</v>
      </c>
      <c r="G22" s="139">
        <f>'MAY 2020'!G22+'JUNE 2020'!F22</f>
        <v>48.03</v>
      </c>
      <c r="H22" s="139">
        <f t="shared" si="1"/>
        <v>234.76000000000002</v>
      </c>
      <c r="I22" s="139">
        <f>'MAY 2020'!N22</f>
        <v>225.99</v>
      </c>
      <c r="J22" s="139">
        <v>0.3</v>
      </c>
      <c r="K22" s="139">
        <f>'MAY 2020'!K22+'JUNE 2020'!J22</f>
        <v>83.39</v>
      </c>
      <c r="L22" s="139">
        <v>0</v>
      </c>
      <c r="M22" s="139">
        <f>'MAY 2020'!M22+'JUNE 2020'!L22</f>
        <v>0</v>
      </c>
      <c r="N22" s="139">
        <f t="shared" si="2"/>
        <v>226.29000000000002</v>
      </c>
      <c r="O22" s="139">
        <f>'MAY 2020'!T22</f>
        <v>13.350000000000001</v>
      </c>
      <c r="P22" s="139">
        <v>0</v>
      </c>
      <c r="Q22" s="139">
        <f>'MAY 2020'!Q22+'JUNE 2020'!P22</f>
        <v>0</v>
      </c>
      <c r="R22" s="139">
        <v>0</v>
      </c>
      <c r="S22" s="139">
        <f>'MAY 2020'!S22+'JUNE 2020'!R22</f>
        <v>0</v>
      </c>
      <c r="T22" s="139">
        <f t="shared" si="3"/>
        <v>13.350000000000001</v>
      </c>
      <c r="U22" s="139">
        <f t="shared" si="0"/>
        <v>474.40000000000009</v>
      </c>
      <c r="V22" s="181"/>
    </row>
    <row r="23" spans="1:22" s="111" customFormat="1" ht="38.25" customHeight="1" x14ac:dyDescent="0.4">
      <c r="A23" s="180">
        <v>14</v>
      </c>
      <c r="B23" s="180" t="s">
        <v>71</v>
      </c>
      <c r="C23" s="139">
        <f>'MAY 2020'!H23</f>
        <v>412.40999999999991</v>
      </c>
      <c r="D23" s="139">
        <v>0.09</v>
      </c>
      <c r="E23" s="139">
        <f>'MAY 2020'!E23+'JUNE 2020'!D23</f>
        <v>0.16999999999999998</v>
      </c>
      <c r="F23" s="139">
        <v>0</v>
      </c>
      <c r="G23" s="139">
        <f>'MAY 2020'!G23+'JUNE 2020'!F23</f>
        <v>0</v>
      </c>
      <c r="H23" s="139">
        <f t="shared" si="1"/>
        <v>412.49999999999989</v>
      </c>
      <c r="I23" s="139">
        <f>'MAY 2020'!N23</f>
        <v>72.610000000000014</v>
      </c>
      <c r="J23" s="139">
        <v>0</v>
      </c>
      <c r="K23" s="139">
        <f>'MAY 2020'!K23+'JUNE 2020'!J23</f>
        <v>0.23</v>
      </c>
      <c r="L23" s="139">
        <v>0</v>
      </c>
      <c r="M23" s="139">
        <f>'MAY 2020'!M23+'JUNE 2020'!L23</f>
        <v>0</v>
      </c>
      <c r="N23" s="139">
        <f t="shared" si="2"/>
        <v>72.610000000000014</v>
      </c>
      <c r="O23" s="139">
        <f>'MAY 2020'!T23</f>
        <v>22.5</v>
      </c>
      <c r="P23" s="139">
        <v>0</v>
      </c>
      <c r="Q23" s="139">
        <f>'MAY 2020'!Q23+'JUNE 2020'!P23</f>
        <v>0</v>
      </c>
      <c r="R23" s="139">
        <v>0</v>
      </c>
      <c r="S23" s="139">
        <f>'MAY 2020'!S23+'JUNE 2020'!R23</f>
        <v>0</v>
      </c>
      <c r="T23" s="139">
        <f t="shared" si="3"/>
        <v>22.5</v>
      </c>
      <c r="U23" s="139">
        <f t="shared" si="0"/>
        <v>507.6099999999999</v>
      </c>
      <c r="V23" s="181"/>
    </row>
    <row r="24" spans="1:22" s="111" customFormat="1" ht="38.25" customHeight="1" x14ac:dyDescent="0.4">
      <c r="A24" s="179"/>
      <c r="B24" s="179" t="s">
        <v>28</v>
      </c>
      <c r="C24" s="141">
        <f>'MAY 2020'!H24</f>
        <v>1299.0899999999999</v>
      </c>
      <c r="D24" s="141">
        <f t="shared" ref="D24:R24" si="7">SUM(D20:D23)</f>
        <v>2.38</v>
      </c>
      <c r="E24" s="141">
        <f>'MAY 2020'!E24+'JUNE 2020'!D24</f>
        <v>3.0999999999999996</v>
      </c>
      <c r="F24" s="141">
        <f t="shared" si="7"/>
        <v>0</v>
      </c>
      <c r="G24" s="141">
        <f>'MAY 2020'!G24+'JUNE 2020'!F24</f>
        <v>48.03</v>
      </c>
      <c r="H24" s="141">
        <f t="shared" si="1"/>
        <v>1301.47</v>
      </c>
      <c r="I24" s="141">
        <f>'MAY 2020'!N24</f>
        <v>1035.8530000000001</v>
      </c>
      <c r="J24" s="141">
        <f t="shared" si="7"/>
        <v>4.29</v>
      </c>
      <c r="K24" s="141">
        <f>'MAY 2020'!K24+'JUNE 2020'!J24</f>
        <v>88.690000000000012</v>
      </c>
      <c r="L24" s="141">
        <f t="shared" si="7"/>
        <v>0</v>
      </c>
      <c r="M24" s="141">
        <f>'MAY 2020'!M24+'JUNE 2020'!L24</f>
        <v>0</v>
      </c>
      <c r="N24" s="141">
        <f t="shared" si="2"/>
        <v>1040.143</v>
      </c>
      <c r="O24" s="141">
        <f>'MAY 2020'!T24</f>
        <v>95.6</v>
      </c>
      <c r="P24" s="141">
        <f t="shared" si="7"/>
        <v>0</v>
      </c>
      <c r="Q24" s="141">
        <f>'MAY 2020'!Q24+'JUNE 2020'!P24</f>
        <v>0</v>
      </c>
      <c r="R24" s="141">
        <f t="shared" si="7"/>
        <v>0</v>
      </c>
      <c r="S24" s="141">
        <f>'MAY 2020'!S24+'JUNE 2020'!R24</f>
        <v>0</v>
      </c>
      <c r="T24" s="141">
        <f t="shared" si="3"/>
        <v>95.6</v>
      </c>
      <c r="U24" s="141">
        <f t="shared" si="0"/>
        <v>2437.2130000000002</v>
      </c>
    </row>
    <row r="25" spans="1:22" s="111" customFormat="1" ht="38.25" customHeight="1" x14ac:dyDescent="0.4">
      <c r="A25" s="179"/>
      <c r="B25" s="179" t="s">
        <v>29</v>
      </c>
      <c r="C25" s="141">
        <f>'MAY 2020'!H25</f>
        <v>5856.4130000000005</v>
      </c>
      <c r="D25" s="141">
        <f t="shared" ref="D25:R25" si="8">D24+D19+D15+D11</f>
        <v>11.152999999999999</v>
      </c>
      <c r="E25" s="141">
        <f>'MAY 2020'!E25+'JUNE 2020'!D25</f>
        <v>16.277999999999999</v>
      </c>
      <c r="F25" s="141">
        <f t="shared" si="8"/>
        <v>65</v>
      </c>
      <c r="G25" s="141">
        <f>'MAY 2020'!G25+'JUNE 2020'!F25</f>
        <v>123.48</v>
      </c>
      <c r="H25" s="141">
        <f t="shared" si="1"/>
        <v>5802.5660000000007</v>
      </c>
      <c r="I25" s="141">
        <f>'MAY 2020'!N25</f>
        <v>5078.7260000000006</v>
      </c>
      <c r="J25" s="141">
        <f t="shared" si="8"/>
        <v>79.283000000000001</v>
      </c>
      <c r="K25" s="141">
        <f>'MAY 2020'!K25+'JUNE 2020'!J25</f>
        <v>175.048</v>
      </c>
      <c r="L25" s="141">
        <f t="shared" si="8"/>
        <v>0.01</v>
      </c>
      <c r="M25" s="141">
        <f>'MAY 2020'!M25+'JUNE 2020'!L25</f>
        <v>0.02</v>
      </c>
      <c r="N25" s="141">
        <f t="shared" si="2"/>
        <v>5157.9990000000007</v>
      </c>
      <c r="O25" s="141">
        <f>'MAY 2020'!T25</f>
        <v>649.87199999999996</v>
      </c>
      <c r="P25" s="141">
        <f t="shared" si="8"/>
        <v>0</v>
      </c>
      <c r="Q25" s="141">
        <f>'MAY 2020'!Q25+'JUNE 2020'!P25</f>
        <v>0</v>
      </c>
      <c r="R25" s="141">
        <f t="shared" si="8"/>
        <v>0</v>
      </c>
      <c r="S25" s="141">
        <f>'MAY 2020'!S25+'JUNE 2020'!R25</f>
        <v>0</v>
      </c>
      <c r="T25" s="141">
        <f t="shared" si="3"/>
        <v>649.87199999999996</v>
      </c>
      <c r="U25" s="141">
        <f t="shared" si="0"/>
        <v>11610.437000000002</v>
      </c>
    </row>
    <row r="26" spans="1:22" ht="38.25" customHeight="1" x14ac:dyDescent="0.35">
      <c r="A26" s="180">
        <v>15</v>
      </c>
      <c r="B26" s="180" t="s">
        <v>30</v>
      </c>
      <c r="C26" s="139">
        <f>'MAY 2020'!H26</f>
        <v>7229.6899999999978</v>
      </c>
      <c r="D26" s="139">
        <v>18.75</v>
      </c>
      <c r="E26" s="139">
        <f>'MAY 2020'!E26+'JUNE 2020'!D26</f>
        <v>87.16</v>
      </c>
      <c r="F26" s="139">
        <v>0</v>
      </c>
      <c r="G26" s="139">
        <f>'MAY 2020'!G26+'JUNE 2020'!F26</f>
        <v>0</v>
      </c>
      <c r="H26" s="139">
        <f t="shared" si="1"/>
        <v>7248.4399999999978</v>
      </c>
      <c r="I26" s="139">
        <f>'MAY 2020'!N26</f>
        <v>58.74</v>
      </c>
      <c r="J26" s="139">
        <v>0</v>
      </c>
      <c r="K26" s="139">
        <f>'MAY 2020'!K26+'JUNE 2020'!J26</f>
        <v>0</v>
      </c>
      <c r="L26" s="139">
        <v>0</v>
      </c>
      <c r="M26" s="139">
        <f>'MAY 2020'!M26+'JUNE 2020'!L26</f>
        <v>0</v>
      </c>
      <c r="N26" s="139">
        <f t="shared" si="2"/>
        <v>58.74</v>
      </c>
      <c r="O26" s="139">
        <f>'MAY 2020'!T26</f>
        <v>1.02</v>
      </c>
      <c r="P26" s="139">
        <v>0</v>
      </c>
      <c r="Q26" s="139">
        <f>'MAY 2020'!Q26+'JUNE 2020'!P26</f>
        <v>0</v>
      </c>
      <c r="R26" s="139">
        <v>0</v>
      </c>
      <c r="S26" s="139">
        <f>'MAY 2020'!S26+'JUNE 2020'!R26</f>
        <v>0</v>
      </c>
      <c r="T26" s="139">
        <f t="shared" si="3"/>
        <v>1.02</v>
      </c>
      <c r="U26" s="139">
        <f t="shared" si="0"/>
        <v>7308.199999999998</v>
      </c>
    </row>
    <row r="27" spans="1:22" s="111" customFormat="1" ht="38.25" customHeight="1" x14ac:dyDescent="0.4">
      <c r="A27" s="180">
        <v>16</v>
      </c>
      <c r="B27" s="180" t="s">
        <v>31</v>
      </c>
      <c r="C27" s="139">
        <f>'MAY 2020'!H27</f>
        <v>5049.010000000002</v>
      </c>
      <c r="D27" s="139">
        <v>66.94</v>
      </c>
      <c r="E27" s="139">
        <f>'MAY 2020'!E27+'JUNE 2020'!D27</f>
        <v>86.72999999999999</v>
      </c>
      <c r="F27" s="139">
        <v>0</v>
      </c>
      <c r="G27" s="139">
        <f>'MAY 2020'!G27+'JUNE 2020'!F27</f>
        <v>0</v>
      </c>
      <c r="H27" s="139">
        <f t="shared" si="1"/>
        <v>5115.9500000000016</v>
      </c>
      <c r="I27" s="139">
        <f>'MAY 2020'!N27</f>
        <v>533.17799999999988</v>
      </c>
      <c r="J27" s="139">
        <v>3.99</v>
      </c>
      <c r="K27" s="139">
        <f>'MAY 2020'!K27+'JUNE 2020'!J27</f>
        <v>6.76</v>
      </c>
      <c r="L27" s="139">
        <v>0</v>
      </c>
      <c r="M27" s="139">
        <f>'MAY 2020'!M27+'JUNE 2020'!L27</f>
        <v>0</v>
      </c>
      <c r="N27" s="139">
        <f t="shared" si="2"/>
        <v>537.16799999999989</v>
      </c>
      <c r="O27" s="139">
        <f>'MAY 2020'!T27</f>
        <v>10.490000000000002</v>
      </c>
      <c r="P27" s="139">
        <v>6.43</v>
      </c>
      <c r="Q27" s="139">
        <f>'MAY 2020'!Q27+'JUNE 2020'!P27</f>
        <v>12.71</v>
      </c>
      <c r="R27" s="139">
        <v>0</v>
      </c>
      <c r="S27" s="139">
        <f>'MAY 2020'!S27+'JUNE 2020'!R27</f>
        <v>0</v>
      </c>
      <c r="T27" s="139">
        <f t="shared" si="3"/>
        <v>16.920000000000002</v>
      </c>
      <c r="U27" s="139">
        <f t="shared" si="0"/>
        <v>5670.0380000000014</v>
      </c>
      <c r="V27" s="181"/>
    </row>
    <row r="28" spans="1:22" s="111" customFormat="1" ht="38.25" customHeight="1" x14ac:dyDescent="0.4">
      <c r="A28" s="179"/>
      <c r="B28" s="179" t="s">
        <v>32</v>
      </c>
      <c r="C28" s="141">
        <f>'MAY 2020'!H28</f>
        <v>12278.7</v>
      </c>
      <c r="D28" s="141">
        <f t="shared" ref="D28:R28" si="9">SUM(D26:D27)</f>
        <v>85.69</v>
      </c>
      <c r="E28" s="141">
        <f>'MAY 2020'!E28+'JUNE 2020'!D28</f>
        <v>173.89</v>
      </c>
      <c r="F28" s="141">
        <f t="shared" si="9"/>
        <v>0</v>
      </c>
      <c r="G28" s="141">
        <f>'MAY 2020'!G28+'JUNE 2020'!F28</f>
        <v>0</v>
      </c>
      <c r="H28" s="141">
        <f t="shared" si="1"/>
        <v>12364.390000000001</v>
      </c>
      <c r="I28" s="141">
        <f>'MAY 2020'!N28</f>
        <v>591.91799999999989</v>
      </c>
      <c r="J28" s="141">
        <f t="shared" si="9"/>
        <v>3.99</v>
      </c>
      <c r="K28" s="141">
        <f>'MAY 2020'!K28+'JUNE 2020'!J28</f>
        <v>6.76</v>
      </c>
      <c r="L28" s="141">
        <f t="shared" si="9"/>
        <v>0</v>
      </c>
      <c r="M28" s="141">
        <f>'MAY 2020'!M28+'JUNE 2020'!L28</f>
        <v>0</v>
      </c>
      <c r="N28" s="141">
        <f t="shared" si="2"/>
        <v>595.9079999999999</v>
      </c>
      <c r="O28" s="141">
        <f>'MAY 2020'!T28</f>
        <v>11.510000000000002</v>
      </c>
      <c r="P28" s="141">
        <f t="shared" si="9"/>
        <v>6.43</v>
      </c>
      <c r="Q28" s="141">
        <f>'MAY 2020'!Q28+'JUNE 2020'!P28</f>
        <v>12.71</v>
      </c>
      <c r="R28" s="141">
        <f t="shared" si="9"/>
        <v>0</v>
      </c>
      <c r="S28" s="141">
        <f>'MAY 2020'!S28+'JUNE 2020'!R28</f>
        <v>0</v>
      </c>
      <c r="T28" s="141">
        <f t="shared" si="3"/>
        <v>17.940000000000001</v>
      </c>
      <c r="U28" s="141">
        <f t="shared" si="0"/>
        <v>12978.238000000001</v>
      </c>
    </row>
    <row r="29" spans="1:22" ht="38.25" customHeight="1" x14ac:dyDescent="0.35">
      <c r="A29" s="180">
        <v>17</v>
      </c>
      <c r="B29" s="180" t="s">
        <v>33</v>
      </c>
      <c r="C29" s="139">
        <f>'MAY 2020'!H29</f>
        <v>3668.5269999999991</v>
      </c>
      <c r="D29" s="139">
        <v>36.43</v>
      </c>
      <c r="E29" s="139">
        <f>'MAY 2020'!E29+'JUNE 2020'!D29</f>
        <v>56.839999999999996</v>
      </c>
      <c r="F29" s="139">
        <v>0</v>
      </c>
      <c r="G29" s="139">
        <f>'MAY 2020'!G29+'JUNE 2020'!F29</f>
        <v>0</v>
      </c>
      <c r="H29" s="139">
        <f t="shared" si="1"/>
        <v>3704.956999999999</v>
      </c>
      <c r="I29" s="139">
        <f>'MAY 2020'!N29</f>
        <v>87.14</v>
      </c>
      <c r="J29" s="139">
        <v>0</v>
      </c>
      <c r="K29" s="139">
        <f>'MAY 2020'!K29+'JUNE 2020'!J29</f>
        <v>0</v>
      </c>
      <c r="L29" s="139">
        <v>0</v>
      </c>
      <c r="M29" s="139">
        <f>'MAY 2020'!M29+'JUNE 2020'!L29</f>
        <v>0</v>
      </c>
      <c r="N29" s="139">
        <f t="shared" si="2"/>
        <v>87.14</v>
      </c>
      <c r="O29" s="139">
        <f>'MAY 2020'!T29</f>
        <v>57.720000000000006</v>
      </c>
      <c r="P29" s="139">
        <v>0</v>
      </c>
      <c r="Q29" s="139">
        <f>'MAY 2020'!Q29+'JUNE 2020'!P29</f>
        <v>0</v>
      </c>
      <c r="R29" s="139">
        <v>0</v>
      </c>
      <c r="S29" s="139">
        <f>'MAY 2020'!S29+'JUNE 2020'!R29</f>
        <v>0</v>
      </c>
      <c r="T29" s="139">
        <f t="shared" si="3"/>
        <v>57.720000000000006</v>
      </c>
      <c r="U29" s="139">
        <f t="shared" si="0"/>
        <v>3849.8169999999986</v>
      </c>
    </row>
    <row r="30" spans="1:22" ht="38.25" customHeight="1" x14ac:dyDescent="0.35">
      <c r="A30" s="180">
        <v>18</v>
      </c>
      <c r="B30" s="180" t="s">
        <v>64</v>
      </c>
      <c r="C30" s="139">
        <f>'MAY 2020'!H30</f>
        <v>362.20199999999988</v>
      </c>
      <c r="D30" s="139">
        <v>3.4</v>
      </c>
      <c r="E30" s="139">
        <f>'MAY 2020'!E30+'JUNE 2020'!D30</f>
        <v>8</v>
      </c>
      <c r="F30" s="139">
        <v>0</v>
      </c>
      <c r="G30" s="139">
        <f>'MAY 2020'!G30+'JUNE 2020'!F30</f>
        <v>0</v>
      </c>
      <c r="H30" s="139">
        <f t="shared" si="1"/>
        <v>365.60199999999986</v>
      </c>
      <c r="I30" s="139">
        <f>'MAY 2020'!N30</f>
        <v>20.097000000000001</v>
      </c>
      <c r="J30" s="139">
        <v>0</v>
      </c>
      <c r="K30" s="139">
        <f>'MAY 2020'!K30+'JUNE 2020'!J30</f>
        <v>0</v>
      </c>
      <c r="L30" s="139">
        <v>0</v>
      </c>
      <c r="M30" s="139">
        <f>'MAY 2020'!M30+'JUNE 2020'!L30</f>
        <v>0</v>
      </c>
      <c r="N30" s="139">
        <f t="shared" si="2"/>
        <v>20.097000000000001</v>
      </c>
      <c r="O30" s="139">
        <f>'MAY 2020'!T30</f>
        <v>0.05</v>
      </c>
      <c r="P30" s="139">
        <v>0</v>
      </c>
      <c r="Q30" s="139">
        <f>'MAY 2020'!Q30+'JUNE 2020'!P30</f>
        <v>0</v>
      </c>
      <c r="R30" s="139">
        <v>0</v>
      </c>
      <c r="S30" s="139">
        <f>'MAY 2020'!S30+'JUNE 2020'!R30</f>
        <v>0</v>
      </c>
      <c r="T30" s="139">
        <f t="shared" si="3"/>
        <v>0.05</v>
      </c>
      <c r="U30" s="139">
        <f t="shared" si="0"/>
        <v>385.74899999999985</v>
      </c>
    </row>
    <row r="31" spans="1:22" s="111" customFormat="1" ht="38.25" customHeight="1" x14ac:dyDescent="0.4">
      <c r="A31" s="180">
        <v>19</v>
      </c>
      <c r="B31" s="180" t="s">
        <v>34</v>
      </c>
      <c r="C31" s="139">
        <f>'MAY 2020'!H31</f>
        <v>4201.3909999999996</v>
      </c>
      <c r="D31" s="139">
        <v>5.24</v>
      </c>
      <c r="E31" s="139">
        <f>'MAY 2020'!E31+'JUNE 2020'!D31</f>
        <v>25.43</v>
      </c>
      <c r="F31" s="139">
        <v>0</v>
      </c>
      <c r="G31" s="139">
        <f>'MAY 2020'!G31+'JUNE 2020'!F31</f>
        <v>0</v>
      </c>
      <c r="H31" s="139">
        <f t="shared" si="1"/>
        <v>4206.6309999999994</v>
      </c>
      <c r="I31" s="139">
        <f>'MAY 2020'!N31</f>
        <v>100.31000000000002</v>
      </c>
      <c r="J31" s="139">
        <v>0</v>
      </c>
      <c r="K31" s="139">
        <f>'MAY 2020'!K31+'JUNE 2020'!J31</f>
        <v>0</v>
      </c>
      <c r="L31" s="139">
        <v>0</v>
      </c>
      <c r="M31" s="139">
        <f>'MAY 2020'!M31+'JUNE 2020'!L31</f>
        <v>0</v>
      </c>
      <c r="N31" s="139">
        <f t="shared" si="2"/>
        <v>100.31000000000002</v>
      </c>
      <c r="O31" s="139">
        <f>'MAY 2020'!T31</f>
        <v>158.35</v>
      </c>
      <c r="P31" s="139">
        <v>0</v>
      </c>
      <c r="Q31" s="139">
        <f>'MAY 2020'!Q31+'JUNE 2020'!P31</f>
        <v>0</v>
      </c>
      <c r="R31" s="139">
        <v>0</v>
      </c>
      <c r="S31" s="139">
        <f>'MAY 2020'!S31+'JUNE 2020'!R31</f>
        <v>0</v>
      </c>
      <c r="T31" s="139">
        <f t="shared" si="3"/>
        <v>158.35</v>
      </c>
      <c r="U31" s="139">
        <f t="shared" si="0"/>
        <v>4465.2910000000002</v>
      </c>
      <c r="V31" s="181"/>
    </row>
    <row r="32" spans="1:22" ht="38.25" customHeight="1" x14ac:dyDescent="0.35">
      <c r="A32" s="180">
        <v>20</v>
      </c>
      <c r="B32" s="180" t="s">
        <v>35</v>
      </c>
      <c r="C32" s="139">
        <f>'MAY 2020'!H32</f>
        <v>2517.9828000000002</v>
      </c>
      <c r="D32" s="139">
        <v>3.91</v>
      </c>
      <c r="E32" s="139">
        <f>'MAY 2020'!E32+'JUNE 2020'!D32</f>
        <v>5.5839999999999996</v>
      </c>
      <c r="F32" s="139">
        <v>0</v>
      </c>
      <c r="G32" s="139">
        <f>'MAY 2020'!G32+'JUNE 2020'!F32</f>
        <v>0</v>
      </c>
      <c r="H32" s="139">
        <f t="shared" si="1"/>
        <v>2521.8928000000001</v>
      </c>
      <c r="I32" s="139">
        <f>'MAY 2020'!N32</f>
        <v>158.869</v>
      </c>
      <c r="J32" s="139">
        <v>0.33</v>
      </c>
      <c r="K32" s="139">
        <f>'MAY 2020'!K32+'JUNE 2020'!J32</f>
        <v>0.65</v>
      </c>
      <c r="L32" s="139">
        <v>0</v>
      </c>
      <c r="M32" s="139">
        <f>'MAY 2020'!M32+'JUNE 2020'!L32</f>
        <v>0</v>
      </c>
      <c r="N32" s="139">
        <f t="shared" si="2"/>
        <v>159.19900000000001</v>
      </c>
      <c r="O32" s="139">
        <f>'MAY 2020'!T32</f>
        <v>20.149999999999999</v>
      </c>
      <c r="P32" s="139">
        <v>0.09</v>
      </c>
      <c r="Q32" s="139">
        <f>'MAY 2020'!Q32+'JUNE 2020'!P32</f>
        <v>0.09</v>
      </c>
      <c r="R32" s="139">
        <v>0</v>
      </c>
      <c r="S32" s="139">
        <f>'MAY 2020'!S32+'JUNE 2020'!R32</f>
        <v>0</v>
      </c>
      <c r="T32" s="139">
        <f t="shared" si="3"/>
        <v>20.239999999999998</v>
      </c>
      <c r="U32" s="139">
        <f t="shared" si="0"/>
        <v>2701.3317999999999</v>
      </c>
    </row>
    <row r="33" spans="1:22" s="111" customFormat="1" ht="38.25" customHeight="1" x14ac:dyDescent="0.4">
      <c r="A33" s="179"/>
      <c r="B33" s="179" t="s">
        <v>36</v>
      </c>
      <c r="C33" s="141">
        <f>'MAY 2020'!H33</f>
        <v>10750.102799999999</v>
      </c>
      <c r="D33" s="141">
        <f t="shared" ref="D33:R33" si="10">SUM(D29:D32)</f>
        <v>48.980000000000004</v>
      </c>
      <c r="E33" s="141">
        <f>'MAY 2020'!E33+'JUNE 2020'!D33</f>
        <v>95.853999999999999</v>
      </c>
      <c r="F33" s="141">
        <f t="shared" si="10"/>
        <v>0</v>
      </c>
      <c r="G33" s="141">
        <f>'MAY 2020'!G33+'JUNE 2020'!F33</f>
        <v>0</v>
      </c>
      <c r="H33" s="141">
        <f t="shared" si="1"/>
        <v>10799.082799999998</v>
      </c>
      <c r="I33" s="141">
        <f>'MAY 2020'!N33</f>
        <v>366.41600000000005</v>
      </c>
      <c r="J33" s="141">
        <f t="shared" si="10"/>
        <v>0.33</v>
      </c>
      <c r="K33" s="141">
        <f>'MAY 2020'!K33+'JUNE 2020'!J33</f>
        <v>0.65</v>
      </c>
      <c r="L33" s="141">
        <f t="shared" si="10"/>
        <v>0</v>
      </c>
      <c r="M33" s="141">
        <f>'MAY 2020'!M33+'JUNE 2020'!L33</f>
        <v>0</v>
      </c>
      <c r="N33" s="141">
        <f t="shared" si="2"/>
        <v>366.74600000000004</v>
      </c>
      <c r="O33" s="141">
        <f>'MAY 2020'!T33</f>
        <v>236.27</v>
      </c>
      <c r="P33" s="141">
        <f t="shared" si="10"/>
        <v>0.09</v>
      </c>
      <c r="Q33" s="141">
        <f>'MAY 2020'!Q33+'JUNE 2020'!P33</f>
        <v>0.09</v>
      </c>
      <c r="R33" s="141">
        <f t="shared" si="10"/>
        <v>0</v>
      </c>
      <c r="S33" s="141">
        <f>'MAY 2020'!S33+'JUNE 2020'!R33</f>
        <v>0</v>
      </c>
      <c r="T33" s="141">
        <f t="shared" si="3"/>
        <v>236.36</v>
      </c>
      <c r="U33" s="141">
        <f t="shared" si="0"/>
        <v>11402.188799999998</v>
      </c>
      <c r="V33" s="111">
        <f t="shared" ref="V33" si="11">SUM(V29:V32)</f>
        <v>0</v>
      </c>
    </row>
    <row r="34" spans="1:22" ht="38.25" customHeight="1" x14ac:dyDescent="0.35">
      <c r="A34" s="180">
        <v>21</v>
      </c>
      <c r="B34" s="180" t="s">
        <v>37</v>
      </c>
      <c r="C34" s="139">
        <f>'MAY 2020'!H34</f>
        <v>4181.75</v>
      </c>
      <c r="D34" s="139">
        <v>11.64</v>
      </c>
      <c r="E34" s="139">
        <f>'MAY 2020'!E34+'JUNE 2020'!D34</f>
        <v>49.510000000000005</v>
      </c>
      <c r="F34" s="139">
        <v>0</v>
      </c>
      <c r="G34" s="139">
        <f>'MAY 2020'!G34+'JUNE 2020'!F34</f>
        <v>0</v>
      </c>
      <c r="H34" s="139">
        <f t="shared" si="1"/>
        <v>4193.3900000000003</v>
      </c>
      <c r="I34" s="139">
        <f>'MAY 2020'!N34</f>
        <v>7.6</v>
      </c>
      <c r="J34" s="139">
        <v>0</v>
      </c>
      <c r="K34" s="139">
        <f>'MAY 2020'!K34+'JUNE 2020'!J34</f>
        <v>0</v>
      </c>
      <c r="L34" s="139">
        <v>0</v>
      </c>
      <c r="M34" s="139">
        <f>'MAY 2020'!M34+'JUNE 2020'!L34</f>
        <v>0</v>
      </c>
      <c r="N34" s="139">
        <f t="shared" si="2"/>
        <v>7.6</v>
      </c>
      <c r="O34" s="139">
        <f>'MAY 2020'!T34</f>
        <v>0</v>
      </c>
      <c r="P34" s="139">
        <v>0</v>
      </c>
      <c r="Q34" s="139">
        <f>'MAY 2020'!Q34+'JUNE 2020'!P34</f>
        <v>0</v>
      </c>
      <c r="R34" s="139">
        <v>0</v>
      </c>
      <c r="S34" s="139">
        <f>'MAY 2020'!S34+'JUNE 2020'!R34</f>
        <v>0</v>
      </c>
      <c r="T34" s="139">
        <f t="shared" si="3"/>
        <v>0</v>
      </c>
      <c r="U34" s="139">
        <f t="shared" si="0"/>
        <v>4200.9900000000007</v>
      </c>
    </row>
    <row r="35" spans="1:22" ht="38.25" customHeight="1" x14ac:dyDescent="0.35">
      <c r="A35" s="180">
        <v>22</v>
      </c>
      <c r="B35" s="180" t="s">
        <v>38</v>
      </c>
      <c r="C35" s="139">
        <f>'MAY 2020'!H35</f>
        <v>5692.199999999998</v>
      </c>
      <c r="D35" s="139">
        <v>18.79</v>
      </c>
      <c r="E35" s="139">
        <f>'MAY 2020'!E35+'JUNE 2020'!D35</f>
        <v>52.22</v>
      </c>
      <c r="F35" s="139">
        <v>0</v>
      </c>
      <c r="G35" s="139">
        <f>'MAY 2020'!G35+'JUNE 2020'!F35</f>
        <v>0</v>
      </c>
      <c r="H35" s="139">
        <f t="shared" si="1"/>
        <v>5710.989999999998</v>
      </c>
      <c r="I35" s="139">
        <f>'MAY 2020'!N35</f>
        <v>4</v>
      </c>
      <c r="J35" s="139">
        <v>0</v>
      </c>
      <c r="K35" s="139">
        <f>'MAY 2020'!K35+'JUNE 2020'!J35</f>
        <v>0</v>
      </c>
      <c r="L35" s="139">
        <v>0</v>
      </c>
      <c r="M35" s="139">
        <f>'MAY 2020'!M35+'JUNE 2020'!L35</f>
        <v>0</v>
      </c>
      <c r="N35" s="139">
        <f t="shared" si="2"/>
        <v>4</v>
      </c>
      <c r="O35" s="139">
        <f>'MAY 2020'!T35</f>
        <v>0.03</v>
      </c>
      <c r="P35" s="139">
        <v>0</v>
      </c>
      <c r="Q35" s="139">
        <f>'MAY 2020'!Q35+'JUNE 2020'!P35</f>
        <v>0</v>
      </c>
      <c r="R35" s="139">
        <v>0</v>
      </c>
      <c r="S35" s="139">
        <f>'MAY 2020'!S35+'JUNE 2020'!R35</f>
        <v>0</v>
      </c>
      <c r="T35" s="139">
        <f t="shared" si="3"/>
        <v>0.03</v>
      </c>
      <c r="U35" s="139">
        <f t="shared" si="0"/>
        <v>5715.0199999999977</v>
      </c>
    </row>
    <row r="36" spans="1:22" s="111" customFormat="1" ht="38.25" customHeight="1" x14ac:dyDescent="0.4">
      <c r="A36" s="180">
        <v>23</v>
      </c>
      <c r="B36" s="180" t="s">
        <v>39</v>
      </c>
      <c r="C36" s="139">
        <f>'MAY 2020'!H36</f>
        <v>2730.9500000000003</v>
      </c>
      <c r="D36" s="139">
        <v>13.68</v>
      </c>
      <c r="E36" s="139">
        <f>'MAY 2020'!E36+'JUNE 2020'!D36</f>
        <v>41.39</v>
      </c>
      <c r="F36" s="139">
        <v>0</v>
      </c>
      <c r="G36" s="139">
        <f>'MAY 2020'!G36+'JUNE 2020'!F36</f>
        <v>0</v>
      </c>
      <c r="H36" s="139">
        <f t="shared" si="1"/>
        <v>2744.63</v>
      </c>
      <c r="I36" s="139">
        <f>'MAY 2020'!N36</f>
        <v>155.65000000000003</v>
      </c>
      <c r="J36" s="139">
        <v>0</v>
      </c>
      <c r="K36" s="139">
        <f>'MAY 2020'!K36+'JUNE 2020'!J36</f>
        <v>0</v>
      </c>
      <c r="L36" s="139">
        <v>0</v>
      </c>
      <c r="M36" s="139">
        <f>'MAY 2020'!M36+'JUNE 2020'!L36</f>
        <v>0</v>
      </c>
      <c r="N36" s="139">
        <f t="shared" si="2"/>
        <v>155.65000000000003</v>
      </c>
      <c r="O36" s="139">
        <f>'MAY 2020'!T36</f>
        <v>2.2000000000000002</v>
      </c>
      <c r="P36" s="139">
        <v>0</v>
      </c>
      <c r="Q36" s="139">
        <f>'MAY 2020'!Q36+'JUNE 2020'!P36</f>
        <v>0</v>
      </c>
      <c r="R36" s="139">
        <v>0</v>
      </c>
      <c r="S36" s="139">
        <f>'MAY 2020'!S36+'JUNE 2020'!R36</f>
        <v>0</v>
      </c>
      <c r="T36" s="139">
        <f t="shared" si="3"/>
        <v>2.2000000000000002</v>
      </c>
      <c r="U36" s="139">
        <f t="shared" si="0"/>
        <v>2902.48</v>
      </c>
      <c r="V36" s="181"/>
    </row>
    <row r="37" spans="1:22" s="111" customFormat="1" ht="38.25" customHeight="1" x14ac:dyDescent="0.4">
      <c r="A37" s="180">
        <v>24</v>
      </c>
      <c r="B37" s="180" t="s">
        <v>40</v>
      </c>
      <c r="C37" s="139">
        <f>'MAY 2020'!H37</f>
        <v>4644.97</v>
      </c>
      <c r="D37" s="139">
        <v>1.6</v>
      </c>
      <c r="E37" s="139">
        <f>'MAY 2020'!E37+'JUNE 2020'!D37</f>
        <v>15.11</v>
      </c>
      <c r="F37" s="139">
        <v>0</v>
      </c>
      <c r="G37" s="139">
        <f>'MAY 2020'!G37+'JUNE 2020'!F37</f>
        <v>0</v>
      </c>
      <c r="H37" s="139">
        <f t="shared" si="1"/>
        <v>4646.5700000000006</v>
      </c>
      <c r="I37" s="139">
        <f>'MAY 2020'!N37</f>
        <v>6.92</v>
      </c>
      <c r="J37" s="139">
        <v>0</v>
      </c>
      <c r="K37" s="139">
        <f>'MAY 2020'!K37+'JUNE 2020'!J37</f>
        <v>0</v>
      </c>
      <c r="L37" s="139">
        <v>0</v>
      </c>
      <c r="M37" s="139">
        <f>'MAY 2020'!M37+'JUNE 2020'!L37</f>
        <v>0</v>
      </c>
      <c r="N37" s="139">
        <f t="shared" si="2"/>
        <v>6.92</v>
      </c>
      <c r="O37" s="139">
        <f>'MAY 2020'!T37</f>
        <v>1.04</v>
      </c>
      <c r="P37" s="139">
        <v>0</v>
      </c>
      <c r="Q37" s="139">
        <f>'MAY 2020'!Q37+'JUNE 2020'!P37</f>
        <v>0</v>
      </c>
      <c r="R37" s="139">
        <v>0</v>
      </c>
      <c r="S37" s="139">
        <f>'MAY 2020'!S37+'JUNE 2020'!R37</f>
        <v>0</v>
      </c>
      <c r="T37" s="139">
        <f t="shared" si="3"/>
        <v>1.04</v>
      </c>
      <c r="U37" s="139">
        <f t="shared" si="0"/>
        <v>4654.5300000000007</v>
      </c>
      <c r="V37" s="181"/>
    </row>
    <row r="38" spans="1:22" s="111" customFormat="1" ht="38.25" customHeight="1" x14ac:dyDescent="0.4">
      <c r="A38" s="179"/>
      <c r="B38" s="179" t="s">
        <v>41</v>
      </c>
      <c r="C38" s="141">
        <f>'MAY 2020'!H38</f>
        <v>17249.87</v>
      </c>
      <c r="D38" s="141">
        <f t="shared" ref="D38:R38" si="12">SUM(D34:D37)</f>
        <v>45.71</v>
      </c>
      <c r="E38" s="141">
        <f>'MAY 2020'!E38+'JUNE 2020'!D38</f>
        <v>158.23000000000002</v>
      </c>
      <c r="F38" s="141">
        <f t="shared" si="12"/>
        <v>0</v>
      </c>
      <c r="G38" s="141">
        <f>'MAY 2020'!G38+'JUNE 2020'!F38</f>
        <v>0</v>
      </c>
      <c r="H38" s="141">
        <f t="shared" si="1"/>
        <v>17295.579999999998</v>
      </c>
      <c r="I38" s="141">
        <f>'MAY 2020'!N38</f>
        <v>174.17000000000002</v>
      </c>
      <c r="J38" s="141">
        <f t="shared" si="12"/>
        <v>0</v>
      </c>
      <c r="K38" s="141">
        <f>'MAY 2020'!K38+'JUNE 2020'!J38</f>
        <v>0</v>
      </c>
      <c r="L38" s="141">
        <f t="shared" si="12"/>
        <v>0</v>
      </c>
      <c r="M38" s="141">
        <f>'MAY 2020'!M38+'JUNE 2020'!L38</f>
        <v>0</v>
      </c>
      <c r="N38" s="141">
        <f t="shared" si="2"/>
        <v>174.17000000000002</v>
      </c>
      <c r="O38" s="141">
        <f>'MAY 2020'!T38</f>
        <v>3.27</v>
      </c>
      <c r="P38" s="141">
        <f t="shared" si="12"/>
        <v>0</v>
      </c>
      <c r="Q38" s="141">
        <f>'MAY 2020'!Q38+'JUNE 2020'!P38</f>
        <v>0</v>
      </c>
      <c r="R38" s="141">
        <f t="shared" si="12"/>
        <v>0</v>
      </c>
      <c r="S38" s="141">
        <f>'MAY 2020'!S38+'JUNE 2020'!R38</f>
        <v>0</v>
      </c>
      <c r="T38" s="141">
        <f t="shared" si="3"/>
        <v>3.27</v>
      </c>
      <c r="U38" s="141">
        <f t="shared" si="0"/>
        <v>17473.019999999997</v>
      </c>
    </row>
    <row r="39" spans="1:22" s="111" customFormat="1" ht="38.25" customHeight="1" x14ac:dyDescent="0.4">
      <c r="A39" s="179"/>
      <c r="B39" s="179" t="s">
        <v>42</v>
      </c>
      <c r="C39" s="141">
        <f>'MAY 2020'!H39</f>
        <v>40278.6728</v>
      </c>
      <c r="D39" s="141">
        <f t="shared" ref="D39:R39" si="13">D38+D33+D28</f>
        <v>180.38</v>
      </c>
      <c r="E39" s="141">
        <f>'MAY 2020'!E39+'JUNE 2020'!D39</f>
        <v>427.97399999999999</v>
      </c>
      <c r="F39" s="141">
        <f t="shared" si="13"/>
        <v>0</v>
      </c>
      <c r="G39" s="141">
        <f>'MAY 2020'!G39+'JUNE 2020'!F39</f>
        <v>0</v>
      </c>
      <c r="H39" s="141">
        <f t="shared" si="1"/>
        <v>40459.052799999998</v>
      </c>
      <c r="I39" s="141">
        <f>'MAY 2020'!N39</f>
        <v>1132.5039999999999</v>
      </c>
      <c r="J39" s="141">
        <f t="shared" si="13"/>
        <v>4.32</v>
      </c>
      <c r="K39" s="141">
        <f>'MAY 2020'!K39+'JUNE 2020'!J39</f>
        <v>7.41</v>
      </c>
      <c r="L39" s="141">
        <f t="shared" si="13"/>
        <v>0</v>
      </c>
      <c r="M39" s="141">
        <f>'MAY 2020'!M39+'JUNE 2020'!L39</f>
        <v>0</v>
      </c>
      <c r="N39" s="141">
        <f t="shared" si="2"/>
        <v>1136.8239999999998</v>
      </c>
      <c r="O39" s="141">
        <f>'MAY 2020'!T39</f>
        <v>251.05</v>
      </c>
      <c r="P39" s="141">
        <f t="shared" si="13"/>
        <v>6.52</v>
      </c>
      <c r="Q39" s="141">
        <f>'MAY 2020'!Q39+'JUNE 2020'!P39</f>
        <v>12.8</v>
      </c>
      <c r="R39" s="141">
        <f t="shared" si="13"/>
        <v>0</v>
      </c>
      <c r="S39" s="141">
        <f>'MAY 2020'!S39+'JUNE 2020'!R39</f>
        <v>0</v>
      </c>
      <c r="T39" s="141">
        <f t="shared" si="3"/>
        <v>257.57</v>
      </c>
      <c r="U39" s="141">
        <f t="shared" si="0"/>
        <v>41853.446799999998</v>
      </c>
    </row>
    <row r="40" spans="1:22" ht="38.25" customHeight="1" x14ac:dyDescent="0.35">
      <c r="A40" s="180">
        <v>25</v>
      </c>
      <c r="B40" s="180" t="s">
        <v>43</v>
      </c>
      <c r="C40" s="139">
        <f>'MAY 2020'!H40</f>
        <v>10607.3</v>
      </c>
      <c r="D40" s="139">
        <v>13.82</v>
      </c>
      <c r="E40" s="139">
        <f>'MAY 2020'!E40+'JUNE 2020'!D40</f>
        <v>22.4</v>
      </c>
      <c r="F40" s="139">
        <v>0</v>
      </c>
      <c r="G40" s="139">
        <f>'MAY 2020'!G40+'JUNE 2020'!F40</f>
        <v>0</v>
      </c>
      <c r="H40" s="139">
        <f t="shared" si="1"/>
        <v>10621.119999999999</v>
      </c>
      <c r="I40" s="139">
        <f>'MAY 2020'!N40</f>
        <v>0</v>
      </c>
      <c r="J40" s="139">
        <v>0</v>
      </c>
      <c r="K40" s="139">
        <f>'MAY 2020'!K40+'JUNE 2020'!J40</f>
        <v>0</v>
      </c>
      <c r="L40" s="139">
        <v>0</v>
      </c>
      <c r="M40" s="139">
        <f>'MAY 2020'!M40+'JUNE 2020'!L40</f>
        <v>0</v>
      </c>
      <c r="N40" s="139">
        <f t="shared" si="2"/>
        <v>0</v>
      </c>
      <c r="O40" s="139">
        <f>'MAY 2020'!T40</f>
        <v>0</v>
      </c>
      <c r="P40" s="139">
        <v>0</v>
      </c>
      <c r="Q40" s="139">
        <f>'MAY 2020'!Q40+'JUNE 2020'!P40</f>
        <v>0</v>
      </c>
      <c r="R40" s="139">
        <v>0</v>
      </c>
      <c r="S40" s="139">
        <f>'MAY 2020'!S40+'JUNE 2020'!R40</f>
        <v>0</v>
      </c>
      <c r="T40" s="139">
        <f t="shared" si="3"/>
        <v>0</v>
      </c>
      <c r="U40" s="139">
        <f t="shared" si="0"/>
        <v>10621.119999999999</v>
      </c>
    </row>
    <row r="41" spans="1:22" ht="38.25" customHeight="1" x14ac:dyDescent="0.35">
      <c r="A41" s="180">
        <v>26</v>
      </c>
      <c r="B41" s="180" t="s">
        <v>44</v>
      </c>
      <c r="C41" s="139">
        <f>'MAY 2020'!H41</f>
        <v>7007.7359999999953</v>
      </c>
      <c r="D41" s="139">
        <v>5.26</v>
      </c>
      <c r="E41" s="139">
        <f>'MAY 2020'!E41+'JUNE 2020'!D41</f>
        <v>11.35</v>
      </c>
      <c r="F41" s="139">
        <v>0</v>
      </c>
      <c r="G41" s="139">
        <f>'MAY 2020'!G41+'JUNE 2020'!F41</f>
        <v>0</v>
      </c>
      <c r="H41" s="139">
        <f t="shared" si="1"/>
        <v>7012.9959999999955</v>
      </c>
      <c r="I41" s="139">
        <f>'MAY 2020'!N41</f>
        <v>0</v>
      </c>
      <c r="J41" s="139">
        <v>0</v>
      </c>
      <c r="K41" s="139">
        <f>'MAY 2020'!K41+'JUNE 2020'!J41</f>
        <v>0</v>
      </c>
      <c r="L41" s="139">
        <v>0</v>
      </c>
      <c r="M41" s="139">
        <f>'MAY 2020'!M41+'JUNE 2020'!L41</f>
        <v>0</v>
      </c>
      <c r="N41" s="139">
        <f t="shared" si="2"/>
        <v>0</v>
      </c>
      <c r="O41" s="139">
        <f>'MAY 2020'!T41</f>
        <v>0</v>
      </c>
      <c r="P41" s="139">
        <v>0</v>
      </c>
      <c r="Q41" s="139">
        <f>'MAY 2020'!Q41+'JUNE 2020'!P41</f>
        <v>0</v>
      </c>
      <c r="R41" s="139">
        <v>0</v>
      </c>
      <c r="S41" s="139">
        <f>'MAY 2020'!S41+'JUNE 2020'!R41</f>
        <v>0</v>
      </c>
      <c r="T41" s="139">
        <f t="shared" si="3"/>
        <v>0</v>
      </c>
      <c r="U41" s="139">
        <f t="shared" si="0"/>
        <v>7012.9959999999955</v>
      </c>
    </row>
    <row r="42" spans="1:22" s="111" customFormat="1" ht="38.25" customHeight="1" x14ac:dyDescent="0.4">
      <c r="A42" s="180">
        <v>27</v>
      </c>
      <c r="B42" s="180" t="s">
        <v>45</v>
      </c>
      <c r="C42" s="139">
        <f>'MAY 2020'!H42</f>
        <v>13278.645999999995</v>
      </c>
      <c r="D42" s="139">
        <v>8.92</v>
      </c>
      <c r="E42" s="139">
        <f>'MAY 2020'!E42+'JUNE 2020'!D42</f>
        <v>23.55</v>
      </c>
      <c r="F42" s="139">
        <v>0</v>
      </c>
      <c r="G42" s="139">
        <f>'MAY 2020'!G42+'JUNE 2020'!F42</f>
        <v>0</v>
      </c>
      <c r="H42" s="139">
        <f t="shared" si="1"/>
        <v>13287.565999999995</v>
      </c>
      <c r="I42" s="139">
        <f>'MAY 2020'!N42</f>
        <v>0</v>
      </c>
      <c r="J42" s="139">
        <v>0</v>
      </c>
      <c r="K42" s="139">
        <f>'MAY 2020'!K42+'JUNE 2020'!J42</f>
        <v>0</v>
      </c>
      <c r="L42" s="139">
        <v>0</v>
      </c>
      <c r="M42" s="139">
        <f>'MAY 2020'!M42+'JUNE 2020'!L42</f>
        <v>0</v>
      </c>
      <c r="N42" s="139">
        <f t="shared" si="2"/>
        <v>0</v>
      </c>
      <c r="O42" s="139">
        <f>'MAY 2020'!T42</f>
        <v>0</v>
      </c>
      <c r="P42" s="139">
        <v>0</v>
      </c>
      <c r="Q42" s="139">
        <f>'MAY 2020'!Q42+'JUNE 2020'!P42</f>
        <v>0</v>
      </c>
      <c r="R42" s="139">
        <v>0</v>
      </c>
      <c r="S42" s="139">
        <f>'MAY 2020'!S42+'JUNE 2020'!R42</f>
        <v>0</v>
      </c>
      <c r="T42" s="139">
        <f t="shared" si="3"/>
        <v>0</v>
      </c>
      <c r="U42" s="139">
        <f t="shared" si="0"/>
        <v>13287.565999999995</v>
      </c>
      <c r="V42" s="181"/>
    </row>
    <row r="43" spans="1:22" ht="38.25" customHeight="1" x14ac:dyDescent="0.35">
      <c r="A43" s="180">
        <v>28</v>
      </c>
      <c r="B43" s="180" t="s">
        <v>63</v>
      </c>
      <c r="C43" s="139">
        <f>'MAY 2020'!H43</f>
        <v>735.58800000000008</v>
      </c>
      <c r="D43" s="139">
        <v>53.89</v>
      </c>
      <c r="E43" s="139">
        <f>'MAY 2020'!E43+'JUNE 2020'!D43</f>
        <v>66.510000000000005</v>
      </c>
      <c r="F43" s="139">
        <v>0</v>
      </c>
      <c r="G43" s="139">
        <f>'MAY 2020'!G43+'JUNE 2020'!F43</f>
        <v>0</v>
      </c>
      <c r="H43" s="139">
        <f t="shared" si="1"/>
        <v>789.47800000000007</v>
      </c>
      <c r="I43" s="139">
        <f>'MAY 2020'!N43</f>
        <v>0</v>
      </c>
      <c r="J43" s="139">
        <v>0</v>
      </c>
      <c r="K43" s="139">
        <f>'MAY 2020'!K43+'JUNE 2020'!J43</f>
        <v>0</v>
      </c>
      <c r="L43" s="139">
        <v>0</v>
      </c>
      <c r="M43" s="139">
        <f>'MAY 2020'!M43+'JUNE 2020'!L43</f>
        <v>0</v>
      </c>
      <c r="N43" s="139">
        <f t="shared" si="2"/>
        <v>0</v>
      </c>
      <c r="O43" s="139">
        <f>'MAY 2020'!T43</f>
        <v>0</v>
      </c>
      <c r="P43" s="139">
        <v>0</v>
      </c>
      <c r="Q43" s="139">
        <f>'MAY 2020'!Q43+'JUNE 2020'!P43</f>
        <v>0</v>
      </c>
      <c r="R43" s="139">
        <v>0</v>
      </c>
      <c r="S43" s="139">
        <f>'MAY 2020'!S43+'JUNE 2020'!R43</f>
        <v>0</v>
      </c>
      <c r="T43" s="139">
        <f t="shared" si="3"/>
        <v>0</v>
      </c>
      <c r="U43" s="139">
        <f t="shared" si="0"/>
        <v>789.47800000000007</v>
      </c>
    </row>
    <row r="44" spans="1:22" s="111" customFormat="1" ht="38.25" customHeight="1" x14ac:dyDescent="0.4">
      <c r="A44" s="179"/>
      <c r="B44" s="179" t="s">
        <v>46</v>
      </c>
      <c r="C44" s="141">
        <f>'MAY 2020'!H44</f>
        <v>31629.269999999986</v>
      </c>
      <c r="D44" s="141">
        <f t="shared" ref="D44:R44" si="14">SUM(D40:D43)</f>
        <v>81.89</v>
      </c>
      <c r="E44" s="141">
        <f>'MAY 2020'!E44+'JUNE 2020'!D44</f>
        <v>123.81</v>
      </c>
      <c r="F44" s="141">
        <f t="shared" si="14"/>
        <v>0</v>
      </c>
      <c r="G44" s="141">
        <f>'MAY 2020'!G44+'JUNE 2020'!F44</f>
        <v>0</v>
      </c>
      <c r="H44" s="141">
        <f t="shared" si="1"/>
        <v>31711.159999999985</v>
      </c>
      <c r="I44" s="141">
        <f>'MAY 2020'!N44</f>
        <v>0</v>
      </c>
      <c r="J44" s="141">
        <f t="shared" si="14"/>
        <v>0</v>
      </c>
      <c r="K44" s="141">
        <f>'MAY 2020'!K44+'JUNE 2020'!J44</f>
        <v>0</v>
      </c>
      <c r="L44" s="141">
        <f t="shared" si="14"/>
        <v>0</v>
      </c>
      <c r="M44" s="141">
        <f>'MAY 2020'!M44+'JUNE 2020'!L44</f>
        <v>0</v>
      </c>
      <c r="N44" s="141">
        <f t="shared" si="2"/>
        <v>0</v>
      </c>
      <c r="O44" s="141">
        <f>'MAY 2020'!T44</f>
        <v>0</v>
      </c>
      <c r="P44" s="141">
        <f t="shared" si="14"/>
        <v>0</v>
      </c>
      <c r="Q44" s="141">
        <f>'MAY 2020'!Q44+'JUNE 2020'!P44</f>
        <v>0</v>
      </c>
      <c r="R44" s="141">
        <f t="shared" si="14"/>
        <v>0</v>
      </c>
      <c r="S44" s="141">
        <f>'MAY 2020'!S44+'JUNE 2020'!R44</f>
        <v>0</v>
      </c>
      <c r="T44" s="141">
        <f t="shared" si="3"/>
        <v>0</v>
      </c>
      <c r="U44" s="141">
        <f t="shared" si="0"/>
        <v>31711.159999999985</v>
      </c>
    </row>
    <row r="45" spans="1:22" ht="38.25" customHeight="1" x14ac:dyDescent="0.35">
      <c r="A45" s="180">
        <v>29</v>
      </c>
      <c r="B45" s="180" t="s">
        <v>47</v>
      </c>
      <c r="C45" s="139">
        <f>'MAY 2020'!H45</f>
        <v>7858.5121000000008</v>
      </c>
      <c r="D45" s="139">
        <v>11.93</v>
      </c>
      <c r="E45" s="139">
        <f>'MAY 2020'!E45+'JUNE 2020'!D45</f>
        <v>39.19</v>
      </c>
      <c r="F45" s="139">
        <v>0</v>
      </c>
      <c r="G45" s="139">
        <f>'MAY 2020'!G45+'JUNE 2020'!F45</f>
        <v>0</v>
      </c>
      <c r="H45" s="139">
        <f t="shared" si="1"/>
        <v>7870.4421000000011</v>
      </c>
      <c r="I45" s="139">
        <f>'MAY 2020'!N45</f>
        <v>0.70000000000000007</v>
      </c>
      <c r="J45" s="139">
        <v>0</v>
      </c>
      <c r="K45" s="139">
        <f>'MAY 2020'!K45+'JUNE 2020'!J45</f>
        <v>0</v>
      </c>
      <c r="L45" s="139">
        <v>0</v>
      </c>
      <c r="M45" s="139">
        <f>'MAY 2020'!M45+'JUNE 2020'!L45</f>
        <v>0</v>
      </c>
      <c r="N45" s="139">
        <f t="shared" si="2"/>
        <v>0.70000000000000007</v>
      </c>
      <c r="O45" s="139">
        <f>'MAY 2020'!T45</f>
        <v>14.43</v>
      </c>
      <c r="P45" s="139">
        <v>0</v>
      </c>
      <c r="Q45" s="139">
        <f>'MAY 2020'!Q45+'JUNE 2020'!P45</f>
        <v>0</v>
      </c>
      <c r="R45" s="139">
        <v>0</v>
      </c>
      <c r="S45" s="139">
        <f>'MAY 2020'!S45+'JUNE 2020'!R45</f>
        <v>0</v>
      </c>
      <c r="T45" s="139">
        <f t="shared" si="3"/>
        <v>14.43</v>
      </c>
      <c r="U45" s="139">
        <f t="shared" si="0"/>
        <v>7885.5721000000012</v>
      </c>
    </row>
    <row r="46" spans="1:22" ht="38.25" customHeight="1" x14ac:dyDescent="0.35">
      <c r="A46" s="180">
        <v>30</v>
      </c>
      <c r="B46" s="180" t="s">
        <v>48</v>
      </c>
      <c r="C46" s="139">
        <f>'MAY 2020'!H46</f>
        <v>7183.0150000000003</v>
      </c>
      <c r="D46" s="139">
        <v>14.63</v>
      </c>
      <c r="E46" s="139">
        <f>'MAY 2020'!E46+'JUNE 2020'!D46</f>
        <v>37.79</v>
      </c>
      <c r="F46" s="139">
        <v>0</v>
      </c>
      <c r="G46" s="139">
        <f>'MAY 2020'!G46+'JUNE 2020'!F46</f>
        <v>0</v>
      </c>
      <c r="H46" s="139">
        <f t="shared" si="1"/>
        <v>7197.6450000000004</v>
      </c>
      <c r="I46" s="139">
        <f>'MAY 2020'!N46</f>
        <v>0.96</v>
      </c>
      <c r="J46" s="139">
        <v>0</v>
      </c>
      <c r="K46" s="139">
        <f>'MAY 2020'!K46+'JUNE 2020'!J46</f>
        <v>0</v>
      </c>
      <c r="L46" s="139">
        <v>0</v>
      </c>
      <c r="M46" s="139">
        <f>'MAY 2020'!M46+'JUNE 2020'!L46</f>
        <v>0</v>
      </c>
      <c r="N46" s="139">
        <f t="shared" si="2"/>
        <v>0.96</v>
      </c>
      <c r="O46" s="139">
        <f>'MAY 2020'!T46</f>
        <v>0</v>
      </c>
      <c r="P46" s="139">
        <v>0</v>
      </c>
      <c r="Q46" s="139">
        <f>'MAY 2020'!Q46+'JUNE 2020'!P46</f>
        <v>0</v>
      </c>
      <c r="R46" s="139">
        <v>0</v>
      </c>
      <c r="S46" s="139">
        <f>'MAY 2020'!S46+'JUNE 2020'!R46</f>
        <v>0</v>
      </c>
      <c r="T46" s="139">
        <f t="shared" si="3"/>
        <v>0</v>
      </c>
      <c r="U46" s="139">
        <f t="shared" si="0"/>
        <v>7198.6050000000005</v>
      </c>
    </row>
    <row r="47" spans="1:22" s="111" customFormat="1" ht="38.25" customHeight="1" x14ac:dyDescent="0.4">
      <c r="A47" s="180">
        <v>31</v>
      </c>
      <c r="B47" s="180" t="s">
        <v>49</v>
      </c>
      <c r="C47" s="139">
        <f>'MAY 2020'!H47</f>
        <v>7961.4700000000012</v>
      </c>
      <c r="D47" s="139">
        <v>105.86</v>
      </c>
      <c r="E47" s="139">
        <f>'MAY 2020'!E47+'JUNE 2020'!D47</f>
        <v>149.6</v>
      </c>
      <c r="F47" s="139">
        <v>0</v>
      </c>
      <c r="G47" s="139">
        <f>'MAY 2020'!G47+'JUNE 2020'!F47</f>
        <v>0</v>
      </c>
      <c r="H47" s="139">
        <f t="shared" si="1"/>
        <v>8067.3300000000008</v>
      </c>
      <c r="I47" s="139">
        <f>'MAY 2020'!N47</f>
        <v>6.89</v>
      </c>
      <c r="J47" s="139">
        <v>0</v>
      </c>
      <c r="K47" s="139">
        <f>'MAY 2020'!K47+'JUNE 2020'!J47</f>
        <v>0</v>
      </c>
      <c r="L47" s="139">
        <v>0</v>
      </c>
      <c r="M47" s="139">
        <f>'MAY 2020'!M47+'JUNE 2020'!L47</f>
        <v>0</v>
      </c>
      <c r="N47" s="139">
        <f t="shared" si="2"/>
        <v>6.89</v>
      </c>
      <c r="O47" s="139">
        <f>'MAY 2020'!T47</f>
        <v>0.03</v>
      </c>
      <c r="P47" s="139">
        <v>0</v>
      </c>
      <c r="Q47" s="139">
        <f>'MAY 2020'!Q47+'JUNE 2020'!P47</f>
        <v>0</v>
      </c>
      <c r="R47" s="139">
        <v>0</v>
      </c>
      <c r="S47" s="139">
        <f>'MAY 2020'!S47+'JUNE 2020'!R47</f>
        <v>0</v>
      </c>
      <c r="T47" s="139">
        <f t="shared" si="3"/>
        <v>0.03</v>
      </c>
      <c r="U47" s="139">
        <f t="shared" si="0"/>
        <v>8074.2500000000009</v>
      </c>
      <c r="V47" s="181"/>
    </row>
    <row r="48" spans="1:22" s="111" customFormat="1" ht="38.25" customHeight="1" x14ac:dyDescent="0.4">
      <c r="A48" s="180">
        <v>32</v>
      </c>
      <c r="B48" s="180" t="s">
        <v>50</v>
      </c>
      <c r="C48" s="139">
        <f>'MAY 2020'!H48</f>
        <v>7211.6600000000008</v>
      </c>
      <c r="D48" s="139">
        <v>25.23</v>
      </c>
      <c r="E48" s="139">
        <f>'MAY 2020'!E48+'JUNE 2020'!D48</f>
        <v>64.23</v>
      </c>
      <c r="F48" s="139">
        <v>0</v>
      </c>
      <c r="G48" s="139">
        <f>'MAY 2020'!G48+'JUNE 2020'!F48</f>
        <v>0</v>
      </c>
      <c r="H48" s="139">
        <f t="shared" si="1"/>
        <v>7236.89</v>
      </c>
      <c r="I48" s="139">
        <f>'MAY 2020'!N48</f>
        <v>0.505</v>
      </c>
      <c r="J48" s="139">
        <v>0</v>
      </c>
      <c r="K48" s="139">
        <f>'MAY 2020'!K48+'JUNE 2020'!J48</f>
        <v>0</v>
      </c>
      <c r="L48" s="139">
        <v>0</v>
      </c>
      <c r="M48" s="139">
        <f>'MAY 2020'!M48+'JUNE 2020'!L48</f>
        <v>0</v>
      </c>
      <c r="N48" s="139">
        <f t="shared" si="2"/>
        <v>0.505</v>
      </c>
      <c r="O48" s="139">
        <f>'MAY 2020'!T48</f>
        <v>0</v>
      </c>
      <c r="P48" s="139">
        <v>0</v>
      </c>
      <c r="Q48" s="139">
        <f>'MAY 2020'!Q48+'JUNE 2020'!P48</f>
        <v>0</v>
      </c>
      <c r="R48" s="139">
        <v>0</v>
      </c>
      <c r="S48" s="139">
        <f>'MAY 2020'!S48+'JUNE 2020'!R48</f>
        <v>0</v>
      </c>
      <c r="T48" s="139">
        <f t="shared" si="3"/>
        <v>0</v>
      </c>
      <c r="U48" s="139">
        <f t="shared" si="0"/>
        <v>7237.3950000000004</v>
      </c>
      <c r="V48" s="181"/>
    </row>
    <row r="49" spans="1:21" s="111" customFormat="1" ht="38.25" customHeight="1" x14ac:dyDescent="0.4">
      <c r="A49" s="179"/>
      <c r="B49" s="179" t="s">
        <v>51</v>
      </c>
      <c r="C49" s="141">
        <f>'MAY 2020'!H49</f>
        <v>30214.6571</v>
      </c>
      <c r="D49" s="141">
        <f t="shared" ref="D49:R49" si="15">SUM(D45:D48)</f>
        <v>157.65</v>
      </c>
      <c r="E49" s="141">
        <f>'MAY 2020'!E49+'JUNE 2020'!D49</f>
        <v>290.81</v>
      </c>
      <c r="F49" s="141">
        <f t="shared" si="15"/>
        <v>0</v>
      </c>
      <c r="G49" s="141">
        <f>'MAY 2020'!G49+'JUNE 2020'!F49</f>
        <v>0</v>
      </c>
      <c r="H49" s="141">
        <f t="shared" si="1"/>
        <v>30372.307100000002</v>
      </c>
      <c r="I49" s="141">
        <f>'MAY 2020'!N49</f>
        <v>9.0550000000000015</v>
      </c>
      <c r="J49" s="141">
        <f t="shared" si="15"/>
        <v>0</v>
      </c>
      <c r="K49" s="141">
        <f>'MAY 2020'!K49+'JUNE 2020'!J49</f>
        <v>0</v>
      </c>
      <c r="L49" s="141">
        <f t="shared" si="15"/>
        <v>0</v>
      </c>
      <c r="M49" s="141">
        <f>'MAY 2020'!M49+'JUNE 2020'!L49</f>
        <v>0</v>
      </c>
      <c r="N49" s="141">
        <f t="shared" si="2"/>
        <v>9.0550000000000015</v>
      </c>
      <c r="O49" s="141">
        <f>'MAY 2020'!T49</f>
        <v>14.459999999999999</v>
      </c>
      <c r="P49" s="141">
        <f t="shared" si="15"/>
        <v>0</v>
      </c>
      <c r="Q49" s="141">
        <f>'MAY 2020'!Q49+'JUNE 2020'!P49</f>
        <v>0</v>
      </c>
      <c r="R49" s="141">
        <f t="shared" si="15"/>
        <v>0</v>
      </c>
      <c r="S49" s="141">
        <f>'MAY 2020'!S49+'JUNE 2020'!R49</f>
        <v>0</v>
      </c>
      <c r="T49" s="141">
        <f t="shared" si="3"/>
        <v>14.459999999999999</v>
      </c>
      <c r="U49" s="141">
        <f t="shared" si="0"/>
        <v>30395.822100000001</v>
      </c>
    </row>
    <row r="50" spans="1:21" s="111" customFormat="1" ht="38.25" customHeight="1" x14ac:dyDescent="0.4">
      <c r="A50" s="179"/>
      <c r="B50" s="179" t="s">
        <v>52</v>
      </c>
      <c r="C50" s="141">
        <f>'MAY 2020'!H50</f>
        <v>61843.927099999986</v>
      </c>
      <c r="D50" s="141">
        <f t="shared" ref="D50:R50" si="16">D49+D44</f>
        <v>239.54000000000002</v>
      </c>
      <c r="E50" s="141">
        <f>'MAY 2020'!E50+'JUNE 2020'!D50</f>
        <v>414.62</v>
      </c>
      <c r="F50" s="141">
        <f t="shared" si="16"/>
        <v>0</v>
      </c>
      <c r="G50" s="141">
        <f>'MAY 2020'!G50+'JUNE 2020'!F50</f>
        <v>0</v>
      </c>
      <c r="H50" s="141">
        <f t="shared" si="1"/>
        <v>62083.467099999987</v>
      </c>
      <c r="I50" s="141">
        <f>'MAY 2020'!N50</f>
        <v>9.0550000000000015</v>
      </c>
      <c r="J50" s="141">
        <f t="shared" si="16"/>
        <v>0</v>
      </c>
      <c r="K50" s="141">
        <f>'MAY 2020'!K50+'JUNE 2020'!J50</f>
        <v>0</v>
      </c>
      <c r="L50" s="141">
        <f t="shared" si="16"/>
        <v>0</v>
      </c>
      <c r="M50" s="141">
        <f>'MAY 2020'!M50+'JUNE 2020'!L50</f>
        <v>0</v>
      </c>
      <c r="N50" s="141">
        <f t="shared" si="2"/>
        <v>9.0550000000000015</v>
      </c>
      <c r="O50" s="141">
        <f>'MAY 2020'!T50</f>
        <v>14.459999999999999</v>
      </c>
      <c r="P50" s="141">
        <f t="shared" si="16"/>
        <v>0</v>
      </c>
      <c r="Q50" s="141">
        <f>'MAY 2020'!Q50+'JUNE 2020'!P50</f>
        <v>0</v>
      </c>
      <c r="R50" s="141">
        <f t="shared" si="16"/>
        <v>0</v>
      </c>
      <c r="S50" s="141">
        <f>'MAY 2020'!S50+'JUNE 2020'!R50</f>
        <v>0</v>
      </c>
      <c r="T50" s="141">
        <f t="shared" si="3"/>
        <v>14.459999999999999</v>
      </c>
      <c r="U50" s="141">
        <f t="shared" si="0"/>
        <v>62106.982099999987</v>
      </c>
    </row>
    <row r="51" spans="1:21" s="111" customFormat="1" ht="38.25" customHeight="1" x14ac:dyDescent="0.4">
      <c r="A51" s="179"/>
      <c r="B51" s="179" t="s">
        <v>53</v>
      </c>
      <c r="C51" s="141">
        <f>'MAY 2020'!H51</f>
        <v>107979.01289999999</v>
      </c>
      <c r="D51" s="141">
        <f t="shared" ref="D51:R51" si="17">D50+D39+D25</f>
        <v>431.07300000000004</v>
      </c>
      <c r="E51" s="141">
        <f>'MAY 2020'!E51+'JUNE 2020'!D51</f>
        <v>858.87200000000007</v>
      </c>
      <c r="F51" s="141">
        <f t="shared" si="17"/>
        <v>65</v>
      </c>
      <c r="G51" s="141">
        <f>'MAY 2020'!G51+'JUNE 2020'!F51</f>
        <v>123.48</v>
      </c>
      <c r="H51" s="141">
        <f t="shared" si="1"/>
        <v>108345.08589999999</v>
      </c>
      <c r="I51" s="141">
        <f>'MAY 2020'!N51</f>
        <v>6220.2850000000008</v>
      </c>
      <c r="J51" s="141">
        <f t="shared" si="17"/>
        <v>83.603000000000009</v>
      </c>
      <c r="K51" s="141">
        <f>'MAY 2020'!K51+'JUNE 2020'!J51</f>
        <v>182.45800000000003</v>
      </c>
      <c r="L51" s="141">
        <f t="shared" si="17"/>
        <v>0.01</v>
      </c>
      <c r="M51" s="141">
        <f>'MAY 2020'!M51+'JUNE 2020'!L51</f>
        <v>0.02</v>
      </c>
      <c r="N51" s="141">
        <f t="shared" si="2"/>
        <v>6303.8780000000006</v>
      </c>
      <c r="O51" s="141">
        <f>'MAY 2020'!T51</f>
        <v>915.38199999999995</v>
      </c>
      <c r="P51" s="141">
        <f t="shared" si="17"/>
        <v>6.52</v>
      </c>
      <c r="Q51" s="141">
        <f>'MAY 2020'!Q51+'JUNE 2020'!P51</f>
        <v>12.8</v>
      </c>
      <c r="R51" s="141">
        <f t="shared" si="17"/>
        <v>0</v>
      </c>
      <c r="S51" s="141">
        <f>'MAY 2020'!S51+'JUNE 2020'!R51</f>
        <v>0</v>
      </c>
      <c r="T51" s="141">
        <f t="shared" si="3"/>
        <v>921.90199999999993</v>
      </c>
      <c r="U51" s="141">
        <f t="shared" si="0"/>
        <v>115570.86589999999</v>
      </c>
    </row>
    <row r="52" spans="1:21" s="111" customFormat="1" ht="24" customHeight="1" x14ac:dyDescent="0.4">
      <c r="A52" s="115"/>
      <c r="B52" s="115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</row>
    <row r="53" spans="1:21" s="111" customFormat="1" ht="19.5" customHeight="1" x14ac:dyDescent="0.4">
      <c r="A53" s="115"/>
      <c r="B53" s="115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</row>
    <row r="54" spans="1:21" s="116" customFormat="1" ht="24.75" customHeight="1" x14ac:dyDescent="0.4">
      <c r="B54" s="117"/>
      <c r="C54" s="228" t="s">
        <v>54</v>
      </c>
      <c r="D54" s="228"/>
      <c r="E54" s="228"/>
      <c r="F54" s="228"/>
      <c r="G54" s="228"/>
      <c r="H54" s="197"/>
      <c r="I54" s="117"/>
      <c r="J54" s="117">
        <f>D51+J51+P51-F51-L51-R51</f>
        <v>456.18600000000004</v>
      </c>
      <c r="K54" s="117"/>
      <c r="L54" s="117"/>
      <c r="M54" s="117"/>
      <c r="N54" s="117"/>
      <c r="R54" s="117"/>
      <c r="U54" s="117"/>
    </row>
    <row r="55" spans="1:21" s="116" customFormat="1" ht="30" customHeight="1" x14ac:dyDescent="0.35">
      <c r="B55" s="117"/>
      <c r="C55" s="228" t="s">
        <v>55</v>
      </c>
      <c r="D55" s="228"/>
      <c r="E55" s="228"/>
      <c r="F55" s="228"/>
      <c r="G55" s="228"/>
      <c r="H55" s="125"/>
      <c r="I55" s="117"/>
      <c r="J55" s="117">
        <f>E51+K51+Q51-G51-M51-S51</f>
        <v>930.63000000000011</v>
      </c>
      <c r="K55" s="117"/>
      <c r="L55" s="117"/>
      <c r="M55" s="117"/>
      <c r="N55" s="117"/>
      <c r="R55" s="117"/>
      <c r="T55" s="117"/>
    </row>
    <row r="56" spans="1:21" s="130" customFormat="1" ht="33" customHeight="1" x14ac:dyDescent="0.5">
      <c r="C56" s="228" t="s">
        <v>56</v>
      </c>
      <c r="D56" s="228"/>
      <c r="E56" s="228"/>
      <c r="F56" s="228"/>
      <c r="G56" s="228"/>
      <c r="H56" s="125"/>
      <c r="I56" s="199"/>
      <c r="J56" s="117">
        <f>H51+N51+T51</f>
        <v>115570.86589999999</v>
      </c>
      <c r="K56" s="125"/>
      <c r="L56" s="125"/>
      <c r="M56" s="142" t="e">
        <f>#REF!+'JUNE 2020'!J54</f>
        <v>#REF!</v>
      </c>
      <c r="N56" s="125"/>
      <c r="P56" s="116"/>
      <c r="Q56" s="200"/>
      <c r="R56" s="201"/>
      <c r="S56" s="202"/>
      <c r="T56" s="201"/>
      <c r="U56" s="200"/>
    </row>
    <row r="57" spans="1:21" s="130" customFormat="1" ht="33" customHeight="1" x14ac:dyDescent="0.5">
      <c r="C57" s="198"/>
      <c r="D57" s="117"/>
      <c r="E57" s="117"/>
      <c r="F57" s="117"/>
      <c r="G57" s="117"/>
      <c r="H57" s="125"/>
      <c r="I57" s="199"/>
      <c r="J57" s="117"/>
      <c r="K57" s="125"/>
      <c r="L57" s="125"/>
      <c r="M57" s="142"/>
      <c r="N57" s="125"/>
      <c r="P57" s="116"/>
      <c r="Q57" s="200"/>
      <c r="R57" s="201"/>
      <c r="S57" s="202"/>
      <c r="T57" s="201"/>
      <c r="U57" s="200"/>
    </row>
    <row r="58" spans="1:21" s="130" customFormat="1" ht="33" customHeight="1" x14ac:dyDescent="0.5">
      <c r="C58" s="198"/>
      <c r="D58" s="117"/>
      <c r="E58" s="117"/>
      <c r="F58" s="117"/>
      <c r="G58" s="117"/>
      <c r="H58" s="125"/>
      <c r="I58" s="199"/>
      <c r="J58" s="117"/>
      <c r="K58" s="125"/>
      <c r="L58" s="125"/>
      <c r="M58" s="142" t="e">
        <f>#REF!+'JUNE 2020'!J54</f>
        <v>#REF!</v>
      </c>
      <c r="N58" s="125"/>
      <c r="P58" s="116"/>
      <c r="Q58" s="200"/>
      <c r="R58" s="201"/>
      <c r="S58" s="202"/>
      <c r="T58" s="201"/>
      <c r="U58" s="200"/>
    </row>
    <row r="59" spans="1:21" s="208" customFormat="1" ht="37.5" customHeight="1" x14ac:dyDescent="0.45">
      <c r="B59" s="231" t="s">
        <v>57</v>
      </c>
      <c r="C59" s="231"/>
      <c r="D59" s="231"/>
      <c r="E59" s="231"/>
      <c r="F59" s="231"/>
      <c r="G59" s="209"/>
      <c r="H59" s="210"/>
      <c r="I59" s="211"/>
      <c r="J59" s="233"/>
      <c r="K59" s="232"/>
      <c r="L59" s="232"/>
      <c r="M59" s="209"/>
      <c r="N59" s="210"/>
      <c r="O59" s="210"/>
      <c r="P59" s="212"/>
      <c r="Q59" s="231" t="s">
        <v>58</v>
      </c>
      <c r="R59" s="231"/>
      <c r="S59" s="231"/>
      <c r="T59" s="231"/>
      <c r="U59" s="231"/>
    </row>
    <row r="60" spans="1:21" s="208" customFormat="1" ht="37.5" customHeight="1" x14ac:dyDescent="0.45">
      <c r="B60" s="231" t="s">
        <v>59</v>
      </c>
      <c r="C60" s="231"/>
      <c r="D60" s="231"/>
      <c r="E60" s="231"/>
      <c r="F60" s="231"/>
      <c r="G60" s="210"/>
      <c r="H60" s="209"/>
      <c r="I60" s="213"/>
      <c r="J60" s="214"/>
      <c r="K60" s="215"/>
      <c r="L60" s="214"/>
      <c r="M60" s="210"/>
      <c r="N60" s="209"/>
      <c r="O60" s="210"/>
      <c r="P60" s="212"/>
      <c r="Q60" s="231" t="s">
        <v>59</v>
      </c>
      <c r="R60" s="231"/>
      <c r="S60" s="231"/>
      <c r="T60" s="231"/>
      <c r="U60" s="231"/>
    </row>
    <row r="61" spans="1:21" s="208" customFormat="1" ht="37.5" customHeight="1" x14ac:dyDescent="0.45">
      <c r="I61" s="216"/>
      <c r="J61" s="232" t="s">
        <v>61</v>
      </c>
      <c r="K61" s="232"/>
      <c r="L61" s="232"/>
      <c r="M61" s="170" t="e">
        <f>#REF!+'JUNE 2020'!J54</f>
        <v>#REF!</v>
      </c>
      <c r="P61" s="217"/>
      <c r="Q61" s="217"/>
      <c r="R61" s="217"/>
      <c r="S61" s="218"/>
      <c r="T61" s="217"/>
      <c r="U61" s="217"/>
    </row>
    <row r="62" spans="1:21" s="208" customFormat="1" ht="37.5" customHeight="1" x14ac:dyDescent="0.45">
      <c r="G62" s="170"/>
      <c r="H62" s="170">
        <f>'MAY 2020'!J56+'JUNE 2020'!J54</f>
        <v>115570.86589999999</v>
      </c>
      <c r="I62" s="216"/>
      <c r="J62" s="232" t="s">
        <v>62</v>
      </c>
      <c r="K62" s="232"/>
      <c r="L62" s="232"/>
      <c r="M62" s="170" t="e">
        <f>#REF!+'JUNE 2020'!J54</f>
        <v>#REF!</v>
      </c>
      <c r="P62" s="217"/>
      <c r="Q62" s="217"/>
      <c r="R62" s="217"/>
      <c r="S62" s="218"/>
      <c r="T62" s="217"/>
      <c r="U62" s="217"/>
    </row>
    <row r="63" spans="1:21" s="130" customFormat="1" x14ac:dyDescent="0.35">
      <c r="I63" s="131"/>
      <c r="P63" s="201"/>
      <c r="Q63" s="201"/>
      <c r="R63" s="201"/>
      <c r="S63" s="202"/>
      <c r="T63" s="201"/>
      <c r="U63" s="201"/>
    </row>
    <row r="64" spans="1:21" x14ac:dyDescent="0.35">
      <c r="H64" s="130"/>
      <c r="I64" s="131"/>
      <c r="J64" s="130"/>
    </row>
    <row r="65" spans="8:21" x14ac:dyDescent="0.35">
      <c r="H65" s="130"/>
      <c r="I65" s="131"/>
      <c r="J65" s="130"/>
    </row>
    <row r="66" spans="8:21" x14ac:dyDescent="0.35">
      <c r="H66" s="125">
        <f>'[1]nov 17'!J53+'[1]dec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30">
    <mergeCell ref="J61:L61"/>
    <mergeCell ref="J62:L62"/>
    <mergeCell ref="C56:G56"/>
    <mergeCell ref="B59:F59"/>
    <mergeCell ref="J59:L59"/>
    <mergeCell ref="Q59:U59"/>
    <mergeCell ref="B60:F60"/>
    <mergeCell ref="Q60:U60"/>
    <mergeCell ref="P5:Q5"/>
    <mergeCell ref="R5:S5"/>
    <mergeCell ref="T5:T6"/>
    <mergeCell ref="U5:U6"/>
    <mergeCell ref="C54:G54"/>
    <mergeCell ref="C55:G55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9" scale="2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opLeftCell="H1" zoomScale="48" zoomScaleNormal="48" workbookViewId="0">
      <pane ySplit="6" topLeftCell="A39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2" ht="15" customHeight="1" x14ac:dyDescent="0.35">
      <c r="A2" s="221" t="s">
        <v>81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2" ht="32.25" customHeight="1" x14ac:dyDescent="0.3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2" s="108" customFormat="1" ht="43.5" customHeight="1" x14ac:dyDescent="0.25">
      <c r="A4" s="219" t="s">
        <v>1</v>
      </c>
      <c r="B4" s="219" t="s">
        <v>2</v>
      </c>
      <c r="C4" s="219" t="s">
        <v>3</v>
      </c>
      <c r="D4" s="219"/>
      <c r="E4" s="219"/>
      <c r="F4" s="219"/>
      <c r="G4" s="219"/>
      <c r="H4" s="219"/>
      <c r="I4" s="219" t="s">
        <v>4</v>
      </c>
      <c r="J4" s="222"/>
      <c r="K4" s="222"/>
      <c r="L4" s="222"/>
      <c r="M4" s="222"/>
      <c r="N4" s="222"/>
      <c r="O4" s="219" t="s">
        <v>5</v>
      </c>
      <c r="P4" s="222"/>
      <c r="Q4" s="222"/>
      <c r="R4" s="222"/>
      <c r="S4" s="222"/>
      <c r="T4" s="222"/>
      <c r="U4" s="186"/>
    </row>
    <row r="5" spans="1:22" s="108" customFormat="1" ht="54.75" customHeight="1" x14ac:dyDescent="0.25">
      <c r="A5" s="222"/>
      <c r="B5" s="222"/>
      <c r="C5" s="219" t="s">
        <v>6</v>
      </c>
      <c r="D5" s="219" t="s">
        <v>7</v>
      </c>
      <c r="E5" s="219"/>
      <c r="F5" s="219" t="s">
        <v>8</v>
      </c>
      <c r="G5" s="219"/>
      <c r="H5" s="219" t="s">
        <v>9</v>
      </c>
      <c r="I5" s="219" t="s">
        <v>6</v>
      </c>
      <c r="J5" s="219" t="s">
        <v>7</v>
      </c>
      <c r="K5" s="219"/>
      <c r="L5" s="219" t="s">
        <v>8</v>
      </c>
      <c r="M5" s="219"/>
      <c r="N5" s="219" t="s">
        <v>9</v>
      </c>
      <c r="O5" s="219" t="s">
        <v>6</v>
      </c>
      <c r="P5" s="219" t="s">
        <v>7</v>
      </c>
      <c r="Q5" s="219"/>
      <c r="R5" s="219" t="s">
        <v>8</v>
      </c>
      <c r="S5" s="219"/>
      <c r="T5" s="219" t="s">
        <v>9</v>
      </c>
      <c r="U5" s="219" t="s">
        <v>10</v>
      </c>
    </row>
    <row r="6" spans="1:22" s="108" customFormat="1" ht="38.25" customHeight="1" x14ac:dyDescent="0.25">
      <c r="A6" s="222"/>
      <c r="B6" s="222"/>
      <c r="C6" s="222"/>
      <c r="D6" s="185" t="s">
        <v>11</v>
      </c>
      <c r="E6" s="185" t="s">
        <v>12</v>
      </c>
      <c r="F6" s="185" t="s">
        <v>11</v>
      </c>
      <c r="G6" s="185" t="s">
        <v>12</v>
      </c>
      <c r="H6" s="219"/>
      <c r="I6" s="222"/>
      <c r="J6" s="185" t="s">
        <v>11</v>
      </c>
      <c r="K6" s="185" t="s">
        <v>12</v>
      </c>
      <c r="L6" s="185" t="s">
        <v>11</v>
      </c>
      <c r="M6" s="185" t="s">
        <v>12</v>
      </c>
      <c r="N6" s="219"/>
      <c r="O6" s="222"/>
      <c r="P6" s="185" t="s">
        <v>11</v>
      </c>
      <c r="Q6" s="185" t="s">
        <v>12</v>
      </c>
      <c r="R6" s="185" t="s">
        <v>11</v>
      </c>
      <c r="S6" s="185" t="s">
        <v>12</v>
      </c>
      <c r="T6" s="219"/>
      <c r="U6" s="219"/>
    </row>
    <row r="7" spans="1:22" ht="38.25" customHeight="1" x14ac:dyDescent="0.35">
      <c r="A7" s="186">
        <v>1</v>
      </c>
      <c r="B7" s="186" t="s">
        <v>13</v>
      </c>
      <c r="C7" s="139">
        <f>'JUNE 2020'!H7</f>
        <v>459.88999999999987</v>
      </c>
      <c r="D7" s="139">
        <v>0</v>
      </c>
      <c r="E7" s="139">
        <f>'JUNE 2020'!E7+'July 2020'!D7</f>
        <v>0</v>
      </c>
      <c r="F7" s="139">
        <v>0</v>
      </c>
      <c r="G7" s="139">
        <f>'JUNE 2020'!G7+'July 2020'!F7</f>
        <v>0</v>
      </c>
      <c r="H7" s="139">
        <f>C7+(D7-F7)</f>
        <v>459.88999999999987</v>
      </c>
      <c r="I7" s="139">
        <f>'JUNE 2020'!N7</f>
        <v>540.71999999999991</v>
      </c>
      <c r="J7" s="139">
        <v>0.55000000000000004</v>
      </c>
      <c r="K7" s="139">
        <f>'JUNE 2020'!K7+'July 2020'!J7</f>
        <v>2.5949999999999998</v>
      </c>
      <c r="L7" s="139">
        <v>0</v>
      </c>
      <c r="M7" s="139">
        <f>'JUNE 2020'!M7+'July 2020'!L7</f>
        <v>0</v>
      </c>
      <c r="N7" s="139">
        <f>I7+(J7-L7)</f>
        <v>541.26999999999987</v>
      </c>
      <c r="O7" s="139">
        <f>'JUNE 2020'!T7</f>
        <v>70.100000000000009</v>
      </c>
      <c r="P7" s="139">
        <v>0</v>
      </c>
      <c r="Q7" s="139">
        <f>'JUNE 2020'!Q7+'July 2020'!P7</f>
        <v>0</v>
      </c>
      <c r="R7" s="139">
        <v>0</v>
      </c>
      <c r="S7" s="139">
        <f>'JUNE 2020'!S7+'July 2020'!R7</f>
        <v>0</v>
      </c>
      <c r="T7" s="139">
        <f>O7+(P7-R7)</f>
        <v>70.100000000000009</v>
      </c>
      <c r="U7" s="139">
        <f t="shared" ref="U7:U48" si="0">H7+N7+T7</f>
        <v>1071.2599999999998</v>
      </c>
    </row>
    <row r="8" spans="1:22" ht="38.25" customHeight="1" x14ac:dyDescent="0.35">
      <c r="A8" s="186">
        <v>2</v>
      </c>
      <c r="B8" s="186" t="s">
        <v>65</v>
      </c>
      <c r="C8" s="139">
        <f>'JUNE 2020'!H8</f>
        <v>4.4050000000000002</v>
      </c>
      <c r="D8" s="139">
        <v>0</v>
      </c>
      <c r="E8" s="139">
        <f>'JUNE 2020'!E8+'July 2020'!D8</f>
        <v>6.5000000000000002E-2</v>
      </c>
      <c r="F8" s="139">
        <v>0</v>
      </c>
      <c r="G8" s="139">
        <f>'JUNE 2020'!G8+'July 2020'!F8</f>
        <v>0</v>
      </c>
      <c r="H8" s="139">
        <f t="shared" ref="H8:H48" si="1">C8+(D8-F8)</f>
        <v>4.4050000000000002</v>
      </c>
      <c r="I8" s="139">
        <f>'JUNE 2020'!N8</f>
        <v>56.120000000000012</v>
      </c>
      <c r="J8" s="139">
        <v>2.7120000000000002</v>
      </c>
      <c r="K8" s="139">
        <f>'JUNE 2020'!K8+'July 2020'!J8</f>
        <v>5.5220000000000002</v>
      </c>
      <c r="L8" s="139">
        <v>0</v>
      </c>
      <c r="M8" s="139">
        <f>'JUNE 2020'!M8+'July 2020'!L8</f>
        <v>0</v>
      </c>
      <c r="N8" s="139">
        <f t="shared" ref="N8:N48" si="2">I8+(J8-L8)</f>
        <v>58.832000000000015</v>
      </c>
      <c r="O8" s="139">
        <f>'JUNE 2020'!T8</f>
        <v>0.21000000000000002</v>
      </c>
      <c r="P8" s="139">
        <v>0</v>
      </c>
      <c r="Q8" s="139">
        <f>'JUNE 2020'!Q8+'July 2020'!P8</f>
        <v>0</v>
      </c>
      <c r="R8" s="139">
        <v>0</v>
      </c>
      <c r="S8" s="139">
        <f>'JUNE 2020'!S8+'July 2020'!R8</f>
        <v>0</v>
      </c>
      <c r="T8" s="139">
        <f t="shared" ref="T8:T48" si="3">O8+(P8-R8)</f>
        <v>0.21000000000000002</v>
      </c>
      <c r="U8" s="139">
        <f t="shared" si="0"/>
        <v>63.447000000000017</v>
      </c>
    </row>
    <row r="9" spans="1:22" ht="38.25" customHeight="1" x14ac:dyDescent="0.35">
      <c r="A9" s="186">
        <v>3</v>
      </c>
      <c r="B9" s="186" t="s">
        <v>14</v>
      </c>
      <c r="C9" s="139">
        <f>'JUNE 2020'!H9</f>
        <v>309.7600000000001</v>
      </c>
      <c r="D9" s="139">
        <v>0</v>
      </c>
      <c r="E9" s="139">
        <f>'JUNE 2020'!E9+'July 2020'!D9</f>
        <v>0</v>
      </c>
      <c r="F9" s="139">
        <v>0</v>
      </c>
      <c r="G9" s="139">
        <f>'JUNE 2020'!G9+'July 2020'!F9</f>
        <v>0</v>
      </c>
      <c r="H9" s="139">
        <f t="shared" si="1"/>
        <v>309.7600000000001</v>
      </c>
      <c r="I9" s="139">
        <f>'JUNE 2020'!N9</f>
        <v>441.05000000000007</v>
      </c>
      <c r="J9" s="139">
        <v>0.46</v>
      </c>
      <c r="K9" s="139">
        <f>'JUNE 2020'!K9+'July 2020'!J9</f>
        <v>3.4800000000000004</v>
      </c>
      <c r="L9" s="139">
        <v>0</v>
      </c>
      <c r="M9" s="139">
        <f>'JUNE 2020'!M9+'July 2020'!L9</f>
        <v>0</v>
      </c>
      <c r="N9" s="139">
        <f t="shared" si="2"/>
        <v>441.51000000000005</v>
      </c>
      <c r="O9" s="139">
        <f>'JUNE 2020'!T9</f>
        <v>44.809999999999995</v>
      </c>
      <c r="P9" s="139">
        <v>0</v>
      </c>
      <c r="Q9" s="139">
        <f>'JUNE 2020'!Q9+'July 2020'!P9</f>
        <v>0</v>
      </c>
      <c r="R9" s="139">
        <v>0</v>
      </c>
      <c r="S9" s="139">
        <f>'JUNE 2020'!S9+'July 2020'!R9</f>
        <v>0</v>
      </c>
      <c r="T9" s="139">
        <f t="shared" si="3"/>
        <v>44.809999999999995</v>
      </c>
      <c r="U9" s="139">
        <f t="shared" si="0"/>
        <v>796.08000000000015</v>
      </c>
    </row>
    <row r="10" spans="1:22" s="111" customFormat="1" ht="38.25" customHeight="1" x14ac:dyDescent="0.4">
      <c r="A10" s="186">
        <v>4</v>
      </c>
      <c r="B10" s="186" t="s">
        <v>15</v>
      </c>
      <c r="C10" s="139">
        <f>'JUNE 2020'!H10</f>
        <v>7.36</v>
      </c>
      <c r="D10" s="139">
        <v>0</v>
      </c>
      <c r="E10" s="139">
        <f>'JUNE 2020'!E10+'July 2020'!D10</f>
        <v>0</v>
      </c>
      <c r="F10" s="139">
        <v>0</v>
      </c>
      <c r="G10" s="139">
        <f>'JUNE 2020'!G10+'July 2020'!F10</f>
        <v>0</v>
      </c>
      <c r="H10" s="139">
        <f t="shared" si="1"/>
        <v>7.36</v>
      </c>
      <c r="I10" s="139">
        <f>'JUNE 2020'!N10</f>
        <v>474.38999999999993</v>
      </c>
      <c r="J10" s="139">
        <v>0.7</v>
      </c>
      <c r="K10" s="139">
        <f>'JUNE 2020'!K10+'July 2020'!J10</f>
        <v>1.42</v>
      </c>
      <c r="L10" s="139">
        <v>0</v>
      </c>
      <c r="M10" s="139">
        <f>'JUNE 2020'!M10+'July 2020'!L10</f>
        <v>0</v>
      </c>
      <c r="N10" s="139">
        <f t="shared" si="2"/>
        <v>475.08999999999992</v>
      </c>
      <c r="O10" s="139">
        <f>'JUNE 2020'!T10</f>
        <v>0.8</v>
      </c>
      <c r="P10" s="139">
        <v>0</v>
      </c>
      <c r="Q10" s="139">
        <f>'JUNE 2020'!Q10+'July 2020'!P10</f>
        <v>0</v>
      </c>
      <c r="R10" s="139">
        <v>0</v>
      </c>
      <c r="S10" s="139">
        <f>'JUNE 2020'!S10+'July 2020'!R10</f>
        <v>0</v>
      </c>
      <c r="T10" s="139">
        <f t="shared" si="3"/>
        <v>0.8</v>
      </c>
      <c r="U10" s="139">
        <f t="shared" si="0"/>
        <v>483.24999999999994</v>
      </c>
      <c r="V10" s="110"/>
    </row>
    <row r="11" spans="1:22" s="111" customFormat="1" ht="38.25" customHeight="1" x14ac:dyDescent="0.4">
      <c r="A11" s="185"/>
      <c r="B11" s="185" t="s">
        <v>16</v>
      </c>
      <c r="C11" s="141">
        <f>SUM(C7:C10)</f>
        <v>781.41499999999996</v>
      </c>
      <c r="D11" s="141">
        <f t="shared" ref="D11:U11" si="4">SUM(D7:D10)</f>
        <v>0</v>
      </c>
      <c r="E11" s="141">
        <f t="shared" si="4"/>
        <v>6.5000000000000002E-2</v>
      </c>
      <c r="F11" s="141">
        <f t="shared" si="4"/>
        <v>0</v>
      </c>
      <c r="G11" s="141">
        <f t="shared" si="4"/>
        <v>0</v>
      </c>
      <c r="H11" s="141">
        <f t="shared" si="4"/>
        <v>781.41499999999996</v>
      </c>
      <c r="I11" s="141">
        <f t="shared" si="4"/>
        <v>1512.2799999999997</v>
      </c>
      <c r="J11" s="141">
        <f t="shared" si="4"/>
        <v>4.4220000000000006</v>
      </c>
      <c r="K11" s="141">
        <f t="shared" si="4"/>
        <v>13.017000000000001</v>
      </c>
      <c r="L11" s="141">
        <f t="shared" si="4"/>
        <v>0</v>
      </c>
      <c r="M11" s="141">
        <f t="shared" si="4"/>
        <v>0</v>
      </c>
      <c r="N11" s="141">
        <f t="shared" si="4"/>
        <v>1516.7019999999998</v>
      </c>
      <c r="O11" s="141">
        <f t="shared" si="4"/>
        <v>115.92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0</v>
      </c>
      <c r="T11" s="141">
        <f t="shared" si="4"/>
        <v>115.92</v>
      </c>
      <c r="U11" s="141">
        <f t="shared" si="4"/>
        <v>2414.0369999999998</v>
      </c>
    </row>
    <row r="12" spans="1:22" ht="38.25" customHeight="1" x14ac:dyDescent="0.35">
      <c r="A12" s="186">
        <v>5</v>
      </c>
      <c r="B12" s="186" t="s">
        <v>17</v>
      </c>
      <c r="C12" s="139">
        <f>'JUNE 2020'!H12</f>
        <v>567.4399999999996</v>
      </c>
      <c r="D12" s="139">
        <v>0</v>
      </c>
      <c r="E12" s="139">
        <f>'JUNE 2020'!E12+'July 2020'!D12</f>
        <v>0.18</v>
      </c>
      <c r="F12" s="139">
        <v>0</v>
      </c>
      <c r="G12" s="139">
        <f>'JUNE 2020'!G12+'July 2020'!F12</f>
        <v>0</v>
      </c>
      <c r="H12" s="139">
        <f t="shared" si="1"/>
        <v>567.4399999999996</v>
      </c>
      <c r="I12" s="139">
        <f>'JUNE 2020'!N12</f>
        <v>706.97999999999979</v>
      </c>
      <c r="J12" s="139">
        <v>1.1000000000000001</v>
      </c>
      <c r="K12" s="139">
        <f>'JUNE 2020'!K12+'July 2020'!J12</f>
        <v>2.86</v>
      </c>
      <c r="L12" s="139">
        <v>0</v>
      </c>
      <c r="M12" s="139">
        <f>'JUNE 2020'!M12+'July 2020'!L12</f>
        <v>0</v>
      </c>
      <c r="N12" s="139">
        <f t="shared" si="2"/>
        <v>708.07999999999981</v>
      </c>
      <c r="O12" s="139">
        <f>'JUNE 2020'!T12</f>
        <v>40.430000000000007</v>
      </c>
      <c r="P12" s="139">
        <v>0</v>
      </c>
      <c r="Q12" s="139">
        <f>'JUNE 2020'!Q12+'July 2020'!P12</f>
        <v>0</v>
      </c>
      <c r="R12" s="139">
        <v>0</v>
      </c>
      <c r="S12" s="139">
        <f>'JUNE 2020'!S12+'July 2020'!R12</f>
        <v>0</v>
      </c>
      <c r="T12" s="139">
        <f t="shared" si="3"/>
        <v>40.430000000000007</v>
      </c>
      <c r="U12" s="139">
        <f t="shared" si="0"/>
        <v>1315.9499999999996</v>
      </c>
    </row>
    <row r="13" spans="1:22" ht="38.25" customHeight="1" x14ac:dyDescent="0.35">
      <c r="A13" s="186">
        <v>6</v>
      </c>
      <c r="B13" s="186" t="s">
        <v>18</v>
      </c>
      <c r="C13" s="139">
        <f>'JUNE 2020'!H13</f>
        <v>315.62000000000012</v>
      </c>
      <c r="D13" s="139">
        <v>0</v>
      </c>
      <c r="E13" s="139">
        <f>'JUNE 2020'!E13+'July 2020'!D13</f>
        <v>0</v>
      </c>
      <c r="F13" s="139">
        <v>0</v>
      </c>
      <c r="G13" s="139">
        <f>'JUNE 2020'!G13+'July 2020'!F13</f>
        <v>0</v>
      </c>
      <c r="H13" s="139">
        <f t="shared" si="1"/>
        <v>315.62000000000012</v>
      </c>
      <c r="I13" s="139">
        <f>'JUNE 2020'!N13</f>
        <v>494.94000000000005</v>
      </c>
      <c r="J13" s="139">
        <v>2.52</v>
      </c>
      <c r="K13" s="139">
        <f>'JUNE 2020'!K13+'July 2020'!J13</f>
        <v>3.93</v>
      </c>
      <c r="L13" s="139">
        <v>0</v>
      </c>
      <c r="M13" s="139">
        <f>'JUNE 2020'!M13+'July 2020'!L13</f>
        <v>0</v>
      </c>
      <c r="N13" s="139">
        <f t="shared" si="2"/>
        <v>497.46000000000004</v>
      </c>
      <c r="O13" s="139">
        <f>'JUNE 2020'!T13</f>
        <v>21.49</v>
      </c>
      <c r="P13" s="139">
        <v>0</v>
      </c>
      <c r="Q13" s="139">
        <f>'JUNE 2020'!Q13+'July 2020'!P13</f>
        <v>0</v>
      </c>
      <c r="R13" s="139">
        <v>0</v>
      </c>
      <c r="S13" s="139">
        <f>'JUNE 2020'!S13+'July 2020'!R13</f>
        <v>0</v>
      </c>
      <c r="T13" s="139">
        <f t="shared" si="3"/>
        <v>21.49</v>
      </c>
      <c r="U13" s="139">
        <f t="shared" si="0"/>
        <v>834.57000000000016</v>
      </c>
    </row>
    <row r="14" spans="1:22" s="111" customFormat="1" ht="38.25" customHeight="1" x14ac:dyDescent="0.4">
      <c r="A14" s="186">
        <v>7</v>
      </c>
      <c r="B14" s="186" t="s">
        <v>19</v>
      </c>
      <c r="C14" s="139">
        <f>'JUNE 2020'!H14</f>
        <v>1437.5799999999995</v>
      </c>
      <c r="D14" s="139">
        <v>0</v>
      </c>
      <c r="E14" s="139">
        <f>'JUNE 2020'!E14+'July 2020'!D14</f>
        <v>1.6</v>
      </c>
      <c r="F14" s="139">
        <v>59.95</v>
      </c>
      <c r="G14" s="139">
        <f>'JUNE 2020'!G14+'July 2020'!F14</f>
        <v>134.94999999999999</v>
      </c>
      <c r="H14" s="139">
        <f t="shared" si="1"/>
        <v>1377.6299999999994</v>
      </c>
      <c r="I14" s="139">
        <f>'JUNE 2020'!N14</f>
        <v>631.0300000000002</v>
      </c>
      <c r="J14" s="139">
        <v>63.49</v>
      </c>
      <c r="K14" s="139">
        <f>'JUNE 2020'!K14+'July 2020'!J14</f>
        <v>135.79</v>
      </c>
      <c r="L14" s="139">
        <v>0</v>
      </c>
      <c r="M14" s="139">
        <f>'JUNE 2020'!M14+'July 2020'!L14</f>
        <v>0</v>
      </c>
      <c r="N14" s="139">
        <f t="shared" si="2"/>
        <v>694.52000000000021</v>
      </c>
      <c r="O14" s="139">
        <f>'JUNE 2020'!T14</f>
        <v>57.79999999999999</v>
      </c>
      <c r="P14" s="139">
        <v>0</v>
      </c>
      <c r="Q14" s="139">
        <f>'JUNE 2020'!Q14+'July 2020'!P14</f>
        <v>0</v>
      </c>
      <c r="R14" s="139">
        <v>0.05</v>
      </c>
      <c r="S14" s="139">
        <f>'JUNE 2020'!S14+'July 2020'!R14</f>
        <v>0.05</v>
      </c>
      <c r="T14" s="139">
        <f t="shared" si="3"/>
        <v>57.749999999999993</v>
      </c>
      <c r="U14" s="139">
        <f t="shared" si="0"/>
        <v>2129.8999999999996</v>
      </c>
      <c r="V14" s="184"/>
    </row>
    <row r="15" spans="1:22" s="111" customFormat="1" ht="38.25" customHeight="1" x14ac:dyDescent="0.4">
      <c r="A15" s="185"/>
      <c r="B15" s="185" t="s">
        <v>20</v>
      </c>
      <c r="C15" s="141">
        <f>SUM(C12:C14)</f>
        <v>2320.6399999999994</v>
      </c>
      <c r="D15" s="141">
        <f t="shared" ref="D15:U15" si="5">SUM(D12:D14)</f>
        <v>0</v>
      </c>
      <c r="E15" s="141">
        <f t="shared" si="5"/>
        <v>1.78</v>
      </c>
      <c r="F15" s="141">
        <f t="shared" si="5"/>
        <v>59.95</v>
      </c>
      <c r="G15" s="141">
        <f t="shared" si="5"/>
        <v>134.94999999999999</v>
      </c>
      <c r="H15" s="141">
        <f t="shared" si="5"/>
        <v>2260.6899999999991</v>
      </c>
      <c r="I15" s="141">
        <f t="shared" si="5"/>
        <v>1832.95</v>
      </c>
      <c r="J15" s="141">
        <f t="shared" si="5"/>
        <v>67.11</v>
      </c>
      <c r="K15" s="141">
        <f t="shared" si="5"/>
        <v>142.57999999999998</v>
      </c>
      <c r="L15" s="141">
        <f t="shared" si="5"/>
        <v>0</v>
      </c>
      <c r="M15" s="141">
        <f t="shared" si="5"/>
        <v>0</v>
      </c>
      <c r="N15" s="141">
        <f t="shared" si="5"/>
        <v>1900.0600000000002</v>
      </c>
      <c r="O15" s="141">
        <f t="shared" si="5"/>
        <v>119.72</v>
      </c>
      <c r="P15" s="141">
        <f t="shared" si="5"/>
        <v>0</v>
      </c>
      <c r="Q15" s="141">
        <f t="shared" si="5"/>
        <v>0</v>
      </c>
      <c r="R15" s="141">
        <f t="shared" si="5"/>
        <v>0.05</v>
      </c>
      <c r="S15" s="141">
        <f t="shared" si="5"/>
        <v>0.05</v>
      </c>
      <c r="T15" s="141">
        <f t="shared" si="5"/>
        <v>119.66999999999999</v>
      </c>
      <c r="U15" s="141">
        <f t="shared" si="5"/>
        <v>4280.4199999999992</v>
      </c>
    </row>
    <row r="16" spans="1:22" s="112" customFormat="1" ht="38.25" customHeight="1" x14ac:dyDescent="0.35">
      <c r="A16" s="186">
        <v>8</v>
      </c>
      <c r="B16" s="186" t="s">
        <v>21</v>
      </c>
      <c r="C16" s="139">
        <f>'JUNE 2020'!H16</f>
        <v>1006.2570000000003</v>
      </c>
      <c r="D16" s="139">
        <v>4.12</v>
      </c>
      <c r="E16" s="139">
        <f>'JUNE 2020'!E16+'July 2020'!D16</f>
        <v>15.452999999999999</v>
      </c>
      <c r="F16" s="139">
        <v>0</v>
      </c>
      <c r="G16" s="139">
        <f>'JUNE 2020'!G16+'July 2020'!F16</f>
        <v>0.45</v>
      </c>
      <c r="H16" s="139">
        <f t="shared" si="1"/>
        <v>1010.3770000000003</v>
      </c>
      <c r="I16" s="139">
        <f>'JUNE 2020'!N16</f>
        <v>106.25599999999996</v>
      </c>
      <c r="J16" s="139">
        <v>0.7</v>
      </c>
      <c r="K16" s="139">
        <f>'JUNE 2020'!K16+'July 2020'!J16</f>
        <v>1.38</v>
      </c>
      <c r="L16" s="139">
        <v>0</v>
      </c>
      <c r="M16" s="139">
        <f>'JUNE 2020'!M16+'July 2020'!L16</f>
        <v>0</v>
      </c>
      <c r="N16" s="139">
        <f t="shared" si="2"/>
        <v>106.95599999999996</v>
      </c>
      <c r="O16" s="139">
        <f>'JUNE 2020'!T16</f>
        <v>245.88200000000001</v>
      </c>
      <c r="P16" s="139">
        <v>0</v>
      </c>
      <c r="Q16" s="139">
        <f>'JUNE 2020'!Q16+'July 2020'!P16</f>
        <v>0</v>
      </c>
      <c r="R16" s="139">
        <v>0</v>
      </c>
      <c r="S16" s="139">
        <f>'JUNE 2020'!S16+'July 2020'!R16</f>
        <v>0</v>
      </c>
      <c r="T16" s="139">
        <f t="shared" si="3"/>
        <v>245.88200000000001</v>
      </c>
      <c r="U16" s="139">
        <f t="shared" si="0"/>
        <v>1363.2150000000004</v>
      </c>
    </row>
    <row r="17" spans="1:22" ht="38.25" customHeight="1" x14ac:dyDescent="0.35">
      <c r="A17" s="113">
        <v>9</v>
      </c>
      <c r="B17" s="113" t="s">
        <v>22</v>
      </c>
      <c r="C17" s="139">
        <f>'JUNE 2020'!H17</f>
        <v>183.33799999999994</v>
      </c>
      <c r="D17" s="183">
        <v>0</v>
      </c>
      <c r="E17" s="139">
        <f>'JUNE 2020'!E17+'July 2020'!D17</f>
        <v>0</v>
      </c>
      <c r="F17" s="183">
        <v>0</v>
      </c>
      <c r="G17" s="139">
        <f>'JUNE 2020'!G17+'July 2020'!F17</f>
        <v>0</v>
      </c>
      <c r="H17" s="139">
        <f t="shared" si="1"/>
        <v>183.33799999999994</v>
      </c>
      <c r="I17" s="139">
        <f>'JUNE 2020'!N17</f>
        <v>326.17100000000011</v>
      </c>
      <c r="J17" s="183">
        <v>1.1719999999999999</v>
      </c>
      <c r="K17" s="139">
        <f>'JUNE 2020'!K17+'July 2020'!J17</f>
        <v>1.6869999999999998</v>
      </c>
      <c r="L17" s="183">
        <v>0</v>
      </c>
      <c r="M17" s="139">
        <f>'JUNE 2020'!M17+'July 2020'!L17</f>
        <v>0.02</v>
      </c>
      <c r="N17" s="139">
        <f t="shared" si="2"/>
        <v>327.34300000000013</v>
      </c>
      <c r="O17" s="139">
        <f>'JUNE 2020'!T17</f>
        <v>64.375</v>
      </c>
      <c r="P17" s="183">
        <v>0</v>
      </c>
      <c r="Q17" s="139">
        <f>'JUNE 2020'!Q17+'July 2020'!P17</f>
        <v>0</v>
      </c>
      <c r="R17" s="183">
        <v>0</v>
      </c>
      <c r="S17" s="139">
        <f>'JUNE 2020'!S17+'July 2020'!R17</f>
        <v>0</v>
      </c>
      <c r="T17" s="139">
        <f t="shared" si="3"/>
        <v>64.375</v>
      </c>
      <c r="U17" s="139">
        <f t="shared" si="0"/>
        <v>575.05600000000004</v>
      </c>
    </row>
    <row r="18" spans="1:22" s="111" customFormat="1" ht="38.25" customHeight="1" x14ac:dyDescent="0.4">
      <c r="A18" s="186">
        <v>10</v>
      </c>
      <c r="B18" s="186" t="s">
        <v>23</v>
      </c>
      <c r="C18" s="139">
        <f>'JUNE 2020'!H18</f>
        <v>209.44600000000005</v>
      </c>
      <c r="D18" s="139">
        <v>1.04</v>
      </c>
      <c r="E18" s="139">
        <f>'JUNE 2020'!E18+'July 2020'!D18</f>
        <v>1.04</v>
      </c>
      <c r="F18" s="139">
        <v>0</v>
      </c>
      <c r="G18" s="139">
        <f>'JUNE 2020'!G18+'July 2020'!F18</f>
        <v>0</v>
      </c>
      <c r="H18" s="139">
        <f t="shared" si="1"/>
        <v>210.48600000000005</v>
      </c>
      <c r="I18" s="139">
        <f>'JUNE 2020'!N18</f>
        <v>340.1989999999999</v>
      </c>
      <c r="J18" s="139">
        <v>1.6</v>
      </c>
      <c r="K18" s="139">
        <f>'JUNE 2020'!K18+'July 2020'!J18</f>
        <v>2.6980000000000004</v>
      </c>
      <c r="L18" s="139">
        <v>0</v>
      </c>
      <c r="M18" s="139">
        <f>'JUNE 2020'!M18+'July 2020'!L18</f>
        <v>0</v>
      </c>
      <c r="N18" s="139">
        <f t="shared" si="2"/>
        <v>341.79899999999992</v>
      </c>
      <c r="O18" s="139">
        <f>'JUNE 2020'!T18</f>
        <v>8.3749999999999982</v>
      </c>
      <c r="P18" s="139">
        <v>0</v>
      </c>
      <c r="Q18" s="139">
        <f>'JUNE 2020'!Q18+'July 2020'!P18</f>
        <v>0</v>
      </c>
      <c r="R18" s="139">
        <v>0</v>
      </c>
      <c r="S18" s="139">
        <f>'JUNE 2020'!S18+'July 2020'!R18</f>
        <v>0</v>
      </c>
      <c r="T18" s="139">
        <f t="shared" si="3"/>
        <v>8.3749999999999982</v>
      </c>
      <c r="U18" s="139">
        <f t="shared" si="0"/>
        <v>560.66</v>
      </c>
      <c r="V18" s="184"/>
    </row>
    <row r="19" spans="1:22" s="111" customFormat="1" ht="38.25" customHeight="1" x14ac:dyDescent="0.4">
      <c r="A19" s="185"/>
      <c r="B19" s="185" t="s">
        <v>24</v>
      </c>
      <c r="C19" s="141">
        <f>SUM(C16:C18)</f>
        <v>1399.0410000000004</v>
      </c>
      <c r="D19" s="141">
        <f t="shared" ref="D19:U19" si="6">SUM(D16:D18)</f>
        <v>5.16</v>
      </c>
      <c r="E19" s="141">
        <f t="shared" si="6"/>
        <v>16.492999999999999</v>
      </c>
      <c r="F19" s="141">
        <f t="shared" si="6"/>
        <v>0</v>
      </c>
      <c r="G19" s="141">
        <f t="shared" si="6"/>
        <v>0.45</v>
      </c>
      <c r="H19" s="141">
        <f t="shared" si="6"/>
        <v>1404.2010000000002</v>
      </c>
      <c r="I19" s="141">
        <f t="shared" si="6"/>
        <v>772.62599999999998</v>
      </c>
      <c r="J19" s="141">
        <f t="shared" si="6"/>
        <v>3.472</v>
      </c>
      <c r="K19" s="141">
        <f t="shared" si="6"/>
        <v>5.7650000000000006</v>
      </c>
      <c r="L19" s="141">
        <f t="shared" si="6"/>
        <v>0</v>
      </c>
      <c r="M19" s="141">
        <f t="shared" si="6"/>
        <v>0.02</v>
      </c>
      <c r="N19" s="141">
        <f t="shared" si="6"/>
        <v>776.09799999999996</v>
      </c>
      <c r="O19" s="141">
        <f t="shared" si="6"/>
        <v>318.63200000000001</v>
      </c>
      <c r="P19" s="141">
        <f t="shared" si="6"/>
        <v>0</v>
      </c>
      <c r="Q19" s="141">
        <f t="shared" si="6"/>
        <v>0</v>
      </c>
      <c r="R19" s="141">
        <f t="shared" si="6"/>
        <v>0</v>
      </c>
      <c r="S19" s="141">
        <f t="shared" si="6"/>
        <v>0</v>
      </c>
      <c r="T19" s="141">
        <f t="shared" si="6"/>
        <v>318.63200000000001</v>
      </c>
      <c r="U19" s="141">
        <f t="shared" si="6"/>
        <v>2498.9310000000005</v>
      </c>
    </row>
    <row r="20" spans="1:22" ht="38.25" customHeight="1" x14ac:dyDescent="0.35">
      <c r="A20" s="186">
        <v>11</v>
      </c>
      <c r="B20" s="186" t="s">
        <v>25</v>
      </c>
      <c r="C20" s="139">
        <f>'JUNE 2020'!H20</f>
        <v>635.29000000000008</v>
      </c>
      <c r="D20" s="139">
        <v>1.96</v>
      </c>
      <c r="E20" s="139">
        <f>'JUNE 2020'!E20+'July 2020'!D20</f>
        <v>4.8900000000000006</v>
      </c>
      <c r="F20" s="139">
        <v>0</v>
      </c>
      <c r="G20" s="139">
        <f>'JUNE 2020'!G20+'July 2020'!F20</f>
        <v>0</v>
      </c>
      <c r="H20" s="139">
        <f t="shared" si="1"/>
        <v>637.25000000000011</v>
      </c>
      <c r="I20" s="139">
        <f>'JUNE 2020'!N20</f>
        <v>375.24</v>
      </c>
      <c r="J20" s="139">
        <v>0.85</v>
      </c>
      <c r="K20" s="139">
        <f>'JUNE 2020'!K20+'July 2020'!J20</f>
        <v>5.13</v>
      </c>
      <c r="L20" s="139">
        <v>0</v>
      </c>
      <c r="M20" s="139">
        <f>'JUNE 2020'!M20+'July 2020'!L20</f>
        <v>0</v>
      </c>
      <c r="N20" s="139">
        <f t="shared" si="2"/>
        <v>376.09000000000003</v>
      </c>
      <c r="O20" s="139">
        <f>'JUNE 2020'!T20</f>
        <v>40.190000000000005</v>
      </c>
      <c r="P20" s="139">
        <v>0</v>
      </c>
      <c r="Q20" s="139">
        <f>'JUNE 2020'!Q20+'July 2020'!P20</f>
        <v>0</v>
      </c>
      <c r="R20" s="139">
        <v>0</v>
      </c>
      <c r="S20" s="139">
        <f>'JUNE 2020'!S20+'July 2020'!R20</f>
        <v>0</v>
      </c>
      <c r="T20" s="139">
        <f t="shared" si="3"/>
        <v>40.190000000000005</v>
      </c>
      <c r="U20" s="139">
        <f t="shared" si="0"/>
        <v>1053.5300000000002</v>
      </c>
    </row>
    <row r="21" spans="1:22" ht="38.25" customHeight="1" x14ac:dyDescent="0.35">
      <c r="A21" s="186">
        <v>12</v>
      </c>
      <c r="B21" s="186" t="s">
        <v>26</v>
      </c>
      <c r="C21" s="139">
        <f>'JUNE 2020'!H21</f>
        <v>18.919999999999995</v>
      </c>
      <c r="D21" s="139">
        <v>0</v>
      </c>
      <c r="E21" s="139">
        <f>'JUNE 2020'!E21+'July 2020'!D21</f>
        <v>0</v>
      </c>
      <c r="F21" s="139">
        <v>0</v>
      </c>
      <c r="G21" s="139">
        <f>'JUNE 2020'!G21+'July 2020'!F21</f>
        <v>0</v>
      </c>
      <c r="H21" s="139">
        <f t="shared" si="1"/>
        <v>18.919999999999995</v>
      </c>
      <c r="I21" s="139">
        <f>'JUNE 2020'!N21</f>
        <v>366.00300000000004</v>
      </c>
      <c r="J21" s="139">
        <v>0.41</v>
      </c>
      <c r="K21" s="139">
        <f>'JUNE 2020'!K21+'July 2020'!J21</f>
        <v>1.2</v>
      </c>
      <c r="L21" s="139">
        <v>0</v>
      </c>
      <c r="M21" s="139">
        <f>'JUNE 2020'!M21+'July 2020'!L21</f>
        <v>0</v>
      </c>
      <c r="N21" s="139">
        <f t="shared" si="2"/>
        <v>366.41300000000007</v>
      </c>
      <c r="O21" s="139">
        <f>'JUNE 2020'!T21</f>
        <v>19.559999999999999</v>
      </c>
      <c r="P21" s="139">
        <v>0</v>
      </c>
      <c r="Q21" s="139">
        <f>'JUNE 2020'!Q21+'July 2020'!P21</f>
        <v>0</v>
      </c>
      <c r="R21" s="139">
        <v>0</v>
      </c>
      <c r="S21" s="139">
        <f>'JUNE 2020'!S21+'July 2020'!R21</f>
        <v>0</v>
      </c>
      <c r="T21" s="139">
        <f t="shared" si="3"/>
        <v>19.559999999999999</v>
      </c>
      <c r="U21" s="139">
        <f t="shared" si="0"/>
        <v>404.89300000000009</v>
      </c>
    </row>
    <row r="22" spans="1:22" s="111" customFormat="1" ht="38.25" customHeight="1" x14ac:dyDescent="0.4">
      <c r="A22" s="186">
        <v>13</v>
      </c>
      <c r="B22" s="186" t="s">
        <v>27</v>
      </c>
      <c r="C22" s="139">
        <f>'JUNE 2020'!H22</f>
        <v>234.76000000000002</v>
      </c>
      <c r="D22" s="139">
        <v>0</v>
      </c>
      <c r="E22" s="139">
        <f>'JUNE 2020'!E22+'July 2020'!D22</f>
        <v>0</v>
      </c>
      <c r="F22" s="139">
        <v>0</v>
      </c>
      <c r="G22" s="139">
        <f>'JUNE 2020'!G22+'July 2020'!F22</f>
        <v>48.03</v>
      </c>
      <c r="H22" s="139">
        <f t="shared" si="1"/>
        <v>234.76000000000002</v>
      </c>
      <c r="I22" s="139">
        <f>'JUNE 2020'!N22</f>
        <v>226.29000000000002</v>
      </c>
      <c r="J22" s="139">
        <v>0.66</v>
      </c>
      <c r="K22" s="139">
        <f>'JUNE 2020'!K22+'July 2020'!J22</f>
        <v>84.05</v>
      </c>
      <c r="L22" s="139">
        <v>0</v>
      </c>
      <c r="M22" s="139">
        <f>'JUNE 2020'!M22+'July 2020'!L22</f>
        <v>0</v>
      </c>
      <c r="N22" s="139">
        <f t="shared" si="2"/>
        <v>226.95000000000002</v>
      </c>
      <c r="O22" s="139">
        <f>'JUNE 2020'!T22</f>
        <v>13.350000000000001</v>
      </c>
      <c r="P22" s="139">
        <v>0</v>
      </c>
      <c r="Q22" s="139">
        <f>'JUNE 2020'!Q22+'July 2020'!P22</f>
        <v>0</v>
      </c>
      <c r="R22" s="139">
        <v>0</v>
      </c>
      <c r="S22" s="139">
        <f>'JUNE 2020'!S22+'July 2020'!R22</f>
        <v>0</v>
      </c>
      <c r="T22" s="139">
        <f t="shared" si="3"/>
        <v>13.350000000000001</v>
      </c>
      <c r="U22" s="139">
        <f t="shared" si="0"/>
        <v>475.06000000000006</v>
      </c>
      <c r="V22" s="184"/>
    </row>
    <row r="23" spans="1:22" s="111" customFormat="1" ht="38.25" customHeight="1" x14ac:dyDescent="0.4">
      <c r="A23" s="186">
        <v>14</v>
      </c>
      <c r="B23" s="186" t="s">
        <v>71</v>
      </c>
      <c r="C23" s="139">
        <f>'JUNE 2020'!H23</f>
        <v>412.49999999999989</v>
      </c>
      <c r="D23" s="139">
        <v>0</v>
      </c>
      <c r="E23" s="139">
        <f>'JUNE 2020'!E23+'July 2020'!D23</f>
        <v>0.16999999999999998</v>
      </c>
      <c r="F23" s="139">
        <v>0</v>
      </c>
      <c r="G23" s="139">
        <f>'JUNE 2020'!G23+'July 2020'!F23</f>
        <v>0</v>
      </c>
      <c r="H23" s="139">
        <f t="shared" si="1"/>
        <v>412.49999999999989</v>
      </c>
      <c r="I23" s="139">
        <f>'JUNE 2020'!N23</f>
        <v>72.610000000000014</v>
      </c>
      <c r="J23" s="139">
        <v>0.24</v>
      </c>
      <c r="K23" s="139">
        <f>'JUNE 2020'!K23+'July 2020'!J23</f>
        <v>0.47</v>
      </c>
      <c r="L23" s="139">
        <v>0</v>
      </c>
      <c r="M23" s="139">
        <f>'JUNE 2020'!M23+'July 2020'!L23</f>
        <v>0</v>
      </c>
      <c r="N23" s="139">
        <f t="shared" si="2"/>
        <v>72.850000000000009</v>
      </c>
      <c r="O23" s="139">
        <f>'JUNE 2020'!T23</f>
        <v>22.5</v>
      </c>
      <c r="P23" s="139">
        <v>0</v>
      </c>
      <c r="Q23" s="139">
        <f>'JUNE 2020'!Q23+'July 2020'!P23</f>
        <v>0</v>
      </c>
      <c r="R23" s="139">
        <v>0</v>
      </c>
      <c r="S23" s="139">
        <f>'JUNE 2020'!S23+'July 2020'!R23</f>
        <v>0</v>
      </c>
      <c r="T23" s="139">
        <f t="shared" si="3"/>
        <v>22.5</v>
      </c>
      <c r="U23" s="139">
        <f t="shared" si="0"/>
        <v>507.84999999999991</v>
      </c>
      <c r="V23" s="184"/>
    </row>
    <row r="24" spans="1:22" s="111" customFormat="1" ht="38.25" customHeight="1" x14ac:dyDescent="0.4">
      <c r="A24" s="185"/>
      <c r="B24" s="185" t="s">
        <v>28</v>
      </c>
      <c r="C24" s="141">
        <f>SUM(C20:C23)</f>
        <v>1301.4699999999998</v>
      </c>
      <c r="D24" s="141">
        <f t="shared" ref="D24:U24" si="7">SUM(D20:D23)</f>
        <v>1.96</v>
      </c>
      <c r="E24" s="141">
        <f t="shared" si="7"/>
        <v>5.0600000000000005</v>
      </c>
      <c r="F24" s="141">
        <f t="shared" si="7"/>
        <v>0</v>
      </c>
      <c r="G24" s="141">
        <f t="shared" si="7"/>
        <v>48.03</v>
      </c>
      <c r="H24" s="141">
        <f t="shared" si="7"/>
        <v>1303.4299999999998</v>
      </c>
      <c r="I24" s="141">
        <f t="shared" si="7"/>
        <v>1040.143</v>
      </c>
      <c r="J24" s="141">
        <f t="shared" si="7"/>
        <v>2.16</v>
      </c>
      <c r="K24" s="141">
        <f t="shared" si="7"/>
        <v>90.85</v>
      </c>
      <c r="L24" s="141">
        <f t="shared" si="7"/>
        <v>0</v>
      </c>
      <c r="M24" s="141">
        <f t="shared" si="7"/>
        <v>0</v>
      </c>
      <c r="N24" s="141">
        <f t="shared" si="7"/>
        <v>1042.3030000000001</v>
      </c>
      <c r="O24" s="141">
        <f t="shared" si="7"/>
        <v>95.6</v>
      </c>
      <c r="P24" s="141">
        <f t="shared" si="7"/>
        <v>0</v>
      </c>
      <c r="Q24" s="141">
        <f t="shared" si="7"/>
        <v>0</v>
      </c>
      <c r="R24" s="141">
        <f t="shared" si="7"/>
        <v>0</v>
      </c>
      <c r="S24" s="141">
        <f t="shared" si="7"/>
        <v>0</v>
      </c>
      <c r="T24" s="141">
        <f t="shared" si="7"/>
        <v>95.6</v>
      </c>
      <c r="U24" s="141">
        <f t="shared" si="7"/>
        <v>2441.3330000000001</v>
      </c>
    </row>
    <row r="25" spans="1:22" s="111" customFormat="1" ht="38.25" customHeight="1" x14ac:dyDescent="0.4">
      <c r="A25" s="185"/>
      <c r="B25" s="185" t="s">
        <v>29</v>
      </c>
      <c r="C25" s="141">
        <f>C24+C19+C15+C11</f>
        <v>5802.5659999999998</v>
      </c>
      <c r="D25" s="141">
        <f t="shared" ref="D25:U25" si="8">D24+D19+D15+D11</f>
        <v>7.12</v>
      </c>
      <c r="E25" s="141">
        <f t="shared" si="8"/>
        <v>23.398</v>
      </c>
      <c r="F25" s="141">
        <f t="shared" si="8"/>
        <v>59.95</v>
      </c>
      <c r="G25" s="141">
        <f t="shared" si="8"/>
        <v>183.43</v>
      </c>
      <c r="H25" s="141">
        <f t="shared" si="8"/>
        <v>5749.7359999999999</v>
      </c>
      <c r="I25" s="141">
        <f t="shared" si="8"/>
        <v>5157.9989999999998</v>
      </c>
      <c r="J25" s="141">
        <f t="shared" si="8"/>
        <v>77.164000000000001</v>
      </c>
      <c r="K25" s="141">
        <f t="shared" si="8"/>
        <v>252.21199999999999</v>
      </c>
      <c r="L25" s="141">
        <f t="shared" si="8"/>
        <v>0</v>
      </c>
      <c r="M25" s="141">
        <f t="shared" si="8"/>
        <v>0.02</v>
      </c>
      <c r="N25" s="141">
        <f t="shared" si="8"/>
        <v>5235.1630000000005</v>
      </c>
      <c r="O25" s="141">
        <f t="shared" si="8"/>
        <v>649.87199999999996</v>
      </c>
      <c r="P25" s="141">
        <f t="shared" si="8"/>
        <v>0</v>
      </c>
      <c r="Q25" s="141">
        <f t="shared" si="8"/>
        <v>0</v>
      </c>
      <c r="R25" s="141">
        <f t="shared" si="8"/>
        <v>0.05</v>
      </c>
      <c r="S25" s="141">
        <f t="shared" si="8"/>
        <v>0.05</v>
      </c>
      <c r="T25" s="141">
        <f t="shared" si="8"/>
        <v>649.82199999999989</v>
      </c>
      <c r="U25" s="141">
        <f t="shared" si="8"/>
        <v>11634.721000000001</v>
      </c>
    </row>
    <row r="26" spans="1:22" ht="38.25" customHeight="1" x14ac:dyDescent="0.35">
      <c r="A26" s="186">
        <v>15</v>
      </c>
      <c r="B26" s="186" t="s">
        <v>30</v>
      </c>
      <c r="C26" s="139">
        <f>'JUNE 2020'!H26</f>
        <v>7248.4399999999978</v>
      </c>
      <c r="D26" s="139">
        <v>20.69</v>
      </c>
      <c r="E26" s="139">
        <f>'JUNE 2020'!E26+'July 2020'!D26</f>
        <v>107.85</v>
      </c>
      <c r="F26" s="139">
        <v>0</v>
      </c>
      <c r="G26" s="139">
        <f>'JUNE 2020'!G26+'July 2020'!F26</f>
        <v>0</v>
      </c>
      <c r="H26" s="139">
        <f t="shared" si="1"/>
        <v>7269.1299999999974</v>
      </c>
      <c r="I26" s="139">
        <f>'JUNE 2020'!N26</f>
        <v>58.74</v>
      </c>
      <c r="J26" s="139">
        <v>0</v>
      </c>
      <c r="K26" s="139">
        <f>'JUNE 2020'!K26+'July 2020'!J26</f>
        <v>0</v>
      </c>
      <c r="L26" s="139">
        <v>0</v>
      </c>
      <c r="M26" s="139">
        <f>'JUNE 2020'!M26+'July 2020'!L26</f>
        <v>0</v>
      </c>
      <c r="N26" s="139">
        <f t="shared" si="2"/>
        <v>58.74</v>
      </c>
      <c r="O26" s="139">
        <f>'JUNE 2020'!T26</f>
        <v>1.02</v>
      </c>
      <c r="P26" s="139">
        <v>0</v>
      </c>
      <c r="Q26" s="139">
        <f>'JUNE 2020'!Q26+'July 2020'!P26</f>
        <v>0</v>
      </c>
      <c r="R26" s="139">
        <v>0</v>
      </c>
      <c r="S26" s="139">
        <f>'JUNE 2020'!S26+'July 2020'!R26</f>
        <v>0</v>
      </c>
      <c r="T26" s="139">
        <f t="shared" si="3"/>
        <v>1.02</v>
      </c>
      <c r="U26" s="139">
        <f t="shared" si="0"/>
        <v>7328.8899999999976</v>
      </c>
    </row>
    <row r="27" spans="1:22" s="111" customFormat="1" ht="38.25" customHeight="1" x14ac:dyDescent="0.4">
      <c r="A27" s="186">
        <v>16</v>
      </c>
      <c r="B27" s="186" t="s">
        <v>31</v>
      </c>
      <c r="C27" s="139">
        <f>'JUNE 2020'!H27</f>
        <v>5115.9500000000016</v>
      </c>
      <c r="D27" s="139">
        <v>40.130000000000003</v>
      </c>
      <c r="E27" s="139">
        <f>'JUNE 2020'!E27+'July 2020'!D27</f>
        <v>126.85999999999999</v>
      </c>
      <c r="F27" s="139">
        <v>0</v>
      </c>
      <c r="G27" s="139">
        <f>'JUNE 2020'!G27+'July 2020'!F27</f>
        <v>0</v>
      </c>
      <c r="H27" s="139">
        <f t="shared" si="1"/>
        <v>5156.0800000000017</v>
      </c>
      <c r="I27" s="139">
        <f>'JUNE 2020'!N27</f>
        <v>537.16799999999989</v>
      </c>
      <c r="J27" s="139">
        <v>0</v>
      </c>
      <c r="K27" s="139">
        <f>'JUNE 2020'!K27+'July 2020'!J27</f>
        <v>6.76</v>
      </c>
      <c r="L27" s="139">
        <v>0</v>
      </c>
      <c r="M27" s="139">
        <f>'JUNE 2020'!M27+'July 2020'!L27</f>
        <v>0</v>
      </c>
      <c r="N27" s="139">
        <f t="shared" si="2"/>
        <v>537.16799999999989</v>
      </c>
      <c r="O27" s="139">
        <f>'JUNE 2020'!T27</f>
        <v>16.920000000000002</v>
      </c>
      <c r="P27" s="139">
        <v>0</v>
      </c>
      <c r="Q27" s="139">
        <f>'JUNE 2020'!Q27+'July 2020'!P27</f>
        <v>12.71</v>
      </c>
      <c r="R27" s="139">
        <v>0</v>
      </c>
      <c r="S27" s="139">
        <f>'JUNE 2020'!S27+'July 2020'!R27</f>
        <v>0</v>
      </c>
      <c r="T27" s="139">
        <f t="shared" si="3"/>
        <v>16.920000000000002</v>
      </c>
      <c r="U27" s="139">
        <f t="shared" si="0"/>
        <v>5710.1680000000015</v>
      </c>
      <c r="V27" s="184"/>
    </row>
    <row r="28" spans="1:22" s="111" customFormat="1" ht="38.25" customHeight="1" x14ac:dyDescent="0.4">
      <c r="A28" s="185"/>
      <c r="B28" s="185" t="s">
        <v>32</v>
      </c>
      <c r="C28" s="141">
        <f>SUM(C26:C27)</f>
        <v>12364.39</v>
      </c>
      <c r="D28" s="141">
        <f t="shared" ref="D28:U28" si="9">SUM(D26:D27)</f>
        <v>60.820000000000007</v>
      </c>
      <c r="E28" s="141">
        <f t="shared" si="9"/>
        <v>234.70999999999998</v>
      </c>
      <c r="F28" s="141">
        <f t="shared" si="9"/>
        <v>0</v>
      </c>
      <c r="G28" s="141">
        <f t="shared" si="9"/>
        <v>0</v>
      </c>
      <c r="H28" s="141">
        <f t="shared" si="9"/>
        <v>12425.21</v>
      </c>
      <c r="I28" s="141">
        <f t="shared" si="9"/>
        <v>595.9079999999999</v>
      </c>
      <c r="J28" s="141">
        <f t="shared" si="9"/>
        <v>0</v>
      </c>
      <c r="K28" s="141">
        <f t="shared" si="9"/>
        <v>6.76</v>
      </c>
      <c r="L28" s="141">
        <f t="shared" si="9"/>
        <v>0</v>
      </c>
      <c r="M28" s="141">
        <f t="shared" si="9"/>
        <v>0</v>
      </c>
      <c r="N28" s="141">
        <f t="shared" si="9"/>
        <v>595.9079999999999</v>
      </c>
      <c r="O28" s="141">
        <f t="shared" si="9"/>
        <v>17.940000000000001</v>
      </c>
      <c r="P28" s="141">
        <f t="shared" si="9"/>
        <v>0</v>
      </c>
      <c r="Q28" s="141">
        <f t="shared" si="9"/>
        <v>12.71</v>
      </c>
      <c r="R28" s="141">
        <f t="shared" si="9"/>
        <v>0</v>
      </c>
      <c r="S28" s="141">
        <f t="shared" si="9"/>
        <v>0</v>
      </c>
      <c r="T28" s="141">
        <f t="shared" si="9"/>
        <v>17.940000000000001</v>
      </c>
      <c r="U28" s="141">
        <f t="shared" si="9"/>
        <v>13039.057999999999</v>
      </c>
    </row>
    <row r="29" spans="1:22" ht="38.25" customHeight="1" x14ac:dyDescent="0.35">
      <c r="A29" s="186">
        <v>17</v>
      </c>
      <c r="B29" s="186" t="s">
        <v>33</v>
      </c>
      <c r="C29" s="139">
        <f>'JUNE 2020'!H29</f>
        <v>3704.956999999999</v>
      </c>
      <c r="D29" s="139">
        <v>12.26</v>
      </c>
      <c r="E29" s="139">
        <f>'JUNE 2020'!E29+'July 2020'!D29</f>
        <v>69.099999999999994</v>
      </c>
      <c r="F29" s="139">
        <v>0</v>
      </c>
      <c r="G29" s="139">
        <f>'JUNE 2020'!G29+'July 2020'!F29</f>
        <v>0</v>
      </c>
      <c r="H29" s="139">
        <f t="shared" si="1"/>
        <v>3717.2169999999992</v>
      </c>
      <c r="I29" s="139">
        <f>'JUNE 2020'!N29</f>
        <v>87.14</v>
      </c>
      <c r="J29" s="139">
        <v>0</v>
      </c>
      <c r="K29" s="139">
        <f>'JUNE 2020'!K29+'July 2020'!J29</f>
        <v>0</v>
      </c>
      <c r="L29" s="139">
        <v>0</v>
      </c>
      <c r="M29" s="139">
        <f>'JUNE 2020'!M29+'July 2020'!L29</f>
        <v>0</v>
      </c>
      <c r="N29" s="139">
        <f t="shared" si="2"/>
        <v>87.14</v>
      </c>
      <c r="O29" s="139">
        <f>'JUNE 2020'!T29</f>
        <v>57.720000000000006</v>
      </c>
      <c r="P29" s="139">
        <v>0</v>
      </c>
      <c r="Q29" s="139">
        <f>'JUNE 2020'!Q29+'July 2020'!P29</f>
        <v>0</v>
      </c>
      <c r="R29" s="139">
        <v>0</v>
      </c>
      <c r="S29" s="139">
        <f>'JUNE 2020'!S29+'July 2020'!R29</f>
        <v>0</v>
      </c>
      <c r="T29" s="139">
        <f t="shared" si="3"/>
        <v>57.720000000000006</v>
      </c>
      <c r="U29" s="139">
        <f t="shared" si="0"/>
        <v>3862.0769999999989</v>
      </c>
    </row>
    <row r="30" spans="1:22" ht="38.25" customHeight="1" x14ac:dyDescent="0.35">
      <c r="A30" s="186">
        <v>18</v>
      </c>
      <c r="B30" s="186" t="s">
        <v>64</v>
      </c>
      <c r="C30" s="139">
        <f>'JUNE 2020'!H30</f>
        <v>365.60199999999986</v>
      </c>
      <c r="D30" s="139">
        <v>0.3</v>
      </c>
      <c r="E30" s="139">
        <f>'JUNE 2020'!E30+'July 2020'!D30</f>
        <v>8.3000000000000007</v>
      </c>
      <c r="F30" s="139">
        <v>0</v>
      </c>
      <c r="G30" s="139">
        <f>'JUNE 2020'!G30+'July 2020'!F30</f>
        <v>0</v>
      </c>
      <c r="H30" s="139">
        <f t="shared" si="1"/>
        <v>365.90199999999987</v>
      </c>
      <c r="I30" s="139">
        <f>'JUNE 2020'!N30</f>
        <v>20.097000000000001</v>
      </c>
      <c r="J30" s="139">
        <v>0</v>
      </c>
      <c r="K30" s="139">
        <f>'JUNE 2020'!K30+'July 2020'!J30</f>
        <v>0</v>
      </c>
      <c r="L30" s="139">
        <v>0</v>
      </c>
      <c r="M30" s="139">
        <f>'JUNE 2020'!M30+'July 2020'!L30</f>
        <v>0</v>
      </c>
      <c r="N30" s="139">
        <f t="shared" si="2"/>
        <v>20.097000000000001</v>
      </c>
      <c r="O30" s="139">
        <f>'JUNE 2020'!T30</f>
        <v>0.05</v>
      </c>
      <c r="P30" s="139">
        <v>0</v>
      </c>
      <c r="Q30" s="139">
        <f>'JUNE 2020'!Q30+'July 2020'!P30</f>
        <v>0</v>
      </c>
      <c r="R30" s="139">
        <v>0</v>
      </c>
      <c r="S30" s="139">
        <f>'JUNE 2020'!S30+'July 2020'!R30</f>
        <v>0</v>
      </c>
      <c r="T30" s="139">
        <f t="shared" si="3"/>
        <v>0.05</v>
      </c>
      <c r="U30" s="139">
        <f t="shared" si="0"/>
        <v>386.04899999999986</v>
      </c>
    </row>
    <row r="31" spans="1:22" s="111" customFormat="1" ht="38.25" customHeight="1" x14ac:dyDescent="0.4">
      <c r="A31" s="186">
        <v>19</v>
      </c>
      <c r="B31" s="186" t="s">
        <v>34</v>
      </c>
      <c r="C31" s="139">
        <f>'JUNE 2020'!H31</f>
        <v>4206.6309999999994</v>
      </c>
      <c r="D31" s="139">
        <v>1.24</v>
      </c>
      <c r="E31" s="139">
        <f>'JUNE 2020'!E31+'July 2020'!D31</f>
        <v>26.669999999999998</v>
      </c>
      <c r="F31" s="139">
        <v>0</v>
      </c>
      <c r="G31" s="139">
        <f>'JUNE 2020'!G31+'July 2020'!F31</f>
        <v>0</v>
      </c>
      <c r="H31" s="139">
        <f t="shared" si="1"/>
        <v>4207.8709999999992</v>
      </c>
      <c r="I31" s="139">
        <f>'JUNE 2020'!N31</f>
        <v>100.31000000000002</v>
      </c>
      <c r="J31" s="139">
        <v>0</v>
      </c>
      <c r="K31" s="139">
        <f>'JUNE 2020'!K31+'July 2020'!J31</f>
        <v>0</v>
      </c>
      <c r="L31" s="139">
        <v>0</v>
      </c>
      <c r="M31" s="139">
        <f>'JUNE 2020'!M31+'July 2020'!L31</f>
        <v>0</v>
      </c>
      <c r="N31" s="139">
        <f t="shared" si="2"/>
        <v>100.31000000000002</v>
      </c>
      <c r="O31" s="139">
        <f>'JUNE 2020'!T31</f>
        <v>158.35</v>
      </c>
      <c r="P31" s="139">
        <v>0</v>
      </c>
      <c r="Q31" s="139">
        <f>'JUNE 2020'!Q31+'July 2020'!P31</f>
        <v>0</v>
      </c>
      <c r="R31" s="139">
        <v>0</v>
      </c>
      <c r="S31" s="139">
        <f>'JUNE 2020'!S31+'July 2020'!R31</f>
        <v>0</v>
      </c>
      <c r="T31" s="139">
        <f t="shared" si="3"/>
        <v>158.35</v>
      </c>
      <c r="U31" s="139">
        <f t="shared" si="0"/>
        <v>4466.5309999999999</v>
      </c>
      <c r="V31" s="184"/>
    </row>
    <row r="32" spans="1:22" ht="38.25" customHeight="1" x14ac:dyDescent="0.35">
      <c r="A32" s="186">
        <v>20</v>
      </c>
      <c r="B32" s="186" t="s">
        <v>35</v>
      </c>
      <c r="C32" s="139">
        <f>'JUNE 2020'!H32</f>
        <v>2521.8928000000001</v>
      </c>
      <c r="D32" s="139">
        <v>5.69</v>
      </c>
      <c r="E32" s="139">
        <f>'JUNE 2020'!E32+'July 2020'!D32</f>
        <v>11.274000000000001</v>
      </c>
      <c r="F32" s="139">
        <v>0</v>
      </c>
      <c r="G32" s="139">
        <f>'JUNE 2020'!G32+'July 2020'!F32</f>
        <v>0</v>
      </c>
      <c r="H32" s="139">
        <f t="shared" si="1"/>
        <v>2527.5828000000001</v>
      </c>
      <c r="I32" s="139">
        <f>'JUNE 2020'!N32</f>
        <v>159.19900000000001</v>
      </c>
      <c r="J32" s="139">
        <v>0.33</v>
      </c>
      <c r="K32" s="139">
        <f>'JUNE 2020'!K32+'July 2020'!J32</f>
        <v>0.98</v>
      </c>
      <c r="L32" s="139">
        <v>0</v>
      </c>
      <c r="M32" s="139">
        <f>'JUNE 2020'!M32+'July 2020'!L32</f>
        <v>0</v>
      </c>
      <c r="N32" s="139">
        <f t="shared" si="2"/>
        <v>159.52900000000002</v>
      </c>
      <c r="O32" s="139">
        <f>'JUNE 2020'!T32</f>
        <v>20.239999999999998</v>
      </c>
      <c r="P32" s="139">
        <v>0.09</v>
      </c>
      <c r="Q32" s="139">
        <f>'JUNE 2020'!Q32+'July 2020'!P32</f>
        <v>0.18</v>
      </c>
      <c r="R32" s="139">
        <v>0</v>
      </c>
      <c r="S32" s="139">
        <f>'JUNE 2020'!S32+'July 2020'!R32</f>
        <v>0</v>
      </c>
      <c r="T32" s="139">
        <f t="shared" si="3"/>
        <v>20.329999999999998</v>
      </c>
      <c r="U32" s="139">
        <f t="shared" si="0"/>
        <v>2707.4418000000001</v>
      </c>
    </row>
    <row r="33" spans="1:22" s="111" customFormat="1" ht="38.25" customHeight="1" x14ac:dyDescent="0.4">
      <c r="A33" s="185"/>
      <c r="B33" s="185" t="s">
        <v>36</v>
      </c>
      <c r="C33" s="141">
        <f>SUM(C29:C32)</f>
        <v>10799.082799999998</v>
      </c>
      <c r="D33" s="141">
        <f t="shared" ref="D33:U33" si="10">SUM(D29:D32)</f>
        <v>19.490000000000002</v>
      </c>
      <c r="E33" s="141">
        <f t="shared" si="10"/>
        <v>115.34399999999999</v>
      </c>
      <c r="F33" s="141">
        <f t="shared" si="10"/>
        <v>0</v>
      </c>
      <c r="G33" s="141">
        <f t="shared" si="10"/>
        <v>0</v>
      </c>
      <c r="H33" s="141">
        <f t="shared" si="10"/>
        <v>10818.572799999998</v>
      </c>
      <c r="I33" s="141">
        <f t="shared" si="10"/>
        <v>366.74600000000004</v>
      </c>
      <c r="J33" s="141">
        <f t="shared" si="10"/>
        <v>0.33</v>
      </c>
      <c r="K33" s="141">
        <f t="shared" si="10"/>
        <v>0.98</v>
      </c>
      <c r="L33" s="141">
        <f t="shared" si="10"/>
        <v>0</v>
      </c>
      <c r="M33" s="141">
        <f t="shared" si="10"/>
        <v>0</v>
      </c>
      <c r="N33" s="141">
        <f t="shared" si="10"/>
        <v>367.07600000000002</v>
      </c>
      <c r="O33" s="141">
        <f t="shared" si="10"/>
        <v>236.36</v>
      </c>
      <c r="P33" s="141">
        <f t="shared" si="10"/>
        <v>0.09</v>
      </c>
      <c r="Q33" s="141">
        <f t="shared" si="10"/>
        <v>0.18</v>
      </c>
      <c r="R33" s="141">
        <f t="shared" si="10"/>
        <v>0</v>
      </c>
      <c r="S33" s="141">
        <f t="shared" si="10"/>
        <v>0</v>
      </c>
      <c r="T33" s="141">
        <f t="shared" si="10"/>
        <v>236.45</v>
      </c>
      <c r="U33" s="141">
        <f t="shared" si="10"/>
        <v>11422.0988</v>
      </c>
      <c r="V33" s="111">
        <f t="shared" ref="V33" si="11">SUM(V29:V32)</f>
        <v>0</v>
      </c>
    </row>
    <row r="34" spans="1:22" ht="38.25" customHeight="1" x14ac:dyDescent="0.35">
      <c r="A34" s="186">
        <v>21</v>
      </c>
      <c r="B34" s="186" t="s">
        <v>37</v>
      </c>
      <c r="C34" s="139">
        <f>'JUNE 2020'!H34</f>
        <v>4193.3900000000003</v>
      </c>
      <c r="D34" s="139">
        <v>9.75</v>
      </c>
      <c r="E34" s="139">
        <f>'JUNE 2020'!E34+'July 2020'!D34</f>
        <v>59.260000000000005</v>
      </c>
      <c r="F34" s="139">
        <v>0</v>
      </c>
      <c r="G34" s="139">
        <f>'JUNE 2020'!G34+'July 2020'!F34</f>
        <v>0</v>
      </c>
      <c r="H34" s="139">
        <f t="shared" si="1"/>
        <v>4203.1400000000003</v>
      </c>
      <c r="I34" s="139">
        <f>'JUNE 2020'!N34</f>
        <v>7.6</v>
      </c>
      <c r="J34" s="139">
        <v>0</v>
      </c>
      <c r="K34" s="139">
        <f>'JUNE 2020'!K34+'July 2020'!J34</f>
        <v>0</v>
      </c>
      <c r="L34" s="139">
        <v>0</v>
      </c>
      <c r="M34" s="139">
        <f>'JUNE 2020'!M34+'July 2020'!L34</f>
        <v>0</v>
      </c>
      <c r="N34" s="139">
        <f t="shared" si="2"/>
        <v>7.6</v>
      </c>
      <c r="O34" s="139">
        <f>'JUNE 2020'!T34</f>
        <v>0</v>
      </c>
      <c r="P34" s="139">
        <v>0</v>
      </c>
      <c r="Q34" s="139">
        <f>'JUNE 2020'!Q34+'July 2020'!P34</f>
        <v>0</v>
      </c>
      <c r="R34" s="139">
        <v>0</v>
      </c>
      <c r="S34" s="139">
        <f>'JUNE 2020'!S34+'July 2020'!R34</f>
        <v>0</v>
      </c>
      <c r="T34" s="139">
        <f t="shared" si="3"/>
        <v>0</v>
      </c>
      <c r="U34" s="139">
        <f t="shared" si="0"/>
        <v>4210.7400000000007</v>
      </c>
    </row>
    <row r="35" spans="1:22" ht="38.25" customHeight="1" x14ac:dyDescent="0.35">
      <c r="A35" s="186">
        <v>22</v>
      </c>
      <c r="B35" s="186" t="s">
        <v>38</v>
      </c>
      <c r="C35" s="139">
        <f>'JUNE 2020'!H35</f>
        <v>5710.989999999998</v>
      </c>
      <c r="D35" s="139">
        <v>25.35</v>
      </c>
      <c r="E35" s="139">
        <f>'JUNE 2020'!E35+'July 2020'!D35</f>
        <v>77.569999999999993</v>
      </c>
      <c r="F35" s="139">
        <v>0</v>
      </c>
      <c r="G35" s="139">
        <f>'JUNE 2020'!G35+'July 2020'!F35</f>
        <v>0</v>
      </c>
      <c r="H35" s="139">
        <f t="shared" si="1"/>
        <v>5736.3399999999983</v>
      </c>
      <c r="I35" s="139">
        <f>'JUNE 2020'!N35</f>
        <v>4</v>
      </c>
      <c r="J35" s="139">
        <v>0</v>
      </c>
      <c r="K35" s="139">
        <f>'JUNE 2020'!K35+'July 2020'!J35</f>
        <v>0</v>
      </c>
      <c r="L35" s="139">
        <v>0</v>
      </c>
      <c r="M35" s="139">
        <f>'JUNE 2020'!M35+'July 2020'!L35</f>
        <v>0</v>
      </c>
      <c r="N35" s="139">
        <f t="shared" si="2"/>
        <v>4</v>
      </c>
      <c r="O35" s="139">
        <f>'JUNE 2020'!T35</f>
        <v>0.03</v>
      </c>
      <c r="P35" s="139">
        <v>0</v>
      </c>
      <c r="Q35" s="139">
        <f>'JUNE 2020'!Q35+'July 2020'!P35</f>
        <v>0</v>
      </c>
      <c r="R35" s="139">
        <v>0</v>
      </c>
      <c r="S35" s="139">
        <f>'JUNE 2020'!S35+'July 2020'!R35</f>
        <v>0</v>
      </c>
      <c r="T35" s="139">
        <f t="shared" si="3"/>
        <v>0.03</v>
      </c>
      <c r="U35" s="139">
        <f t="shared" si="0"/>
        <v>5740.3699999999981</v>
      </c>
    </row>
    <row r="36" spans="1:22" s="111" customFormat="1" ht="38.25" customHeight="1" x14ac:dyDescent="0.4">
      <c r="A36" s="186">
        <v>23</v>
      </c>
      <c r="B36" s="186" t="s">
        <v>39</v>
      </c>
      <c r="C36" s="139">
        <f>'JUNE 2020'!H36</f>
        <v>2744.63</v>
      </c>
      <c r="D36" s="139">
        <v>23.37</v>
      </c>
      <c r="E36" s="139">
        <f>'JUNE 2020'!E36+'July 2020'!D36</f>
        <v>64.760000000000005</v>
      </c>
      <c r="F36" s="139">
        <v>0</v>
      </c>
      <c r="G36" s="139">
        <f>'JUNE 2020'!G36+'July 2020'!F36</f>
        <v>0</v>
      </c>
      <c r="H36" s="139">
        <f t="shared" si="1"/>
        <v>2768</v>
      </c>
      <c r="I36" s="139">
        <f>'JUNE 2020'!N36</f>
        <v>155.65000000000003</v>
      </c>
      <c r="J36" s="139">
        <v>0</v>
      </c>
      <c r="K36" s="139">
        <f>'JUNE 2020'!K36+'July 2020'!J36</f>
        <v>0</v>
      </c>
      <c r="L36" s="139">
        <v>0</v>
      </c>
      <c r="M36" s="139">
        <f>'JUNE 2020'!M36+'July 2020'!L36</f>
        <v>0</v>
      </c>
      <c r="N36" s="139">
        <f t="shared" si="2"/>
        <v>155.65000000000003</v>
      </c>
      <c r="O36" s="139">
        <f>'JUNE 2020'!T36</f>
        <v>2.2000000000000002</v>
      </c>
      <c r="P36" s="139">
        <v>0</v>
      </c>
      <c r="Q36" s="139">
        <f>'JUNE 2020'!Q36+'July 2020'!P36</f>
        <v>0</v>
      </c>
      <c r="R36" s="139">
        <v>0</v>
      </c>
      <c r="S36" s="139">
        <f>'JUNE 2020'!S36+'July 2020'!R36</f>
        <v>0</v>
      </c>
      <c r="T36" s="139">
        <f t="shared" si="3"/>
        <v>2.2000000000000002</v>
      </c>
      <c r="U36" s="139">
        <f t="shared" si="0"/>
        <v>2925.85</v>
      </c>
      <c r="V36" s="184"/>
    </row>
    <row r="37" spans="1:22" s="111" customFormat="1" ht="38.25" customHeight="1" x14ac:dyDescent="0.4">
      <c r="A37" s="186">
        <v>24</v>
      </c>
      <c r="B37" s="186" t="s">
        <v>40</v>
      </c>
      <c r="C37" s="139">
        <f>'JUNE 2020'!H37</f>
        <v>4646.5700000000006</v>
      </c>
      <c r="D37" s="139">
        <v>7.28</v>
      </c>
      <c r="E37" s="139">
        <f>'JUNE 2020'!E37+'July 2020'!D37</f>
        <v>22.39</v>
      </c>
      <c r="F37" s="139">
        <v>0</v>
      </c>
      <c r="G37" s="139">
        <f>'JUNE 2020'!G37+'July 2020'!F37</f>
        <v>0</v>
      </c>
      <c r="H37" s="139">
        <f t="shared" si="1"/>
        <v>4653.8500000000004</v>
      </c>
      <c r="I37" s="139">
        <f>'JUNE 2020'!N37</f>
        <v>6.92</v>
      </c>
      <c r="J37" s="139">
        <v>0</v>
      </c>
      <c r="K37" s="139">
        <f>'JUNE 2020'!K37+'July 2020'!J37</f>
        <v>0</v>
      </c>
      <c r="L37" s="139">
        <v>0</v>
      </c>
      <c r="M37" s="139">
        <f>'JUNE 2020'!M37+'July 2020'!L37</f>
        <v>0</v>
      </c>
      <c r="N37" s="139">
        <f t="shared" si="2"/>
        <v>6.92</v>
      </c>
      <c r="O37" s="139">
        <f>'JUNE 2020'!T37</f>
        <v>1.04</v>
      </c>
      <c r="P37" s="139">
        <v>0</v>
      </c>
      <c r="Q37" s="139">
        <f>'JUNE 2020'!Q37+'July 2020'!P37</f>
        <v>0</v>
      </c>
      <c r="R37" s="139">
        <v>0</v>
      </c>
      <c r="S37" s="139">
        <f>'JUNE 2020'!S37+'July 2020'!R37</f>
        <v>0</v>
      </c>
      <c r="T37" s="139">
        <f t="shared" si="3"/>
        <v>1.04</v>
      </c>
      <c r="U37" s="139">
        <f t="shared" si="0"/>
        <v>4661.8100000000004</v>
      </c>
      <c r="V37" s="184"/>
    </row>
    <row r="38" spans="1:22" s="111" customFormat="1" ht="38.25" customHeight="1" x14ac:dyDescent="0.4">
      <c r="A38" s="185"/>
      <c r="B38" s="185" t="s">
        <v>41</v>
      </c>
      <c r="C38" s="141">
        <f>SUM(C34:C37)</f>
        <v>17295.579999999998</v>
      </c>
      <c r="D38" s="141">
        <f t="shared" ref="D38:U38" si="12">SUM(D34:D37)</f>
        <v>65.75</v>
      </c>
      <c r="E38" s="141">
        <f t="shared" si="12"/>
        <v>223.97999999999996</v>
      </c>
      <c r="F38" s="141">
        <f t="shared" si="12"/>
        <v>0</v>
      </c>
      <c r="G38" s="141">
        <f t="shared" si="12"/>
        <v>0</v>
      </c>
      <c r="H38" s="141">
        <f t="shared" si="12"/>
        <v>17361.330000000002</v>
      </c>
      <c r="I38" s="141">
        <f t="shared" si="12"/>
        <v>174.17000000000002</v>
      </c>
      <c r="J38" s="141">
        <f t="shared" si="12"/>
        <v>0</v>
      </c>
      <c r="K38" s="141">
        <f t="shared" si="12"/>
        <v>0</v>
      </c>
      <c r="L38" s="141">
        <f t="shared" si="12"/>
        <v>0</v>
      </c>
      <c r="M38" s="141">
        <f t="shared" si="12"/>
        <v>0</v>
      </c>
      <c r="N38" s="141">
        <f t="shared" si="12"/>
        <v>174.17000000000002</v>
      </c>
      <c r="O38" s="141">
        <f t="shared" si="12"/>
        <v>3.27</v>
      </c>
      <c r="P38" s="141">
        <f t="shared" si="12"/>
        <v>0</v>
      </c>
      <c r="Q38" s="141">
        <f t="shared" si="12"/>
        <v>0</v>
      </c>
      <c r="R38" s="141">
        <f t="shared" si="12"/>
        <v>0</v>
      </c>
      <c r="S38" s="141">
        <f t="shared" si="12"/>
        <v>0</v>
      </c>
      <c r="T38" s="141">
        <f t="shared" si="12"/>
        <v>3.27</v>
      </c>
      <c r="U38" s="141">
        <f t="shared" si="12"/>
        <v>17538.77</v>
      </c>
    </row>
    <row r="39" spans="1:22" s="111" customFormat="1" ht="38.25" customHeight="1" x14ac:dyDescent="0.4">
      <c r="A39" s="185"/>
      <c r="B39" s="185" t="s">
        <v>42</v>
      </c>
      <c r="C39" s="141">
        <f>C38+C33+C28</f>
        <v>40459.052799999998</v>
      </c>
      <c r="D39" s="141">
        <f t="shared" ref="D39:U39" si="13">D38+D33+D28</f>
        <v>146.06</v>
      </c>
      <c r="E39" s="141">
        <f t="shared" si="13"/>
        <v>574.03399999999988</v>
      </c>
      <c r="F39" s="141">
        <f t="shared" si="13"/>
        <v>0</v>
      </c>
      <c r="G39" s="141">
        <f t="shared" si="13"/>
        <v>0</v>
      </c>
      <c r="H39" s="141">
        <f t="shared" si="13"/>
        <v>40605.112800000003</v>
      </c>
      <c r="I39" s="141">
        <f t="shared" si="13"/>
        <v>1136.8240000000001</v>
      </c>
      <c r="J39" s="141">
        <f t="shared" si="13"/>
        <v>0.33</v>
      </c>
      <c r="K39" s="141">
        <f t="shared" si="13"/>
        <v>7.74</v>
      </c>
      <c r="L39" s="141">
        <f t="shared" si="13"/>
        <v>0</v>
      </c>
      <c r="M39" s="141">
        <f t="shared" si="13"/>
        <v>0</v>
      </c>
      <c r="N39" s="141">
        <f t="shared" si="13"/>
        <v>1137.154</v>
      </c>
      <c r="O39" s="141">
        <f t="shared" si="13"/>
        <v>257.57000000000005</v>
      </c>
      <c r="P39" s="141">
        <f t="shared" si="13"/>
        <v>0.09</v>
      </c>
      <c r="Q39" s="141">
        <f t="shared" si="13"/>
        <v>12.89</v>
      </c>
      <c r="R39" s="141">
        <f t="shared" si="13"/>
        <v>0</v>
      </c>
      <c r="S39" s="141">
        <f t="shared" si="13"/>
        <v>0</v>
      </c>
      <c r="T39" s="141">
        <f t="shared" si="13"/>
        <v>257.66000000000003</v>
      </c>
      <c r="U39" s="141">
        <f t="shared" si="13"/>
        <v>41999.926800000001</v>
      </c>
    </row>
    <row r="40" spans="1:22" ht="38.25" customHeight="1" x14ac:dyDescent="0.35">
      <c r="A40" s="186">
        <v>25</v>
      </c>
      <c r="B40" s="186" t="s">
        <v>43</v>
      </c>
      <c r="C40" s="139">
        <f>'JUNE 2020'!H40</f>
        <v>10621.119999999999</v>
      </c>
      <c r="D40" s="139">
        <v>18.72</v>
      </c>
      <c r="E40" s="139">
        <f>'JUNE 2020'!E40+'July 2020'!D40</f>
        <v>41.12</v>
      </c>
      <c r="F40" s="139">
        <v>0</v>
      </c>
      <c r="G40" s="139">
        <f>'JUNE 2020'!G40+'July 2020'!F40</f>
        <v>0</v>
      </c>
      <c r="H40" s="139">
        <f t="shared" si="1"/>
        <v>10639.839999999998</v>
      </c>
      <c r="I40" s="139">
        <f>'JUNE 2020'!N40</f>
        <v>0</v>
      </c>
      <c r="J40" s="139">
        <v>0</v>
      </c>
      <c r="K40" s="139">
        <f>'JUNE 2020'!K40+'July 2020'!J40</f>
        <v>0</v>
      </c>
      <c r="L40" s="139">
        <v>0</v>
      </c>
      <c r="M40" s="139">
        <f>'JUNE 2020'!M40+'July 2020'!L40</f>
        <v>0</v>
      </c>
      <c r="N40" s="139">
        <f t="shared" si="2"/>
        <v>0</v>
      </c>
      <c r="O40" s="139">
        <f>'JUNE 2020'!T40</f>
        <v>0</v>
      </c>
      <c r="P40" s="139">
        <v>0</v>
      </c>
      <c r="Q40" s="139">
        <f>'JUNE 2020'!Q40+'July 2020'!P40</f>
        <v>0</v>
      </c>
      <c r="R40" s="139">
        <v>0</v>
      </c>
      <c r="S40" s="139">
        <f>'JUNE 2020'!S40+'July 2020'!R40</f>
        <v>0</v>
      </c>
      <c r="T40" s="139">
        <f t="shared" si="3"/>
        <v>0</v>
      </c>
      <c r="U40" s="139">
        <f t="shared" si="0"/>
        <v>10639.839999999998</v>
      </c>
    </row>
    <row r="41" spans="1:22" ht="38.25" customHeight="1" x14ac:dyDescent="0.35">
      <c r="A41" s="186">
        <v>26</v>
      </c>
      <c r="B41" s="186" t="s">
        <v>44</v>
      </c>
      <c r="C41" s="139">
        <f>'JUNE 2020'!H41</f>
        <v>7012.9959999999955</v>
      </c>
      <c r="D41" s="139">
        <v>4.83</v>
      </c>
      <c r="E41" s="139">
        <f>'JUNE 2020'!E41+'July 2020'!D41</f>
        <v>16.18</v>
      </c>
      <c r="F41" s="139">
        <v>0</v>
      </c>
      <c r="G41" s="139">
        <f>'JUNE 2020'!G41+'July 2020'!F41</f>
        <v>0</v>
      </c>
      <c r="H41" s="139">
        <f t="shared" si="1"/>
        <v>7017.8259999999955</v>
      </c>
      <c r="I41" s="139">
        <f>'JUNE 2020'!N41</f>
        <v>0</v>
      </c>
      <c r="J41" s="139">
        <v>0</v>
      </c>
      <c r="K41" s="139">
        <f>'JUNE 2020'!K41+'July 2020'!J41</f>
        <v>0</v>
      </c>
      <c r="L41" s="139">
        <v>0</v>
      </c>
      <c r="M41" s="139">
        <f>'JUNE 2020'!M41+'July 2020'!L41</f>
        <v>0</v>
      </c>
      <c r="N41" s="139">
        <f t="shared" si="2"/>
        <v>0</v>
      </c>
      <c r="O41" s="139">
        <f>'JUNE 2020'!T41</f>
        <v>0</v>
      </c>
      <c r="P41" s="139">
        <v>0</v>
      </c>
      <c r="Q41" s="139">
        <f>'JUNE 2020'!Q41+'July 2020'!P41</f>
        <v>0</v>
      </c>
      <c r="R41" s="139">
        <v>0</v>
      </c>
      <c r="S41" s="139">
        <f>'JUNE 2020'!S41+'July 2020'!R41</f>
        <v>0</v>
      </c>
      <c r="T41" s="139">
        <f t="shared" si="3"/>
        <v>0</v>
      </c>
      <c r="U41" s="139">
        <f t="shared" si="0"/>
        <v>7017.8259999999955</v>
      </c>
    </row>
    <row r="42" spans="1:22" s="111" customFormat="1" ht="38.25" customHeight="1" x14ac:dyDescent="0.4">
      <c r="A42" s="186">
        <v>27</v>
      </c>
      <c r="B42" s="186" t="s">
        <v>45</v>
      </c>
      <c r="C42" s="139">
        <f>'JUNE 2020'!H42</f>
        <v>13287.565999999995</v>
      </c>
      <c r="D42" s="139">
        <v>5.55</v>
      </c>
      <c r="E42" s="139">
        <f>'JUNE 2020'!E42+'July 2020'!D42</f>
        <v>29.1</v>
      </c>
      <c r="F42" s="139">
        <v>0</v>
      </c>
      <c r="G42" s="139">
        <f>'JUNE 2020'!G42+'July 2020'!F42</f>
        <v>0</v>
      </c>
      <c r="H42" s="139">
        <f t="shared" si="1"/>
        <v>13293.115999999995</v>
      </c>
      <c r="I42" s="139">
        <f>'JUNE 2020'!N42</f>
        <v>0</v>
      </c>
      <c r="J42" s="139">
        <v>0</v>
      </c>
      <c r="K42" s="139">
        <f>'JUNE 2020'!K42+'July 2020'!J42</f>
        <v>0</v>
      </c>
      <c r="L42" s="139">
        <v>0</v>
      </c>
      <c r="M42" s="139">
        <f>'JUNE 2020'!M42+'July 2020'!L42</f>
        <v>0</v>
      </c>
      <c r="N42" s="139">
        <f t="shared" si="2"/>
        <v>0</v>
      </c>
      <c r="O42" s="139">
        <f>'JUNE 2020'!T42</f>
        <v>0</v>
      </c>
      <c r="P42" s="139">
        <v>0</v>
      </c>
      <c r="Q42" s="139">
        <f>'JUNE 2020'!Q42+'July 2020'!P42</f>
        <v>0</v>
      </c>
      <c r="R42" s="139">
        <v>0</v>
      </c>
      <c r="S42" s="139">
        <f>'JUNE 2020'!S42+'July 2020'!R42</f>
        <v>0</v>
      </c>
      <c r="T42" s="139">
        <f t="shared" si="3"/>
        <v>0</v>
      </c>
      <c r="U42" s="139">
        <f t="shared" si="0"/>
        <v>13293.115999999995</v>
      </c>
      <c r="V42" s="184"/>
    </row>
    <row r="43" spans="1:22" ht="38.25" customHeight="1" x14ac:dyDescent="0.35">
      <c r="A43" s="186">
        <v>28</v>
      </c>
      <c r="B43" s="186" t="s">
        <v>63</v>
      </c>
      <c r="C43" s="139">
        <f>'JUNE 2020'!H43</f>
        <v>789.47800000000007</v>
      </c>
      <c r="D43" s="139">
        <v>55.21</v>
      </c>
      <c r="E43" s="139">
        <f>'JUNE 2020'!E43+'July 2020'!D43</f>
        <v>121.72</v>
      </c>
      <c r="F43" s="139">
        <v>0</v>
      </c>
      <c r="G43" s="139">
        <f>'JUNE 2020'!G43+'July 2020'!F43</f>
        <v>0</v>
      </c>
      <c r="H43" s="139">
        <f t="shared" si="1"/>
        <v>844.6880000000001</v>
      </c>
      <c r="I43" s="139">
        <f>'JUNE 2020'!N43</f>
        <v>0</v>
      </c>
      <c r="J43" s="139">
        <v>0</v>
      </c>
      <c r="K43" s="139">
        <f>'JUNE 2020'!K43+'July 2020'!J43</f>
        <v>0</v>
      </c>
      <c r="L43" s="139">
        <v>0</v>
      </c>
      <c r="M43" s="139">
        <f>'JUNE 2020'!M43+'July 2020'!L43</f>
        <v>0</v>
      </c>
      <c r="N43" s="139">
        <f t="shared" si="2"/>
        <v>0</v>
      </c>
      <c r="O43" s="139">
        <f>'JUNE 2020'!T43</f>
        <v>0</v>
      </c>
      <c r="P43" s="139">
        <v>0</v>
      </c>
      <c r="Q43" s="139">
        <f>'JUNE 2020'!Q43+'July 2020'!P43</f>
        <v>0</v>
      </c>
      <c r="R43" s="139">
        <v>0</v>
      </c>
      <c r="S43" s="139">
        <f>'JUNE 2020'!S43+'July 2020'!R43</f>
        <v>0</v>
      </c>
      <c r="T43" s="139">
        <f t="shared" si="3"/>
        <v>0</v>
      </c>
      <c r="U43" s="139">
        <f t="shared" si="0"/>
        <v>844.6880000000001</v>
      </c>
    </row>
    <row r="44" spans="1:22" s="111" customFormat="1" ht="38.25" customHeight="1" x14ac:dyDescent="0.4">
      <c r="A44" s="185"/>
      <c r="B44" s="185" t="s">
        <v>46</v>
      </c>
      <c r="C44" s="141">
        <f>SUM(C40:C43)</f>
        <v>31711.159999999989</v>
      </c>
      <c r="D44" s="141">
        <f t="shared" ref="D44:U44" si="14">SUM(D40:D43)</f>
        <v>84.31</v>
      </c>
      <c r="E44" s="141">
        <f t="shared" si="14"/>
        <v>208.12</v>
      </c>
      <c r="F44" s="141">
        <f t="shared" si="14"/>
        <v>0</v>
      </c>
      <c r="G44" s="141">
        <f t="shared" si="14"/>
        <v>0</v>
      </c>
      <c r="H44" s="141">
        <f t="shared" si="14"/>
        <v>31795.469999999987</v>
      </c>
      <c r="I44" s="141">
        <f t="shared" si="14"/>
        <v>0</v>
      </c>
      <c r="J44" s="141">
        <f t="shared" si="14"/>
        <v>0</v>
      </c>
      <c r="K44" s="141">
        <f t="shared" si="14"/>
        <v>0</v>
      </c>
      <c r="L44" s="141">
        <f t="shared" si="14"/>
        <v>0</v>
      </c>
      <c r="M44" s="141">
        <f t="shared" si="14"/>
        <v>0</v>
      </c>
      <c r="N44" s="141">
        <f t="shared" si="14"/>
        <v>0</v>
      </c>
      <c r="O44" s="141">
        <f t="shared" si="14"/>
        <v>0</v>
      </c>
      <c r="P44" s="141">
        <f t="shared" si="14"/>
        <v>0</v>
      </c>
      <c r="Q44" s="141">
        <f t="shared" si="14"/>
        <v>0</v>
      </c>
      <c r="R44" s="141">
        <f t="shared" si="14"/>
        <v>0</v>
      </c>
      <c r="S44" s="141">
        <f t="shared" si="14"/>
        <v>0</v>
      </c>
      <c r="T44" s="141">
        <f t="shared" si="14"/>
        <v>0</v>
      </c>
      <c r="U44" s="141">
        <f t="shared" si="14"/>
        <v>31795.469999999987</v>
      </c>
    </row>
    <row r="45" spans="1:22" ht="38.25" customHeight="1" x14ac:dyDescent="0.35">
      <c r="A45" s="186">
        <v>29</v>
      </c>
      <c r="B45" s="186" t="s">
        <v>47</v>
      </c>
      <c r="C45" s="139">
        <f>'JUNE 2020'!H45</f>
        <v>7870.4421000000011</v>
      </c>
      <c r="D45" s="139">
        <v>17.350000000000001</v>
      </c>
      <c r="E45" s="139">
        <f>'JUNE 2020'!E45+'July 2020'!D45</f>
        <v>56.54</v>
      </c>
      <c r="F45" s="139">
        <v>0</v>
      </c>
      <c r="G45" s="139">
        <f>'JUNE 2020'!G45+'July 2020'!F45</f>
        <v>0</v>
      </c>
      <c r="H45" s="139">
        <f t="shared" si="1"/>
        <v>7887.7921000000015</v>
      </c>
      <c r="I45" s="139">
        <f>'JUNE 2020'!N45</f>
        <v>0.70000000000000007</v>
      </c>
      <c r="J45" s="139">
        <v>0</v>
      </c>
      <c r="K45" s="139">
        <f>'JUNE 2020'!K45+'July 2020'!J45</f>
        <v>0</v>
      </c>
      <c r="L45" s="139">
        <v>0</v>
      </c>
      <c r="M45" s="139">
        <f>'JUNE 2020'!M45+'July 2020'!L45</f>
        <v>0</v>
      </c>
      <c r="N45" s="139">
        <f t="shared" si="2"/>
        <v>0.70000000000000007</v>
      </c>
      <c r="O45" s="139">
        <f>'JUNE 2020'!T45</f>
        <v>14.43</v>
      </c>
      <c r="P45" s="139">
        <v>0</v>
      </c>
      <c r="Q45" s="139">
        <f>'JUNE 2020'!Q45+'July 2020'!P45</f>
        <v>0</v>
      </c>
      <c r="R45" s="139">
        <v>0</v>
      </c>
      <c r="S45" s="139">
        <f>'JUNE 2020'!S45+'July 2020'!R45</f>
        <v>0</v>
      </c>
      <c r="T45" s="139">
        <f t="shared" si="3"/>
        <v>14.43</v>
      </c>
      <c r="U45" s="139">
        <f t="shared" si="0"/>
        <v>7902.9221000000016</v>
      </c>
    </row>
    <row r="46" spans="1:22" ht="38.25" customHeight="1" x14ac:dyDescent="0.35">
      <c r="A46" s="186">
        <v>30</v>
      </c>
      <c r="B46" s="186" t="s">
        <v>48</v>
      </c>
      <c r="C46" s="139">
        <f>'JUNE 2020'!H46</f>
        <v>7197.6450000000004</v>
      </c>
      <c r="D46" s="139">
        <v>21.3</v>
      </c>
      <c r="E46" s="139">
        <f>'JUNE 2020'!E46+'July 2020'!D46</f>
        <v>59.09</v>
      </c>
      <c r="F46" s="139">
        <v>0</v>
      </c>
      <c r="G46" s="139">
        <f>'JUNE 2020'!G46+'July 2020'!F46</f>
        <v>0</v>
      </c>
      <c r="H46" s="139">
        <f t="shared" si="1"/>
        <v>7218.9450000000006</v>
      </c>
      <c r="I46" s="139">
        <f>'JUNE 2020'!N46</f>
        <v>0.96</v>
      </c>
      <c r="J46" s="139">
        <v>0</v>
      </c>
      <c r="K46" s="139">
        <f>'JUNE 2020'!K46+'July 2020'!J46</f>
        <v>0</v>
      </c>
      <c r="L46" s="139">
        <v>0</v>
      </c>
      <c r="M46" s="139">
        <f>'JUNE 2020'!M46+'July 2020'!L46</f>
        <v>0</v>
      </c>
      <c r="N46" s="139">
        <f t="shared" si="2"/>
        <v>0.96</v>
      </c>
      <c r="O46" s="139">
        <f>'JUNE 2020'!T46</f>
        <v>0</v>
      </c>
      <c r="P46" s="139">
        <v>0</v>
      </c>
      <c r="Q46" s="139">
        <f>'JUNE 2020'!Q46+'July 2020'!P46</f>
        <v>0</v>
      </c>
      <c r="R46" s="139">
        <v>0</v>
      </c>
      <c r="S46" s="139">
        <f>'JUNE 2020'!S46+'July 2020'!R46</f>
        <v>0</v>
      </c>
      <c r="T46" s="139">
        <f t="shared" si="3"/>
        <v>0</v>
      </c>
      <c r="U46" s="139">
        <f t="shared" si="0"/>
        <v>7219.9050000000007</v>
      </c>
    </row>
    <row r="47" spans="1:22" s="111" customFormat="1" ht="38.25" customHeight="1" x14ac:dyDescent="0.4">
      <c r="A47" s="186">
        <v>31</v>
      </c>
      <c r="B47" s="186" t="s">
        <v>49</v>
      </c>
      <c r="C47" s="139">
        <f>'JUNE 2020'!H47</f>
        <v>8067.3300000000008</v>
      </c>
      <c r="D47" s="139">
        <v>53.27</v>
      </c>
      <c r="E47" s="139">
        <f>'JUNE 2020'!E47+'July 2020'!D47</f>
        <v>202.87</v>
      </c>
      <c r="F47" s="139">
        <v>0</v>
      </c>
      <c r="G47" s="139">
        <f>'JUNE 2020'!G47+'July 2020'!F47</f>
        <v>0</v>
      </c>
      <c r="H47" s="139">
        <f t="shared" si="1"/>
        <v>8120.6000000000013</v>
      </c>
      <c r="I47" s="139">
        <f>'JUNE 2020'!N47</f>
        <v>6.89</v>
      </c>
      <c r="J47" s="139">
        <v>0</v>
      </c>
      <c r="K47" s="139">
        <f>'JUNE 2020'!K47+'July 2020'!J47</f>
        <v>0</v>
      </c>
      <c r="L47" s="139">
        <v>0</v>
      </c>
      <c r="M47" s="139">
        <f>'JUNE 2020'!M47+'July 2020'!L47</f>
        <v>0</v>
      </c>
      <c r="N47" s="139">
        <f t="shared" si="2"/>
        <v>6.89</v>
      </c>
      <c r="O47" s="139">
        <f>'JUNE 2020'!T47</f>
        <v>0.03</v>
      </c>
      <c r="P47" s="139">
        <v>0</v>
      </c>
      <c r="Q47" s="139">
        <f>'JUNE 2020'!Q47+'July 2020'!P47</f>
        <v>0</v>
      </c>
      <c r="R47" s="139">
        <v>0</v>
      </c>
      <c r="S47" s="139">
        <f>'JUNE 2020'!S47+'July 2020'!R47</f>
        <v>0</v>
      </c>
      <c r="T47" s="139">
        <f t="shared" si="3"/>
        <v>0.03</v>
      </c>
      <c r="U47" s="139">
        <f t="shared" si="0"/>
        <v>8127.5200000000013</v>
      </c>
      <c r="V47" s="184"/>
    </row>
    <row r="48" spans="1:22" s="111" customFormat="1" ht="38.25" customHeight="1" x14ac:dyDescent="0.4">
      <c r="A48" s="186">
        <v>32</v>
      </c>
      <c r="B48" s="186" t="s">
        <v>50</v>
      </c>
      <c r="C48" s="139">
        <f>'JUNE 2020'!H48</f>
        <v>7236.89</v>
      </c>
      <c r="D48" s="139">
        <v>24.08</v>
      </c>
      <c r="E48" s="139">
        <f>'JUNE 2020'!E48+'July 2020'!D48</f>
        <v>88.31</v>
      </c>
      <c r="F48" s="139">
        <v>0</v>
      </c>
      <c r="G48" s="139">
        <f>'JUNE 2020'!G48+'July 2020'!F48</f>
        <v>0</v>
      </c>
      <c r="H48" s="139">
        <f t="shared" si="1"/>
        <v>7260.97</v>
      </c>
      <c r="I48" s="139">
        <f>'JUNE 2020'!N48</f>
        <v>0.505</v>
      </c>
      <c r="J48" s="139">
        <v>0</v>
      </c>
      <c r="K48" s="139">
        <f>'JUNE 2020'!K48+'July 2020'!J48</f>
        <v>0</v>
      </c>
      <c r="L48" s="139">
        <v>0</v>
      </c>
      <c r="M48" s="139">
        <f>'JUNE 2020'!M48+'July 2020'!L48</f>
        <v>0</v>
      </c>
      <c r="N48" s="139">
        <f t="shared" si="2"/>
        <v>0.505</v>
      </c>
      <c r="O48" s="139">
        <f>'JUNE 2020'!T48</f>
        <v>0</v>
      </c>
      <c r="P48" s="139">
        <v>0</v>
      </c>
      <c r="Q48" s="139">
        <f>'JUNE 2020'!Q48+'July 2020'!P48</f>
        <v>0</v>
      </c>
      <c r="R48" s="139">
        <v>0</v>
      </c>
      <c r="S48" s="139">
        <f>'JUNE 2020'!S48+'July 2020'!R48</f>
        <v>0</v>
      </c>
      <c r="T48" s="139">
        <f t="shared" si="3"/>
        <v>0</v>
      </c>
      <c r="U48" s="139">
        <f t="shared" si="0"/>
        <v>7261.4750000000004</v>
      </c>
      <c r="V48" s="184"/>
    </row>
    <row r="49" spans="1:21" s="111" customFormat="1" ht="38.25" customHeight="1" x14ac:dyDescent="0.4">
      <c r="A49" s="185"/>
      <c r="B49" s="185" t="s">
        <v>51</v>
      </c>
      <c r="C49" s="141">
        <f>SUM(C45:C48)</f>
        <v>30372.307100000002</v>
      </c>
      <c r="D49" s="141">
        <f t="shared" ref="D49:U49" si="15">SUM(D45:D48)</f>
        <v>116.00000000000001</v>
      </c>
      <c r="E49" s="141">
        <f t="shared" si="15"/>
        <v>406.81</v>
      </c>
      <c r="F49" s="141">
        <f t="shared" si="15"/>
        <v>0</v>
      </c>
      <c r="G49" s="141">
        <f t="shared" si="15"/>
        <v>0</v>
      </c>
      <c r="H49" s="141">
        <f t="shared" si="15"/>
        <v>30488.307100000005</v>
      </c>
      <c r="I49" s="141">
        <f t="shared" si="15"/>
        <v>9.0550000000000015</v>
      </c>
      <c r="J49" s="141">
        <f t="shared" si="15"/>
        <v>0</v>
      </c>
      <c r="K49" s="141">
        <f t="shared" si="15"/>
        <v>0</v>
      </c>
      <c r="L49" s="141">
        <f t="shared" si="15"/>
        <v>0</v>
      </c>
      <c r="M49" s="141">
        <f t="shared" si="15"/>
        <v>0</v>
      </c>
      <c r="N49" s="141">
        <f t="shared" si="15"/>
        <v>9.0550000000000015</v>
      </c>
      <c r="O49" s="141">
        <f t="shared" si="15"/>
        <v>14.459999999999999</v>
      </c>
      <c r="P49" s="141">
        <f t="shared" si="15"/>
        <v>0</v>
      </c>
      <c r="Q49" s="141">
        <f t="shared" si="15"/>
        <v>0</v>
      </c>
      <c r="R49" s="141">
        <f t="shared" si="15"/>
        <v>0</v>
      </c>
      <c r="S49" s="141">
        <f t="shared" si="15"/>
        <v>0</v>
      </c>
      <c r="T49" s="141">
        <f t="shared" si="15"/>
        <v>14.459999999999999</v>
      </c>
      <c r="U49" s="141">
        <f t="shared" si="15"/>
        <v>30511.822100000005</v>
      </c>
    </row>
    <row r="50" spans="1:21" s="111" customFormat="1" ht="38.25" customHeight="1" x14ac:dyDescent="0.4">
      <c r="A50" s="185"/>
      <c r="B50" s="185" t="s">
        <v>52</v>
      </c>
      <c r="C50" s="141">
        <f>C49+C44</f>
        <v>62083.467099999994</v>
      </c>
      <c r="D50" s="141">
        <f t="shared" ref="D50:U50" si="16">D49+D44</f>
        <v>200.31</v>
      </c>
      <c r="E50" s="141">
        <f t="shared" si="16"/>
        <v>614.93000000000006</v>
      </c>
      <c r="F50" s="141">
        <f t="shared" si="16"/>
        <v>0</v>
      </c>
      <c r="G50" s="141">
        <f t="shared" si="16"/>
        <v>0</v>
      </c>
      <c r="H50" s="141">
        <f t="shared" si="16"/>
        <v>62283.777099999992</v>
      </c>
      <c r="I50" s="141">
        <f t="shared" si="16"/>
        <v>9.0550000000000015</v>
      </c>
      <c r="J50" s="141">
        <f t="shared" si="16"/>
        <v>0</v>
      </c>
      <c r="K50" s="141">
        <f t="shared" si="16"/>
        <v>0</v>
      </c>
      <c r="L50" s="141">
        <f t="shared" si="16"/>
        <v>0</v>
      </c>
      <c r="M50" s="141">
        <f t="shared" si="16"/>
        <v>0</v>
      </c>
      <c r="N50" s="141">
        <f t="shared" si="16"/>
        <v>9.0550000000000015</v>
      </c>
      <c r="O50" s="141">
        <f t="shared" si="16"/>
        <v>14.459999999999999</v>
      </c>
      <c r="P50" s="141">
        <f t="shared" si="16"/>
        <v>0</v>
      </c>
      <c r="Q50" s="141">
        <f t="shared" si="16"/>
        <v>0</v>
      </c>
      <c r="R50" s="141">
        <f t="shared" si="16"/>
        <v>0</v>
      </c>
      <c r="S50" s="141">
        <f t="shared" si="16"/>
        <v>0</v>
      </c>
      <c r="T50" s="141">
        <f t="shared" si="16"/>
        <v>14.459999999999999</v>
      </c>
      <c r="U50" s="141">
        <f t="shared" si="16"/>
        <v>62307.292099999991</v>
      </c>
    </row>
    <row r="51" spans="1:21" s="111" customFormat="1" ht="38.25" customHeight="1" x14ac:dyDescent="0.4">
      <c r="A51" s="185"/>
      <c r="B51" s="185" t="s">
        <v>53</v>
      </c>
      <c r="C51" s="141">
        <f>C50+C39+C25</f>
        <v>108345.08589999999</v>
      </c>
      <c r="D51" s="141">
        <f t="shared" ref="D51:U51" si="17">D50+D39+D25</f>
        <v>353.49</v>
      </c>
      <c r="E51" s="141">
        <f t="shared" si="17"/>
        <v>1212.3619999999999</v>
      </c>
      <c r="F51" s="141">
        <f t="shared" si="17"/>
        <v>59.95</v>
      </c>
      <c r="G51" s="141">
        <f t="shared" si="17"/>
        <v>183.43</v>
      </c>
      <c r="H51" s="141">
        <f t="shared" si="17"/>
        <v>108638.6259</v>
      </c>
      <c r="I51" s="141">
        <f t="shared" si="17"/>
        <v>6303.8779999999997</v>
      </c>
      <c r="J51" s="141">
        <f t="shared" si="17"/>
        <v>77.494</v>
      </c>
      <c r="K51" s="141">
        <f t="shared" si="17"/>
        <v>259.952</v>
      </c>
      <c r="L51" s="141">
        <f t="shared" si="17"/>
        <v>0</v>
      </c>
      <c r="M51" s="141">
        <f t="shared" si="17"/>
        <v>0.02</v>
      </c>
      <c r="N51" s="141">
        <f t="shared" si="17"/>
        <v>6381.3720000000003</v>
      </c>
      <c r="O51" s="141">
        <f t="shared" si="17"/>
        <v>921.90200000000004</v>
      </c>
      <c r="P51" s="141">
        <f t="shared" si="17"/>
        <v>0.09</v>
      </c>
      <c r="Q51" s="141">
        <f t="shared" si="17"/>
        <v>12.89</v>
      </c>
      <c r="R51" s="141">
        <f t="shared" si="17"/>
        <v>0.05</v>
      </c>
      <c r="S51" s="141">
        <f t="shared" si="17"/>
        <v>0.05</v>
      </c>
      <c r="T51" s="141">
        <f t="shared" si="17"/>
        <v>921.94199999999989</v>
      </c>
      <c r="U51" s="141">
        <f t="shared" si="17"/>
        <v>115941.9399</v>
      </c>
    </row>
    <row r="52" spans="1:21" s="111" customFormat="1" ht="24" customHeight="1" x14ac:dyDescent="0.4">
      <c r="A52" s="115"/>
      <c r="B52" s="115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</row>
    <row r="53" spans="1:21" s="111" customFormat="1" ht="19.5" customHeight="1" x14ac:dyDescent="0.4">
      <c r="A53" s="115"/>
      <c r="B53" s="115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</row>
    <row r="54" spans="1:21" s="115" customFormat="1" ht="24.75" hidden="1" customHeight="1" x14ac:dyDescent="0.4">
      <c r="B54" s="184"/>
      <c r="C54" s="224" t="s">
        <v>54</v>
      </c>
      <c r="D54" s="224"/>
      <c r="E54" s="224"/>
      <c r="F54" s="224"/>
      <c r="G54" s="224"/>
      <c r="H54" s="118"/>
      <c r="I54" s="184"/>
      <c r="J54" s="184">
        <f>D51+J51+P51-F51-L51-R51</f>
        <v>371.07400000000001</v>
      </c>
      <c r="K54" s="184"/>
      <c r="L54" s="184"/>
      <c r="M54" s="184"/>
      <c r="N54" s="184"/>
      <c r="R54" s="184"/>
      <c r="U54" s="184"/>
    </row>
    <row r="55" spans="1:21" s="115" customFormat="1" ht="30" hidden="1" customHeight="1" x14ac:dyDescent="0.35">
      <c r="B55" s="184"/>
      <c r="C55" s="224" t="s">
        <v>55</v>
      </c>
      <c r="D55" s="224"/>
      <c r="E55" s="224"/>
      <c r="F55" s="224"/>
      <c r="G55" s="224"/>
      <c r="H55" s="119"/>
      <c r="I55" s="184"/>
      <c r="J55" s="184">
        <f>E51+K51+Q51-G51-M51-S51</f>
        <v>1301.704</v>
      </c>
      <c r="K55" s="184"/>
      <c r="L55" s="184"/>
      <c r="M55" s="184"/>
      <c r="N55" s="184"/>
      <c r="R55" s="184"/>
      <c r="T55" s="184"/>
    </row>
    <row r="56" spans="1:21" ht="33" hidden="1" customHeight="1" x14ac:dyDescent="0.5">
      <c r="C56" s="224" t="s">
        <v>56</v>
      </c>
      <c r="D56" s="224"/>
      <c r="E56" s="224"/>
      <c r="F56" s="224"/>
      <c r="G56" s="224"/>
      <c r="H56" s="119"/>
      <c r="I56" s="121"/>
      <c r="J56" s="184">
        <f>H51+N51+T51</f>
        <v>115941.9399</v>
      </c>
      <c r="K56" s="119"/>
      <c r="L56" s="119"/>
      <c r="M56" s="142" t="e">
        <f>#REF!+'July 2020'!J54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84"/>
      <c r="E57" s="184"/>
      <c r="F57" s="184"/>
      <c r="G57" s="184"/>
      <c r="H57" s="119"/>
      <c r="I57" s="121"/>
      <c r="J57" s="184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84"/>
      <c r="E58" s="184"/>
      <c r="F58" s="184"/>
      <c r="G58" s="184"/>
      <c r="H58" s="119"/>
      <c r="I58" s="121"/>
      <c r="J58" s="184"/>
      <c r="K58" s="119"/>
      <c r="L58" s="119"/>
      <c r="M58" s="142" t="e">
        <f>#REF!+'July 2020'!J54</f>
        <v>#REF!</v>
      </c>
      <c r="N58" s="119"/>
      <c r="P58" s="115"/>
      <c r="Q58" s="122"/>
      <c r="U58" s="122"/>
    </row>
    <row r="59" spans="1:21" s="163" customFormat="1" ht="37.5" hidden="1" customHeight="1" x14ac:dyDescent="0.45">
      <c r="B59" s="234" t="s">
        <v>57</v>
      </c>
      <c r="C59" s="234"/>
      <c r="D59" s="234"/>
      <c r="E59" s="234"/>
      <c r="F59" s="234"/>
      <c r="G59" s="164"/>
      <c r="H59" s="165"/>
      <c r="I59" s="166"/>
      <c r="J59" s="236"/>
      <c r="K59" s="235"/>
      <c r="L59" s="235"/>
      <c r="M59" s="164"/>
      <c r="N59" s="165"/>
      <c r="O59" s="165"/>
      <c r="P59" s="188"/>
      <c r="Q59" s="234" t="s">
        <v>58</v>
      </c>
      <c r="R59" s="234"/>
      <c r="S59" s="234"/>
      <c r="T59" s="234"/>
      <c r="U59" s="234"/>
    </row>
    <row r="60" spans="1:21" s="163" customFormat="1" ht="37.5" hidden="1" customHeight="1" x14ac:dyDescent="0.45">
      <c r="B60" s="234" t="s">
        <v>59</v>
      </c>
      <c r="C60" s="234"/>
      <c r="D60" s="234"/>
      <c r="E60" s="234"/>
      <c r="F60" s="234"/>
      <c r="G60" s="165"/>
      <c r="H60" s="164"/>
      <c r="I60" s="167"/>
      <c r="J60" s="168"/>
      <c r="K60" s="187"/>
      <c r="L60" s="168"/>
      <c r="M60" s="165"/>
      <c r="N60" s="164"/>
      <c r="O60" s="165"/>
      <c r="P60" s="188"/>
      <c r="Q60" s="234" t="s">
        <v>59</v>
      </c>
      <c r="R60" s="234"/>
      <c r="S60" s="234"/>
      <c r="T60" s="234"/>
      <c r="U60" s="234"/>
    </row>
    <row r="61" spans="1:21" s="163" customFormat="1" ht="37.5" hidden="1" customHeight="1" x14ac:dyDescent="0.45">
      <c r="I61" s="169"/>
      <c r="J61" s="235" t="s">
        <v>61</v>
      </c>
      <c r="K61" s="235"/>
      <c r="L61" s="235"/>
      <c r="M61" s="170" t="e">
        <f>#REF!+'July 2020'!J54</f>
        <v>#REF!</v>
      </c>
      <c r="P61" s="171"/>
      <c r="Q61" s="171"/>
      <c r="R61" s="171"/>
      <c r="S61" s="172"/>
      <c r="T61" s="171"/>
      <c r="U61" s="171"/>
    </row>
    <row r="62" spans="1:21" s="163" customFormat="1" ht="37.5" hidden="1" customHeight="1" x14ac:dyDescent="0.45">
      <c r="G62" s="173"/>
      <c r="H62" s="170">
        <f>'MAY 2020'!J56+'July 2020'!J54</f>
        <v>115485.75389999998</v>
      </c>
      <c r="I62" s="169"/>
      <c r="J62" s="235" t="s">
        <v>62</v>
      </c>
      <c r="K62" s="235"/>
      <c r="L62" s="235"/>
      <c r="M62" s="170" t="e">
        <f>#REF!+'July 2020'!J54</f>
        <v>#REF!</v>
      </c>
      <c r="P62" s="171"/>
      <c r="Q62" s="171"/>
      <c r="R62" s="171"/>
      <c r="S62" s="172"/>
      <c r="T62" s="171"/>
      <c r="U62" s="171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'[1]nov 17'!J53+'[1]dec 17'!J51</f>
        <v>98988.2883</v>
      </c>
      <c r="I66" s="131"/>
      <c r="J66" s="130"/>
    </row>
    <row r="67" spans="8:21" hidden="1" x14ac:dyDescent="0.35">
      <c r="H67" s="130"/>
      <c r="I67" s="131"/>
      <c r="J67" s="130"/>
    </row>
    <row r="68" spans="8:21" hidden="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30">
    <mergeCell ref="J61:L61"/>
    <mergeCell ref="J62:L62"/>
    <mergeCell ref="C56:G56"/>
    <mergeCell ref="B59:F59"/>
    <mergeCell ref="J59:L59"/>
    <mergeCell ref="Q59:U59"/>
    <mergeCell ref="B60:F60"/>
    <mergeCell ref="Q60:U60"/>
    <mergeCell ref="P5:Q5"/>
    <mergeCell ref="R5:S5"/>
    <mergeCell ref="T5:T6"/>
    <mergeCell ref="U5:U6"/>
    <mergeCell ref="C54:G54"/>
    <mergeCell ref="C55:G55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54" customFormat="1" x14ac:dyDescent="0.25">
      <c r="F14" s="237" t="s">
        <v>75</v>
      </c>
      <c r="G14" s="237"/>
      <c r="H14" s="237"/>
      <c r="J14" s="237" t="s">
        <v>76</v>
      </c>
      <c r="K14" s="237"/>
      <c r="L14" s="237"/>
      <c r="N14" s="237" t="s">
        <v>77</v>
      </c>
      <c r="O14" s="237"/>
      <c r="P14" s="237"/>
    </row>
    <row r="15" spans="5:16" s="154" customFormat="1" x14ac:dyDescent="0.25">
      <c r="F15" s="182" t="s">
        <v>79</v>
      </c>
      <c r="G15" s="155" t="s">
        <v>78</v>
      </c>
      <c r="H15" s="156">
        <f>'APRIL 2020'!C51</f>
        <v>107609.6939</v>
      </c>
      <c r="L15" s="156">
        <f>'APRIL 2020'!I51</f>
        <v>6121.44</v>
      </c>
      <c r="P15" s="156">
        <f>'APRIL 2020'!O51</f>
        <v>909.10199999999998</v>
      </c>
    </row>
    <row r="16" spans="5:16" x14ac:dyDescent="0.25">
      <c r="E16" s="157">
        <v>43922</v>
      </c>
      <c r="F16" s="158">
        <f>'APRIL 2020'!D51</f>
        <v>115.2</v>
      </c>
      <c r="G16" s="158">
        <f>'[2]APRIL 18'!F49</f>
        <v>0</v>
      </c>
      <c r="H16" s="158">
        <f>H15+F16-G16</f>
        <v>107724.8939</v>
      </c>
      <c r="J16" s="158">
        <f>'APRIL 2020'!J51</f>
        <v>4.29</v>
      </c>
      <c r="K16" s="158">
        <f>'[2]APRIL 18'!L49</f>
        <v>0</v>
      </c>
      <c r="L16" s="158">
        <f>L15+J16-K16</f>
        <v>6125.73</v>
      </c>
      <c r="N16" s="158">
        <f>'APRIL 2020'!Q51</f>
        <v>0</v>
      </c>
      <c r="O16" s="158">
        <f>'[2]APRIL 18'!R49</f>
        <v>0</v>
      </c>
      <c r="P16" s="158">
        <f>P15+N16-O16</f>
        <v>909.10199999999998</v>
      </c>
    </row>
    <row r="17" spans="5:16" x14ac:dyDescent="0.25">
      <c r="E17" s="157">
        <v>43952</v>
      </c>
      <c r="F17" s="158">
        <f>'MAY 2020'!D51</f>
        <v>312.59899999999999</v>
      </c>
      <c r="G17" s="158">
        <f>'MAY 2020'!F51</f>
        <v>58.480000000000004</v>
      </c>
      <c r="H17" s="158">
        <f>H16+F17-G17</f>
        <v>107979.0129</v>
      </c>
      <c r="J17" s="158">
        <f>'MAY 2020'!J51</f>
        <v>94.564999999999998</v>
      </c>
      <c r="K17" s="158">
        <f>'MAY 2020'!L51</f>
        <v>0.01</v>
      </c>
      <c r="L17" s="158">
        <f>L16+J17-K17</f>
        <v>6220.2849999999989</v>
      </c>
      <c r="N17" s="158">
        <f>'MAY 2020'!P51</f>
        <v>6.28</v>
      </c>
      <c r="O17" s="158">
        <f>'[2]may 18'!R49</f>
        <v>0</v>
      </c>
      <c r="P17" s="158">
        <f>P16+N17-O17</f>
        <v>915.38199999999995</v>
      </c>
    </row>
    <row r="18" spans="5:16" x14ac:dyDescent="0.25">
      <c r="E18" s="157">
        <v>43983</v>
      </c>
      <c r="F18" s="158">
        <f>'JUNE 2020'!D51</f>
        <v>431.07300000000004</v>
      </c>
      <c r="G18" s="158">
        <f>'JUNE 2020'!F51</f>
        <v>65</v>
      </c>
      <c r="H18" s="158">
        <f>H17+F18-G18</f>
        <v>108345.08590000001</v>
      </c>
      <c r="J18" s="158">
        <f>'JUNE 2020'!J51</f>
        <v>83.603000000000009</v>
      </c>
      <c r="K18" s="158">
        <f>'JUNE 2020'!L51</f>
        <v>0.01</v>
      </c>
      <c r="L18" s="158">
        <f>L17+J18-K18</f>
        <v>6303.8779999999988</v>
      </c>
      <c r="N18" s="158">
        <f>'JUNE 2020'!P51-'JUNE 2020'!R51</f>
        <v>6.52</v>
      </c>
      <c r="O18" s="158">
        <f>'[2]june 18'!R50</f>
        <v>0</v>
      </c>
      <c r="P18" s="158">
        <f>P17+N18-O18</f>
        <v>921.90199999999993</v>
      </c>
    </row>
    <row r="19" spans="5:16" x14ac:dyDescent="0.25">
      <c r="E19" s="157">
        <v>44013</v>
      </c>
      <c r="F19" s="158">
        <f>'July 2020'!D51</f>
        <v>353.49</v>
      </c>
      <c r="G19" s="158">
        <f>'July 2020'!F51</f>
        <v>59.95</v>
      </c>
      <c r="H19" s="158">
        <f>H18+F19-G19</f>
        <v>108638.62590000001</v>
      </c>
      <c r="J19" s="158">
        <f>'July 2020'!J51</f>
        <v>77.494</v>
      </c>
      <c r="K19" s="158">
        <f>'[2]july 18'!L50</f>
        <v>0</v>
      </c>
      <c r="L19" s="158">
        <f>L18+J19-K19</f>
        <v>6381.3719999999985</v>
      </c>
      <c r="N19" s="158">
        <f>'July 2020'!P51</f>
        <v>0.09</v>
      </c>
      <c r="O19" s="158">
        <f>'July 2020'!R51</f>
        <v>0.05</v>
      </c>
      <c r="P19" s="158">
        <f>P18+N19-O19</f>
        <v>921.94200000000001</v>
      </c>
    </row>
    <row r="20" spans="5:16" x14ac:dyDescent="0.25">
      <c r="E20" s="157">
        <v>44044</v>
      </c>
      <c r="F20" s="158">
        <f>'aug 2020'!D51</f>
        <v>332.37000000000006</v>
      </c>
      <c r="G20" s="158">
        <f>'aug 2020'!F51</f>
        <v>46.53</v>
      </c>
      <c r="H20" s="158">
        <f t="shared" ref="H20:H27" si="0">H19+F20-G20</f>
        <v>108924.46590000001</v>
      </c>
      <c r="J20" s="158">
        <f>'aug 2020'!J51</f>
        <v>76.106999999999985</v>
      </c>
      <c r="K20" s="158">
        <f>'aug 2020'!L51</f>
        <v>0</v>
      </c>
      <c r="L20" s="158">
        <f t="shared" ref="L20:L27" si="1">L19+J20-K20</f>
        <v>6457.4789999999985</v>
      </c>
      <c r="N20" s="158">
        <f>'aug 2020'!P51</f>
        <v>0</v>
      </c>
      <c r="O20" s="158">
        <f>'aug 2020'!R51</f>
        <v>0</v>
      </c>
      <c r="P20" s="158">
        <f t="shared" ref="P20:P27" si="2">P19+N20-O20</f>
        <v>921.94200000000001</v>
      </c>
    </row>
    <row r="21" spans="5:16" x14ac:dyDescent="0.25">
      <c r="E21" s="157">
        <v>44075</v>
      </c>
      <c r="F21" s="158"/>
      <c r="G21" s="158">
        <f>'[2]sep 18'!F50</f>
        <v>0</v>
      </c>
      <c r="H21" s="158">
        <f t="shared" si="0"/>
        <v>108924.46590000001</v>
      </c>
      <c r="J21" s="158"/>
      <c r="K21" s="158">
        <f>'[2]sep 18'!L50</f>
        <v>0</v>
      </c>
      <c r="L21" s="158">
        <f t="shared" si="1"/>
        <v>6457.4789999999985</v>
      </c>
      <c r="N21" s="158"/>
      <c r="O21" s="158">
        <f>'[2]sep 18'!R50</f>
        <v>0</v>
      </c>
      <c r="P21" s="158">
        <f t="shared" si="2"/>
        <v>921.94200000000001</v>
      </c>
    </row>
    <row r="22" spans="5:16" x14ac:dyDescent="0.25">
      <c r="E22" s="157">
        <v>44105</v>
      </c>
      <c r="F22" s="158"/>
      <c r="G22" s="158">
        <f>'[2]oct 18'!F50</f>
        <v>0</v>
      </c>
      <c r="H22" s="158">
        <f t="shared" si="0"/>
        <v>108924.46590000001</v>
      </c>
      <c r="J22" s="158"/>
      <c r="K22" s="158">
        <f>'[2]oct 18'!L50</f>
        <v>0</v>
      </c>
      <c r="L22" s="158">
        <f t="shared" si="1"/>
        <v>6457.4789999999985</v>
      </c>
      <c r="N22" s="158"/>
      <c r="O22" s="158">
        <f>'[2]oct 18'!R50</f>
        <v>0</v>
      </c>
      <c r="P22" s="158">
        <f t="shared" si="2"/>
        <v>921.94200000000001</v>
      </c>
    </row>
    <row r="23" spans="5:16" x14ac:dyDescent="0.25">
      <c r="E23" s="157">
        <v>44136</v>
      </c>
      <c r="F23" s="158"/>
      <c r="G23" s="158">
        <f>'[2]nov 18'!F50</f>
        <v>0</v>
      </c>
      <c r="H23" s="158">
        <f t="shared" si="0"/>
        <v>108924.46590000001</v>
      </c>
      <c r="J23" s="158"/>
      <c r="K23" s="158">
        <f>'[2]nov 18'!L50</f>
        <v>0</v>
      </c>
      <c r="L23" s="158">
        <f t="shared" si="1"/>
        <v>6457.4789999999985</v>
      </c>
      <c r="N23" s="158"/>
      <c r="O23" s="158">
        <f>'[2]nov 18'!R50</f>
        <v>0</v>
      </c>
      <c r="P23" s="158">
        <f t="shared" si="2"/>
        <v>921.94200000000001</v>
      </c>
    </row>
    <row r="24" spans="5:16" x14ac:dyDescent="0.25">
      <c r="E24" s="157">
        <v>44166</v>
      </c>
      <c r="F24" s="158"/>
      <c r="G24" s="158">
        <f>'[2]dec 18'!F50</f>
        <v>0</v>
      </c>
      <c r="H24" s="158">
        <f t="shared" si="0"/>
        <v>108924.46590000001</v>
      </c>
      <c r="J24" s="158"/>
      <c r="K24" s="158">
        <f>'[2]dec 18'!L50</f>
        <v>0</v>
      </c>
      <c r="L24" s="158">
        <f t="shared" si="1"/>
        <v>6457.4789999999985</v>
      </c>
      <c r="N24" s="158"/>
      <c r="O24" s="158">
        <f>'[2]dec 18'!R50</f>
        <v>0</v>
      </c>
      <c r="P24" s="158">
        <f t="shared" si="2"/>
        <v>921.94200000000001</v>
      </c>
    </row>
    <row r="25" spans="5:16" x14ac:dyDescent="0.25">
      <c r="E25" s="157">
        <v>44197</v>
      </c>
      <c r="F25" s="158"/>
      <c r="G25" s="158">
        <f>'[2]jan 19'!F50</f>
        <v>0</v>
      </c>
      <c r="H25" s="158">
        <f t="shared" si="0"/>
        <v>108924.46590000001</v>
      </c>
      <c r="J25" s="158"/>
      <c r="K25" s="158">
        <f>'[2]jan 19'!L50</f>
        <v>0</v>
      </c>
      <c r="L25" s="158">
        <f t="shared" si="1"/>
        <v>6457.4789999999985</v>
      </c>
      <c r="N25" s="158"/>
      <c r="O25" s="158">
        <f>'[2]jan 19'!R50</f>
        <v>0</v>
      </c>
      <c r="P25" s="158">
        <f t="shared" si="2"/>
        <v>921.94200000000001</v>
      </c>
    </row>
    <row r="26" spans="5:16" x14ac:dyDescent="0.25">
      <c r="E26" s="157">
        <v>44228</v>
      </c>
      <c r="F26" s="158"/>
      <c r="G26" s="158">
        <f>'[2]feb 19'!F50</f>
        <v>0</v>
      </c>
      <c r="H26" s="158">
        <f t="shared" si="0"/>
        <v>108924.46590000001</v>
      </c>
      <c r="J26" s="158"/>
      <c r="K26" s="158">
        <f>'[2]feb 19'!L50</f>
        <v>0</v>
      </c>
      <c r="L26" s="158">
        <f t="shared" si="1"/>
        <v>6457.4789999999985</v>
      </c>
      <c r="N26" s="158"/>
      <c r="O26" s="158">
        <f>'[2]feb 19'!R50</f>
        <v>0</v>
      </c>
      <c r="P26" s="158">
        <f t="shared" si="2"/>
        <v>921.94200000000001</v>
      </c>
    </row>
    <row r="27" spans="5:16" x14ac:dyDescent="0.25">
      <c r="E27" s="157">
        <v>44256</v>
      </c>
      <c r="F27" s="158"/>
      <c r="G27" s="158">
        <f>'[2]mar 19'!F50</f>
        <v>0</v>
      </c>
      <c r="H27" s="158">
        <f t="shared" si="0"/>
        <v>108924.46590000001</v>
      </c>
      <c r="J27" s="158"/>
      <c r="K27" s="158">
        <f>'[2]mar 19'!L50</f>
        <v>0</v>
      </c>
      <c r="L27" s="158">
        <f t="shared" si="1"/>
        <v>6457.4789999999985</v>
      </c>
      <c r="N27" s="158"/>
      <c r="O27" s="158">
        <f>'[2]mar 19'!R50</f>
        <v>0</v>
      </c>
      <c r="P27" s="158">
        <f t="shared" si="2"/>
        <v>921.94200000000001</v>
      </c>
    </row>
    <row r="28" spans="5:16" x14ac:dyDescent="0.25">
      <c r="F28" s="158">
        <f>SUM(F16:F27)</f>
        <v>1544.7320000000002</v>
      </c>
      <c r="G28" s="158">
        <f>SUM(G16:G27)</f>
        <v>229.96</v>
      </c>
      <c r="J28" s="158">
        <f>SUM(J16:J27)</f>
        <v>336.05899999999997</v>
      </c>
      <c r="K28" s="158">
        <f>SUM(K16:K27)</f>
        <v>0.02</v>
      </c>
      <c r="N28" s="158">
        <f>SUM(N16:N27)</f>
        <v>12.89</v>
      </c>
      <c r="O28" s="158">
        <f>SUM(O16:O27)</f>
        <v>0.05</v>
      </c>
    </row>
    <row r="32" spans="5:16" x14ac:dyDescent="0.25">
      <c r="F32" s="158">
        <f>F28+J28+N28</f>
        <v>1893.6810000000003</v>
      </c>
      <c r="G32" s="158">
        <f>G28+K28+O28</f>
        <v>230.03000000000003</v>
      </c>
      <c r="H32" s="195">
        <f>H15+F28-G28</f>
        <v>108924.4659</v>
      </c>
      <c r="L32" s="195">
        <f>L15+J28-K28</f>
        <v>6457.4789999999994</v>
      </c>
      <c r="P32" s="195">
        <f>P15+N28-O28</f>
        <v>921.94200000000001</v>
      </c>
    </row>
    <row r="37" spans="6:8" x14ac:dyDescent="0.25">
      <c r="F37" s="158">
        <f>H15+L15+P15+F32-G28-K28</f>
        <v>116303.93689999999</v>
      </c>
      <c r="H37" s="158">
        <f>H32+L32+P32</f>
        <v>116303.8869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70"/>
  <sheetViews>
    <sheetView tabSelected="1" topLeftCell="H1" zoomScale="48" zoomScaleNormal="48" workbookViewId="0">
      <pane ySplit="6" topLeftCell="A39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2" ht="15" customHeight="1" x14ac:dyDescent="0.35">
      <c r="A2" s="221" t="s">
        <v>82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2" ht="32.25" customHeight="1" x14ac:dyDescent="0.3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2" s="108" customFormat="1" ht="43.5" customHeight="1" x14ac:dyDescent="0.25">
      <c r="A4" s="219" t="s">
        <v>1</v>
      </c>
      <c r="B4" s="219" t="s">
        <v>2</v>
      </c>
      <c r="C4" s="219" t="s">
        <v>3</v>
      </c>
      <c r="D4" s="219"/>
      <c r="E4" s="219"/>
      <c r="F4" s="219"/>
      <c r="G4" s="219"/>
      <c r="H4" s="219"/>
      <c r="I4" s="219" t="s">
        <v>4</v>
      </c>
      <c r="J4" s="222"/>
      <c r="K4" s="222"/>
      <c r="L4" s="222"/>
      <c r="M4" s="222"/>
      <c r="N4" s="222"/>
      <c r="O4" s="219" t="s">
        <v>5</v>
      </c>
      <c r="P4" s="222"/>
      <c r="Q4" s="222"/>
      <c r="R4" s="222"/>
      <c r="S4" s="222"/>
      <c r="T4" s="222"/>
      <c r="U4" s="192"/>
    </row>
    <row r="5" spans="1:22" s="108" customFormat="1" ht="54.75" customHeight="1" x14ac:dyDescent="0.25">
      <c r="A5" s="222"/>
      <c r="B5" s="222"/>
      <c r="C5" s="219" t="s">
        <v>6</v>
      </c>
      <c r="D5" s="219" t="s">
        <v>7</v>
      </c>
      <c r="E5" s="219"/>
      <c r="F5" s="219" t="s">
        <v>8</v>
      </c>
      <c r="G5" s="219"/>
      <c r="H5" s="219" t="s">
        <v>9</v>
      </c>
      <c r="I5" s="219" t="s">
        <v>6</v>
      </c>
      <c r="J5" s="219" t="s">
        <v>7</v>
      </c>
      <c r="K5" s="219"/>
      <c r="L5" s="219" t="s">
        <v>8</v>
      </c>
      <c r="M5" s="219"/>
      <c r="N5" s="219" t="s">
        <v>9</v>
      </c>
      <c r="O5" s="219" t="s">
        <v>6</v>
      </c>
      <c r="P5" s="219" t="s">
        <v>7</v>
      </c>
      <c r="Q5" s="219"/>
      <c r="R5" s="219" t="s">
        <v>8</v>
      </c>
      <c r="S5" s="219"/>
      <c r="T5" s="219" t="s">
        <v>9</v>
      </c>
      <c r="U5" s="219" t="s">
        <v>10</v>
      </c>
    </row>
    <row r="6" spans="1:22" s="108" customFormat="1" ht="38.25" customHeight="1" x14ac:dyDescent="0.25">
      <c r="A6" s="222"/>
      <c r="B6" s="222"/>
      <c r="C6" s="222"/>
      <c r="D6" s="191" t="s">
        <v>11</v>
      </c>
      <c r="E6" s="191" t="s">
        <v>12</v>
      </c>
      <c r="F6" s="191" t="s">
        <v>11</v>
      </c>
      <c r="G6" s="191" t="s">
        <v>12</v>
      </c>
      <c r="H6" s="219"/>
      <c r="I6" s="222"/>
      <c r="J6" s="191" t="s">
        <v>11</v>
      </c>
      <c r="K6" s="191" t="s">
        <v>12</v>
      </c>
      <c r="L6" s="191" t="s">
        <v>11</v>
      </c>
      <c r="M6" s="191" t="s">
        <v>12</v>
      </c>
      <c r="N6" s="219"/>
      <c r="O6" s="222"/>
      <c r="P6" s="191" t="s">
        <v>11</v>
      </c>
      <c r="Q6" s="191" t="s">
        <v>12</v>
      </c>
      <c r="R6" s="191" t="s">
        <v>11</v>
      </c>
      <c r="S6" s="191" t="s">
        <v>12</v>
      </c>
      <c r="T6" s="219"/>
      <c r="U6" s="219"/>
    </row>
    <row r="7" spans="1:22" ht="38.25" customHeight="1" x14ac:dyDescent="0.35">
      <c r="A7" s="192">
        <v>1</v>
      </c>
      <c r="B7" s="192" t="s">
        <v>13</v>
      </c>
      <c r="C7" s="139">
        <f>'July 2020'!H7</f>
        <v>459.88999999999987</v>
      </c>
      <c r="D7" s="139">
        <v>0</v>
      </c>
      <c r="E7" s="139">
        <f>'July 2020'!E7+'aug 2020'!D7</f>
        <v>0</v>
      </c>
      <c r="F7" s="139">
        <v>0</v>
      </c>
      <c r="G7" s="139">
        <f>'July 2020'!G7+'aug 2020'!F7</f>
        <v>0</v>
      </c>
      <c r="H7" s="139">
        <f>C7+(D7-F7)</f>
        <v>459.88999999999987</v>
      </c>
      <c r="I7" s="139">
        <f>'July 2020'!N7</f>
        <v>541.26999999999987</v>
      </c>
      <c r="J7" s="139">
        <v>2.2949999999999999</v>
      </c>
      <c r="K7" s="139">
        <f>'July 2020'!K7+'aug 2020'!J7</f>
        <v>4.8899999999999997</v>
      </c>
      <c r="L7" s="139">
        <v>0</v>
      </c>
      <c r="M7" s="139">
        <f>'July 2020'!M7+'aug 2020'!L7</f>
        <v>0</v>
      </c>
      <c r="N7" s="139">
        <f>I7+(J7-L7)</f>
        <v>543.56499999999983</v>
      </c>
      <c r="O7" s="139">
        <f>'July 2020'!T7</f>
        <v>70.100000000000009</v>
      </c>
      <c r="P7" s="139">
        <v>0</v>
      </c>
      <c r="Q7" s="139">
        <f>'July 2020'!Q7+'aug 2020'!P7</f>
        <v>0</v>
      </c>
      <c r="R7" s="139">
        <v>0</v>
      </c>
      <c r="S7" s="139">
        <f>'July 2020'!S7+'aug 2020'!R7</f>
        <v>0</v>
      </c>
      <c r="T7" s="139">
        <f>O7+(P7-R7)</f>
        <v>70.100000000000009</v>
      </c>
      <c r="U7" s="139">
        <f t="shared" ref="U7:U51" si="0">H7+N7+T7</f>
        <v>1073.5549999999996</v>
      </c>
    </row>
    <row r="8" spans="1:22" ht="38.25" customHeight="1" x14ac:dyDescent="0.35">
      <c r="A8" s="192">
        <v>2</v>
      </c>
      <c r="B8" s="192" t="s">
        <v>65</v>
      </c>
      <c r="C8" s="139">
        <f>'July 2020'!H8</f>
        <v>4.4050000000000002</v>
      </c>
      <c r="D8" s="139">
        <v>0.9</v>
      </c>
      <c r="E8" s="139">
        <f>'July 2020'!E8+'aug 2020'!D8</f>
        <v>0.96500000000000008</v>
      </c>
      <c r="F8" s="139">
        <v>0</v>
      </c>
      <c r="G8" s="139">
        <f>'July 2020'!G8+'aug 2020'!F8</f>
        <v>0</v>
      </c>
      <c r="H8" s="139">
        <f t="shared" ref="H8:H51" si="1">C8+(D8-F8)</f>
        <v>5.3050000000000006</v>
      </c>
      <c r="I8" s="139">
        <f>'July 2020'!N8</f>
        <v>58.832000000000015</v>
      </c>
      <c r="J8" s="139">
        <v>3.88</v>
      </c>
      <c r="K8" s="139">
        <f>'July 2020'!K8+'aug 2020'!J8</f>
        <v>9.402000000000001</v>
      </c>
      <c r="L8" s="139">
        <v>0</v>
      </c>
      <c r="M8" s="139">
        <f>'July 2020'!M8+'aug 2020'!L8</f>
        <v>0</v>
      </c>
      <c r="N8" s="139">
        <f t="shared" ref="N8:N51" si="2">I8+(J8-L8)</f>
        <v>62.712000000000018</v>
      </c>
      <c r="O8" s="139">
        <f>'July 2020'!T8</f>
        <v>0.21000000000000002</v>
      </c>
      <c r="P8" s="139">
        <v>0</v>
      </c>
      <c r="Q8" s="139">
        <f>'July 2020'!Q8+'aug 2020'!P8</f>
        <v>0</v>
      </c>
      <c r="R8" s="139">
        <v>0</v>
      </c>
      <c r="S8" s="139">
        <f>'July 2020'!S8+'aug 2020'!R8</f>
        <v>0</v>
      </c>
      <c r="T8" s="139">
        <f t="shared" ref="T8:T51" si="3">O8+(P8-R8)</f>
        <v>0.21000000000000002</v>
      </c>
      <c r="U8" s="139">
        <f t="shared" si="0"/>
        <v>68.227000000000018</v>
      </c>
    </row>
    <row r="9" spans="1:22" ht="38.25" customHeight="1" x14ac:dyDescent="0.35">
      <c r="A9" s="192">
        <v>3</v>
      </c>
      <c r="B9" s="192" t="s">
        <v>14</v>
      </c>
      <c r="C9" s="139">
        <f>'July 2020'!H9</f>
        <v>309.7600000000001</v>
      </c>
      <c r="D9" s="139">
        <v>0</v>
      </c>
      <c r="E9" s="139">
        <f>'July 2020'!E9+'aug 2020'!D9</f>
        <v>0</v>
      </c>
      <c r="F9" s="139">
        <v>0</v>
      </c>
      <c r="G9" s="139">
        <f>'July 2020'!G9+'aug 2020'!F9</f>
        <v>0</v>
      </c>
      <c r="H9" s="139">
        <f t="shared" si="1"/>
        <v>309.7600000000001</v>
      </c>
      <c r="I9" s="139">
        <f>'July 2020'!N9</f>
        <v>441.51000000000005</v>
      </c>
      <c r="J9" s="139">
        <v>1.93</v>
      </c>
      <c r="K9" s="139">
        <f>'July 2020'!K9+'aug 2020'!J9</f>
        <v>5.41</v>
      </c>
      <c r="L9" s="139">
        <v>0</v>
      </c>
      <c r="M9" s="139">
        <f>'July 2020'!M9+'aug 2020'!L9</f>
        <v>0</v>
      </c>
      <c r="N9" s="139">
        <f t="shared" si="2"/>
        <v>443.44000000000005</v>
      </c>
      <c r="O9" s="139">
        <f>'July 2020'!T9</f>
        <v>44.809999999999995</v>
      </c>
      <c r="P9" s="139">
        <v>0</v>
      </c>
      <c r="Q9" s="139">
        <f>'July 2020'!Q9+'aug 2020'!P9</f>
        <v>0</v>
      </c>
      <c r="R9" s="139">
        <v>0</v>
      </c>
      <c r="S9" s="139">
        <f>'July 2020'!S9+'aug 2020'!R9</f>
        <v>0</v>
      </c>
      <c r="T9" s="139">
        <f t="shared" si="3"/>
        <v>44.809999999999995</v>
      </c>
      <c r="U9" s="139">
        <f t="shared" si="0"/>
        <v>798.0100000000001</v>
      </c>
    </row>
    <row r="10" spans="1:22" s="111" customFormat="1" ht="38.25" customHeight="1" x14ac:dyDescent="0.4">
      <c r="A10" s="192">
        <v>4</v>
      </c>
      <c r="B10" s="192" t="s">
        <v>15</v>
      </c>
      <c r="C10" s="139">
        <f>'July 2020'!H10</f>
        <v>7.36</v>
      </c>
      <c r="D10" s="139">
        <v>0</v>
      </c>
      <c r="E10" s="139">
        <f>'July 2020'!E10+'aug 2020'!D10</f>
        <v>0</v>
      </c>
      <c r="F10" s="139">
        <v>0</v>
      </c>
      <c r="G10" s="139">
        <f>'July 2020'!G10+'aug 2020'!F10</f>
        <v>0</v>
      </c>
      <c r="H10" s="139">
        <f t="shared" si="1"/>
        <v>7.36</v>
      </c>
      <c r="I10" s="139">
        <f>'July 2020'!N10</f>
        <v>475.08999999999992</v>
      </c>
      <c r="J10" s="139">
        <v>0.37</v>
      </c>
      <c r="K10" s="139">
        <f>'July 2020'!K10+'aug 2020'!J10</f>
        <v>1.79</v>
      </c>
      <c r="L10" s="139">
        <v>0</v>
      </c>
      <c r="M10" s="139">
        <f>'July 2020'!M10+'aug 2020'!L10</f>
        <v>0</v>
      </c>
      <c r="N10" s="139">
        <f t="shared" si="2"/>
        <v>475.45999999999992</v>
      </c>
      <c r="O10" s="139">
        <f>'July 2020'!T10</f>
        <v>0.8</v>
      </c>
      <c r="P10" s="139">
        <v>0</v>
      </c>
      <c r="Q10" s="139">
        <f>'July 2020'!Q10+'aug 2020'!P10</f>
        <v>0</v>
      </c>
      <c r="R10" s="139">
        <v>0</v>
      </c>
      <c r="S10" s="139">
        <f>'July 2020'!S10+'aug 2020'!R10</f>
        <v>0</v>
      </c>
      <c r="T10" s="139">
        <f t="shared" si="3"/>
        <v>0.8</v>
      </c>
      <c r="U10" s="139">
        <f t="shared" si="0"/>
        <v>483.61999999999995</v>
      </c>
      <c r="V10" s="110"/>
    </row>
    <row r="11" spans="1:22" s="111" customFormat="1" ht="38.25" customHeight="1" x14ac:dyDescent="0.4">
      <c r="A11" s="191"/>
      <c r="B11" s="191" t="s">
        <v>16</v>
      </c>
      <c r="C11" s="141">
        <f>SUM(C7:C10)</f>
        <v>781.41499999999996</v>
      </c>
      <c r="D11" s="141">
        <f t="shared" ref="D11:S11" si="4">SUM(D7:D10)</f>
        <v>0.9</v>
      </c>
      <c r="E11" s="141">
        <f t="shared" si="4"/>
        <v>0.96500000000000008</v>
      </c>
      <c r="F11" s="141">
        <f t="shared" si="4"/>
        <v>0</v>
      </c>
      <c r="G11" s="141">
        <f t="shared" si="4"/>
        <v>0</v>
      </c>
      <c r="H11" s="141">
        <f t="shared" si="1"/>
        <v>782.31499999999994</v>
      </c>
      <c r="I11" s="141">
        <f t="shared" si="4"/>
        <v>1516.7019999999998</v>
      </c>
      <c r="J11" s="141">
        <f t="shared" si="4"/>
        <v>8.4749999999999996</v>
      </c>
      <c r="K11" s="141">
        <f t="shared" si="4"/>
        <v>21.492000000000001</v>
      </c>
      <c r="L11" s="141">
        <f t="shared" si="4"/>
        <v>0</v>
      </c>
      <c r="M11" s="141">
        <f t="shared" si="4"/>
        <v>0</v>
      </c>
      <c r="N11" s="141">
        <f t="shared" si="2"/>
        <v>1525.1769999999997</v>
      </c>
      <c r="O11" s="141">
        <f t="shared" si="4"/>
        <v>115.92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0</v>
      </c>
      <c r="T11" s="141">
        <f t="shared" si="3"/>
        <v>115.92</v>
      </c>
      <c r="U11" s="141">
        <f t="shared" si="0"/>
        <v>2423.4119999999998</v>
      </c>
    </row>
    <row r="12" spans="1:22" ht="38.25" customHeight="1" x14ac:dyDescent="0.35">
      <c r="A12" s="192">
        <v>5</v>
      </c>
      <c r="B12" s="192" t="s">
        <v>17</v>
      </c>
      <c r="C12" s="139">
        <f>'July 2020'!H12</f>
        <v>567.4399999999996</v>
      </c>
      <c r="D12" s="139">
        <v>0</v>
      </c>
      <c r="E12" s="139">
        <f>'July 2020'!E12+'aug 2020'!D12</f>
        <v>0.18</v>
      </c>
      <c r="F12" s="139">
        <v>0</v>
      </c>
      <c r="G12" s="139">
        <f>'July 2020'!G12+'aug 2020'!F12</f>
        <v>0</v>
      </c>
      <c r="H12" s="139">
        <f t="shared" si="1"/>
        <v>567.4399999999996</v>
      </c>
      <c r="I12" s="139">
        <f>'July 2020'!N12</f>
        <v>708.07999999999981</v>
      </c>
      <c r="J12" s="139">
        <v>0.82</v>
      </c>
      <c r="K12" s="139">
        <f>'July 2020'!K12+'aug 2020'!J12</f>
        <v>3.6799999999999997</v>
      </c>
      <c r="L12" s="139">
        <v>0</v>
      </c>
      <c r="M12" s="139">
        <f>'July 2020'!M12+'aug 2020'!L12</f>
        <v>0</v>
      </c>
      <c r="N12" s="139">
        <f t="shared" si="2"/>
        <v>708.89999999999986</v>
      </c>
      <c r="O12" s="139">
        <f>'July 2020'!T12</f>
        <v>40.430000000000007</v>
      </c>
      <c r="P12" s="139">
        <v>0</v>
      </c>
      <c r="Q12" s="139">
        <f>'July 2020'!Q12+'aug 2020'!P12</f>
        <v>0</v>
      </c>
      <c r="R12" s="139">
        <v>0</v>
      </c>
      <c r="S12" s="139">
        <f>'July 2020'!S12+'aug 2020'!R12</f>
        <v>0</v>
      </c>
      <c r="T12" s="139">
        <f t="shared" si="3"/>
        <v>40.430000000000007</v>
      </c>
      <c r="U12" s="139">
        <f t="shared" si="0"/>
        <v>1316.7699999999995</v>
      </c>
    </row>
    <row r="13" spans="1:22" ht="38.25" customHeight="1" x14ac:dyDescent="0.35">
      <c r="A13" s="192">
        <v>6</v>
      </c>
      <c r="B13" s="192" t="s">
        <v>18</v>
      </c>
      <c r="C13" s="139">
        <f>'July 2020'!H13</f>
        <v>315.62000000000012</v>
      </c>
      <c r="D13" s="139">
        <v>0</v>
      </c>
      <c r="E13" s="139">
        <f>'July 2020'!E13+'aug 2020'!D13</f>
        <v>0</v>
      </c>
      <c r="F13" s="139">
        <v>0</v>
      </c>
      <c r="G13" s="139">
        <f>'July 2020'!G13+'aug 2020'!F13</f>
        <v>0</v>
      </c>
      <c r="H13" s="139">
        <f t="shared" si="1"/>
        <v>315.62000000000012</v>
      </c>
      <c r="I13" s="139">
        <f>'July 2020'!N13</f>
        <v>497.46000000000004</v>
      </c>
      <c r="J13" s="139">
        <v>0.92</v>
      </c>
      <c r="K13" s="139">
        <f>'July 2020'!K13+'aug 2020'!J13</f>
        <v>4.8500000000000005</v>
      </c>
      <c r="L13" s="139">
        <v>0</v>
      </c>
      <c r="M13" s="139">
        <f>'July 2020'!M13+'aug 2020'!L13</f>
        <v>0</v>
      </c>
      <c r="N13" s="139">
        <f t="shared" si="2"/>
        <v>498.38000000000005</v>
      </c>
      <c r="O13" s="139">
        <f>'July 2020'!T13</f>
        <v>21.49</v>
      </c>
      <c r="P13" s="139">
        <v>0</v>
      </c>
      <c r="Q13" s="139">
        <f>'July 2020'!Q13+'aug 2020'!P13</f>
        <v>0</v>
      </c>
      <c r="R13" s="139">
        <v>0</v>
      </c>
      <c r="S13" s="139">
        <f>'July 2020'!S13+'aug 2020'!R13</f>
        <v>0</v>
      </c>
      <c r="T13" s="139">
        <f t="shared" si="3"/>
        <v>21.49</v>
      </c>
      <c r="U13" s="139">
        <f t="shared" si="0"/>
        <v>835.49000000000024</v>
      </c>
    </row>
    <row r="14" spans="1:22" s="111" customFormat="1" ht="38.25" customHeight="1" x14ac:dyDescent="0.4">
      <c r="A14" s="192">
        <v>7</v>
      </c>
      <c r="B14" s="192" t="s">
        <v>19</v>
      </c>
      <c r="C14" s="139">
        <f>'July 2020'!H14</f>
        <v>1377.6299999999994</v>
      </c>
      <c r="D14" s="139">
        <v>0</v>
      </c>
      <c r="E14" s="139">
        <f>'July 2020'!E14+'aug 2020'!D14</f>
        <v>1.6</v>
      </c>
      <c r="F14" s="139">
        <v>46.53</v>
      </c>
      <c r="G14" s="139">
        <f>'July 2020'!G14+'aug 2020'!F14</f>
        <v>181.48</v>
      </c>
      <c r="H14" s="139">
        <f t="shared" si="1"/>
        <v>1331.0999999999995</v>
      </c>
      <c r="I14" s="139">
        <f>'July 2020'!N14</f>
        <v>694.52000000000021</v>
      </c>
      <c r="J14" s="139">
        <v>51.91</v>
      </c>
      <c r="K14" s="139">
        <f>'July 2020'!K14+'aug 2020'!J14</f>
        <v>187.7</v>
      </c>
      <c r="L14" s="139">
        <v>0</v>
      </c>
      <c r="M14" s="139">
        <f>'July 2020'!M14+'aug 2020'!L14</f>
        <v>0</v>
      </c>
      <c r="N14" s="139">
        <f t="shared" si="2"/>
        <v>746.43000000000018</v>
      </c>
      <c r="O14" s="139">
        <f>'July 2020'!T14</f>
        <v>57.749999999999993</v>
      </c>
      <c r="P14" s="139">
        <v>0</v>
      </c>
      <c r="Q14" s="139">
        <f>'July 2020'!Q14+'aug 2020'!P14</f>
        <v>0</v>
      </c>
      <c r="R14" s="139">
        <v>0</v>
      </c>
      <c r="S14" s="139">
        <f>'July 2020'!S14+'aug 2020'!R14</f>
        <v>0.05</v>
      </c>
      <c r="T14" s="139">
        <f t="shared" si="3"/>
        <v>57.749999999999993</v>
      </c>
      <c r="U14" s="139">
        <f t="shared" si="0"/>
        <v>2135.2799999999997</v>
      </c>
      <c r="V14" s="190"/>
    </row>
    <row r="15" spans="1:22" s="111" customFormat="1" ht="38.25" customHeight="1" x14ac:dyDescent="0.4">
      <c r="A15" s="191"/>
      <c r="B15" s="191" t="s">
        <v>20</v>
      </c>
      <c r="C15" s="141">
        <f>SUM(C12:C14)</f>
        <v>2260.6899999999991</v>
      </c>
      <c r="D15" s="141">
        <f t="shared" ref="D15:S15" si="5">SUM(D12:D14)</f>
        <v>0</v>
      </c>
      <c r="E15" s="141">
        <f t="shared" si="5"/>
        <v>1.78</v>
      </c>
      <c r="F15" s="141">
        <f t="shared" si="5"/>
        <v>46.53</v>
      </c>
      <c r="G15" s="141">
        <f t="shared" si="5"/>
        <v>181.48</v>
      </c>
      <c r="H15" s="141">
        <f t="shared" si="1"/>
        <v>2214.1599999999989</v>
      </c>
      <c r="I15" s="141">
        <f t="shared" si="5"/>
        <v>1900.0600000000002</v>
      </c>
      <c r="J15" s="141">
        <f t="shared" si="5"/>
        <v>53.65</v>
      </c>
      <c r="K15" s="141">
        <f t="shared" si="5"/>
        <v>196.23</v>
      </c>
      <c r="L15" s="141">
        <f t="shared" si="5"/>
        <v>0</v>
      </c>
      <c r="M15" s="141">
        <f t="shared" si="5"/>
        <v>0</v>
      </c>
      <c r="N15" s="141">
        <f t="shared" si="2"/>
        <v>1953.7100000000003</v>
      </c>
      <c r="O15" s="141">
        <f t="shared" si="5"/>
        <v>119.66999999999999</v>
      </c>
      <c r="P15" s="141">
        <f t="shared" si="5"/>
        <v>0</v>
      </c>
      <c r="Q15" s="141">
        <f t="shared" si="5"/>
        <v>0</v>
      </c>
      <c r="R15" s="141">
        <f t="shared" si="5"/>
        <v>0</v>
      </c>
      <c r="S15" s="141">
        <f t="shared" si="5"/>
        <v>0.05</v>
      </c>
      <c r="T15" s="141">
        <f t="shared" si="3"/>
        <v>119.66999999999999</v>
      </c>
      <c r="U15" s="141">
        <f t="shared" si="0"/>
        <v>4287.5399999999991</v>
      </c>
    </row>
    <row r="16" spans="1:22" s="112" customFormat="1" ht="38.25" customHeight="1" x14ac:dyDescent="0.35">
      <c r="A16" s="192">
        <v>8</v>
      </c>
      <c r="B16" s="192" t="s">
        <v>21</v>
      </c>
      <c r="C16" s="139">
        <f>'July 2020'!H16</f>
        <v>1010.3770000000003</v>
      </c>
      <c r="D16" s="139">
        <v>0.12</v>
      </c>
      <c r="E16" s="139">
        <f>'July 2020'!E16+'aug 2020'!D16</f>
        <v>15.572999999999999</v>
      </c>
      <c r="F16" s="139">
        <v>0</v>
      </c>
      <c r="G16" s="139">
        <f>'July 2020'!G16+'aug 2020'!F16</f>
        <v>0.45</v>
      </c>
      <c r="H16" s="139">
        <f t="shared" si="1"/>
        <v>1010.4970000000003</v>
      </c>
      <c r="I16" s="139">
        <f>'July 2020'!N16</f>
        <v>106.95599999999996</v>
      </c>
      <c r="J16" s="139">
        <v>0.47299999999999998</v>
      </c>
      <c r="K16" s="139">
        <f>'July 2020'!K16+'aug 2020'!J16</f>
        <v>1.8529999999999998</v>
      </c>
      <c r="L16" s="139">
        <v>0</v>
      </c>
      <c r="M16" s="139">
        <f>'July 2020'!M16+'aug 2020'!L16</f>
        <v>0</v>
      </c>
      <c r="N16" s="139">
        <f t="shared" si="2"/>
        <v>107.42899999999996</v>
      </c>
      <c r="O16" s="139">
        <f>'July 2020'!T16</f>
        <v>245.88200000000001</v>
      </c>
      <c r="P16" s="139">
        <v>0</v>
      </c>
      <c r="Q16" s="139">
        <f>'July 2020'!Q16+'aug 2020'!P16</f>
        <v>0</v>
      </c>
      <c r="R16" s="139">
        <v>0</v>
      </c>
      <c r="S16" s="139">
        <f>'July 2020'!S16+'aug 2020'!R16</f>
        <v>0</v>
      </c>
      <c r="T16" s="139">
        <f t="shared" si="3"/>
        <v>245.88200000000001</v>
      </c>
      <c r="U16" s="139">
        <f t="shared" si="0"/>
        <v>1363.8080000000002</v>
      </c>
    </row>
    <row r="17" spans="1:22" ht="38.25" customHeight="1" x14ac:dyDescent="0.35">
      <c r="A17" s="113">
        <v>9</v>
      </c>
      <c r="B17" s="113" t="s">
        <v>22</v>
      </c>
      <c r="C17" s="139">
        <f>'July 2020'!H17</f>
        <v>183.33799999999994</v>
      </c>
      <c r="D17" s="183">
        <v>0</v>
      </c>
      <c r="E17" s="139">
        <f>'July 2020'!E17+'aug 2020'!D17</f>
        <v>0</v>
      </c>
      <c r="F17" s="183">
        <v>0</v>
      </c>
      <c r="G17" s="139">
        <f>'July 2020'!G17+'aug 2020'!F17</f>
        <v>0</v>
      </c>
      <c r="H17" s="139">
        <f t="shared" si="1"/>
        <v>183.33799999999994</v>
      </c>
      <c r="I17" s="139">
        <f>'July 2020'!N17</f>
        <v>327.34300000000013</v>
      </c>
      <c r="J17" s="183">
        <v>0.495</v>
      </c>
      <c r="K17" s="139">
        <f>'July 2020'!K17+'aug 2020'!J17</f>
        <v>2.1819999999999999</v>
      </c>
      <c r="L17" s="183">
        <v>0</v>
      </c>
      <c r="M17" s="139">
        <f>'July 2020'!M17+'aug 2020'!L17</f>
        <v>0.02</v>
      </c>
      <c r="N17" s="139">
        <f t="shared" si="2"/>
        <v>327.83800000000014</v>
      </c>
      <c r="O17" s="139">
        <f>'July 2020'!T17</f>
        <v>64.375</v>
      </c>
      <c r="P17" s="183">
        <v>0</v>
      </c>
      <c r="Q17" s="139">
        <f>'July 2020'!Q17+'aug 2020'!P17</f>
        <v>0</v>
      </c>
      <c r="R17" s="183">
        <v>0</v>
      </c>
      <c r="S17" s="139">
        <f>'July 2020'!S17+'aug 2020'!R17</f>
        <v>0</v>
      </c>
      <c r="T17" s="139">
        <f t="shared" si="3"/>
        <v>64.375</v>
      </c>
      <c r="U17" s="139">
        <f t="shared" si="0"/>
        <v>575.55100000000004</v>
      </c>
    </row>
    <row r="18" spans="1:22" s="111" customFormat="1" ht="38.25" customHeight="1" x14ac:dyDescent="0.4">
      <c r="A18" s="192">
        <v>10</v>
      </c>
      <c r="B18" s="192" t="s">
        <v>23</v>
      </c>
      <c r="C18" s="139">
        <f>'July 2020'!H18</f>
        <v>210.48600000000005</v>
      </c>
      <c r="D18" s="139">
        <v>0</v>
      </c>
      <c r="E18" s="139">
        <f>'July 2020'!E18+'aug 2020'!D18</f>
        <v>1.04</v>
      </c>
      <c r="F18" s="139">
        <v>0</v>
      </c>
      <c r="G18" s="139">
        <f>'July 2020'!G18+'aug 2020'!F18</f>
        <v>0</v>
      </c>
      <c r="H18" s="139">
        <f t="shared" si="1"/>
        <v>210.48600000000005</v>
      </c>
      <c r="I18" s="139">
        <f>'July 2020'!N18</f>
        <v>341.79899999999992</v>
      </c>
      <c r="J18" s="139">
        <v>0.49399999999999999</v>
      </c>
      <c r="K18" s="139">
        <f>'July 2020'!K18+'aug 2020'!J18</f>
        <v>3.1920000000000002</v>
      </c>
      <c r="L18" s="139">
        <v>0</v>
      </c>
      <c r="M18" s="139">
        <f>'July 2020'!M18+'aug 2020'!L18</f>
        <v>0</v>
      </c>
      <c r="N18" s="139">
        <f t="shared" si="2"/>
        <v>342.29299999999995</v>
      </c>
      <c r="O18" s="139">
        <f>'July 2020'!T18</f>
        <v>8.3749999999999982</v>
      </c>
      <c r="P18" s="139">
        <v>0</v>
      </c>
      <c r="Q18" s="139">
        <f>'July 2020'!Q18+'aug 2020'!P18</f>
        <v>0</v>
      </c>
      <c r="R18" s="139">
        <v>0</v>
      </c>
      <c r="S18" s="139">
        <f>'July 2020'!S18+'aug 2020'!R18</f>
        <v>0</v>
      </c>
      <c r="T18" s="139">
        <f t="shared" si="3"/>
        <v>8.3749999999999982</v>
      </c>
      <c r="U18" s="139">
        <f t="shared" si="0"/>
        <v>561.154</v>
      </c>
      <c r="V18" s="190"/>
    </row>
    <row r="19" spans="1:22" s="111" customFormat="1" ht="38.25" customHeight="1" x14ac:dyDescent="0.4">
      <c r="A19" s="191"/>
      <c r="B19" s="191" t="s">
        <v>24</v>
      </c>
      <c r="C19" s="141">
        <f>SUM(C16:C18)</f>
        <v>1404.2010000000002</v>
      </c>
      <c r="D19" s="141">
        <f t="shared" ref="D19:S19" si="6">SUM(D16:D18)</f>
        <v>0.12</v>
      </c>
      <c r="E19" s="141">
        <f t="shared" si="6"/>
        <v>16.613</v>
      </c>
      <c r="F19" s="141">
        <f t="shared" si="6"/>
        <v>0</v>
      </c>
      <c r="G19" s="141">
        <f t="shared" si="6"/>
        <v>0.45</v>
      </c>
      <c r="H19" s="141">
        <f t="shared" si="1"/>
        <v>1404.3210000000001</v>
      </c>
      <c r="I19" s="141">
        <f t="shared" si="6"/>
        <v>776.09799999999996</v>
      </c>
      <c r="J19" s="141">
        <f t="shared" si="6"/>
        <v>1.462</v>
      </c>
      <c r="K19" s="141">
        <f t="shared" si="6"/>
        <v>7.2270000000000003</v>
      </c>
      <c r="L19" s="141">
        <f t="shared" si="6"/>
        <v>0</v>
      </c>
      <c r="M19" s="141">
        <f t="shared" si="6"/>
        <v>0.02</v>
      </c>
      <c r="N19" s="141">
        <f t="shared" si="2"/>
        <v>777.56</v>
      </c>
      <c r="O19" s="141">
        <f t="shared" si="6"/>
        <v>318.63200000000001</v>
      </c>
      <c r="P19" s="141">
        <f t="shared" si="6"/>
        <v>0</v>
      </c>
      <c r="Q19" s="141">
        <f t="shared" si="6"/>
        <v>0</v>
      </c>
      <c r="R19" s="141">
        <f t="shared" si="6"/>
        <v>0</v>
      </c>
      <c r="S19" s="141">
        <f t="shared" si="6"/>
        <v>0</v>
      </c>
      <c r="T19" s="141">
        <f t="shared" si="3"/>
        <v>318.63200000000001</v>
      </c>
      <c r="U19" s="141">
        <f t="shared" si="0"/>
        <v>2500.5130000000004</v>
      </c>
    </row>
    <row r="20" spans="1:22" ht="38.25" customHeight="1" x14ac:dyDescent="0.35">
      <c r="A20" s="192">
        <v>11</v>
      </c>
      <c r="B20" s="192" t="s">
        <v>25</v>
      </c>
      <c r="C20" s="139">
        <f>'July 2020'!H20</f>
        <v>637.25000000000011</v>
      </c>
      <c r="D20" s="139">
        <v>0</v>
      </c>
      <c r="E20" s="139">
        <f>'July 2020'!E20+'aug 2020'!D20</f>
        <v>4.8900000000000006</v>
      </c>
      <c r="F20" s="139">
        <v>0</v>
      </c>
      <c r="G20" s="139">
        <f>'July 2020'!G20+'aug 2020'!F20</f>
        <v>0</v>
      </c>
      <c r="H20" s="139">
        <f t="shared" si="1"/>
        <v>637.25000000000011</v>
      </c>
      <c r="I20" s="139">
        <f>'July 2020'!N20</f>
        <v>376.09000000000003</v>
      </c>
      <c r="J20" s="139">
        <v>0.33</v>
      </c>
      <c r="K20" s="139">
        <f>'July 2020'!K20+'aug 2020'!J20</f>
        <v>5.46</v>
      </c>
      <c r="L20" s="139">
        <v>0</v>
      </c>
      <c r="M20" s="139">
        <f>'July 2020'!M20+'aug 2020'!L20</f>
        <v>0</v>
      </c>
      <c r="N20" s="139">
        <f t="shared" si="2"/>
        <v>376.42</v>
      </c>
      <c r="O20" s="139">
        <f>'July 2020'!T20</f>
        <v>40.190000000000005</v>
      </c>
      <c r="P20" s="139">
        <v>0</v>
      </c>
      <c r="Q20" s="139">
        <f>'July 2020'!Q20+'aug 2020'!P20</f>
        <v>0</v>
      </c>
      <c r="R20" s="139">
        <v>0</v>
      </c>
      <c r="S20" s="139">
        <f>'July 2020'!S20+'aug 2020'!R20</f>
        <v>0</v>
      </c>
      <c r="T20" s="139">
        <f t="shared" si="3"/>
        <v>40.190000000000005</v>
      </c>
      <c r="U20" s="139">
        <f t="shared" si="0"/>
        <v>1053.8600000000001</v>
      </c>
    </row>
    <row r="21" spans="1:22" ht="38.25" customHeight="1" x14ac:dyDescent="0.35">
      <c r="A21" s="192">
        <v>12</v>
      </c>
      <c r="B21" s="192" t="s">
        <v>26</v>
      </c>
      <c r="C21" s="139">
        <f>'July 2020'!H21</f>
        <v>18.919999999999995</v>
      </c>
      <c r="D21" s="139">
        <v>0</v>
      </c>
      <c r="E21" s="139">
        <f>'July 2020'!E21+'aug 2020'!D21</f>
        <v>0</v>
      </c>
      <c r="F21" s="139">
        <v>0</v>
      </c>
      <c r="G21" s="139">
        <f>'July 2020'!G21+'aug 2020'!F21</f>
        <v>0</v>
      </c>
      <c r="H21" s="139">
        <f t="shared" si="1"/>
        <v>18.919999999999995</v>
      </c>
      <c r="I21" s="139">
        <f>'July 2020'!N21</f>
        <v>366.41300000000007</v>
      </c>
      <c r="J21" s="139">
        <v>0.78</v>
      </c>
      <c r="K21" s="139">
        <f>'July 2020'!K21+'aug 2020'!J21</f>
        <v>1.98</v>
      </c>
      <c r="L21" s="139">
        <v>0</v>
      </c>
      <c r="M21" s="139">
        <f>'July 2020'!M21+'aug 2020'!L21</f>
        <v>0</v>
      </c>
      <c r="N21" s="139">
        <f t="shared" si="2"/>
        <v>367.19300000000004</v>
      </c>
      <c r="O21" s="139">
        <f>'July 2020'!T21</f>
        <v>19.559999999999999</v>
      </c>
      <c r="P21" s="139">
        <v>0</v>
      </c>
      <c r="Q21" s="139">
        <f>'July 2020'!Q21+'aug 2020'!P21</f>
        <v>0</v>
      </c>
      <c r="R21" s="139">
        <v>0</v>
      </c>
      <c r="S21" s="139">
        <f>'July 2020'!S21+'aug 2020'!R21</f>
        <v>0</v>
      </c>
      <c r="T21" s="139">
        <f t="shared" si="3"/>
        <v>19.559999999999999</v>
      </c>
      <c r="U21" s="139">
        <f t="shared" si="0"/>
        <v>405.67300000000006</v>
      </c>
    </row>
    <row r="22" spans="1:22" s="111" customFormat="1" ht="38.25" customHeight="1" x14ac:dyDescent="0.4">
      <c r="A22" s="192">
        <v>13</v>
      </c>
      <c r="B22" s="192" t="s">
        <v>27</v>
      </c>
      <c r="C22" s="139">
        <f>'July 2020'!H22</f>
        <v>234.76000000000002</v>
      </c>
      <c r="D22" s="139">
        <v>0.18</v>
      </c>
      <c r="E22" s="139">
        <f>'July 2020'!E22+'aug 2020'!D22</f>
        <v>0.18</v>
      </c>
      <c r="F22" s="139">
        <v>0</v>
      </c>
      <c r="G22" s="139">
        <f>'July 2020'!G22+'aug 2020'!F22</f>
        <v>48.03</v>
      </c>
      <c r="H22" s="139">
        <f t="shared" si="1"/>
        <v>234.94000000000003</v>
      </c>
      <c r="I22" s="139">
        <f>'July 2020'!N22</f>
        <v>226.95000000000002</v>
      </c>
      <c r="J22" s="139">
        <v>0.54</v>
      </c>
      <c r="K22" s="139">
        <f>'July 2020'!K22+'aug 2020'!J22</f>
        <v>84.59</v>
      </c>
      <c r="L22" s="139">
        <v>0</v>
      </c>
      <c r="M22" s="139">
        <f>'July 2020'!M22+'aug 2020'!L22</f>
        <v>0</v>
      </c>
      <c r="N22" s="139">
        <f t="shared" si="2"/>
        <v>227.49</v>
      </c>
      <c r="O22" s="139">
        <f>'July 2020'!T22</f>
        <v>13.350000000000001</v>
      </c>
      <c r="P22" s="139">
        <v>0</v>
      </c>
      <c r="Q22" s="139">
        <f>'July 2020'!Q22+'aug 2020'!P22</f>
        <v>0</v>
      </c>
      <c r="R22" s="139">
        <v>0</v>
      </c>
      <c r="S22" s="139">
        <f>'July 2020'!S22+'aug 2020'!R22</f>
        <v>0</v>
      </c>
      <c r="T22" s="139">
        <f t="shared" si="3"/>
        <v>13.350000000000001</v>
      </c>
      <c r="U22" s="139">
        <f t="shared" si="0"/>
        <v>475.78000000000009</v>
      </c>
      <c r="V22" s="190"/>
    </row>
    <row r="23" spans="1:22" s="111" customFormat="1" ht="38.25" customHeight="1" x14ac:dyDescent="0.4">
      <c r="A23" s="192">
        <v>14</v>
      </c>
      <c r="B23" s="192" t="s">
        <v>71</v>
      </c>
      <c r="C23" s="139">
        <f>'July 2020'!H23</f>
        <v>412.49999999999989</v>
      </c>
      <c r="D23" s="139">
        <v>4.59</v>
      </c>
      <c r="E23" s="139">
        <f>'July 2020'!E23+'aug 2020'!D23</f>
        <v>4.76</v>
      </c>
      <c r="F23" s="139">
        <v>0</v>
      </c>
      <c r="G23" s="139">
        <f>'July 2020'!G23+'aug 2020'!F23</f>
        <v>0</v>
      </c>
      <c r="H23" s="139">
        <f t="shared" si="1"/>
        <v>417.08999999999986</v>
      </c>
      <c r="I23" s="139">
        <f>'July 2020'!N23</f>
        <v>72.850000000000009</v>
      </c>
      <c r="J23" s="139">
        <v>0.52</v>
      </c>
      <c r="K23" s="139">
        <f>'July 2020'!K23+'aug 2020'!J23</f>
        <v>0.99</v>
      </c>
      <c r="L23" s="139">
        <v>0</v>
      </c>
      <c r="M23" s="139">
        <f>'July 2020'!M23+'aug 2020'!L23</f>
        <v>0</v>
      </c>
      <c r="N23" s="139">
        <f t="shared" si="2"/>
        <v>73.37</v>
      </c>
      <c r="O23" s="139">
        <f>'July 2020'!T23</f>
        <v>22.5</v>
      </c>
      <c r="P23" s="139">
        <v>0</v>
      </c>
      <c r="Q23" s="139">
        <f>'July 2020'!Q23+'aug 2020'!P23</f>
        <v>0</v>
      </c>
      <c r="R23" s="139">
        <v>0</v>
      </c>
      <c r="S23" s="139">
        <f>'July 2020'!S23+'aug 2020'!R23</f>
        <v>0</v>
      </c>
      <c r="T23" s="139">
        <f t="shared" si="3"/>
        <v>22.5</v>
      </c>
      <c r="U23" s="139">
        <f t="shared" si="0"/>
        <v>512.95999999999981</v>
      </c>
      <c r="V23" s="190"/>
    </row>
    <row r="24" spans="1:22" s="111" customFormat="1" ht="38.25" customHeight="1" x14ac:dyDescent="0.4">
      <c r="A24" s="191"/>
      <c r="B24" s="191" t="s">
        <v>28</v>
      </c>
      <c r="C24" s="141">
        <f>SUM(C20:C23)</f>
        <v>1303.4299999999998</v>
      </c>
      <c r="D24" s="141">
        <f t="shared" ref="D24:S24" si="7">SUM(D20:D23)</f>
        <v>4.7699999999999996</v>
      </c>
      <c r="E24" s="141">
        <f t="shared" si="7"/>
        <v>9.83</v>
      </c>
      <c r="F24" s="141">
        <f t="shared" si="7"/>
        <v>0</v>
      </c>
      <c r="G24" s="141">
        <f t="shared" si="7"/>
        <v>48.03</v>
      </c>
      <c r="H24" s="141">
        <f t="shared" si="1"/>
        <v>1308.1999999999998</v>
      </c>
      <c r="I24" s="141">
        <f t="shared" si="7"/>
        <v>1042.3030000000001</v>
      </c>
      <c r="J24" s="141">
        <f t="shared" si="7"/>
        <v>2.17</v>
      </c>
      <c r="K24" s="141">
        <f t="shared" si="7"/>
        <v>93.02</v>
      </c>
      <c r="L24" s="141">
        <f t="shared" si="7"/>
        <v>0</v>
      </c>
      <c r="M24" s="141">
        <f t="shared" si="7"/>
        <v>0</v>
      </c>
      <c r="N24" s="141">
        <f t="shared" si="2"/>
        <v>1044.4730000000002</v>
      </c>
      <c r="O24" s="141">
        <f t="shared" si="7"/>
        <v>95.6</v>
      </c>
      <c r="P24" s="141">
        <f t="shared" si="7"/>
        <v>0</v>
      </c>
      <c r="Q24" s="141">
        <f t="shared" si="7"/>
        <v>0</v>
      </c>
      <c r="R24" s="141">
        <f t="shared" si="7"/>
        <v>0</v>
      </c>
      <c r="S24" s="141">
        <f t="shared" si="7"/>
        <v>0</v>
      </c>
      <c r="T24" s="141">
        <f t="shared" si="3"/>
        <v>95.6</v>
      </c>
      <c r="U24" s="141">
        <f t="shared" si="0"/>
        <v>2448.2729999999997</v>
      </c>
    </row>
    <row r="25" spans="1:22" s="111" customFormat="1" ht="38.25" customHeight="1" x14ac:dyDescent="0.4">
      <c r="A25" s="191"/>
      <c r="B25" s="191" t="s">
        <v>29</v>
      </c>
      <c r="C25" s="141">
        <f>C24+C19+C15+C11</f>
        <v>5749.7359999999999</v>
      </c>
      <c r="D25" s="141">
        <f t="shared" ref="D25:S25" si="8">D24+D19+D15+D11</f>
        <v>5.79</v>
      </c>
      <c r="E25" s="141">
        <f t="shared" si="8"/>
        <v>29.187999999999999</v>
      </c>
      <c r="F25" s="141">
        <f t="shared" si="8"/>
        <v>46.53</v>
      </c>
      <c r="G25" s="141">
        <f t="shared" si="8"/>
        <v>229.95999999999998</v>
      </c>
      <c r="H25" s="141">
        <f t="shared" si="1"/>
        <v>5708.9960000000001</v>
      </c>
      <c r="I25" s="141">
        <f t="shared" si="8"/>
        <v>5235.1630000000005</v>
      </c>
      <c r="J25" s="141">
        <f t="shared" si="8"/>
        <v>65.756999999999991</v>
      </c>
      <c r="K25" s="141">
        <f t="shared" si="8"/>
        <v>317.96899999999999</v>
      </c>
      <c r="L25" s="141">
        <f t="shared" si="8"/>
        <v>0</v>
      </c>
      <c r="M25" s="141">
        <f t="shared" si="8"/>
        <v>0.02</v>
      </c>
      <c r="N25" s="141">
        <f t="shared" si="2"/>
        <v>5300.92</v>
      </c>
      <c r="O25" s="141">
        <f t="shared" si="8"/>
        <v>649.82199999999989</v>
      </c>
      <c r="P25" s="141">
        <f t="shared" si="8"/>
        <v>0</v>
      </c>
      <c r="Q25" s="141">
        <f t="shared" si="8"/>
        <v>0</v>
      </c>
      <c r="R25" s="141">
        <f t="shared" si="8"/>
        <v>0</v>
      </c>
      <c r="S25" s="141">
        <f t="shared" si="8"/>
        <v>0.05</v>
      </c>
      <c r="T25" s="141">
        <f t="shared" si="3"/>
        <v>649.82199999999989</v>
      </c>
      <c r="U25" s="141">
        <f t="shared" si="0"/>
        <v>11659.738000000001</v>
      </c>
    </row>
    <row r="26" spans="1:22" ht="38.25" customHeight="1" x14ac:dyDescent="0.35">
      <c r="A26" s="192">
        <v>15</v>
      </c>
      <c r="B26" s="192" t="s">
        <v>30</v>
      </c>
      <c r="C26" s="139">
        <f>'July 2020'!H26</f>
        <v>7269.1299999999974</v>
      </c>
      <c r="D26" s="139">
        <v>13.51</v>
      </c>
      <c r="E26" s="139">
        <f>'July 2020'!E26+'aug 2020'!D26</f>
        <v>121.36</v>
      </c>
      <c r="F26" s="139">
        <v>0</v>
      </c>
      <c r="G26" s="139">
        <f>'July 2020'!G26+'aug 2020'!F26</f>
        <v>0</v>
      </c>
      <c r="H26" s="139">
        <f t="shared" si="1"/>
        <v>7282.6399999999976</v>
      </c>
      <c r="I26" s="139">
        <f>'July 2020'!N26</f>
        <v>58.74</v>
      </c>
      <c r="J26" s="139">
        <v>0.25</v>
      </c>
      <c r="K26" s="139">
        <f>'July 2020'!K26+'aug 2020'!J26</f>
        <v>0.25</v>
      </c>
      <c r="L26" s="139">
        <v>0</v>
      </c>
      <c r="M26" s="139">
        <f>'July 2020'!M26+'aug 2020'!L26</f>
        <v>0</v>
      </c>
      <c r="N26" s="139">
        <f t="shared" si="2"/>
        <v>58.99</v>
      </c>
      <c r="O26" s="139">
        <f>'July 2020'!T26</f>
        <v>1.02</v>
      </c>
      <c r="P26" s="139">
        <v>0</v>
      </c>
      <c r="Q26" s="139">
        <f>'July 2020'!Q26+'aug 2020'!P26</f>
        <v>0</v>
      </c>
      <c r="R26" s="139">
        <v>0</v>
      </c>
      <c r="S26" s="139">
        <f>'July 2020'!S26+'aug 2020'!R26</f>
        <v>0</v>
      </c>
      <c r="T26" s="139">
        <f t="shared" si="3"/>
        <v>1.02</v>
      </c>
      <c r="U26" s="139">
        <f t="shared" si="0"/>
        <v>7342.6499999999978</v>
      </c>
    </row>
    <row r="27" spans="1:22" s="111" customFormat="1" ht="38.25" customHeight="1" x14ac:dyDescent="0.4">
      <c r="A27" s="192">
        <v>16</v>
      </c>
      <c r="B27" s="192" t="s">
        <v>31</v>
      </c>
      <c r="C27" s="139">
        <f>'July 2020'!H27</f>
        <v>5156.0800000000017</v>
      </c>
      <c r="D27" s="139">
        <v>46.53</v>
      </c>
      <c r="E27" s="139">
        <f>'July 2020'!E27+'aug 2020'!D27</f>
        <v>173.39</v>
      </c>
      <c r="F27" s="139">
        <v>0</v>
      </c>
      <c r="G27" s="139">
        <f>'July 2020'!G27+'aug 2020'!F27</f>
        <v>0</v>
      </c>
      <c r="H27" s="139">
        <f t="shared" si="1"/>
        <v>5202.6100000000015</v>
      </c>
      <c r="I27" s="139">
        <f>'July 2020'!N27</f>
        <v>537.16799999999989</v>
      </c>
      <c r="J27" s="139">
        <v>0</v>
      </c>
      <c r="K27" s="139">
        <f>'July 2020'!K27+'aug 2020'!J27</f>
        <v>6.76</v>
      </c>
      <c r="L27" s="139">
        <v>0</v>
      </c>
      <c r="M27" s="139">
        <f>'July 2020'!M27+'aug 2020'!L27</f>
        <v>0</v>
      </c>
      <c r="N27" s="139">
        <f t="shared" si="2"/>
        <v>537.16799999999989</v>
      </c>
      <c r="O27" s="139">
        <f>'July 2020'!T27</f>
        <v>16.920000000000002</v>
      </c>
      <c r="P27" s="139">
        <v>0</v>
      </c>
      <c r="Q27" s="139">
        <f>'July 2020'!Q27+'aug 2020'!P27</f>
        <v>12.71</v>
      </c>
      <c r="R27" s="139">
        <v>0</v>
      </c>
      <c r="S27" s="139">
        <f>'July 2020'!S27+'aug 2020'!R27</f>
        <v>0</v>
      </c>
      <c r="T27" s="139">
        <f t="shared" si="3"/>
        <v>16.920000000000002</v>
      </c>
      <c r="U27" s="139">
        <f t="shared" si="0"/>
        <v>5756.6980000000012</v>
      </c>
      <c r="V27" s="190"/>
    </row>
    <row r="28" spans="1:22" s="111" customFormat="1" ht="38.25" customHeight="1" x14ac:dyDescent="0.4">
      <c r="A28" s="191"/>
      <c r="B28" s="191" t="s">
        <v>32</v>
      </c>
      <c r="C28" s="141">
        <f>SUM(C26:C27)</f>
        <v>12425.21</v>
      </c>
      <c r="D28" s="141">
        <f t="shared" ref="D28:S28" si="9">SUM(D26:D27)</f>
        <v>60.04</v>
      </c>
      <c r="E28" s="141">
        <f t="shared" si="9"/>
        <v>294.75</v>
      </c>
      <c r="F28" s="141">
        <f t="shared" si="9"/>
        <v>0</v>
      </c>
      <c r="G28" s="141">
        <f t="shared" si="9"/>
        <v>0</v>
      </c>
      <c r="H28" s="141">
        <f t="shared" si="1"/>
        <v>12485.25</v>
      </c>
      <c r="I28" s="141">
        <f t="shared" si="9"/>
        <v>595.9079999999999</v>
      </c>
      <c r="J28" s="141">
        <f t="shared" si="9"/>
        <v>0.25</v>
      </c>
      <c r="K28" s="141">
        <f t="shared" si="9"/>
        <v>7.01</v>
      </c>
      <c r="L28" s="141">
        <f t="shared" si="9"/>
        <v>0</v>
      </c>
      <c r="M28" s="141">
        <f t="shared" si="9"/>
        <v>0</v>
      </c>
      <c r="N28" s="141">
        <f t="shared" si="2"/>
        <v>596.1579999999999</v>
      </c>
      <c r="O28" s="141">
        <f t="shared" si="9"/>
        <v>17.940000000000001</v>
      </c>
      <c r="P28" s="141">
        <f t="shared" si="9"/>
        <v>0</v>
      </c>
      <c r="Q28" s="141">
        <f t="shared" si="9"/>
        <v>12.71</v>
      </c>
      <c r="R28" s="141">
        <f t="shared" si="9"/>
        <v>0</v>
      </c>
      <c r="S28" s="141">
        <f t="shared" si="9"/>
        <v>0</v>
      </c>
      <c r="T28" s="141">
        <f t="shared" si="3"/>
        <v>17.940000000000001</v>
      </c>
      <c r="U28" s="141">
        <f t="shared" si="0"/>
        <v>13099.348</v>
      </c>
    </row>
    <row r="29" spans="1:22" ht="38.25" customHeight="1" x14ac:dyDescent="0.35">
      <c r="A29" s="192">
        <v>17</v>
      </c>
      <c r="B29" s="192" t="s">
        <v>33</v>
      </c>
      <c r="C29" s="139">
        <f>'July 2020'!H29</f>
        <v>3717.2169999999992</v>
      </c>
      <c r="D29" s="139">
        <v>16.190000000000001</v>
      </c>
      <c r="E29" s="139">
        <f>'July 2020'!E29+'aug 2020'!D29</f>
        <v>85.289999999999992</v>
      </c>
      <c r="F29" s="139">
        <v>0</v>
      </c>
      <c r="G29" s="139">
        <f>'July 2020'!G29+'aug 2020'!F29</f>
        <v>0</v>
      </c>
      <c r="H29" s="139">
        <f t="shared" si="1"/>
        <v>3733.4069999999992</v>
      </c>
      <c r="I29" s="139">
        <f>'July 2020'!N29</f>
        <v>87.14</v>
      </c>
      <c r="J29" s="139">
        <v>9.42</v>
      </c>
      <c r="K29" s="139">
        <f>'July 2020'!K29+'aug 2020'!J29</f>
        <v>9.42</v>
      </c>
      <c r="L29" s="139">
        <v>0</v>
      </c>
      <c r="M29" s="139">
        <f>'July 2020'!M29+'aug 2020'!L29</f>
        <v>0</v>
      </c>
      <c r="N29" s="139">
        <f t="shared" si="2"/>
        <v>96.56</v>
      </c>
      <c r="O29" s="139">
        <f>'July 2020'!T29</f>
        <v>57.720000000000006</v>
      </c>
      <c r="P29" s="139">
        <v>0</v>
      </c>
      <c r="Q29" s="139">
        <f>'July 2020'!Q29+'aug 2020'!P29</f>
        <v>0</v>
      </c>
      <c r="R29" s="139">
        <v>0</v>
      </c>
      <c r="S29" s="139">
        <f>'July 2020'!S29+'aug 2020'!R29</f>
        <v>0</v>
      </c>
      <c r="T29" s="139">
        <f t="shared" si="3"/>
        <v>57.720000000000006</v>
      </c>
      <c r="U29" s="139">
        <f t="shared" si="0"/>
        <v>3887.686999999999</v>
      </c>
    </row>
    <row r="30" spans="1:22" ht="38.25" customHeight="1" x14ac:dyDescent="0.35">
      <c r="A30" s="192">
        <v>18</v>
      </c>
      <c r="B30" s="192" t="s">
        <v>64</v>
      </c>
      <c r="C30" s="139">
        <f>'July 2020'!H30</f>
        <v>365.90199999999987</v>
      </c>
      <c r="D30" s="139">
        <v>1.03</v>
      </c>
      <c r="E30" s="139">
        <f>'July 2020'!E30+'aug 2020'!D30</f>
        <v>9.33</v>
      </c>
      <c r="F30" s="139">
        <v>0</v>
      </c>
      <c r="G30" s="139">
        <f>'July 2020'!G30+'aug 2020'!F30</f>
        <v>0</v>
      </c>
      <c r="H30" s="139">
        <f t="shared" si="1"/>
        <v>366.93199999999985</v>
      </c>
      <c r="I30" s="139">
        <f>'July 2020'!N30</f>
        <v>20.097000000000001</v>
      </c>
      <c r="J30" s="139">
        <v>0</v>
      </c>
      <c r="K30" s="139">
        <f>'July 2020'!K30+'aug 2020'!J30</f>
        <v>0</v>
      </c>
      <c r="L30" s="139">
        <v>0</v>
      </c>
      <c r="M30" s="139">
        <f>'July 2020'!M30+'aug 2020'!L30</f>
        <v>0</v>
      </c>
      <c r="N30" s="139">
        <f t="shared" si="2"/>
        <v>20.097000000000001</v>
      </c>
      <c r="O30" s="139">
        <f>'July 2020'!T30</f>
        <v>0.05</v>
      </c>
      <c r="P30" s="139">
        <v>0</v>
      </c>
      <c r="Q30" s="139">
        <f>'July 2020'!Q30+'aug 2020'!P30</f>
        <v>0</v>
      </c>
      <c r="R30" s="139">
        <v>0</v>
      </c>
      <c r="S30" s="139">
        <f>'July 2020'!S30+'aug 2020'!R30</f>
        <v>0</v>
      </c>
      <c r="T30" s="139">
        <f t="shared" si="3"/>
        <v>0.05</v>
      </c>
      <c r="U30" s="139">
        <f t="shared" si="0"/>
        <v>387.07899999999984</v>
      </c>
    </row>
    <row r="31" spans="1:22" s="111" customFormat="1" ht="38.25" customHeight="1" x14ac:dyDescent="0.4">
      <c r="A31" s="192">
        <v>19</v>
      </c>
      <c r="B31" s="192" t="s">
        <v>34</v>
      </c>
      <c r="C31" s="139">
        <f>'July 2020'!H31</f>
        <v>4207.8709999999992</v>
      </c>
      <c r="D31" s="139">
        <v>2.1</v>
      </c>
      <c r="E31" s="139">
        <f>'July 2020'!E31+'aug 2020'!D31</f>
        <v>28.77</v>
      </c>
      <c r="F31" s="139">
        <v>0</v>
      </c>
      <c r="G31" s="139">
        <f>'July 2020'!G31+'aug 2020'!F31</f>
        <v>0</v>
      </c>
      <c r="H31" s="139">
        <f t="shared" si="1"/>
        <v>4209.9709999999995</v>
      </c>
      <c r="I31" s="139">
        <f>'July 2020'!N31</f>
        <v>100.31000000000002</v>
      </c>
      <c r="J31" s="139">
        <v>0</v>
      </c>
      <c r="K31" s="139">
        <f>'July 2020'!K31+'aug 2020'!J31</f>
        <v>0</v>
      </c>
      <c r="L31" s="139">
        <v>0</v>
      </c>
      <c r="M31" s="139">
        <f>'July 2020'!M31+'aug 2020'!L31</f>
        <v>0</v>
      </c>
      <c r="N31" s="139">
        <f t="shared" si="2"/>
        <v>100.31000000000002</v>
      </c>
      <c r="O31" s="139">
        <f>'July 2020'!T31</f>
        <v>158.35</v>
      </c>
      <c r="P31" s="139">
        <v>0</v>
      </c>
      <c r="Q31" s="139">
        <f>'July 2020'!Q31+'aug 2020'!P31</f>
        <v>0</v>
      </c>
      <c r="R31" s="139">
        <v>0</v>
      </c>
      <c r="S31" s="139">
        <f>'July 2020'!S31+'aug 2020'!R31</f>
        <v>0</v>
      </c>
      <c r="T31" s="139">
        <f t="shared" si="3"/>
        <v>158.35</v>
      </c>
      <c r="U31" s="139">
        <f t="shared" si="0"/>
        <v>4468.6310000000003</v>
      </c>
      <c r="V31" s="190"/>
    </row>
    <row r="32" spans="1:22" ht="38.25" customHeight="1" x14ac:dyDescent="0.35">
      <c r="A32" s="192">
        <v>20</v>
      </c>
      <c r="B32" s="192" t="s">
        <v>35</v>
      </c>
      <c r="C32" s="139">
        <f>'July 2020'!H32</f>
        <v>2527.5828000000001</v>
      </c>
      <c r="D32" s="139">
        <v>5.36</v>
      </c>
      <c r="E32" s="139">
        <f>'July 2020'!E32+'aug 2020'!D32</f>
        <v>16.634</v>
      </c>
      <c r="F32" s="139">
        <v>0</v>
      </c>
      <c r="G32" s="139">
        <f>'July 2020'!G32+'aug 2020'!F32</f>
        <v>0</v>
      </c>
      <c r="H32" s="139">
        <f t="shared" si="1"/>
        <v>2532.9428000000003</v>
      </c>
      <c r="I32" s="139">
        <f>'July 2020'!N32</f>
        <v>159.52900000000002</v>
      </c>
      <c r="J32" s="139">
        <v>0.68</v>
      </c>
      <c r="K32" s="139">
        <f>'July 2020'!K32+'aug 2020'!J32</f>
        <v>1.6600000000000001</v>
      </c>
      <c r="L32" s="139">
        <v>0</v>
      </c>
      <c r="M32" s="139">
        <f>'July 2020'!M32+'aug 2020'!L32</f>
        <v>0</v>
      </c>
      <c r="N32" s="139">
        <f t="shared" si="2"/>
        <v>160.20900000000003</v>
      </c>
      <c r="O32" s="139">
        <f>'July 2020'!T32</f>
        <v>20.329999999999998</v>
      </c>
      <c r="P32" s="139">
        <v>0</v>
      </c>
      <c r="Q32" s="139">
        <f>'July 2020'!Q32+'aug 2020'!P32</f>
        <v>0.18</v>
      </c>
      <c r="R32" s="139">
        <v>0</v>
      </c>
      <c r="S32" s="139">
        <f>'July 2020'!S32+'aug 2020'!R32</f>
        <v>0</v>
      </c>
      <c r="T32" s="139">
        <f t="shared" si="3"/>
        <v>20.329999999999998</v>
      </c>
      <c r="U32" s="139">
        <f t="shared" si="0"/>
        <v>2713.4818</v>
      </c>
    </row>
    <row r="33" spans="1:22" s="111" customFormat="1" ht="38.25" customHeight="1" x14ac:dyDescent="0.4">
      <c r="A33" s="191"/>
      <c r="B33" s="191" t="s">
        <v>36</v>
      </c>
      <c r="C33" s="141">
        <f>SUM(C29:C32)</f>
        <v>10818.572799999998</v>
      </c>
      <c r="D33" s="141">
        <f t="shared" ref="D33:S33" si="10">SUM(D29:D32)</f>
        <v>24.680000000000003</v>
      </c>
      <c r="E33" s="141">
        <f t="shared" si="10"/>
        <v>140.024</v>
      </c>
      <c r="F33" s="141">
        <f t="shared" si="10"/>
        <v>0</v>
      </c>
      <c r="G33" s="141">
        <f t="shared" si="10"/>
        <v>0</v>
      </c>
      <c r="H33" s="141">
        <f t="shared" si="1"/>
        <v>10843.252799999998</v>
      </c>
      <c r="I33" s="141">
        <f t="shared" si="10"/>
        <v>367.07600000000002</v>
      </c>
      <c r="J33" s="141">
        <f t="shared" si="10"/>
        <v>10.1</v>
      </c>
      <c r="K33" s="141">
        <f t="shared" si="10"/>
        <v>11.08</v>
      </c>
      <c r="L33" s="141">
        <f t="shared" si="10"/>
        <v>0</v>
      </c>
      <c r="M33" s="141">
        <f t="shared" si="10"/>
        <v>0</v>
      </c>
      <c r="N33" s="141">
        <f t="shared" si="2"/>
        <v>377.17600000000004</v>
      </c>
      <c r="O33" s="141">
        <f t="shared" si="10"/>
        <v>236.45</v>
      </c>
      <c r="P33" s="141">
        <f t="shared" si="10"/>
        <v>0</v>
      </c>
      <c r="Q33" s="141">
        <f t="shared" si="10"/>
        <v>0.18</v>
      </c>
      <c r="R33" s="141">
        <f t="shared" si="10"/>
        <v>0</v>
      </c>
      <c r="S33" s="141">
        <f t="shared" si="10"/>
        <v>0</v>
      </c>
      <c r="T33" s="141">
        <f t="shared" si="3"/>
        <v>236.45</v>
      </c>
      <c r="U33" s="141">
        <f t="shared" si="0"/>
        <v>11456.878799999999</v>
      </c>
      <c r="V33" s="111">
        <f t="shared" ref="V33" si="11">SUM(V29:V32)</f>
        <v>0</v>
      </c>
    </row>
    <row r="34" spans="1:22" ht="38.25" customHeight="1" x14ac:dyDescent="0.35">
      <c r="A34" s="192">
        <v>21</v>
      </c>
      <c r="B34" s="192" t="s">
        <v>37</v>
      </c>
      <c r="C34" s="139">
        <f>'July 2020'!H34</f>
        <v>4203.1400000000003</v>
      </c>
      <c r="D34" s="139">
        <v>9.14</v>
      </c>
      <c r="E34" s="139">
        <f>'July 2020'!E34+'aug 2020'!D34</f>
        <v>68.400000000000006</v>
      </c>
      <c r="F34" s="139">
        <v>0</v>
      </c>
      <c r="G34" s="139">
        <f>'July 2020'!G34+'aug 2020'!F34</f>
        <v>0</v>
      </c>
      <c r="H34" s="139">
        <f t="shared" si="1"/>
        <v>4212.2800000000007</v>
      </c>
      <c r="I34" s="139">
        <f>'July 2020'!N34</f>
        <v>7.6</v>
      </c>
      <c r="J34" s="139">
        <v>0</v>
      </c>
      <c r="K34" s="139">
        <f>'July 2020'!K34+'aug 2020'!J34</f>
        <v>0</v>
      </c>
      <c r="L34" s="139">
        <v>0</v>
      </c>
      <c r="M34" s="139">
        <f>'July 2020'!M34+'aug 2020'!L34</f>
        <v>0</v>
      </c>
      <c r="N34" s="139">
        <f t="shared" si="2"/>
        <v>7.6</v>
      </c>
      <c r="O34" s="139">
        <f>'July 2020'!T34</f>
        <v>0</v>
      </c>
      <c r="P34" s="139">
        <v>0</v>
      </c>
      <c r="Q34" s="139">
        <f>'July 2020'!Q34+'aug 2020'!P34</f>
        <v>0</v>
      </c>
      <c r="R34" s="139">
        <v>0</v>
      </c>
      <c r="S34" s="139">
        <f>'July 2020'!S34+'aug 2020'!R34</f>
        <v>0</v>
      </c>
      <c r="T34" s="139">
        <f t="shared" si="3"/>
        <v>0</v>
      </c>
      <c r="U34" s="139">
        <f t="shared" si="0"/>
        <v>4219.880000000001</v>
      </c>
    </row>
    <row r="35" spans="1:22" ht="38.25" customHeight="1" x14ac:dyDescent="0.35">
      <c r="A35" s="192">
        <v>22</v>
      </c>
      <c r="B35" s="192" t="s">
        <v>38</v>
      </c>
      <c r="C35" s="139">
        <f>'July 2020'!H35</f>
        <v>5736.3399999999983</v>
      </c>
      <c r="D35" s="139">
        <v>35.14</v>
      </c>
      <c r="E35" s="139">
        <f>'July 2020'!E35+'aug 2020'!D35</f>
        <v>112.71</v>
      </c>
      <c r="F35" s="139">
        <v>0</v>
      </c>
      <c r="G35" s="139">
        <f>'July 2020'!G35+'aug 2020'!F35</f>
        <v>0</v>
      </c>
      <c r="H35" s="139">
        <f t="shared" si="1"/>
        <v>5771.4799999999987</v>
      </c>
      <c r="I35" s="139">
        <f>'July 2020'!N35</f>
        <v>4</v>
      </c>
      <c r="J35" s="139">
        <v>0</v>
      </c>
      <c r="K35" s="139">
        <f>'July 2020'!K35+'aug 2020'!J35</f>
        <v>0</v>
      </c>
      <c r="L35" s="139">
        <v>0</v>
      </c>
      <c r="M35" s="139">
        <f>'July 2020'!M35+'aug 2020'!L35</f>
        <v>0</v>
      </c>
      <c r="N35" s="139">
        <f t="shared" si="2"/>
        <v>4</v>
      </c>
      <c r="O35" s="139">
        <f>'July 2020'!T35</f>
        <v>0.03</v>
      </c>
      <c r="P35" s="139">
        <v>0</v>
      </c>
      <c r="Q35" s="139">
        <f>'July 2020'!Q35+'aug 2020'!P35</f>
        <v>0</v>
      </c>
      <c r="R35" s="139">
        <v>0</v>
      </c>
      <c r="S35" s="139">
        <f>'July 2020'!S35+'aug 2020'!R35</f>
        <v>0</v>
      </c>
      <c r="T35" s="139">
        <f t="shared" si="3"/>
        <v>0.03</v>
      </c>
      <c r="U35" s="139">
        <f t="shared" si="0"/>
        <v>5775.5099999999984</v>
      </c>
    </row>
    <row r="36" spans="1:22" s="111" customFormat="1" ht="38.25" customHeight="1" x14ac:dyDescent="0.4">
      <c r="A36" s="192">
        <v>23</v>
      </c>
      <c r="B36" s="192" t="s">
        <v>39</v>
      </c>
      <c r="C36" s="139">
        <f>'July 2020'!H36</f>
        <v>2768</v>
      </c>
      <c r="D36" s="139">
        <v>6.7</v>
      </c>
      <c r="E36" s="139">
        <f>'July 2020'!E36+'aug 2020'!D36</f>
        <v>71.460000000000008</v>
      </c>
      <c r="F36" s="139">
        <v>0</v>
      </c>
      <c r="G36" s="139">
        <f>'July 2020'!G36+'aug 2020'!F36</f>
        <v>0</v>
      </c>
      <c r="H36" s="139">
        <f t="shared" si="1"/>
        <v>2774.7</v>
      </c>
      <c r="I36" s="139">
        <f>'July 2020'!N36</f>
        <v>155.65000000000003</v>
      </c>
      <c r="J36" s="139">
        <v>0</v>
      </c>
      <c r="K36" s="139">
        <f>'July 2020'!K36+'aug 2020'!J36</f>
        <v>0</v>
      </c>
      <c r="L36" s="139">
        <v>0</v>
      </c>
      <c r="M36" s="139">
        <f>'July 2020'!M36+'aug 2020'!L36</f>
        <v>0</v>
      </c>
      <c r="N36" s="139">
        <f t="shared" si="2"/>
        <v>155.65000000000003</v>
      </c>
      <c r="O36" s="139">
        <f>'July 2020'!T36</f>
        <v>2.2000000000000002</v>
      </c>
      <c r="P36" s="139">
        <v>0</v>
      </c>
      <c r="Q36" s="139">
        <f>'July 2020'!Q36+'aug 2020'!P36</f>
        <v>0</v>
      </c>
      <c r="R36" s="139">
        <v>0</v>
      </c>
      <c r="S36" s="139">
        <f>'July 2020'!S36+'aug 2020'!R36</f>
        <v>0</v>
      </c>
      <c r="T36" s="139">
        <f t="shared" si="3"/>
        <v>2.2000000000000002</v>
      </c>
      <c r="U36" s="139">
        <f t="shared" si="0"/>
        <v>2932.5499999999997</v>
      </c>
      <c r="V36" s="190"/>
    </row>
    <row r="37" spans="1:22" s="111" customFormat="1" ht="38.25" customHeight="1" x14ac:dyDescent="0.4">
      <c r="A37" s="192">
        <v>24</v>
      </c>
      <c r="B37" s="192" t="s">
        <v>40</v>
      </c>
      <c r="C37" s="139">
        <f>'July 2020'!H37</f>
        <v>4653.8500000000004</v>
      </c>
      <c r="D37" s="139">
        <v>4.75</v>
      </c>
      <c r="E37" s="139">
        <f>'July 2020'!E37+'aug 2020'!D37</f>
        <v>27.14</v>
      </c>
      <c r="F37" s="139">
        <v>0</v>
      </c>
      <c r="G37" s="139">
        <f>'July 2020'!G37+'aug 2020'!F37</f>
        <v>0</v>
      </c>
      <c r="H37" s="139">
        <f t="shared" si="1"/>
        <v>4658.6000000000004</v>
      </c>
      <c r="I37" s="139">
        <f>'July 2020'!N37</f>
        <v>6.92</v>
      </c>
      <c r="J37" s="139">
        <v>0</v>
      </c>
      <c r="K37" s="139">
        <f>'July 2020'!K37+'aug 2020'!J37</f>
        <v>0</v>
      </c>
      <c r="L37" s="139">
        <v>0</v>
      </c>
      <c r="M37" s="139">
        <f>'July 2020'!M37+'aug 2020'!L37</f>
        <v>0</v>
      </c>
      <c r="N37" s="139">
        <f t="shared" si="2"/>
        <v>6.92</v>
      </c>
      <c r="O37" s="139">
        <f>'July 2020'!T37</f>
        <v>1.04</v>
      </c>
      <c r="P37" s="139">
        <v>0</v>
      </c>
      <c r="Q37" s="139">
        <f>'July 2020'!Q37+'aug 2020'!P37</f>
        <v>0</v>
      </c>
      <c r="R37" s="139">
        <v>0</v>
      </c>
      <c r="S37" s="139">
        <f>'July 2020'!S37+'aug 2020'!R37</f>
        <v>0</v>
      </c>
      <c r="T37" s="139">
        <f t="shared" si="3"/>
        <v>1.04</v>
      </c>
      <c r="U37" s="139">
        <f t="shared" si="0"/>
        <v>4666.5600000000004</v>
      </c>
      <c r="V37" s="190"/>
    </row>
    <row r="38" spans="1:22" s="111" customFormat="1" ht="38.25" customHeight="1" x14ac:dyDescent="0.4">
      <c r="A38" s="191"/>
      <c r="B38" s="191" t="s">
        <v>41</v>
      </c>
      <c r="C38" s="141">
        <f>SUM(C34:C37)</f>
        <v>17361.330000000002</v>
      </c>
      <c r="D38" s="141">
        <f t="shared" ref="D38:S38" si="12">SUM(D34:D37)</f>
        <v>55.730000000000004</v>
      </c>
      <c r="E38" s="141">
        <f t="shared" si="12"/>
        <v>279.71000000000004</v>
      </c>
      <c r="F38" s="141">
        <f t="shared" si="12"/>
        <v>0</v>
      </c>
      <c r="G38" s="141">
        <f t="shared" si="12"/>
        <v>0</v>
      </c>
      <c r="H38" s="141">
        <f t="shared" si="1"/>
        <v>17417.060000000001</v>
      </c>
      <c r="I38" s="141">
        <f t="shared" si="12"/>
        <v>174.17000000000002</v>
      </c>
      <c r="J38" s="141">
        <f t="shared" si="12"/>
        <v>0</v>
      </c>
      <c r="K38" s="141">
        <f t="shared" si="12"/>
        <v>0</v>
      </c>
      <c r="L38" s="141">
        <f t="shared" si="12"/>
        <v>0</v>
      </c>
      <c r="M38" s="141">
        <f t="shared" si="12"/>
        <v>0</v>
      </c>
      <c r="N38" s="141">
        <f t="shared" si="2"/>
        <v>174.17000000000002</v>
      </c>
      <c r="O38" s="141">
        <f t="shared" si="12"/>
        <v>3.27</v>
      </c>
      <c r="P38" s="141">
        <f t="shared" si="12"/>
        <v>0</v>
      </c>
      <c r="Q38" s="141">
        <f t="shared" si="12"/>
        <v>0</v>
      </c>
      <c r="R38" s="141">
        <f t="shared" si="12"/>
        <v>0</v>
      </c>
      <c r="S38" s="141">
        <f t="shared" si="12"/>
        <v>0</v>
      </c>
      <c r="T38" s="141">
        <f t="shared" si="3"/>
        <v>3.27</v>
      </c>
      <c r="U38" s="141">
        <f t="shared" si="0"/>
        <v>17594.5</v>
      </c>
    </row>
    <row r="39" spans="1:22" s="111" customFormat="1" ht="38.25" customHeight="1" x14ac:dyDescent="0.4">
      <c r="A39" s="191"/>
      <c r="B39" s="191" t="s">
        <v>42</v>
      </c>
      <c r="C39" s="141">
        <f>C38+C33+C28</f>
        <v>40605.112800000003</v>
      </c>
      <c r="D39" s="141">
        <f t="shared" ref="D39:S39" si="13">D38+D33+D28</f>
        <v>140.45000000000002</v>
      </c>
      <c r="E39" s="141">
        <f t="shared" si="13"/>
        <v>714.48400000000004</v>
      </c>
      <c r="F39" s="141">
        <f t="shared" si="13"/>
        <v>0</v>
      </c>
      <c r="G39" s="141">
        <f t="shared" si="13"/>
        <v>0</v>
      </c>
      <c r="H39" s="141">
        <f t="shared" si="1"/>
        <v>40745.5628</v>
      </c>
      <c r="I39" s="141">
        <f t="shared" si="13"/>
        <v>1137.154</v>
      </c>
      <c r="J39" s="141">
        <f t="shared" si="13"/>
        <v>10.35</v>
      </c>
      <c r="K39" s="141">
        <f t="shared" si="13"/>
        <v>18.09</v>
      </c>
      <c r="L39" s="141">
        <f t="shared" si="13"/>
        <v>0</v>
      </c>
      <c r="M39" s="141">
        <f t="shared" si="13"/>
        <v>0</v>
      </c>
      <c r="N39" s="141">
        <f t="shared" si="2"/>
        <v>1147.5039999999999</v>
      </c>
      <c r="O39" s="141">
        <f t="shared" si="13"/>
        <v>257.66000000000003</v>
      </c>
      <c r="P39" s="141">
        <f t="shared" si="13"/>
        <v>0</v>
      </c>
      <c r="Q39" s="141">
        <f t="shared" si="13"/>
        <v>12.89</v>
      </c>
      <c r="R39" s="141">
        <f t="shared" si="13"/>
        <v>0</v>
      </c>
      <c r="S39" s="141">
        <f t="shared" si="13"/>
        <v>0</v>
      </c>
      <c r="T39" s="141">
        <f t="shared" si="3"/>
        <v>257.66000000000003</v>
      </c>
      <c r="U39" s="141">
        <f t="shared" si="0"/>
        <v>42150.726800000004</v>
      </c>
    </row>
    <row r="40" spans="1:22" ht="38.25" customHeight="1" x14ac:dyDescent="0.35">
      <c r="A40" s="192">
        <v>25</v>
      </c>
      <c r="B40" s="192" t="s">
        <v>43</v>
      </c>
      <c r="C40" s="139">
        <f>'July 2020'!H40</f>
        <v>10639.839999999998</v>
      </c>
      <c r="D40" s="139">
        <v>10.23</v>
      </c>
      <c r="E40" s="139">
        <f>'July 2020'!E40+'aug 2020'!D40</f>
        <v>51.349999999999994</v>
      </c>
      <c r="F40" s="139">
        <v>0</v>
      </c>
      <c r="G40" s="139">
        <f>'July 2020'!G40+'aug 2020'!F40</f>
        <v>0</v>
      </c>
      <c r="H40" s="139">
        <f t="shared" si="1"/>
        <v>10650.069999999998</v>
      </c>
      <c r="I40" s="139">
        <f>'July 2020'!N40</f>
        <v>0</v>
      </c>
      <c r="J40" s="139">
        <v>0</v>
      </c>
      <c r="K40" s="139">
        <f>'July 2020'!K40+'aug 2020'!J40</f>
        <v>0</v>
      </c>
      <c r="L40" s="139">
        <v>0</v>
      </c>
      <c r="M40" s="139">
        <f>'July 2020'!M40+'aug 2020'!L40</f>
        <v>0</v>
      </c>
      <c r="N40" s="139">
        <f t="shared" si="2"/>
        <v>0</v>
      </c>
      <c r="O40" s="139">
        <f>'July 2020'!T40</f>
        <v>0</v>
      </c>
      <c r="P40" s="139">
        <v>0</v>
      </c>
      <c r="Q40" s="139">
        <f>'July 2020'!Q40+'aug 2020'!P40</f>
        <v>0</v>
      </c>
      <c r="R40" s="139">
        <v>0</v>
      </c>
      <c r="S40" s="139">
        <f>'July 2020'!S40+'aug 2020'!R40</f>
        <v>0</v>
      </c>
      <c r="T40" s="139">
        <f t="shared" si="3"/>
        <v>0</v>
      </c>
      <c r="U40" s="139">
        <f t="shared" si="0"/>
        <v>10650.069999999998</v>
      </c>
    </row>
    <row r="41" spans="1:22" ht="38.25" customHeight="1" x14ac:dyDescent="0.35">
      <c r="A41" s="192">
        <v>26</v>
      </c>
      <c r="B41" s="192" t="s">
        <v>44</v>
      </c>
      <c r="C41" s="139">
        <f>'July 2020'!H41</f>
        <v>7017.8259999999955</v>
      </c>
      <c r="D41" s="139">
        <v>5.94</v>
      </c>
      <c r="E41" s="139">
        <f>'July 2020'!E41+'aug 2020'!D41</f>
        <v>22.12</v>
      </c>
      <c r="F41" s="139">
        <v>0</v>
      </c>
      <c r="G41" s="139">
        <f>'July 2020'!G41+'aug 2020'!F41</f>
        <v>0</v>
      </c>
      <c r="H41" s="139">
        <f t="shared" si="1"/>
        <v>7023.7659999999951</v>
      </c>
      <c r="I41" s="139">
        <f>'July 2020'!N41</f>
        <v>0</v>
      </c>
      <c r="J41" s="139">
        <v>0</v>
      </c>
      <c r="K41" s="139">
        <f>'July 2020'!K41+'aug 2020'!J41</f>
        <v>0</v>
      </c>
      <c r="L41" s="139">
        <v>0</v>
      </c>
      <c r="M41" s="139">
        <f>'July 2020'!M41+'aug 2020'!L41</f>
        <v>0</v>
      </c>
      <c r="N41" s="139">
        <f t="shared" si="2"/>
        <v>0</v>
      </c>
      <c r="O41" s="139">
        <f>'July 2020'!T41</f>
        <v>0</v>
      </c>
      <c r="P41" s="139">
        <v>0</v>
      </c>
      <c r="Q41" s="139">
        <f>'July 2020'!Q41+'aug 2020'!P41</f>
        <v>0</v>
      </c>
      <c r="R41" s="139">
        <v>0</v>
      </c>
      <c r="S41" s="139">
        <f>'July 2020'!S41+'aug 2020'!R41</f>
        <v>0</v>
      </c>
      <c r="T41" s="139">
        <f t="shared" si="3"/>
        <v>0</v>
      </c>
      <c r="U41" s="139">
        <f t="shared" si="0"/>
        <v>7023.7659999999951</v>
      </c>
    </row>
    <row r="42" spans="1:22" s="111" customFormat="1" ht="38.25" customHeight="1" x14ac:dyDescent="0.4">
      <c r="A42" s="192">
        <v>27</v>
      </c>
      <c r="B42" s="192" t="s">
        <v>45</v>
      </c>
      <c r="C42" s="139">
        <f>'July 2020'!H42</f>
        <v>13293.115999999995</v>
      </c>
      <c r="D42" s="139">
        <v>42.28</v>
      </c>
      <c r="E42" s="139">
        <f>'July 2020'!E42+'aug 2020'!D42</f>
        <v>71.38</v>
      </c>
      <c r="F42" s="139">
        <v>0</v>
      </c>
      <c r="G42" s="139">
        <f>'July 2020'!G42+'aug 2020'!F42</f>
        <v>0</v>
      </c>
      <c r="H42" s="139">
        <f t="shared" si="1"/>
        <v>13335.395999999995</v>
      </c>
      <c r="I42" s="139">
        <f>'July 2020'!N42</f>
        <v>0</v>
      </c>
      <c r="J42" s="139">
        <v>0</v>
      </c>
      <c r="K42" s="139">
        <f>'July 2020'!K42+'aug 2020'!J42</f>
        <v>0</v>
      </c>
      <c r="L42" s="139">
        <v>0</v>
      </c>
      <c r="M42" s="139">
        <f>'July 2020'!M42+'aug 2020'!L42</f>
        <v>0</v>
      </c>
      <c r="N42" s="139">
        <f t="shared" si="2"/>
        <v>0</v>
      </c>
      <c r="O42" s="139">
        <f>'July 2020'!T42</f>
        <v>0</v>
      </c>
      <c r="P42" s="139">
        <v>0</v>
      </c>
      <c r="Q42" s="139">
        <f>'July 2020'!Q42+'aug 2020'!P42</f>
        <v>0</v>
      </c>
      <c r="R42" s="139">
        <v>0</v>
      </c>
      <c r="S42" s="139">
        <f>'July 2020'!S42+'aug 2020'!R42</f>
        <v>0</v>
      </c>
      <c r="T42" s="139">
        <f t="shared" si="3"/>
        <v>0</v>
      </c>
      <c r="U42" s="139">
        <f t="shared" si="0"/>
        <v>13335.395999999995</v>
      </c>
      <c r="V42" s="190"/>
    </row>
    <row r="43" spans="1:22" ht="38.25" customHeight="1" x14ac:dyDescent="0.35">
      <c r="A43" s="192">
        <v>28</v>
      </c>
      <c r="B43" s="192" t="s">
        <v>63</v>
      </c>
      <c r="C43" s="139">
        <f>'July 2020'!H43</f>
        <v>844.6880000000001</v>
      </c>
      <c r="D43" s="139">
        <v>5.42</v>
      </c>
      <c r="E43" s="139">
        <f>'July 2020'!E43+'aug 2020'!D43</f>
        <v>127.14</v>
      </c>
      <c r="F43" s="139">
        <v>0</v>
      </c>
      <c r="G43" s="139">
        <f>'July 2020'!G43+'aug 2020'!F43</f>
        <v>0</v>
      </c>
      <c r="H43" s="139">
        <f t="shared" si="1"/>
        <v>850.10800000000006</v>
      </c>
      <c r="I43" s="139">
        <f>'July 2020'!N43</f>
        <v>0</v>
      </c>
      <c r="J43" s="139">
        <v>0</v>
      </c>
      <c r="K43" s="139">
        <f>'July 2020'!K43+'aug 2020'!J43</f>
        <v>0</v>
      </c>
      <c r="L43" s="139">
        <v>0</v>
      </c>
      <c r="M43" s="139">
        <f>'July 2020'!M43+'aug 2020'!L43</f>
        <v>0</v>
      </c>
      <c r="N43" s="139">
        <f t="shared" si="2"/>
        <v>0</v>
      </c>
      <c r="O43" s="139">
        <f>'July 2020'!T43</f>
        <v>0</v>
      </c>
      <c r="P43" s="139">
        <v>0</v>
      </c>
      <c r="Q43" s="139">
        <f>'July 2020'!Q43+'aug 2020'!P43</f>
        <v>0</v>
      </c>
      <c r="R43" s="139">
        <v>0</v>
      </c>
      <c r="S43" s="139">
        <f>'July 2020'!S43+'aug 2020'!R43</f>
        <v>0</v>
      </c>
      <c r="T43" s="139">
        <f t="shared" si="3"/>
        <v>0</v>
      </c>
      <c r="U43" s="139">
        <f t="shared" si="0"/>
        <v>850.10800000000006</v>
      </c>
    </row>
    <row r="44" spans="1:22" s="111" customFormat="1" ht="38.25" customHeight="1" x14ac:dyDescent="0.4">
      <c r="A44" s="191"/>
      <c r="B44" s="191" t="s">
        <v>46</v>
      </c>
      <c r="C44" s="141">
        <f>SUM(C40:C43)</f>
        <v>31795.469999999987</v>
      </c>
      <c r="D44" s="141">
        <f t="shared" ref="D44:S44" si="14">SUM(D40:D43)</f>
        <v>63.870000000000005</v>
      </c>
      <c r="E44" s="141">
        <f t="shared" si="14"/>
        <v>271.99</v>
      </c>
      <c r="F44" s="141">
        <f t="shared" si="14"/>
        <v>0</v>
      </c>
      <c r="G44" s="141">
        <f t="shared" si="14"/>
        <v>0</v>
      </c>
      <c r="H44" s="141">
        <f t="shared" si="1"/>
        <v>31859.339999999986</v>
      </c>
      <c r="I44" s="141">
        <f t="shared" si="14"/>
        <v>0</v>
      </c>
      <c r="J44" s="141">
        <f t="shared" si="14"/>
        <v>0</v>
      </c>
      <c r="K44" s="141">
        <f t="shared" si="14"/>
        <v>0</v>
      </c>
      <c r="L44" s="141">
        <f t="shared" si="14"/>
        <v>0</v>
      </c>
      <c r="M44" s="141">
        <f t="shared" si="14"/>
        <v>0</v>
      </c>
      <c r="N44" s="141">
        <f t="shared" si="2"/>
        <v>0</v>
      </c>
      <c r="O44" s="141">
        <f t="shared" si="14"/>
        <v>0</v>
      </c>
      <c r="P44" s="141">
        <f t="shared" si="14"/>
        <v>0</v>
      </c>
      <c r="Q44" s="141">
        <f t="shared" si="14"/>
        <v>0</v>
      </c>
      <c r="R44" s="141">
        <f t="shared" si="14"/>
        <v>0</v>
      </c>
      <c r="S44" s="141">
        <f t="shared" si="14"/>
        <v>0</v>
      </c>
      <c r="T44" s="141">
        <f t="shared" si="3"/>
        <v>0</v>
      </c>
      <c r="U44" s="141">
        <f t="shared" si="0"/>
        <v>31859.339999999986</v>
      </c>
    </row>
    <row r="45" spans="1:22" ht="38.25" customHeight="1" x14ac:dyDescent="0.35">
      <c r="A45" s="192">
        <v>29</v>
      </c>
      <c r="B45" s="192" t="s">
        <v>47</v>
      </c>
      <c r="C45" s="139">
        <f>'July 2020'!H45</f>
        <v>7887.7921000000015</v>
      </c>
      <c r="D45" s="139">
        <v>25.11</v>
      </c>
      <c r="E45" s="139">
        <f>'July 2020'!E45+'aug 2020'!D45</f>
        <v>81.650000000000006</v>
      </c>
      <c r="F45" s="139">
        <v>0</v>
      </c>
      <c r="G45" s="139">
        <f>'July 2020'!G45+'aug 2020'!F45</f>
        <v>0</v>
      </c>
      <c r="H45" s="139">
        <f t="shared" si="1"/>
        <v>7912.9021000000012</v>
      </c>
      <c r="I45" s="139">
        <f>'July 2020'!N45</f>
        <v>0.70000000000000007</v>
      </c>
      <c r="J45" s="139">
        <v>0</v>
      </c>
      <c r="K45" s="139">
        <f>'July 2020'!K45+'aug 2020'!J45</f>
        <v>0</v>
      </c>
      <c r="L45" s="139">
        <v>0</v>
      </c>
      <c r="M45" s="139">
        <f>'July 2020'!M45+'aug 2020'!L45</f>
        <v>0</v>
      </c>
      <c r="N45" s="139">
        <f t="shared" si="2"/>
        <v>0.70000000000000007</v>
      </c>
      <c r="O45" s="139">
        <f>'July 2020'!T45</f>
        <v>14.43</v>
      </c>
      <c r="P45" s="139">
        <v>0</v>
      </c>
      <c r="Q45" s="139">
        <f>'July 2020'!Q45+'aug 2020'!P45</f>
        <v>0</v>
      </c>
      <c r="R45" s="139">
        <v>0</v>
      </c>
      <c r="S45" s="139">
        <f>'July 2020'!S45+'aug 2020'!R45</f>
        <v>0</v>
      </c>
      <c r="T45" s="139">
        <f t="shared" si="3"/>
        <v>14.43</v>
      </c>
      <c r="U45" s="139">
        <f t="shared" si="0"/>
        <v>7928.0321000000013</v>
      </c>
    </row>
    <row r="46" spans="1:22" ht="38.25" customHeight="1" x14ac:dyDescent="0.35">
      <c r="A46" s="192">
        <v>30</v>
      </c>
      <c r="B46" s="192" t="s">
        <v>48</v>
      </c>
      <c r="C46" s="139">
        <f>'July 2020'!H46</f>
        <v>7218.9450000000006</v>
      </c>
      <c r="D46" s="139">
        <v>12.52</v>
      </c>
      <c r="E46" s="139">
        <f>'July 2020'!E46+'aug 2020'!D46</f>
        <v>71.61</v>
      </c>
      <c r="F46" s="139">
        <v>0</v>
      </c>
      <c r="G46" s="139">
        <f>'July 2020'!G46+'aug 2020'!F46</f>
        <v>0</v>
      </c>
      <c r="H46" s="139">
        <f t="shared" si="1"/>
        <v>7231.4650000000011</v>
      </c>
      <c r="I46" s="139">
        <f>'July 2020'!N46</f>
        <v>0.96</v>
      </c>
      <c r="J46" s="139">
        <v>0</v>
      </c>
      <c r="K46" s="139">
        <f>'July 2020'!K46+'aug 2020'!J46</f>
        <v>0</v>
      </c>
      <c r="L46" s="139">
        <v>0</v>
      </c>
      <c r="M46" s="139">
        <f>'July 2020'!M46+'aug 2020'!L46</f>
        <v>0</v>
      </c>
      <c r="N46" s="139">
        <f t="shared" si="2"/>
        <v>0.96</v>
      </c>
      <c r="O46" s="139">
        <f>'July 2020'!T46</f>
        <v>0</v>
      </c>
      <c r="P46" s="139">
        <v>0</v>
      </c>
      <c r="Q46" s="139">
        <f>'July 2020'!Q46+'aug 2020'!P46</f>
        <v>0</v>
      </c>
      <c r="R46" s="139">
        <v>0</v>
      </c>
      <c r="S46" s="139">
        <f>'July 2020'!S46+'aug 2020'!R46</f>
        <v>0</v>
      </c>
      <c r="T46" s="139">
        <f t="shared" si="3"/>
        <v>0</v>
      </c>
      <c r="U46" s="139">
        <f t="shared" si="0"/>
        <v>7232.4250000000011</v>
      </c>
    </row>
    <row r="47" spans="1:22" s="111" customFormat="1" ht="38.25" customHeight="1" x14ac:dyDescent="0.4">
      <c r="A47" s="192">
        <v>31</v>
      </c>
      <c r="B47" s="192" t="s">
        <v>49</v>
      </c>
      <c r="C47" s="139">
        <f>'July 2020'!H47</f>
        <v>8120.6000000000013</v>
      </c>
      <c r="D47" s="139">
        <v>21.84</v>
      </c>
      <c r="E47" s="139">
        <f>'July 2020'!E47+'aug 2020'!D47</f>
        <v>224.71</v>
      </c>
      <c r="F47" s="139">
        <v>0</v>
      </c>
      <c r="G47" s="139">
        <f>'July 2020'!G47+'aug 2020'!F47</f>
        <v>0</v>
      </c>
      <c r="H47" s="139">
        <f t="shared" si="1"/>
        <v>8142.4400000000014</v>
      </c>
      <c r="I47" s="139">
        <f>'July 2020'!N47</f>
        <v>6.89</v>
      </c>
      <c r="J47" s="139">
        <v>0</v>
      </c>
      <c r="K47" s="139">
        <f>'July 2020'!K47+'aug 2020'!J47</f>
        <v>0</v>
      </c>
      <c r="L47" s="139">
        <v>0</v>
      </c>
      <c r="M47" s="139">
        <f>'July 2020'!M47+'aug 2020'!L47</f>
        <v>0</v>
      </c>
      <c r="N47" s="139">
        <f t="shared" si="2"/>
        <v>6.89</v>
      </c>
      <c r="O47" s="139">
        <f>'July 2020'!T47</f>
        <v>0.03</v>
      </c>
      <c r="P47" s="139">
        <v>0</v>
      </c>
      <c r="Q47" s="139">
        <f>'July 2020'!Q47+'aug 2020'!P47</f>
        <v>0</v>
      </c>
      <c r="R47" s="139">
        <v>0</v>
      </c>
      <c r="S47" s="139">
        <f>'July 2020'!S47+'aug 2020'!R47</f>
        <v>0</v>
      </c>
      <c r="T47" s="139">
        <f t="shared" si="3"/>
        <v>0.03</v>
      </c>
      <c r="U47" s="139">
        <f t="shared" si="0"/>
        <v>8149.3600000000015</v>
      </c>
      <c r="V47" s="190"/>
    </row>
    <row r="48" spans="1:22" s="111" customFormat="1" ht="38.25" customHeight="1" x14ac:dyDescent="0.4">
      <c r="A48" s="192">
        <v>32</v>
      </c>
      <c r="B48" s="192" t="s">
        <v>50</v>
      </c>
      <c r="C48" s="139">
        <f>'July 2020'!H48</f>
        <v>7260.97</v>
      </c>
      <c r="D48" s="139">
        <v>62.79</v>
      </c>
      <c r="E48" s="139">
        <f>'July 2020'!E48+'aug 2020'!D48</f>
        <v>151.1</v>
      </c>
      <c r="F48" s="139">
        <v>0</v>
      </c>
      <c r="G48" s="139">
        <f>'July 2020'!G48+'aug 2020'!F48</f>
        <v>0</v>
      </c>
      <c r="H48" s="139">
        <f t="shared" si="1"/>
        <v>7323.76</v>
      </c>
      <c r="I48" s="139">
        <f>'July 2020'!N48</f>
        <v>0.505</v>
      </c>
      <c r="J48" s="139">
        <v>0</v>
      </c>
      <c r="K48" s="139">
        <f>'July 2020'!K48+'aug 2020'!J48</f>
        <v>0</v>
      </c>
      <c r="L48" s="139">
        <v>0</v>
      </c>
      <c r="M48" s="139">
        <f>'July 2020'!M48+'aug 2020'!L48</f>
        <v>0</v>
      </c>
      <c r="N48" s="139">
        <f t="shared" si="2"/>
        <v>0.505</v>
      </c>
      <c r="O48" s="139">
        <f>'July 2020'!T48</f>
        <v>0</v>
      </c>
      <c r="P48" s="139">
        <v>0</v>
      </c>
      <c r="Q48" s="139">
        <f>'July 2020'!Q48+'aug 2020'!P48</f>
        <v>0</v>
      </c>
      <c r="R48" s="139">
        <v>0</v>
      </c>
      <c r="S48" s="139">
        <f>'July 2020'!S48+'aug 2020'!R48</f>
        <v>0</v>
      </c>
      <c r="T48" s="139">
        <f t="shared" si="3"/>
        <v>0</v>
      </c>
      <c r="U48" s="139">
        <f t="shared" si="0"/>
        <v>7324.2650000000003</v>
      </c>
      <c r="V48" s="190"/>
    </row>
    <row r="49" spans="1:21" s="111" customFormat="1" ht="38.25" customHeight="1" x14ac:dyDescent="0.4">
      <c r="A49" s="191"/>
      <c r="B49" s="191" t="s">
        <v>51</v>
      </c>
      <c r="C49" s="141">
        <f>SUM(C45:C48)</f>
        <v>30488.307100000005</v>
      </c>
      <c r="D49" s="141">
        <f t="shared" ref="D49:S49" si="15">SUM(D45:D48)</f>
        <v>122.25999999999999</v>
      </c>
      <c r="E49" s="141">
        <f t="shared" si="15"/>
        <v>529.07000000000005</v>
      </c>
      <c r="F49" s="141">
        <f t="shared" si="15"/>
        <v>0</v>
      </c>
      <c r="G49" s="141">
        <f t="shared" si="15"/>
        <v>0</v>
      </c>
      <c r="H49" s="141">
        <f t="shared" si="1"/>
        <v>30610.567100000004</v>
      </c>
      <c r="I49" s="141">
        <f t="shared" si="15"/>
        <v>9.0550000000000015</v>
      </c>
      <c r="J49" s="141">
        <f t="shared" si="15"/>
        <v>0</v>
      </c>
      <c r="K49" s="141">
        <f t="shared" si="15"/>
        <v>0</v>
      </c>
      <c r="L49" s="141">
        <f t="shared" si="15"/>
        <v>0</v>
      </c>
      <c r="M49" s="141">
        <f t="shared" si="15"/>
        <v>0</v>
      </c>
      <c r="N49" s="141">
        <f t="shared" si="2"/>
        <v>9.0550000000000015</v>
      </c>
      <c r="O49" s="141">
        <f t="shared" si="15"/>
        <v>14.459999999999999</v>
      </c>
      <c r="P49" s="141">
        <f t="shared" si="15"/>
        <v>0</v>
      </c>
      <c r="Q49" s="141">
        <f t="shared" si="15"/>
        <v>0</v>
      </c>
      <c r="R49" s="141">
        <f t="shared" si="15"/>
        <v>0</v>
      </c>
      <c r="S49" s="141">
        <f t="shared" si="15"/>
        <v>0</v>
      </c>
      <c r="T49" s="141">
        <f t="shared" si="3"/>
        <v>14.459999999999999</v>
      </c>
      <c r="U49" s="141">
        <f t="shared" si="0"/>
        <v>30634.082100000003</v>
      </c>
    </row>
    <row r="50" spans="1:21" s="111" customFormat="1" ht="38.25" customHeight="1" x14ac:dyDescent="0.4">
      <c r="A50" s="191"/>
      <c r="B50" s="191" t="s">
        <v>52</v>
      </c>
      <c r="C50" s="141">
        <f>C49+C44</f>
        <v>62283.777099999992</v>
      </c>
      <c r="D50" s="141">
        <f t="shared" ref="D50:S50" si="16">D49+D44</f>
        <v>186.13</v>
      </c>
      <c r="E50" s="141">
        <f t="shared" si="16"/>
        <v>801.06000000000006</v>
      </c>
      <c r="F50" s="141">
        <f t="shared" si="16"/>
        <v>0</v>
      </c>
      <c r="G50" s="141">
        <f t="shared" si="16"/>
        <v>0</v>
      </c>
      <c r="H50" s="141">
        <f t="shared" si="1"/>
        <v>62469.907099999989</v>
      </c>
      <c r="I50" s="141">
        <f t="shared" si="16"/>
        <v>9.0550000000000015</v>
      </c>
      <c r="J50" s="141">
        <f t="shared" si="16"/>
        <v>0</v>
      </c>
      <c r="K50" s="141">
        <f t="shared" si="16"/>
        <v>0</v>
      </c>
      <c r="L50" s="141">
        <f t="shared" si="16"/>
        <v>0</v>
      </c>
      <c r="M50" s="141">
        <f t="shared" si="16"/>
        <v>0</v>
      </c>
      <c r="N50" s="141">
        <f t="shared" si="2"/>
        <v>9.0550000000000015</v>
      </c>
      <c r="O50" s="141">
        <f t="shared" si="16"/>
        <v>14.459999999999999</v>
      </c>
      <c r="P50" s="141">
        <f t="shared" si="16"/>
        <v>0</v>
      </c>
      <c r="Q50" s="141">
        <f t="shared" si="16"/>
        <v>0</v>
      </c>
      <c r="R50" s="141">
        <f t="shared" si="16"/>
        <v>0</v>
      </c>
      <c r="S50" s="141">
        <f t="shared" si="16"/>
        <v>0</v>
      </c>
      <c r="T50" s="141">
        <f t="shared" si="3"/>
        <v>14.459999999999999</v>
      </c>
      <c r="U50" s="141">
        <f t="shared" si="0"/>
        <v>62493.422099999989</v>
      </c>
    </row>
    <row r="51" spans="1:21" s="111" customFormat="1" ht="38.25" customHeight="1" x14ac:dyDescent="0.4">
      <c r="A51" s="191"/>
      <c r="B51" s="191" t="s">
        <v>53</v>
      </c>
      <c r="C51" s="141">
        <f>C50+C39+C25</f>
        <v>108638.6259</v>
      </c>
      <c r="D51" s="141">
        <f t="shared" ref="D51:S51" si="17">D50+D39+D25</f>
        <v>332.37000000000006</v>
      </c>
      <c r="E51" s="141">
        <f t="shared" si="17"/>
        <v>1544.7320000000002</v>
      </c>
      <c r="F51" s="141">
        <f t="shared" si="17"/>
        <v>46.53</v>
      </c>
      <c r="G51" s="141">
        <f t="shared" si="17"/>
        <v>229.95999999999998</v>
      </c>
      <c r="H51" s="141">
        <f t="shared" si="1"/>
        <v>108924.4659</v>
      </c>
      <c r="I51" s="141">
        <f t="shared" si="17"/>
        <v>6381.3720000000003</v>
      </c>
      <c r="J51" s="141">
        <f t="shared" si="17"/>
        <v>76.106999999999985</v>
      </c>
      <c r="K51" s="141">
        <f t="shared" si="17"/>
        <v>336.05899999999997</v>
      </c>
      <c r="L51" s="141">
        <f t="shared" si="17"/>
        <v>0</v>
      </c>
      <c r="M51" s="141">
        <f t="shared" si="17"/>
        <v>0.02</v>
      </c>
      <c r="N51" s="141">
        <f t="shared" si="2"/>
        <v>6457.4790000000003</v>
      </c>
      <c r="O51" s="141">
        <f t="shared" si="17"/>
        <v>921.94199999999989</v>
      </c>
      <c r="P51" s="141">
        <f t="shared" si="17"/>
        <v>0</v>
      </c>
      <c r="Q51" s="141">
        <f t="shared" si="17"/>
        <v>12.89</v>
      </c>
      <c r="R51" s="141">
        <f t="shared" si="17"/>
        <v>0</v>
      </c>
      <c r="S51" s="141">
        <f t="shared" si="17"/>
        <v>0.05</v>
      </c>
      <c r="T51" s="141">
        <f t="shared" si="3"/>
        <v>921.94199999999989</v>
      </c>
      <c r="U51" s="141">
        <f t="shared" si="0"/>
        <v>116303.8869</v>
      </c>
    </row>
    <row r="52" spans="1:21" s="111" customFormat="1" ht="24" customHeight="1" x14ac:dyDescent="0.4">
      <c r="A52" s="115"/>
      <c r="B52" s="115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</row>
    <row r="53" spans="1:21" s="111" customFormat="1" ht="19.5" customHeight="1" x14ac:dyDescent="0.4">
      <c r="A53" s="115"/>
      <c r="B53" s="115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</row>
    <row r="54" spans="1:21" s="115" customFormat="1" ht="24.75" hidden="1" customHeight="1" x14ac:dyDescent="0.4">
      <c r="B54" s="190"/>
      <c r="C54" s="224" t="s">
        <v>54</v>
      </c>
      <c r="D54" s="224"/>
      <c r="E54" s="224"/>
      <c r="F54" s="224"/>
      <c r="G54" s="224"/>
      <c r="H54" s="118"/>
      <c r="I54" s="190"/>
      <c r="J54" s="190">
        <f>D51+J51+P51-F51-L51-R51</f>
        <v>361.947</v>
      </c>
      <c r="K54" s="190"/>
      <c r="L54" s="190"/>
      <c r="M54" s="190"/>
      <c r="N54" s="190"/>
      <c r="R54" s="190"/>
      <c r="U54" s="190"/>
    </row>
    <row r="55" spans="1:21" s="115" customFormat="1" ht="30" hidden="1" customHeight="1" x14ac:dyDescent="0.35">
      <c r="B55" s="190"/>
      <c r="C55" s="224" t="s">
        <v>55</v>
      </c>
      <c r="D55" s="224"/>
      <c r="E55" s="224"/>
      <c r="F55" s="224"/>
      <c r="G55" s="224"/>
      <c r="H55" s="119"/>
      <c r="I55" s="190"/>
      <c r="J55" s="190">
        <f>E51+K51+Q51-G51-M51-S51</f>
        <v>1663.6510000000003</v>
      </c>
      <c r="K55" s="190"/>
      <c r="L55" s="190"/>
      <c r="M55" s="190"/>
      <c r="N55" s="190"/>
      <c r="R55" s="190"/>
      <c r="T55" s="190"/>
    </row>
    <row r="56" spans="1:21" ht="33" hidden="1" customHeight="1" x14ac:dyDescent="0.5">
      <c r="C56" s="224" t="s">
        <v>56</v>
      </c>
      <c r="D56" s="224"/>
      <c r="E56" s="224"/>
      <c r="F56" s="224"/>
      <c r="G56" s="224"/>
      <c r="H56" s="119"/>
      <c r="I56" s="121"/>
      <c r="J56" s="190">
        <f>H51+N51+T51</f>
        <v>116303.8869</v>
      </c>
      <c r="K56" s="119"/>
      <c r="L56" s="119"/>
      <c r="M56" s="142" t="e">
        <f>#REF!+'aug 2020'!J54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90"/>
      <c r="E57" s="190"/>
      <c r="F57" s="190"/>
      <c r="G57" s="190"/>
      <c r="H57" s="119"/>
      <c r="I57" s="121"/>
      <c r="J57" s="190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90"/>
      <c r="E58" s="190"/>
      <c r="F58" s="190"/>
      <c r="G58" s="190"/>
      <c r="H58" s="119"/>
      <c r="I58" s="121"/>
      <c r="J58" s="190"/>
      <c r="K58" s="119"/>
      <c r="L58" s="119"/>
      <c r="M58" s="142" t="e">
        <f>#REF!+'aug 2020'!J54</f>
        <v>#REF!</v>
      </c>
      <c r="N58" s="119"/>
      <c r="P58" s="115"/>
      <c r="Q58" s="122"/>
      <c r="U58" s="122"/>
    </row>
    <row r="59" spans="1:21" s="163" customFormat="1" ht="37.5" hidden="1" customHeight="1" x14ac:dyDescent="0.45">
      <c r="B59" s="234" t="s">
        <v>57</v>
      </c>
      <c r="C59" s="234"/>
      <c r="D59" s="234"/>
      <c r="E59" s="234"/>
      <c r="F59" s="234"/>
      <c r="G59" s="164"/>
      <c r="H59" s="165"/>
      <c r="I59" s="166"/>
      <c r="J59" s="236"/>
      <c r="K59" s="235"/>
      <c r="L59" s="235"/>
      <c r="M59" s="189">
        <f>'July 2020'!J56+'aug 2020'!J54</f>
        <v>116303.8869</v>
      </c>
      <c r="N59" s="165"/>
      <c r="O59" s="165"/>
      <c r="P59" s="194"/>
      <c r="Q59" s="234" t="s">
        <v>58</v>
      </c>
      <c r="R59" s="234"/>
      <c r="S59" s="234"/>
      <c r="T59" s="234"/>
      <c r="U59" s="234"/>
    </row>
    <row r="60" spans="1:21" s="163" customFormat="1" ht="37.5" hidden="1" customHeight="1" x14ac:dyDescent="0.45">
      <c r="B60" s="234" t="s">
        <v>59</v>
      </c>
      <c r="C60" s="234"/>
      <c r="D60" s="234"/>
      <c r="E60" s="234"/>
      <c r="F60" s="234"/>
      <c r="G60" s="165"/>
      <c r="H60" s="164"/>
      <c r="I60" s="167"/>
      <c r="J60" s="168"/>
      <c r="K60" s="193"/>
      <c r="L60" s="168"/>
      <c r="M60" s="165"/>
      <c r="N60" s="164"/>
      <c r="O60" s="165"/>
      <c r="P60" s="194"/>
      <c r="Q60" s="234" t="s">
        <v>59</v>
      </c>
      <c r="R60" s="234"/>
      <c r="S60" s="234"/>
      <c r="T60" s="234"/>
      <c r="U60" s="234"/>
    </row>
    <row r="61" spans="1:21" s="163" customFormat="1" ht="37.5" hidden="1" customHeight="1" x14ac:dyDescent="0.45">
      <c r="I61" s="169"/>
      <c r="J61" s="235" t="s">
        <v>61</v>
      </c>
      <c r="K61" s="235"/>
      <c r="L61" s="235"/>
      <c r="M61" s="170" t="e">
        <f>#REF!+'aug 2020'!J54</f>
        <v>#REF!</v>
      </c>
      <c r="P61" s="171"/>
      <c r="Q61" s="171"/>
      <c r="R61" s="171"/>
      <c r="S61" s="172"/>
      <c r="T61" s="171"/>
      <c r="U61" s="171"/>
    </row>
    <row r="62" spans="1:21" s="163" customFormat="1" ht="37.5" hidden="1" customHeight="1" x14ac:dyDescent="0.45">
      <c r="G62" s="173"/>
      <c r="H62" s="170">
        <f>'MAY 2020'!J56+'aug 2020'!J54</f>
        <v>115476.62689999999</v>
      </c>
      <c r="I62" s="169"/>
      <c r="J62" s="235" t="s">
        <v>62</v>
      </c>
      <c r="K62" s="235"/>
      <c r="L62" s="235"/>
      <c r="M62" s="170" t="e">
        <f>#REF!+'aug 2020'!J54</f>
        <v>#REF!</v>
      </c>
      <c r="P62" s="171"/>
      <c r="Q62" s="171"/>
      <c r="R62" s="171"/>
      <c r="S62" s="172"/>
      <c r="T62" s="171"/>
      <c r="U62" s="171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'[1]nov 17'!J53+'[1]dec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9:U59"/>
    <mergeCell ref="B60:F60"/>
    <mergeCell ref="Q60:U60"/>
    <mergeCell ref="P5:Q5"/>
    <mergeCell ref="R5:S5"/>
    <mergeCell ref="T5:T6"/>
    <mergeCell ref="U5:U6"/>
    <mergeCell ref="C54:G54"/>
    <mergeCell ref="C55:G55"/>
    <mergeCell ref="H5:H6"/>
    <mergeCell ref="I5:I6"/>
    <mergeCell ref="J5:K5"/>
    <mergeCell ref="L5:M5"/>
    <mergeCell ref="N5:N6"/>
    <mergeCell ref="O5:O6"/>
    <mergeCell ref="J61:L61"/>
    <mergeCell ref="J62:L62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/>
    </row>
    <row r="2" spans="1:22" ht="15" customHeight="1" x14ac:dyDescent="0.35">
      <c r="A2" s="221" t="s">
        <v>70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2" ht="32.25" customHeight="1" x14ac:dyDescent="0.3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2" s="108" customFormat="1" ht="43.5" customHeight="1" x14ac:dyDescent="0.25">
      <c r="A4" s="219" t="s">
        <v>1</v>
      </c>
      <c r="B4" s="219" t="s">
        <v>2</v>
      </c>
      <c r="C4" s="219" t="s">
        <v>3</v>
      </c>
      <c r="D4" s="219"/>
      <c r="E4" s="219"/>
      <c r="F4" s="219"/>
      <c r="G4" s="219"/>
      <c r="H4" s="219"/>
      <c r="I4" s="219" t="s">
        <v>4</v>
      </c>
      <c r="J4" s="222"/>
      <c r="K4" s="222"/>
      <c r="L4" s="222"/>
      <c r="M4" s="222"/>
      <c r="N4" s="222"/>
      <c r="O4" s="219" t="s">
        <v>5</v>
      </c>
      <c r="P4" s="222"/>
      <c r="Q4" s="222"/>
      <c r="R4" s="222"/>
      <c r="S4" s="222"/>
      <c r="T4" s="222"/>
      <c r="U4" s="134"/>
    </row>
    <row r="5" spans="1:22" s="108" customFormat="1" ht="54.75" customHeight="1" x14ac:dyDescent="0.25">
      <c r="A5" s="222"/>
      <c r="B5" s="222"/>
      <c r="C5" s="219" t="s">
        <v>6</v>
      </c>
      <c r="D5" s="219" t="s">
        <v>7</v>
      </c>
      <c r="E5" s="219"/>
      <c r="F5" s="219" t="s">
        <v>8</v>
      </c>
      <c r="G5" s="219"/>
      <c r="H5" s="241" t="s">
        <v>9</v>
      </c>
      <c r="I5" s="219" t="s">
        <v>6</v>
      </c>
      <c r="J5" s="219" t="s">
        <v>7</v>
      </c>
      <c r="K5" s="219"/>
      <c r="L5" s="219" t="s">
        <v>8</v>
      </c>
      <c r="M5" s="219"/>
      <c r="N5" s="219" t="s">
        <v>9</v>
      </c>
      <c r="O5" s="219" t="s">
        <v>6</v>
      </c>
      <c r="P5" s="219" t="s">
        <v>7</v>
      </c>
      <c r="Q5" s="219"/>
      <c r="R5" s="219" t="s">
        <v>8</v>
      </c>
      <c r="S5" s="219"/>
      <c r="T5" s="219" t="s">
        <v>9</v>
      </c>
      <c r="U5" s="219" t="s">
        <v>10</v>
      </c>
    </row>
    <row r="6" spans="1:22" s="108" customFormat="1" ht="38.25" customHeight="1" x14ac:dyDescent="0.25">
      <c r="A6" s="222"/>
      <c r="B6" s="222"/>
      <c r="C6" s="222"/>
      <c r="D6" s="133" t="s">
        <v>11</v>
      </c>
      <c r="E6" s="133" t="s">
        <v>12</v>
      </c>
      <c r="F6" s="133" t="s">
        <v>11</v>
      </c>
      <c r="G6" s="133" t="s">
        <v>12</v>
      </c>
      <c r="H6" s="242"/>
      <c r="I6" s="222"/>
      <c r="J6" s="133" t="s">
        <v>11</v>
      </c>
      <c r="K6" s="133" t="s">
        <v>12</v>
      </c>
      <c r="L6" s="133" t="s">
        <v>11</v>
      </c>
      <c r="M6" s="133" t="s">
        <v>12</v>
      </c>
      <c r="N6" s="219"/>
      <c r="O6" s="222"/>
      <c r="P6" s="133" t="s">
        <v>11</v>
      </c>
      <c r="Q6" s="133" t="s">
        <v>12</v>
      </c>
      <c r="R6" s="133" t="s">
        <v>11</v>
      </c>
      <c r="S6" s="133" t="s">
        <v>12</v>
      </c>
      <c r="T6" s="219"/>
      <c r="U6" s="219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/>
    </row>
    <row r="2" spans="1:22" ht="15" customHeight="1" x14ac:dyDescent="0.35">
      <c r="A2" s="221" t="s">
        <v>70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2" ht="32.25" customHeight="1" x14ac:dyDescent="0.3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2" s="108" customFormat="1" ht="43.5" customHeight="1" x14ac:dyDescent="0.25">
      <c r="A4" s="219" t="s">
        <v>1</v>
      </c>
      <c r="B4" s="219" t="s">
        <v>2</v>
      </c>
      <c r="C4" s="219" t="s">
        <v>3</v>
      </c>
      <c r="D4" s="219"/>
      <c r="E4" s="219"/>
      <c r="F4" s="219"/>
      <c r="G4" s="219"/>
      <c r="H4" s="219"/>
      <c r="I4" s="219" t="s">
        <v>4</v>
      </c>
      <c r="J4" s="222"/>
      <c r="K4" s="222"/>
      <c r="L4" s="222"/>
      <c r="M4" s="222"/>
      <c r="N4" s="222"/>
      <c r="O4" s="219" t="s">
        <v>5</v>
      </c>
      <c r="P4" s="222"/>
      <c r="Q4" s="222"/>
      <c r="R4" s="222"/>
      <c r="S4" s="222"/>
      <c r="T4" s="222"/>
      <c r="U4" s="136"/>
    </row>
    <row r="5" spans="1:22" s="108" customFormat="1" ht="54.75" customHeight="1" x14ac:dyDescent="0.25">
      <c r="A5" s="222"/>
      <c r="B5" s="222"/>
      <c r="C5" s="219" t="s">
        <v>6</v>
      </c>
      <c r="D5" s="219" t="s">
        <v>7</v>
      </c>
      <c r="E5" s="219"/>
      <c r="F5" s="219" t="s">
        <v>8</v>
      </c>
      <c r="G5" s="219"/>
      <c r="H5" s="241" t="s">
        <v>9</v>
      </c>
      <c r="I5" s="219" t="s">
        <v>6</v>
      </c>
      <c r="J5" s="219" t="s">
        <v>7</v>
      </c>
      <c r="K5" s="219"/>
      <c r="L5" s="219" t="s">
        <v>8</v>
      </c>
      <c r="M5" s="219"/>
      <c r="N5" s="219" t="s">
        <v>9</v>
      </c>
      <c r="O5" s="219" t="s">
        <v>6</v>
      </c>
      <c r="P5" s="219" t="s">
        <v>7</v>
      </c>
      <c r="Q5" s="219"/>
      <c r="R5" s="219" t="s">
        <v>8</v>
      </c>
      <c r="S5" s="219"/>
      <c r="T5" s="219" t="s">
        <v>9</v>
      </c>
      <c r="U5" s="219" t="s">
        <v>10</v>
      </c>
    </row>
    <row r="6" spans="1:22" s="108" customFormat="1" ht="38.25" customHeight="1" x14ac:dyDescent="0.25">
      <c r="A6" s="222"/>
      <c r="B6" s="222"/>
      <c r="C6" s="222"/>
      <c r="D6" s="135" t="s">
        <v>11</v>
      </c>
      <c r="E6" s="135" t="s">
        <v>12</v>
      </c>
      <c r="F6" s="135" t="s">
        <v>11</v>
      </c>
      <c r="G6" s="135" t="s">
        <v>12</v>
      </c>
      <c r="H6" s="242"/>
      <c r="I6" s="222"/>
      <c r="J6" s="135" t="s">
        <v>11</v>
      </c>
      <c r="K6" s="135" t="s">
        <v>12</v>
      </c>
      <c r="L6" s="135" t="s">
        <v>11</v>
      </c>
      <c r="M6" s="135" t="s">
        <v>12</v>
      </c>
      <c r="N6" s="219"/>
      <c r="O6" s="222"/>
      <c r="P6" s="135" t="s">
        <v>11</v>
      </c>
      <c r="Q6" s="135" t="s">
        <v>12</v>
      </c>
      <c r="R6" s="135" t="s">
        <v>11</v>
      </c>
      <c r="S6" s="135" t="s">
        <v>12</v>
      </c>
      <c r="T6" s="219"/>
      <c r="U6" s="219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225" t="s">
        <v>61</v>
      </c>
      <c r="K10" s="225"/>
      <c r="L10" s="225"/>
    </row>
    <row r="11" spans="1:22" ht="26.25" x14ac:dyDescent="0.35">
      <c r="G11" s="119"/>
      <c r="J11" s="225" t="s">
        <v>62</v>
      </c>
      <c r="K11" s="225"/>
      <c r="L11" s="225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'[1]nov 17'!J53+'[1]dec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11:L11"/>
    <mergeCell ref="J5:K5"/>
    <mergeCell ref="L5:M5"/>
    <mergeCell ref="N5:N6"/>
    <mergeCell ref="O5:O6"/>
    <mergeCell ref="J10:L10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march 2020</vt:lpstr>
      <vt:lpstr>APRIL 2020</vt:lpstr>
      <vt:lpstr>MAY 2020</vt:lpstr>
      <vt:lpstr>JUNE 2020</vt:lpstr>
      <vt:lpstr>July 2020</vt:lpstr>
      <vt:lpstr>Sheet1</vt:lpstr>
      <vt:lpstr>aug 2020</vt:lpstr>
      <vt:lpstr>braz</vt:lpstr>
      <vt:lpstr>brc</vt:lpstr>
      <vt:lpstr>kolar</vt:lpstr>
      <vt:lpstr>ramanagr</vt:lpstr>
      <vt:lpstr>CIRCLE</vt:lpstr>
      <vt:lpstr>DIFF</vt:lpstr>
      <vt:lpstr>ht</vt:lpstr>
      <vt:lpstr>'APRIL 2020'!Print_Area</vt:lpstr>
      <vt:lpstr>'aug 2020'!Print_Area</vt:lpstr>
      <vt:lpstr>braz!Print_Area</vt:lpstr>
      <vt:lpstr>brc!Print_Area</vt:lpstr>
      <vt:lpstr>CIRCLE!Print_Area</vt:lpstr>
      <vt:lpstr>'July 2020'!Print_Area</vt:lpstr>
      <vt:lpstr>'JUNE 2020'!Print_Area</vt:lpstr>
      <vt:lpstr>kolar!Print_Area</vt:lpstr>
      <vt:lpstr>'march 2020'!Print_Area</vt:lpstr>
      <vt:lpstr>'MAY 2020'!Print_Area</vt:lpstr>
      <vt:lpstr>ramanagr!Print_Area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2020-09-11T08:57:52Z</dcterms:modified>
</cp:coreProperties>
</file>