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1" activeTab="6"/>
  </bookViews>
  <sheets>
    <sheet name="march 2020" sheetId="26" state="hidden" r:id="rId1"/>
    <sheet name="april 2020" sheetId="27" r:id="rId2"/>
    <sheet name="circle ob " sheetId="7" state="hidden" r:id="rId3"/>
    <sheet name="diff" sheetId="9" state="hidden" r:id="rId4"/>
    <sheet name="May 2020" sheetId="29" r:id="rId5"/>
    <sheet name="June 2020" sheetId="31" r:id="rId6"/>
    <sheet name="july 2020" sheetId="32" r:id="rId7"/>
    <sheet name="August 2020" sheetId="33" r:id="rId8"/>
    <sheet name="Sheet1" sheetId="30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1">'april 2020'!$A$1:$V$63</definedName>
    <definedName name="_xlnm.Print_Area" localSheetId="7">'August 2020'!$A$1:$U$64</definedName>
    <definedName name="_xlnm.Print_Area" localSheetId="2">'circle ob '!$A$1:$X$63</definedName>
    <definedName name="_xlnm.Print_Area" localSheetId="3">diff!$A$1:$D$60</definedName>
    <definedName name="_xlnm.Print_Area" localSheetId="6">'july 2020'!$A$1:$U$64</definedName>
    <definedName name="_xlnm.Print_Area" localSheetId="5">'June 2020'!$A$1:$U$63</definedName>
    <definedName name="_xlnm.Print_Area" localSheetId="0">'march 2020'!$A$1:$X$57</definedName>
    <definedName name="_xlnm.Print_Area" localSheetId="4">'May 2020'!$A$1:$U$51</definedName>
  </definedNames>
  <calcPr calcId="144525"/>
</workbook>
</file>

<file path=xl/calcChain.xml><?xml version="1.0" encoding="utf-8"?>
<calcChain xmlns="http://schemas.openxmlformats.org/spreadsheetml/2006/main">
  <c r="O20" i="30" l="1"/>
  <c r="N20" i="30"/>
  <c r="K20" i="30"/>
  <c r="J20" i="30"/>
  <c r="G20" i="30"/>
  <c r="F20" i="30"/>
  <c r="D49" i="33" l="1"/>
  <c r="F49" i="33"/>
  <c r="F50" i="33" s="1"/>
  <c r="J49" i="33"/>
  <c r="J50" i="33" s="1"/>
  <c r="L49" i="33"/>
  <c r="P49" i="33"/>
  <c r="R49" i="33"/>
  <c r="R50" i="33" s="1"/>
  <c r="L50" i="33"/>
  <c r="P50" i="33"/>
  <c r="D44" i="33"/>
  <c r="F44" i="33"/>
  <c r="J44" i="33"/>
  <c r="L44" i="33"/>
  <c r="P44" i="33"/>
  <c r="R44" i="33"/>
  <c r="D38" i="33"/>
  <c r="F38" i="33"/>
  <c r="J38" i="33"/>
  <c r="L38" i="33"/>
  <c r="P38" i="33"/>
  <c r="R38" i="33"/>
  <c r="R39" i="33" s="1"/>
  <c r="L39" i="33"/>
  <c r="D33" i="33"/>
  <c r="F33" i="33"/>
  <c r="J33" i="33"/>
  <c r="L33" i="33"/>
  <c r="P33" i="33"/>
  <c r="R33" i="33"/>
  <c r="D28" i="33"/>
  <c r="F28" i="33"/>
  <c r="J28" i="33"/>
  <c r="L28" i="33"/>
  <c r="P28" i="33"/>
  <c r="R28" i="33"/>
  <c r="D24" i="33"/>
  <c r="F24" i="33"/>
  <c r="J24" i="33"/>
  <c r="L24" i="33"/>
  <c r="P24" i="33"/>
  <c r="R24" i="33"/>
  <c r="R25" i="33" s="1"/>
  <c r="L25" i="33"/>
  <c r="D19" i="33"/>
  <c r="F19" i="33"/>
  <c r="J19" i="33"/>
  <c r="L19" i="33"/>
  <c r="P19" i="33"/>
  <c r="R19" i="33"/>
  <c r="D15" i="33"/>
  <c r="F15" i="33"/>
  <c r="J15" i="33"/>
  <c r="L15" i="33"/>
  <c r="P15" i="33"/>
  <c r="R15" i="33"/>
  <c r="D11" i="33"/>
  <c r="F11" i="33"/>
  <c r="J11" i="33"/>
  <c r="L11" i="33"/>
  <c r="P11" i="33"/>
  <c r="R11" i="33"/>
  <c r="F39" i="33" l="1"/>
  <c r="D50" i="33"/>
  <c r="P39" i="33"/>
  <c r="J39" i="33"/>
  <c r="D39" i="33"/>
  <c r="P25" i="33"/>
  <c r="D25" i="33"/>
  <c r="F25" i="33"/>
  <c r="J25" i="33"/>
  <c r="J51" i="33" s="1"/>
  <c r="L51" i="33"/>
  <c r="R51" i="33"/>
  <c r="F51" i="33"/>
  <c r="P51" i="33" l="1"/>
  <c r="D51" i="33"/>
  <c r="D49" i="32"/>
  <c r="F49" i="32"/>
  <c r="J49" i="32"/>
  <c r="L49" i="32"/>
  <c r="P49" i="32"/>
  <c r="R49" i="32"/>
  <c r="D44" i="32"/>
  <c r="F44" i="32"/>
  <c r="J44" i="32"/>
  <c r="L44" i="32"/>
  <c r="P44" i="32"/>
  <c r="R44" i="32"/>
  <c r="D38" i="32"/>
  <c r="F38" i="32"/>
  <c r="J38" i="32"/>
  <c r="L38" i="32"/>
  <c r="P38" i="32"/>
  <c r="R38" i="32"/>
  <c r="D33" i="32"/>
  <c r="F33" i="32"/>
  <c r="J33" i="32"/>
  <c r="L33" i="32"/>
  <c r="P33" i="32"/>
  <c r="R33" i="32"/>
  <c r="D28" i="32"/>
  <c r="F28" i="32"/>
  <c r="J28" i="32"/>
  <c r="L28" i="32"/>
  <c r="P28" i="32"/>
  <c r="R28" i="32"/>
  <c r="D24" i="32"/>
  <c r="F24" i="32"/>
  <c r="J24" i="32"/>
  <c r="L24" i="32"/>
  <c r="P24" i="32"/>
  <c r="R24" i="32"/>
  <c r="D19" i="32"/>
  <c r="F19" i="32"/>
  <c r="J19" i="32"/>
  <c r="L19" i="32"/>
  <c r="P19" i="32"/>
  <c r="R19" i="32"/>
  <c r="D15" i="32"/>
  <c r="F15" i="32"/>
  <c r="J15" i="32"/>
  <c r="L15" i="32"/>
  <c r="P15" i="32"/>
  <c r="R15" i="32"/>
  <c r="D11" i="32"/>
  <c r="F11" i="32"/>
  <c r="J11" i="32"/>
  <c r="L11" i="32"/>
  <c r="P11" i="32"/>
  <c r="R11" i="32"/>
  <c r="R25" i="32" l="1"/>
  <c r="F25" i="32"/>
  <c r="L39" i="32"/>
  <c r="L50" i="32"/>
  <c r="J25" i="32"/>
  <c r="D39" i="32"/>
  <c r="J50" i="32"/>
  <c r="L25" i="32"/>
  <c r="R39" i="32"/>
  <c r="F39" i="32"/>
  <c r="R50" i="32"/>
  <c r="F50" i="32"/>
  <c r="P25" i="32"/>
  <c r="J39" i="32"/>
  <c r="P39" i="32"/>
  <c r="P50" i="32"/>
  <c r="D50" i="32"/>
  <c r="D25" i="32"/>
  <c r="H56" i="33"/>
  <c r="F51" i="32"/>
  <c r="R51" i="32"/>
  <c r="J51" i="32"/>
  <c r="D51" i="32"/>
  <c r="G19" i="30" l="1"/>
  <c r="P51" i="32"/>
  <c r="J19" i="30"/>
  <c r="L51" i="32"/>
  <c r="F19" i="30"/>
  <c r="H66" i="33"/>
  <c r="L59" i="33"/>
  <c r="I60" i="33"/>
  <c r="N19" i="30" l="1"/>
  <c r="D49" i="31"/>
  <c r="F49" i="31"/>
  <c r="J49" i="31"/>
  <c r="L49" i="31"/>
  <c r="P49" i="31"/>
  <c r="R49" i="31"/>
  <c r="D44" i="31"/>
  <c r="F44" i="31"/>
  <c r="J44" i="31"/>
  <c r="L44" i="31"/>
  <c r="P44" i="31"/>
  <c r="R44" i="31"/>
  <c r="D38" i="31"/>
  <c r="F38" i="31"/>
  <c r="J38" i="31"/>
  <c r="L38" i="31"/>
  <c r="P38" i="31"/>
  <c r="R38" i="31"/>
  <c r="D33" i="31"/>
  <c r="F33" i="31"/>
  <c r="J33" i="31"/>
  <c r="L33" i="31"/>
  <c r="P33" i="31"/>
  <c r="R33" i="31"/>
  <c r="D28" i="31"/>
  <c r="F28" i="31"/>
  <c r="J28" i="31"/>
  <c r="L28" i="31"/>
  <c r="P28" i="31"/>
  <c r="R28" i="31"/>
  <c r="D24" i="31"/>
  <c r="F24" i="31"/>
  <c r="J24" i="31"/>
  <c r="L24" i="31"/>
  <c r="P24" i="31"/>
  <c r="R24" i="31"/>
  <c r="D19" i="31"/>
  <c r="F19" i="31"/>
  <c r="J19" i="31"/>
  <c r="L19" i="31"/>
  <c r="P19" i="31"/>
  <c r="R19" i="31"/>
  <c r="D15" i="31"/>
  <c r="F15" i="31"/>
  <c r="J15" i="31"/>
  <c r="L15" i="31"/>
  <c r="P15" i="31"/>
  <c r="R15" i="31"/>
  <c r="D11" i="31"/>
  <c r="F11" i="31"/>
  <c r="J11" i="31"/>
  <c r="L11" i="31"/>
  <c r="P11" i="31"/>
  <c r="R11" i="31"/>
  <c r="V49" i="31"/>
  <c r="H56" i="32" l="1"/>
  <c r="R25" i="31"/>
  <c r="L25" i="31"/>
  <c r="P39" i="31"/>
  <c r="L39" i="31"/>
  <c r="P50" i="31"/>
  <c r="F39" i="31"/>
  <c r="J39" i="31"/>
  <c r="L50" i="31"/>
  <c r="J50" i="31"/>
  <c r="R39" i="31"/>
  <c r="R50" i="31"/>
  <c r="F50" i="31"/>
  <c r="F25" i="31"/>
  <c r="D39" i="31"/>
  <c r="D50" i="31"/>
  <c r="D25" i="31"/>
  <c r="P25" i="31"/>
  <c r="J25" i="31"/>
  <c r="O27" i="30"/>
  <c r="K27" i="30"/>
  <c r="G27" i="30"/>
  <c r="O26" i="30"/>
  <c r="K26" i="30"/>
  <c r="G26" i="30"/>
  <c r="O25" i="30"/>
  <c r="K25" i="30"/>
  <c r="G25" i="30"/>
  <c r="O24" i="30"/>
  <c r="K24" i="30"/>
  <c r="G24" i="30"/>
  <c r="O23" i="30"/>
  <c r="K23" i="30"/>
  <c r="G23" i="30"/>
  <c r="O22" i="30"/>
  <c r="K22" i="30"/>
  <c r="G22" i="30"/>
  <c r="O21" i="30"/>
  <c r="K21" i="30"/>
  <c r="G21" i="30"/>
  <c r="K19" i="30"/>
  <c r="K18" i="30"/>
  <c r="O17" i="30"/>
  <c r="K17" i="30"/>
  <c r="O16" i="30"/>
  <c r="K16" i="30"/>
  <c r="L51" i="31" l="1"/>
  <c r="J51" i="31"/>
  <c r="R51" i="31"/>
  <c r="H66" i="32"/>
  <c r="L59" i="32"/>
  <c r="I60" i="32"/>
  <c r="D51" i="31"/>
  <c r="F51" i="31"/>
  <c r="P51" i="31"/>
  <c r="K28" i="30"/>
  <c r="N18" i="30" l="1"/>
  <c r="F18" i="30"/>
  <c r="O18" i="30"/>
  <c r="O28" i="30" s="1"/>
  <c r="G18" i="30"/>
  <c r="J18" i="30"/>
  <c r="H55" i="31"/>
  <c r="D49" i="29"/>
  <c r="F49" i="29"/>
  <c r="J49" i="29"/>
  <c r="L49" i="29"/>
  <c r="P49" i="29"/>
  <c r="R49" i="29"/>
  <c r="D44" i="29"/>
  <c r="F44" i="29"/>
  <c r="J44" i="29"/>
  <c r="L44" i="29"/>
  <c r="P44" i="29"/>
  <c r="R44" i="29"/>
  <c r="D38" i="29"/>
  <c r="F38" i="29"/>
  <c r="J38" i="29"/>
  <c r="L38" i="29"/>
  <c r="P38" i="29"/>
  <c r="R38" i="29"/>
  <c r="D33" i="29"/>
  <c r="F33" i="29"/>
  <c r="J33" i="29"/>
  <c r="L33" i="29"/>
  <c r="P33" i="29"/>
  <c r="R33" i="29"/>
  <c r="D28" i="29"/>
  <c r="F28" i="29"/>
  <c r="J28" i="29"/>
  <c r="L28" i="29"/>
  <c r="P28" i="29"/>
  <c r="R28" i="29"/>
  <c r="D24" i="29"/>
  <c r="F24" i="29"/>
  <c r="J24" i="29"/>
  <c r="L24" i="29"/>
  <c r="P24" i="29"/>
  <c r="R24" i="29"/>
  <c r="D19" i="29"/>
  <c r="F19" i="29"/>
  <c r="J19" i="29"/>
  <c r="L19" i="29"/>
  <c r="P19" i="29"/>
  <c r="R19" i="29"/>
  <c r="D15" i="29"/>
  <c r="F15" i="29"/>
  <c r="J15" i="29"/>
  <c r="L15" i="29"/>
  <c r="P15" i="29"/>
  <c r="R15" i="29"/>
  <c r="D11" i="29"/>
  <c r="F11" i="29"/>
  <c r="J11" i="29"/>
  <c r="L11" i="29"/>
  <c r="P11" i="29"/>
  <c r="R11" i="29"/>
  <c r="L39" i="29" l="1"/>
  <c r="H65" i="31"/>
  <c r="I59" i="31"/>
  <c r="L58" i="31"/>
  <c r="R50" i="29"/>
  <c r="J50" i="29"/>
  <c r="L25" i="29"/>
  <c r="P50" i="29"/>
  <c r="P25" i="29"/>
  <c r="F25" i="29"/>
  <c r="J39" i="29"/>
  <c r="L50" i="29"/>
  <c r="P39" i="29"/>
  <c r="F39" i="29"/>
  <c r="F50" i="29"/>
  <c r="F51" i="29" s="1"/>
  <c r="G17" i="30" s="1"/>
  <c r="D25" i="29"/>
  <c r="D39" i="29"/>
  <c r="D50" i="29"/>
  <c r="R25" i="29"/>
  <c r="J25" i="29"/>
  <c r="R39" i="29"/>
  <c r="J51" i="29" l="1"/>
  <c r="J17" i="30" s="1"/>
  <c r="L51" i="29"/>
  <c r="P51" i="29"/>
  <c r="N17" i="30" s="1"/>
  <c r="R51" i="29"/>
  <c r="D51" i="29"/>
  <c r="F17" i="30" s="1"/>
  <c r="T48" i="27"/>
  <c r="T47" i="27"/>
  <c r="T46" i="27"/>
  <c r="T45" i="27"/>
  <c r="T43" i="27"/>
  <c r="T42" i="27"/>
  <c r="T41" i="27"/>
  <c r="T40" i="27"/>
  <c r="T37" i="27"/>
  <c r="T36" i="27"/>
  <c r="T35" i="27"/>
  <c r="T34" i="27"/>
  <c r="T32" i="27"/>
  <c r="T31" i="27"/>
  <c r="T30" i="27"/>
  <c r="T29" i="27"/>
  <c r="T27" i="27"/>
  <c r="T26" i="27"/>
  <c r="T23" i="27"/>
  <c r="T22" i="27"/>
  <c r="T21" i="27"/>
  <c r="T20" i="27"/>
  <c r="T18" i="27"/>
  <c r="T17" i="27"/>
  <c r="T16" i="27"/>
  <c r="T14" i="27"/>
  <c r="T13" i="27"/>
  <c r="T12" i="27"/>
  <c r="T10" i="27"/>
  <c r="T9" i="27"/>
  <c r="T8" i="27"/>
  <c r="T7" i="27"/>
  <c r="R48" i="27"/>
  <c r="R47" i="27"/>
  <c r="R46" i="27"/>
  <c r="R45" i="27"/>
  <c r="R43" i="27"/>
  <c r="R42" i="27"/>
  <c r="R41" i="27"/>
  <c r="R40" i="27"/>
  <c r="R37" i="27"/>
  <c r="R36" i="27"/>
  <c r="R35" i="27"/>
  <c r="R34" i="27"/>
  <c r="R32" i="27"/>
  <c r="R31" i="27"/>
  <c r="R30" i="27"/>
  <c r="R29" i="27"/>
  <c r="R27" i="27"/>
  <c r="R26" i="27"/>
  <c r="R23" i="27"/>
  <c r="R22" i="27"/>
  <c r="R21" i="27"/>
  <c r="R20" i="27"/>
  <c r="R18" i="27"/>
  <c r="R17" i="27"/>
  <c r="R16" i="27"/>
  <c r="R14" i="27"/>
  <c r="R13" i="27"/>
  <c r="R12" i="27"/>
  <c r="R10" i="27"/>
  <c r="R9" i="27"/>
  <c r="R8" i="27"/>
  <c r="R7" i="27"/>
  <c r="N48" i="27"/>
  <c r="N47" i="27"/>
  <c r="N46" i="27"/>
  <c r="N45" i="27"/>
  <c r="N43" i="27"/>
  <c r="N42" i="27"/>
  <c r="N41" i="27"/>
  <c r="N40" i="27"/>
  <c r="N37" i="27"/>
  <c r="N36" i="27"/>
  <c r="N35" i="27"/>
  <c r="N34" i="27"/>
  <c r="N32" i="27"/>
  <c r="N31" i="27"/>
  <c r="N30" i="27"/>
  <c r="N29" i="27"/>
  <c r="N27" i="27"/>
  <c r="N26" i="27"/>
  <c r="N23" i="27"/>
  <c r="N22" i="27"/>
  <c r="N21" i="27"/>
  <c r="N20" i="27"/>
  <c r="N18" i="27"/>
  <c r="N17" i="27"/>
  <c r="N16" i="27"/>
  <c r="N14" i="27"/>
  <c r="N13" i="27"/>
  <c r="N12" i="27"/>
  <c r="N10" i="27"/>
  <c r="N9" i="27"/>
  <c r="N8" i="27"/>
  <c r="N7" i="27"/>
  <c r="L48" i="27"/>
  <c r="L47" i="27"/>
  <c r="L46" i="27"/>
  <c r="L45" i="27"/>
  <c r="L43" i="27"/>
  <c r="L42" i="27"/>
  <c r="L41" i="27"/>
  <c r="L40" i="27"/>
  <c r="L37" i="27"/>
  <c r="L36" i="27"/>
  <c r="L35" i="27"/>
  <c r="L34" i="27"/>
  <c r="L32" i="27"/>
  <c r="L31" i="27"/>
  <c r="L30" i="27"/>
  <c r="L29" i="27"/>
  <c r="L27" i="27"/>
  <c r="L26" i="27"/>
  <c r="L23" i="27"/>
  <c r="L22" i="27"/>
  <c r="L21" i="27"/>
  <c r="L20" i="27"/>
  <c r="L18" i="27"/>
  <c r="L17" i="27"/>
  <c r="L16" i="27"/>
  <c r="L14" i="27"/>
  <c r="L13" i="27"/>
  <c r="L12" i="27"/>
  <c r="L10" i="27"/>
  <c r="L9" i="27"/>
  <c r="L8" i="27"/>
  <c r="L7" i="27"/>
  <c r="H48" i="27"/>
  <c r="H47" i="27"/>
  <c r="H46" i="27"/>
  <c r="H45" i="27"/>
  <c r="H43" i="27"/>
  <c r="H42" i="27"/>
  <c r="H41" i="27"/>
  <c r="H40" i="27"/>
  <c r="H37" i="27"/>
  <c r="H36" i="27"/>
  <c r="H35" i="27"/>
  <c r="H34" i="27"/>
  <c r="H32" i="27"/>
  <c r="H31" i="27"/>
  <c r="H30" i="27"/>
  <c r="H29" i="27"/>
  <c r="H27" i="27"/>
  <c r="H26" i="27"/>
  <c r="H23" i="27"/>
  <c r="H22" i="27"/>
  <c r="H21" i="27"/>
  <c r="H20" i="27"/>
  <c r="H18" i="27"/>
  <c r="H17" i="27"/>
  <c r="H16" i="27"/>
  <c r="H14" i="27"/>
  <c r="H13" i="27"/>
  <c r="H12" i="27"/>
  <c r="H10" i="27"/>
  <c r="H9" i="27"/>
  <c r="H8" i="27"/>
  <c r="H7" i="27"/>
  <c r="F48" i="27"/>
  <c r="F47" i="27"/>
  <c r="F46" i="27"/>
  <c r="F45" i="27"/>
  <c r="F43" i="27"/>
  <c r="F42" i="27"/>
  <c r="F41" i="27"/>
  <c r="F40" i="27"/>
  <c r="F37" i="27"/>
  <c r="F36" i="27"/>
  <c r="F35" i="27"/>
  <c r="F34" i="27"/>
  <c r="F32" i="27"/>
  <c r="F31" i="27"/>
  <c r="F30" i="27"/>
  <c r="F29" i="27"/>
  <c r="F27" i="27"/>
  <c r="F26" i="27"/>
  <c r="F23" i="27"/>
  <c r="F22" i="27"/>
  <c r="F21" i="27"/>
  <c r="F20" i="27"/>
  <c r="F18" i="27"/>
  <c r="F17" i="27"/>
  <c r="F16" i="27"/>
  <c r="F14" i="27"/>
  <c r="F13" i="27"/>
  <c r="F12" i="27"/>
  <c r="F10" i="27"/>
  <c r="F9" i="27"/>
  <c r="F8" i="27"/>
  <c r="F7" i="27"/>
  <c r="E49" i="27"/>
  <c r="G49" i="27"/>
  <c r="J49" i="27"/>
  <c r="K49" i="27"/>
  <c r="M49" i="27"/>
  <c r="P49" i="27"/>
  <c r="Q49" i="27"/>
  <c r="S49" i="27"/>
  <c r="D49" i="27"/>
  <c r="E44" i="27"/>
  <c r="G44" i="27"/>
  <c r="J44" i="27"/>
  <c r="K44" i="27"/>
  <c r="M44" i="27"/>
  <c r="P44" i="27"/>
  <c r="Q44" i="27"/>
  <c r="S44" i="27"/>
  <c r="D44" i="27"/>
  <c r="E38" i="27"/>
  <c r="G38" i="27"/>
  <c r="J38" i="27"/>
  <c r="K38" i="27"/>
  <c r="M38" i="27"/>
  <c r="P38" i="27"/>
  <c r="Q38" i="27"/>
  <c r="S38" i="27"/>
  <c r="D38" i="27"/>
  <c r="E33" i="27"/>
  <c r="F33" i="27"/>
  <c r="G33" i="27"/>
  <c r="J33" i="27"/>
  <c r="K33" i="27"/>
  <c r="M33" i="27"/>
  <c r="P33" i="27"/>
  <c r="Q33" i="27"/>
  <c r="S33" i="27"/>
  <c r="D33" i="27"/>
  <c r="E28" i="27"/>
  <c r="G28" i="27"/>
  <c r="J28" i="27"/>
  <c r="K28" i="27"/>
  <c r="M28" i="27"/>
  <c r="P28" i="27"/>
  <c r="Q28" i="27"/>
  <c r="S28" i="27"/>
  <c r="D28" i="27"/>
  <c r="E24" i="27"/>
  <c r="G24" i="27"/>
  <c r="J24" i="27"/>
  <c r="K24" i="27"/>
  <c r="M24" i="27"/>
  <c r="P24" i="27"/>
  <c r="Q24" i="27"/>
  <c r="S24" i="27"/>
  <c r="D24" i="27"/>
  <c r="E19" i="27"/>
  <c r="G19" i="27"/>
  <c r="J19" i="27"/>
  <c r="K19" i="27"/>
  <c r="M19" i="27"/>
  <c r="P19" i="27"/>
  <c r="Q19" i="27"/>
  <c r="S19" i="27"/>
  <c r="D19" i="27"/>
  <c r="E15" i="27"/>
  <c r="G15" i="27"/>
  <c r="J15" i="27"/>
  <c r="K15" i="27"/>
  <c r="M15" i="27"/>
  <c r="P15" i="27"/>
  <c r="Q15" i="27"/>
  <c r="S15" i="27"/>
  <c r="D15" i="27"/>
  <c r="E11" i="27"/>
  <c r="G11" i="27"/>
  <c r="J11" i="27"/>
  <c r="K11" i="27"/>
  <c r="M11" i="27"/>
  <c r="P11" i="27"/>
  <c r="Q11" i="27"/>
  <c r="S11" i="27"/>
  <c r="D11" i="27"/>
  <c r="F15" i="27" l="1"/>
  <c r="P50" i="27"/>
  <c r="K50" i="27"/>
  <c r="E25" i="27"/>
  <c r="G25" i="27"/>
  <c r="Q25" i="27"/>
  <c r="Q50" i="27"/>
  <c r="J50" i="27"/>
  <c r="J25" i="27"/>
  <c r="Q39" i="27"/>
  <c r="E40" i="29"/>
  <c r="E40" i="31" s="1"/>
  <c r="E40" i="32" s="1"/>
  <c r="E40" i="33" s="1"/>
  <c r="S25" i="27"/>
  <c r="K25" i="27"/>
  <c r="P39" i="27"/>
  <c r="D50" i="27"/>
  <c r="E9" i="29"/>
  <c r="E9" i="31" s="1"/>
  <c r="E9" i="32" s="1"/>
  <c r="E9" i="33" s="1"/>
  <c r="E14" i="29"/>
  <c r="E14" i="31" s="1"/>
  <c r="E14" i="32" s="1"/>
  <c r="E14" i="33" s="1"/>
  <c r="E20" i="29"/>
  <c r="E20" i="31" s="1"/>
  <c r="E20" i="32" s="1"/>
  <c r="E20" i="33" s="1"/>
  <c r="E31" i="29"/>
  <c r="E31" i="31" s="1"/>
  <c r="E31" i="32" s="1"/>
  <c r="E31" i="33" s="1"/>
  <c r="E42" i="29"/>
  <c r="E42" i="31" s="1"/>
  <c r="E42" i="32" s="1"/>
  <c r="E42" i="33" s="1"/>
  <c r="G14" i="29"/>
  <c r="G14" i="31" s="1"/>
  <c r="G14" i="32" s="1"/>
  <c r="G14" i="33" s="1"/>
  <c r="M25" i="27"/>
  <c r="P25" i="27"/>
  <c r="G39" i="27"/>
  <c r="M39" i="27"/>
  <c r="E39" i="27"/>
  <c r="S50" i="27"/>
  <c r="M50" i="27"/>
  <c r="E50" i="27"/>
  <c r="E10" i="29"/>
  <c r="E10" i="31" s="1"/>
  <c r="E10" i="32" s="1"/>
  <c r="E10" i="33" s="1"/>
  <c r="E21" i="29"/>
  <c r="E21" i="31" s="1"/>
  <c r="E21" i="32" s="1"/>
  <c r="E21" i="33" s="1"/>
  <c r="E27" i="29"/>
  <c r="E27" i="31" s="1"/>
  <c r="E27" i="32" s="1"/>
  <c r="E27" i="33" s="1"/>
  <c r="E32" i="29"/>
  <c r="E32" i="31" s="1"/>
  <c r="E32" i="32" s="1"/>
  <c r="E32" i="33" s="1"/>
  <c r="E37" i="29"/>
  <c r="E37" i="31" s="1"/>
  <c r="E37" i="32" s="1"/>
  <c r="E37" i="33" s="1"/>
  <c r="E43" i="29"/>
  <c r="E43" i="31" s="1"/>
  <c r="E43" i="32" s="1"/>
  <c r="E43" i="33" s="1"/>
  <c r="E48" i="29"/>
  <c r="E48" i="31" s="1"/>
  <c r="E48" i="32" s="1"/>
  <c r="E48" i="33" s="1"/>
  <c r="G10" i="29"/>
  <c r="G10" i="31" s="1"/>
  <c r="G10" i="32" s="1"/>
  <c r="G10" i="33" s="1"/>
  <c r="G21" i="29"/>
  <c r="G21" i="31" s="1"/>
  <c r="G21" i="32" s="1"/>
  <c r="G21" i="33" s="1"/>
  <c r="G27" i="29"/>
  <c r="G27" i="31" s="1"/>
  <c r="G27" i="32" s="1"/>
  <c r="G27" i="33" s="1"/>
  <c r="G32" i="29"/>
  <c r="G32" i="31" s="1"/>
  <c r="G32" i="32" s="1"/>
  <c r="G32" i="33" s="1"/>
  <c r="G37" i="29"/>
  <c r="G37" i="31" s="1"/>
  <c r="G37" i="32" s="1"/>
  <c r="G37" i="33" s="1"/>
  <c r="G43" i="29"/>
  <c r="G43" i="31" s="1"/>
  <c r="G43" i="32" s="1"/>
  <c r="G43" i="33" s="1"/>
  <c r="G48" i="29"/>
  <c r="G48" i="31" s="1"/>
  <c r="G48" i="32" s="1"/>
  <c r="G48" i="33" s="1"/>
  <c r="K10" i="29"/>
  <c r="K10" i="31" s="1"/>
  <c r="K10" i="32" s="1"/>
  <c r="K10" i="33" s="1"/>
  <c r="K16" i="29"/>
  <c r="K16" i="31" s="1"/>
  <c r="K16" i="32" s="1"/>
  <c r="K16" i="33" s="1"/>
  <c r="K21" i="29"/>
  <c r="K21" i="31" s="1"/>
  <c r="K21" i="32" s="1"/>
  <c r="K21" i="33" s="1"/>
  <c r="K27" i="29"/>
  <c r="K27" i="31" s="1"/>
  <c r="K27" i="32" s="1"/>
  <c r="K27" i="33" s="1"/>
  <c r="K32" i="29"/>
  <c r="K32" i="31" s="1"/>
  <c r="K32" i="32" s="1"/>
  <c r="K32" i="33" s="1"/>
  <c r="K37" i="29"/>
  <c r="K37" i="31" s="1"/>
  <c r="K37" i="32" s="1"/>
  <c r="K37" i="33" s="1"/>
  <c r="K43" i="29"/>
  <c r="K43" i="31" s="1"/>
  <c r="K43" i="32" s="1"/>
  <c r="K43" i="33" s="1"/>
  <c r="K48" i="29"/>
  <c r="K48" i="31" s="1"/>
  <c r="K48" i="32" s="1"/>
  <c r="K48" i="33" s="1"/>
  <c r="M10" i="29"/>
  <c r="M10" i="31" s="1"/>
  <c r="M10" i="32" s="1"/>
  <c r="M10" i="33" s="1"/>
  <c r="M21" i="29"/>
  <c r="M21" i="31" s="1"/>
  <c r="M21" i="32" s="1"/>
  <c r="M21" i="33" s="1"/>
  <c r="M27" i="29"/>
  <c r="M27" i="31" s="1"/>
  <c r="M27" i="32" s="1"/>
  <c r="M27" i="33" s="1"/>
  <c r="M32" i="29"/>
  <c r="M32" i="31" s="1"/>
  <c r="M32" i="32" s="1"/>
  <c r="M32" i="33" s="1"/>
  <c r="M37" i="29"/>
  <c r="M37" i="31" s="1"/>
  <c r="M37" i="32" s="1"/>
  <c r="M37" i="33" s="1"/>
  <c r="M43" i="29"/>
  <c r="M43" i="31" s="1"/>
  <c r="M43" i="32" s="1"/>
  <c r="M43" i="33" s="1"/>
  <c r="M48" i="29"/>
  <c r="M48" i="31" s="1"/>
  <c r="M48" i="32" s="1"/>
  <c r="M48" i="33" s="1"/>
  <c r="Q10" i="29"/>
  <c r="Q10" i="31" s="1"/>
  <c r="Q10" i="32" s="1"/>
  <c r="Q10" i="33" s="1"/>
  <c r="Q21" i="29"/>
  <c r="Q21" i="31" s="1"/>
  <c r="Q21" i="32" s="1"/>
  <c r="Q21" i="33" s="1"/>
  <c r="Q27" i="29"/>
  <c r="Q27" i="31" s="1"/>
  <c r="Q27" i="32" s="1"/>
  <c r="Q27" i="33" s="1"/>
  <c r="Q32" i="29"/>
  <c r="Q32" i="31" s="1"/>
  <c r="Q32" i="32" s="1"/>
  <c r="Q32" i="33" s="1"/>
  <c r="Q37" i="29"/>
  <c r="Q37" i="31" s="1"/>
  <c r="Q37" i="32" s="1"/>
  <c r="Q37" i="33" s="1"/>
  <c r="Q43" i="29"/>
  <c r="Q43" i="31" s="1"/>
  <c r="Q43" i="32" s="1"/>
  <c r="Q43" i="33" s="1"/>
  <c r="Q48" i="29"/>
  <c r="Q48" i="31" s="1"/>
  <c r="Q48" i="32" s="1"/>
  <c r="Q48" i="33" s="1"/>
  <c r="S10" i="29"/>
  <c r="S10" i="31" s="1"/>
  <c r="S10" i="32" s="1"/>
  <c r="S10" i="33" s="1"/>
  <c r="S16" i="29"/>
  <c r="S16" i="31" s="1"/>
  <c r="S16" i="32" s="1"/>
  <c r="S16" i="33" s="1"/>
  <c r="S21" i="29"/>
  <c r="S21" i="31" s="1"/>
  <c r="S21" i="32" s="1"/>
  <c r="S21" i="33" s="1"/>
  <c r="S27" i="29"/>
  <c r="S27" i="31" s="1"/>
  <c r="S27" i="32" s="1"/>
  <c r="S27" i="33" s="1"/>
  <c r="S32" i="29"/>
  <c r="S32" i="31" s="1"/>
  <c r="S32" i="32" s="1"/>
  <c r="S32" i="33" s="1"/>
  <c r="S37" i="29"/>
  <c r="S37" i="31" s="1"/>
  <c r="S37" i="32" s="1"/>
  <c r="S37" i="33" s="1"/>
  <c r="S43" i="29"/>
  <c r="S43" i="31" s="1"/>
  <c r="S43" i="32" s="1"/>
  <c r="S43" i="33" s="1"/>
  <c r="S48" i="29"/>
  <c r="S48" i="31" s="1"/>
  <c r="S48" i="32" s="1"/>
  <c r="S48" i="33" s="1"/>
  <c r="E7" i="29"/>
  <c r="E7" i="31" s="1"/>
  <c r="E7" i="32" s="1"/>
  <c r="E7" i="33" s="1"/>
  <c r="E17" i="29"/>
  <c r="E17" i="31" s="1"/>
  <c r="E17" i="32" s="1"/>
  <c r="E17" i="33" s="1"/>
  <c r="E29" i="29"/>
  <c r="E29" i="31" s="1"/>
  <c r="E29" i="32" s="1"/>
  <c r="E29" i="33" s="1"/>
  <c r="G12" i="29"/>
  <c r="G12" i="31" s="1"/>
  <c r="G12" i="32" s="1"/>
  <c r="G12" i="33" s="1"/>
  <c r="G17" i="29"/>
  <c r="G17" i="31" s="1"/>
  <c r="G17" i="32" s="1"/>
  <c r="G17" i="33" s="1"/>
  <c r="G22" i="29"/>
  <c r="G22" i="31" s="1"/>
  <c r="G22" i="32" s="1"/>
  <c r="G22" i="33" s="1"/>
  <c r="K12" i="29"/>
  <c r="K12" i="31" s="1"/>
  <c r="K12" i="32" s="1"/>
  <c r="K12" i="33" s="1"/>
  <c r="K22" i="29"/>
  <c r="K22" i="31" s="1"/>
  <c r="K22" i="32" s="1"/>
  <c r="K22" i="33" s="1"/>
  <c r="M12" i="29"/>
  <c r="M12" i="31" s="1"/>
  <c r="M12" i="32" s="1"/>
  <c r="M12" i="33" s="1"/>
  <c r="M17" i="29"/>
  <c r="M17" i="31" s="1"/>
  <c r="M17" i="32" s="1"/>
  <c r="M17" i="33" s="1"/>
  <c r="M22" i="29"/>
  <c r="M22" i="31" s="1"/>
  <c r="M22" i="32" s="1"/>
  <c r="M22" i="33" s="1"/>
  <c r="Q17" i="29"/>
  <c r="Q17" i="31" s="1"/>
  <c r="Q17" i="32" s="1"/>
  <c r="Q17" i="33" s="1"/>
  <c r="Q22" i="29"/>
  <c r="Q22" i="31" s="1"/>
  <c r="Q22" i="32" s="1"/>
  <c r="Q22" i="33" s="1"/>
  <c r="S12" i="29"/>
  <c r="S12" i="31" s="1"/>
  <c r="S12" i="32" s="1"/>
  <c r="S12" i="33" s="1"/>
  <c r="S22" i="29"/>
  <c r="S22" i="31" s="1"/>
  <c r="S22" i="32" s="1"/>
  <c r="S22" i="33" s="1"/>
  <c r="E12" i="29"/>
  <c r="E12" i="31" s="1"/>
  <c r="E12" i="32" s="1"/>
  <c r="E12" i="33" s="1"/>
  <c r="E45" i="29"/>
  <c r="E45" i="31" s="1"/>
  <c r="E45" i="32" s="1"/>
  <c r="E45" i="33" s="1"/>
  <c r="K39" i="27"/>
  <c r="J39" i="27"/>
  <c r="J51" i="27" s="1"/>
  <c r="L15" i="30" s="1"/>
  <c r="E13" i="29"/>
  <c r="E13" i="31" s="1"/>
  <c r="E13" i="32" s="1"/>
  <c r="E13" i="33" s="1"/>
  <c r="E18" i="29"/>
  <c r="E18" i="31" s="1"/>
  <c r="E18" i="32" s="1"/>
  <c r="E18" i="33" s="1"/>
  <c r="E23" i="29"/>
  <c r="E23" i="31" s="1"/>
  <c r="E23" i="32" s="1"/>
  <c r="E23" i="33" s="1"/>
  <c r="E30" i="29"/>
  <c r="E30" i="31" s="1"/>
  <c r="E30" i="32" s="1"/>
  <c r="E30" i="33" s="1"/>
  <c r="E46" i="29"/>
  <c r="E46" i="31" s="1"/>
  <c r="E46" i="32" s="1"/>
  <c r="E46" i="33" s="1"/>
  <c r="G8" i="29"/>
  <c r="G8" i="31" s="1"/>
  <c r="G8" i="32" s="1"/>
  <c r="G8" i="33" s="1"/>
  <c r="G18" i="29"/>
  <c r="G18" i="31" s="1"/>
  <c r="G18" i="32" s="1"/>
  <c r="G18" i="33" s="1"/>
  <c r="G23" i="29"/>
  <c r="G23" i="31" s="1"/>
  <c r="G23" i="32" s="1"/>
  <c r="G23" i="33" s="1"/>
  <c r="G30" i="29"/>
  <c r="G30" i="31" s="1"/>
  <c r="G30" i="32" s="1"/>
  <c r="G30" i="33" s="1"/>
  <c r="G35" i="29"/>
  <c r="G35" i="31" s="1"/>
  <c r="G35" i="32" s="1"/>
  <c r="G35" i="33" s="1"/>
  <c r="G41" i="29"/>
  <c r="G41" i="31" s="1"/>
  <c r="G41" i="32" s="1"/>
  <c r="G41" i="33" s="1"/>
  <c r="G46" i="29"/>
  <c r="G46" i="31" s="1"/>
  <c r="G46" i="32" s="1"/>
  <c r="G46" i="33" s="1"/>
  <c r="K8" i="29"/>
  <c r="K8" i="31" s="1"/>
  <c r="K8" i="32" s="1"/>
  <c r="K8" i="33" s="1"/>
  <c r="K18" i="29"/>
  <c r="K18" i="31" s="1"/>
  <c r="K18" i="32" s="1"/>
  <c r="K18" i="33" s="1"/>
  <c r="K23" i="29"/>
  <c r="K23" i="31" s="1"/>
  <c r="K23" i="32" s="1"/>
  <c r="K23" i="33" s="1"/>
  <c r="K30" i="29"/>
  <c r="K30" i="31" s="1"/>
  <c r="K30" i="32" s="1"/>
  <c r="K30" i="33" s="1"/>
  <c r="K35" i="29"/>
  <c r="K35" i="31" s="1"/>
  <c r="K35" i="32" s="1"/>
  <c r="K35" i="33" s="1"/>
  <c r="K41" i="29"/>
  <c r="K41" i="31" s="1"/>
  <c r="K41" i="32" s="1"/>
  <c r="K41" i="33" s="1"/>
  <c r="K46" i="29"/>
  <c r="K46" i="31" s="1"/>
  <c r="K46" i="32" s="1"/>
  <c r="K46" i="33" s="1"/>
  <c r="M8" i="29"/>
  <c r="M8" i="31" s="1"/>
  <c r="M8" i="32" s="1"/>
  <c r="M8" i="33" s="1"/>
  <c r="M18" i="29"/>
  <c r="M18" i="31" s="1"/>
  <c r="M18" i="32" s="1"/>
  <c r="M18" i="33" s="1"/>
  <c r="M23" i="29"/>
  <c r="M23" i="31" s="1"/>
  <c r="M23" i="32" s="1"/>
  <c r="M23" i="33" s="1"/>
  <c r="M30" i="29"/>
  <c r="M30" i="31" s="1"/>
  <c r="M30" i="32" s="1"/>
  <c r="M30" i="33" s="1"/>
  <c r="M35" i="29"/>
  <c r="M35" i="31" s="1"/>
  <c r="M35" i="32" s="1"/>
  <c r="M35" i="33" s="1"/>
  <c r="M41" i="29"/>
  <c r="M41" i="31" s="1"/>
  <c r="M41" i="32" s="1"/>
  <c r="M41" i="33" s="1"/>
  <c r="M46" i="29"/>
  <c r="M46" i="31" s="1"/>
  <c r="M46" i="32" s="1"/>
  <c r="M46" i="33" s="1"/>
  <c r="Q8" i="29"/>
  <c r="Q8" i="31" s="1"/>
  <c r="Q8" i="32" s="1"/>
  <c r="Q8" i="33" s="1"/>
  <c r="Q13" i="29"/>
  <c r="Q13" i="31" s="1"/>
  <c r="Q13" i="32" s="1"/>
  <c r="Q13" i="33" s="1"/>
  <c r="Q18" i="29"/>
  <c r="Q18" i="31" s="1"/>
  <c r="Q18" i="32" s="1"/>
  <c r="Q18" i="33" s="1"/>
  <c r="Q23" i="29"/>
  <c r="Q23" i="31" s="1"/>
  <c r="Q23" i="32" s="1"/>
  <c r="Q23" i="33" s="1"/>
  <c r="Q30" i="29"/>
  <c r="Q30" i="31" s="1"/>
  <c r="Q30" i="32" s="1"/>
  <c r="Q30" i="33" s="1"/>
  <c r="Q35" i="29"/>
  <c r="Q35" i="31" s="1"/>
  <c r="Q35" i="32" s="1"/>
  <c r="Q35" i="33" s="1"/>
  <c r="Q41" i="29"/>
  <c r="Q41" i="31" s="1"/>
  <c r="Q41" i="32" s="1"/>
  <c r="Q41" i="33" s="1"/>
  <c r="Q46" i="29"/>
  <c r="Q46" i="31" s="1"/>
  <c r="Q46" i="32" s="1"/>
  <c r="Q46" i="33" s="1"/>
  <c r="S8" i="29"/>
  <c r="S8" i="31" s="1"/>
  <c r="S8" i="32" s="1"/>
  <c r="S8" i="33" s="1"/>
  <c r="S18" i="29"/>
  <c r="S18" i="31" s="1"/>
  <c r="S18" i="32" s="1"/>
  <c r="S18" i="33" s="1"/>
  <c r="S23" i="29"/>
  <c r="S23" i="31" s="1"/>
  <c r="S23" i="32" s="1"/>
  <c r="S23" i="33" s="1"/>
  <c r="S30" i="29"/>
  <c r="S30" i="31" s="1"/>
  <c r="S30" i="32" s="1"/>
  <c r="S30" i="33" s="1"/>
  <c r="S35" i="29"/>
  <c r="S35" i="31" s="1"/>
  <c r="S35" i="32" s="1"/>
  <c r="S35" i="33" s="1"/>
  <c r="S41" i="29"/>
  <c r="S41" i="31" s="1"/>
  <c r="S41" i="32" s="1"/>
  <c r="S41" i="33" s="1"/>
  <c r="S46" i="29"/>
  <c r="S46" i="31" s="1"/>
  <c r="S46" i="32" s="1"/>
  <c r="S46" i="33" s="1"/>
  <c r="E34" i="29"/>
  <c r="E34" i="31" s="1"/>
  <c r="E34" i="32" s="1"/>
  <c r="E34" i="33" s="1"/>
  <c r="D25" i="27"/>
  <c r="S39" i="27"/>
  <c r="D39" i="27"/>
  <c r="G50" i="27"/>
  <c r="E36" i="29"/>
  <c r="E36" i="31" s="1"/>
  <c r="E36" i="32" s="1"/>
  <c r="E36" i="33" s="1"/>
  <c r="E47" i="29"/>
  <c r="E47" i="31" s="1"/>
  <c r="E47" i="32" s="1"/>
  <c r="E47" i="33" s="1"/>
  <c r="G9" i="29"/>
  <c r="G9" i="31" s="1"/>
  <c r="G9" i="32" s="1"/>
  <c r="G9" i="33" s="1"/>
  <c r="G31" i="29"/>
  <c r="G31" i="31" s="1"/>
  <c r="G31" i="32" s="1"/>
  <c r="G31" i="33" s="1"/>
  <c r="G36" i="29"/>
  <c r="G36" i="31" s="1"/>
  <c r="G36" i="32" s="1"/>
  <c r="G36" i="33" s="1"/>
  <c r="G42" i="29"/>
  <c r="G42" i="31" s="1"/>
  <c r="G42" i="32" s="1"/>
  <c r="G42" i="33" s="1"/>
  <c r="G47" i="29"/>
  <c r="G47" i="31" s="1"/>
  <c r="G47" i="32" s="1"/>
  <c r="G47" i="33" s="1"/>
  <c r="K9" i="29"/>
  <c r="K9" i="31" s="1"/>
  <c r="K9" i="32" s="1"/>
  <c r="K9" i="33" s="1"/>
  <c r="K14" i="29"/>
  <c r="K14" i="31" s="1"/>
  <c r="K14" i="32" s="1"/>
  <c r="K14" i="33" s="1"/>
  <c r="K31" i="29"/>
  <c r="K31" i="31" s="1"/>
  <c r="K31" i="32" s="1"/>
  <c r="K31" i="33" s="1"/>
  <c r="K36" i="29"/>
  <c r="K36" i="31" s="1"/>
  <c r="K36" i="32" s="1"/>
  <c r="K36" i="33" s="1"/>
  <c r="K42" i="29"/>
  <c r="K42" i="31" s="1"/>
  <c r="K42" i="32" s="1"/>
  <c r="K42" i="33" s="1"/>
  <c r="K47" i="29"/>
  <c r="K47" i="31" s="1"/>
  <c r="K47" i="32" s="1"/>
  <c r="K47" i="33" s="1"/>
  <c r="M9" i="29"/>
  <c r="M9" i="31" s="1"/>
  <c r="M9" i="32" s="1"/>
  <c r="M9" i="33" s="1"/>
  <c r="M14" i="29"/>
  <c r="M14" i="31" s="1"/>
  <c r="M14" i="32" s="1"/>
  <c r="M14" i="33" s="1"/>
  <c r="M31" i="29"/>
  <c r="M31" i="31" s="1"/>
  <c r="M31" i="32" s="1"/>
  <c r="M31" i="33" s="1"/>
  <c r="M36" i="29"/>
  <c r="M36" i="31" s="1"/>
  <c r="M36" i="32" s="1"/>
  <c r="M36" i="33" s="1"/>
  <c r="M42" i="29"/>
  <c r="M42" i="31" s="1"/>
  <c r="M42" i="32" s="1"/>
  <c r="M42" i="33" s="1"/>
  <c r="M47" i="29"/>
  <c r="M47" i="31" s="1"/>
  <c r="M47" i="32" s="1"/>
  <c r="M47" i="33" s="1"/>
  <c r="Q9" i="29"/>
  <c r="Q9" i="31" s="1"/>
  <c r="Q9" i="32" s="1"/>
  <c r="Q9" i="33" s="1"/>
  <c r="Q14" i="29"/>
  <c r="Q14" i="31" s="1"/>
  <c r="Q14" i="32" s="1"/>
  <c r="Q14" i="33" s="1"/>
  <c r="Q31" i="29"/>
  <c r="Q31" i="31" s="1"/>
  <c r="Q31" i="32" s="1"/>
  <c r="Q31" i="33" s="1"/>
  <c r="Q36" i="29"/>
  <c r="Q36" i="31" s="1"/>
  <c r="Q36" i="32" s="1"/>
  <c r="Q36" i="33" s="1"/>
  <c r="Q42" i="29"/>
  <c r="Q42" i="31" s="1"/>
  <c r="Q42" i="32" s="1"/>
  <c r="Q42" i="33" s="1"/>
  <c r="Q47" i="29"/>
  <c r="Q47" i="31" s="1"/>
  <c r="Q47" i="32" s="1"/>
  <c r="Q47" i="33" s="1"/>
  <c r="S9" i="29"/>
  <c r="S9" i="31" s="1"/>
  <c r="S9" i="32" s="1"/>
  <c r="S9" i="33" s="1"/>
  <c r="S14" i="29"/>
  <c r="S14" i="31" s="1"/>
  <c r="S14" i="32" s="1"/>
  <c r="S14" i="33" s="1"/>
  <c r="S31" i="29"/>
  <c r="S31" i="31" s="1"/>
  <c r="S31" i="32" s="1"/>
  <c r="S31" i="33" s="1"/>
  <c r="S36" i="29"/>
  <c r="S36" i="31" s="1"/>
  <c r="S36" i="32" s="1"/>
  <c r="S36" i="33" s="1"/>
  <c r="S42" i="29"/>
  <c r="S42" i="31" s="1"/>
  <c r="S42" i="32" s="1"/>
  <c r="S42" i="33" s="1"/>
  <c r="S47" i="29"/>
  <c r="S47" i="31" s="1"/>
  <c r="S47" i="32" s="1"/>
  <c r="S47" i="33" s="1"/>
  <c r="Q51" i="27"/>
  <c r="N16" i="30" s="1"/>
  <c r="N28" i="30" s="1"/>
  <c r="K51" i="27"/>
  <c r="J16" i="30" s="1"/>
  <c r="J28" i="30" s="1"/>
  <c r="E51" i="27"/>
  <c r="F16" i="30" s="1"/>
  <c r="F28" i="30" s="1"/>
  <c r="P51" i="27"/>
  <c r="P15" i="30" s="1"/>
  <c r="S51" i="27"/>
  <c r="M51" i="27"/>
  <c r="G51" i="27"/>
  <c r="G16" i="30" s="1"/>
  <c r="G28" i="30" s="1"/>
  <c r="G32" i="30" s="1"/>
  <c r="F49" i="27"/>
  <c r="F24" i="27"/>
  <c r="E22" i="29"/>
  <c r="E22" i="31" s="1"/>
  <c r="E22" i="32" s="1"/>
  <c r="E22" i="33" s="1"/>
  <c r="E33" i="29"/>
  <c r="E33" i="31" s="1"/>
  <c r="E33" i="32" s="1"/>
  <c r="H11" i="27"/>
  <c r="G7" i="29"/>
  <c r="H33" i="27"/>
  <c r="G29" i="29"/>
  <c r="H38" i="27"/>
  <c r="G34" i="29"/>
  <c r="H44" i="27"/>
  <c r="G40" i="29"/>
  <c r="H49" i="27"/>
  <c r="G45" i="29"/>
  <c r="L11" i="27"/>
  <c r="K7" i="29"/>
  <c r="L19" i="27"/>
  <c r="K17" i="29"/>
  <c r="L33" i="27"/>
  <c r="K29" i="29"/>
  <c r="L38" i="27"/>
  <c r="K34" i="29"/>
  <c r="L44" i="27"/>
  <c r="K40" i="29"/>
  <c r="L49" i="27"/>
  <c r="K45" i="29"/>
  <c r="N11" i="27"/>
  <c r="M7" i="29"/>
  <c r="N33" i="27"/>
  <c r="M29" i="29"/>
  <c r="N38" i="27"/>
  <c r="M34" i="29"/>
  <c r="M34" i="31" s="1"/>
  <c r="M34" i="32" s="1"/>
  <c r="M34" i="33" s="1"/>
  <c r="N44" i="27"/>
  <c r="M40" i="29"/>
  <c r="N49" i="27"/>
  <c r="M45" i="29"/>
  <c r="M45" i="31" s="1"/>
  <c r="M45" i="32" s="1"/>
  <c r="M45" i="33" s="1"/>
  <c r="R11" i="27"/>
  <c r="Q7" i="29"/>
  <c r="R15" i="27"/>
  <c r="Q12" i="29"/>
  <c r="Q12" i="31" s="1"/>
  <c r="Q12" i="32" s="1"/>
  <c r="Q12" i="33" s="1"/>
  <c r="R33" i="27"/>
  <c r="Q29" i="29"/>
  <c r="R38" i="27"/>
  <c r="Q34" i="29"/>
  <c r="R44" i="27"/>
  <c r="Q40" i="29"/>
  <c r="R49" i="27"/>
  <c r="Q45" i="29"/>
  <c r="T11" i="27"/>
  <c r="S7" i="29"/>
  <c r="T19" i="27"/>
  <c r="S17" i="29"/>
  <c r="S17" i="31" s="1"/>
  <c r="S17" i="32" s="1"/>
  <c r="S17" i="33" s="1"/>
  <c r="T33" i="27"/>
  <c r="S29" i="29"/>
  <c r="T38" i="27"/>
  <c r="S34" i="29"/>
  <c r="T44" i="27"/>
  <c r="S40" i="29"/>
  <c r="T49" i="27"/>
  <c r="T50" i="27" s="1"/>
  <c r="S45" i="29"/>
  <c r="F11" i="27"/>
  <c r="E8" i="29"/>
  <c r="F38" i="27"/>
  <c r="E35" i="29"/>
  <c r="F44" i="27"/>
  <c r="E41" i="29"/>
  <c r="H15" i="27"/>
  <c r="G13" i="29"/>
  <c r="L15" i="27"/>
  <c r="K13" i="29"/>
  <c r="N15" i="27"/>
  <c r="M13" i="29"/>
  <c r="T15" i="27"/>
  <c r="S13" i="29"/>
  <c r="F28" i="27"/>
  <c r="F39" i="27" s="1"/>
  <c r="E26" i="29"/>
  <c r="H24" i="27"/>
  <c r="G20" i="29"/>
  <c r="H28" i="27"/>
  <c r="G26" i="29"/>
  <c r="L24" i="27"/>
  <c r="K20" i="29"/>
  <c r="L28" i="27"/>
  <c r="L39" i="27" s="1"/>
  <c r="K26" i="29"/>
  <c r="N24" i="27"/>
  <c r="M20" i="29"/>
  <c r="N28" i="27"/>
  <c r="N39" i="27" s="1"/>
  <c r="M26" i="29"/>
  <c r="R24" i="27"/>
  <c r="Q20" i="29"/>
  <c r="R28" i="27"/>
  <c r="Q26" i="29"/>
  <c r="T24" i="27"/>
  <c r="S20" i="29"/>
  <c r="T28" i="27"/>
  <c r="T39" i="27" s="1"/>
  <c r="S26" i="29"/>
  <c r="F19" i="27"/>
  <c r="F25" i="27" s="1"/>
  <c r="E16" i="29"/>
  <c r="H19" i="27"/>
  <c r="G16" i="29"/>
  <c r="N19" i="27"/>
  <c r="M16" i="29"/>
  <c r="R19" i="27"/>
  <c r="Q16" i="29"/>
  <c r="R50" i="27"/>
  <c r="L50" i="27"/>
  <c r="L25" i="27"/>
  <c r="H50" i="27"/>
  <c r="F50" i="27"/>
  <c r="E53" i="29"/>
  <c r="E53" i="31" s="1"/>
  <c r="E53" i="32" s="1"/>
  <c r="E53" i="33" s="1"/>
  <c r="V49" i="29"/>
  <c r="T25" i="27" l="1"/>
  <c r="M49" i="33"/>
  <c r="M38" i="33"/>
  <c r="E49" i="29"/>
  <c r="E49" i="31" s="1"/>
  <c r="E49" i="32" s="1"/>
  <c r="E15" i="29"/>
  <c r="E15" i="31" s="1"/>
  <c r="E15" i="32" s="1"/>
  <c r="E24" i="29"/>
  <c r="E24" i="31" s="1"/>
  <c r="E24" i="32" s="1"/>
  <c r="E38" i="29"/>
  <c r="E38" i="31" s="1"/>
  <c r="E38" i="32" s="1"/>
  <c r="E35" i="31"/>
  <c r="E35" i="32" s="1"/>
  <c r="E35" i="33" s="1"/>
  <c r="Q38" i="29"/>
  <c r="Q38" i="31" s="1"/>
  <c r="Q38" i="32" s="1"/>
  <c r="Q34" i="31"/>
  <c r="Q34" i="32" s="1"/>
  <c r="Q34" i="33" s="1"/>
  <c r="Q19" i="29"/>
  <c r="Q19" i="31" s="1"/>
  <c r="Q19" i="32" s="1"/>
  <c r="Q16" i="31"/>
  <c r="Q16" i="32" s="1"/>
  <c r="Q16" i="33" s="1"/>
  <c r="Q19" i="33" s="1"/>
  <c r="G19" i="29"/>
  <c r="G19" i="31" s="1"/>
  <c r="G19" i="32" s="1"/>
  <c r="G16" i="31"/>
  <c r="G16" i="32" s="1"/>
  <c r="G16" i="33" s="1"/>
  <c r="G19" i="33" s="1"/>
  <c r="S28" i="29"/>
  <c r="S28" i="31" s="1"/>
  <c r="S28" i="32" s="1"/>
  <c r="S26" i="31"/>
  <c r="S26" i="32" s="1"/>
  <c r="S26" i="33" s="1"/>
  <c r="S28" i="33" s="1"/>
  <c r="Q28" i="29"/>
  <c r="Q28" i="31" s="1"/>
  <c r="Q28" i="32" s="1"/>
  <c r="Q26" i="31"/>
  <c r="Q26" i="32" s="1"/>
  <c r="Q26" i="33" s="1"/>
  <c r="Q28" i="33" s="1"/>
  <c r="M28" i="29"/>
  <c r="M28" i="31" s="1"/>
  <c r="M28" i="32" s="1"/>
  <c r="M26" i="31"/>
  <c r="M26" i="32" s="1"/>
  <c r="M26" i="33" s="1"/>
  <c r="M28" i="33" s="1"/>
  <c r="K28" i="29"/>
  <c r="K28" i="31" s="1"/>
  <c r="K28" i="32" s="1"/>
  <c r="K26" i="31"/>
  <c r="K26" i="32" s="1"/>
  <c r="K26" i="33" s="1"/>
  <c r="K28" i="33" s="1"/>
  <c r="G28" i="29"/>
  <c r="G28" i="31" s="1"/>
  <c r="G28" i="32" s="1"/>
  <c r="G26" i="31"/>
  <c r="G26" i="32" s="1"/>
  <c r="G26" i="33" s="1"/>
  <c r="G28" i="33" s="1"/>
  <c r="E28" i="29"/>
  <c r="E28" i="31" s="1"/>
  <c r="E28" i="32" s="1"/>
  <c r="E26" i="31"/>
  <c r="E26" i="32" s="1"/>
  <c r="E26" i="33" s="1"/>
  <c r="E28" i="33" s="1"/>
  <c r="Q15" i="33"/>
  <c r="S19" i="33"/>
  <c r="M11" i="29"/>
  <c r="M11" i="31" s="1"/>
  <c r="M11" i="32" s="1"/>
  <c r="M7" i="31"/>
  <c r="M7" i="32" s="1"/>
  <c r="M7" i="33" s="1"/>
  <c r="M11" i="33" s="1"/>
  <c r="K44" i="29"/>
  <c r="K44" i="31" s="1"/>
  <c r="K44" i="32" s="1"/>
  <c r="K40" i="31"/>
  <c r="K40" i="32" s="1"/>
  <c r="K40" i="33" s="1"/>
  <c r="K44" i="33" s="1"/>
  <c r="K33" i="29"/>
  <c r="K33" i="31" s="1"/>
  <c r="K33" i="32" s="1"/>
  <c r="K29" i="31"/>
  <c r="K29" i="32" s="1"/>
  <c r="K29" i="33" s="1"/>
  <c r="K11" i="29"/>
  <c r="K11" i="31" s="1"/>
  <c r="K11" i="32" s="1"/>
  <c r="K7" i="31"/>
  <c r="K7" i="32" s="1"/>
  <c r="K7" i="33" s="1"/>
  <c r="K11" i="33" s="1"/>
  <c r="G44" i="29"/>
  <c r="G44" i="31" s="1"/>
  <c r="G44" i="32" s="1"/>
  <c r="G40" i="31"/>
  <c r="G40" i="32" s="1"/>
  <c r="G40" i="33" s="1"/>
  <c r="G44" i="33" s="1"/>
  <c r="G33" i="29"/>
  <c r="G33" i="31" s="1"/>
  <c r="G33" i="32" s="1"/>
  <c r="G29" i="31"/>
  <c r="G29" i="32" s="1"/>
  <c r="G29" i="33" s="1"/>
  <c r="G33" i="33" s="1"/>
  <c r="E38" i="33"/>
  <c r="E49" i="33"/>
  <c r="E24" i="33"/>
  <c r="G15" i="29"/>
  <c r="G15" i="31" s="1"/>
  <c r="G15" i="32" s="1"/>
  <c r="G13" i="31"/>
  <c r="G13" i="32" s="1"/>
  <c r="G13" i="33" s="1"/>
  <c r="G15" i="33" s="1"/>
  <c r="S38" i="29"/>
  <c r="S38" i="31" s="1"/>
  <c r="S38" i="32" s="1"/>
  <c r="S34" i="31"/>
  <c r="S34" i="32" s="1"/>
  <c r="S34" i="33" s="1"/>
  <c r="S38" i="33" s="1"/>
  <c r="M19" i="29"/>
  <c r="M19" i="31" s="1"/>
  <c r="M19" i="32" s="1"/>
  <c r="M16" i="31"/>
  <c r="M16" i="32" s="1"/>
  <c r="M16" i="33" s="1"/>
  <c r="M19" i="33" s="1"/>
  <c r="E19" i="29"/>
  <c r="E19" i="31" s="1"/>
  <c r="E19" i="32" s="1"/>
  <c r="E16" i="31"/>
  <c r="E16" i="32" s="1"/>
  <c r="E16" i="33" s="1"/>
  <c r="E19" i="33" s="1"/>
  <c r="S24" i="29"/>
  <c r="S24" i="31" s="1"/>
  <c r="S24" i="32" s="1"/>
  <c r="S20" i="31"/>
  <c r="S20" i="32" s="1"/>
  <c r="S20" i="33" s="1"/>
  <c r="S24" i="33" s="1"/>
  <c r="Q24" i="29"/>
  <c r="Q24" i="31" s="1"/>
  <c r="Q24" i="32" s="1"/>
  <c r="Q20" i="31"/>
  <c r="Q20" i="32" s="1"/>
  <c r="Q20" i="33" s="1"/>
  <c r="Q24" i="33" s="1"/>
  <c r="M24" i="29"/>
  <c r="M24" i="31" s="1"/>
  <c r="M24" i="32" s="1"/>
  <c r="M20" i="31"/>
  <c r="M20" i="32" s="1"/>
  <c r="M20" i="33" s="1"/>
  <c r="M24" i="33" s="1"/>
  <c r="K24" i="29"/>
  <c r="K24" i="31" s="1"/>
  <c r="K24" i="32" s="1"/>
  <c r="K20" i="31"/>
  <c r="K20" i="32" s="1"/>
  <c r="K20" i="33" s="1"/>
  <c r="K24" i="33" s="1"/>
  <c r="G24" i="29"/>
  <c r="G24" i="31" s="1"/>
  <c r="G24" i="32" s="1"/>
  <c r="G20" i="31"/>
  <c r="G20" i="32" s="1"/>
  <c r="G20" i="33" s="1"/>
  <c r="G24" i="33" s="1"/>
  <c r="N50" i="27"/>
  <c r="E15" i="33"/>
  <c r="M15" i="29"/>
  <c r="M15" i="31" s="1"/>
  <c r="M15" i="32" s="1"/>
  <c r="M13" i="31"/>
  <c r="M13" i="32" s="1"/>
  <c r="M13" i="33" s="1"/>
  <c r="M15" i="33" s="1"/>
  <c r="S49" i="29"/>
  <c r="S49" i="31" s="1"/>
  <c r="S49" i="32" s="1"/>
  <c r="S45" i="31"/>
  <c r="S45" i="32" s="1"/>
  <c r="S45" i="33" s="1"/>
  <c r="S49" i="33" s="1"/>
  <c r="Q49" i="29"/>
  <c r="Q49" i="31" s="1"/>
  <c r="Q49" i="32" s="1"/>
  <c r="Q45" i="31"/>
  <c r="Q45" i="32" s="1"/>
  <c r="Q45" i="33" s="1"/>
  <c r="Q49" i="33" s="1"/>
  <c r="S19" i="29"/>
  <c r="S19" i="31" s="1"/>
  <c r="S19" i="32" s="1"/>
  <c r="S15" i="29"/>
  <c r="S15" i="31" s="1"/>
  <c r="S15" i="32" s="1"/>
  <c r="S13" i="31"/>
  <c r="S13" i="32" s="1"/>
  <c r="S13" i="33" s="1"/>
  <c r="S15" i="33" s="1"/>
  <c r="K15" i="29"/>
  <c r="K15" i="31" s="1"/>
  <c r="K15" i="32" s="1"/>
  <c r="K13" i="31"/>
  <c r="K13" i="32" s="1"/>
  <c r="K13" i="33" s="1"/>
  <c r="E44" i="29"/>
  <c r="E44" i="31" s="1"/>
  <c r="E44" i="32" s="1"/>
  <c r="E41" i="31"/>
  <c r="E41" i="32" s="1"/>
  <c r="E41" i="33" s="1"/>
  <c r="E44" i="33" s="1"/>
  <c r="E50" i="33" s="1"/>
  <c r="E11" i="29"/>
  <c r="E11" i="31" s="1"/>
  <c r="E11" i="32" s="1"/>
  <c r="E8" i="31"/>
  <c r="E8" i="32" s="1"/>
  <c r="E8" i="33" s="1"/>
  <c r="E11" i="33" s="1"/>
  <c r="S44" i="29"/>
  <c r="S44" i="31" s="1"/>
  <c r="S44" i="32" s="1"/>
  <c r="S40" i="31"/>
  <c r="S40" i="32" s="1"/>
  <c r="S40" i="33" s="1"/>
  <c r="S44" i="33" s="1"/>
  <c r="S33" i="29"/>
  <c r="S33" i="31" s="1"/>
  <c r="S33" i="32" s="1"/>
  <c r="S29" i="31"/>
  <c r="S29" i="32" s="1"/>
  <c r="S29" i="33" s="1"/>
  <c r="S33" i="33" s="1"/>
  <c r="S11" i="29"/>
  <c r="S11" i="31" s="1"/>
  <c r="S11" i="32" s="1"/>
  <c r="S7" i="31"/>
  <c r="S7" i="32" s="1"/>
  <c r="S7" i="33" s="1"/>
  <c r="S11" i="33" s="1"/>
  <c r="Q44" i="29"/>
  <c r="Q44" i="31" s="1"/>
  <c r="Q44" i="32" s="1"/>
  <c r="Q40" i="31"/>
  <c r="Q40" i="32" s="1"/>
  <c r="Q40" i="33" s="1"/>
  <c r="Q44" i="33" s="1"/>
  <c r="Q33" i="29"/>
  <c r="Q33" i="31" s="1"/>
  <c r="Q33" i="32" s="1"/>
  <c r="Q29" i="31"/>
  <c r="Q29" i="32" s="1"/>
  <c r="Q29" i="33" s="1"/>
  <c r="Q33" i="33" s="1"/>
  <c r="Q11" i="29"/>
  <c r="Q11" i="31" s="1"/>
  <c r="Q11" i="32" s="1"/>
  <c r="Q7" i="31"/>
  <c r="Q7" i="32" s="1"/>
  <c r="Q7" i="33" s="1"/>
  <c r="Q11" i="33" s="1"/>
  <c r="M44" i="29"/>
  <c r="M44" i="31" s="1"/>
  <c r="M44" i="32" s="1"/>
  <c r="M40" i="31"/>
  <c r="M40" i="32" s="1"/>
  <c r="M40" i="33" s="1"/>
  <c r="M44" i="33" s="1"/>
  <c r="M50" i="33" s="1"/>
  <c r="M33" i="29"/>
  <c r="M33" i="31" s="1"/>
  <c r="M33" i="32" s="1"/>
  <c r="M29" i="31"/>
  <c r="M29" i="32" s="1"/>
  <c r="M29" i="33" s="1"/>
  <c r="M33" i="33" s="1"/>
  <c r="K49" i="29"/>
  <c r="K49" i="31" s="1"/>
  <c r="K49" i="32" s="1"/>
  <c r="K45" i="31"/>
  <c r="K45" i="32" s="1"/>
  <c r="K45" i="33" s="1"/>
  <c r="K49" i="33" s="1"/>
  <c r="K50" i="33" s="1"/>
  <c r="K38" i="29"/>
  <c r="K38" i="31" s="1"/>
  <c r="K38" i="32" s="1"/>
  <c r="K34" i="31"/>
  <c r="K34" i="32" s="1"/>
  <c r="K34" i="33" s="1"/>
  <c r="K38" i="33" s="1"/>
  <c r="K19" i="29"/>
  <c r="K19" i="31" s="1"/>
  <c r="K19" i="32" s="1"/>
  <c r="K17" i="31"/>
  <c r="K17" i="32" s="1"/>
  <c r="K17" i="33" s="1"/>
  <c r="K19" i="33" s="1"/>
  <c r="G49" i="29"/>
  <c r="G49" i="31" s="1"/>
  <c r="G49" i="32" s="1"/>
  <c r="G45" i="31"/>
  <c r="G45" i="32" s="1"/>
  <c r="G45" i="33" s="1"/>
  <c r="G49" i="33" s="1"/>
  <c r="G50" i="33" s="1"/>
  <c r="G38" i="29"/>
  <c r="G38" i="31" s="1"/>
  <c r="G38" i="32" s="1"/>
  <c r="G34" i="31"/>
  <c r="G34" i="32" s="1"/>
  <c r="G34" i="33" s="1"/>
  <c r="G38" i="33" s="1"/>
  <c r="G11" i="29"/>
  <c r="G11" i="31" s="1"/>
  <c r="G11" i="32" s="1"/>
  <c r="G7" i="31"/>
  <c r="G7" i="32" s="1"/>
  <c r="G7" i="33" s="1"/>
  <c r="G11" i="33" s="1"/>
  <c r="Q38" i="33"/>
  <c r="K15" i="33"/>
  <c r="E33" i="33"/>
  <c r="K33" i="33"/>
  <c r="F32" i="30"/>
  <c r="R25" i="27"/>
  <c r="R39" i="27"/>
  <c r="H39" i="27"/>
  <c r="H51" i="27" s="1"/>
  <c r="H25" i="27"/>
  <c r="E39" i="29"/>
  <c r="E39" i="31" s="1"/>
  <c r="E39" i="32" s="1"/>
  <c r="Q15" i="29"/>
  <c r="M49" i="29"/>
  <c r="M38" i="29"/>
  <c r="M38" i="31" s="1"/>
  <c r="M38" i="32" s="1"/>
  <c r="L32" i="30"/>
  <c r="P32" i="30"/>
  <c r="D51" i="27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K50" i="29"/>
  <c r="K50" i="31" s="1"/>
  <c r="K50" i="32" s="1"/>
  <c r="S39" i="29"/>
  <c r="S39" i="31" s="1"/>
  <c r="S39" i="32" s="1"/>
  <c r="P16" i="30"/>
  <c r="P17" i="30" s="1"/>
  <c r="P18" i="30" s="1"/>
  <c r="P19" i="30" s="1"/>
  <c r="P20" i="30" s="1"/>
  <c r="P21" i="30" s="1"/>
  <c r="P22" i="30" s="1"/>
  <c r="P23" i="30" s="1"/>
  <c r="P24" i="30" s="1"/>
  <c r="P25" i="30" s="1"/>
  <c r="P26" i="30" s="1"/>
  <c r="P27" i="30" s="1"/>
  <c r="K25" i="29"/>
  <c r="E50" i="29"/>
  <c r="N25" i="27"/>
  <c r="G39" i="29"/>
  <c r="G39" i="31" s="1"/>
  <c r="G39" i="32" s="1"/>
  <c r="L16" i="30"/>
  <c r="L17" i="30" s="1"/>
  <c r="L18" i="30" s="1"/>
  <c r="L19" i="30" s="1"/>
  <c r="L20" i="30" s="1"/>
  <c r="L21" i="30" s="1"/>
  <c r="L22" i="30" s="1"/>
  <c r="L23" i="30" s="1"/>
  <c r="L24" i="30" s="1"/>
  <c r="L25" i="30" s="1"/>
  <c r="L26" i="30" s="1"/>
  <c r="L27" i="30" s="1"/>
  <c r="T51" i="27"/>
  <c r="L51" i="27"/>
  <c r="F51" i="27"/>
  <c r="M39" i="33" l="1"/>
  <c r="R51" i="27"/>
  <c r="N51" i="27"/>
  <c r="E25" i="29"/>
  <c r="E25" i="31" s="1"/>
  <c r="E25" i="32" s="1"/>
  <c r="G25" i="29"/>
  <c r="G25" i="31" s="1"/>
  <c r="G25" i="32" s="1"/>
  <c r="S50" i="29"/>
  <c r="S50" i="31" s="1"/>
  <c r="S50" i="32" s="1"/>
  <c r="K39" i="29"/>
  <c r="K39" i="31" s="1"/>
  <c r="K39" i="32" s="1"/>
  <c r="M25" i="29"/>
  <c r="M25" i="31" s="1"/>
  <c r="M25" i="32" s="1"/>
  <c r="Q39" i="29"/>
  <c r="S25" i="29"/>
  <c r="S25" i="31" s="1"/>
  <c r="S25" i="32" s="1"/>
  <c r="Q50" i="29"/>
  <c r="Q50" i="31" s="1"/>
  <c r="Q50" i="32" s="1"/>
  <c r="Q39" i="33"/>
  <c r="M39" i="29"/>
  <c r="M39" i="31" s="1"/>
  <c r="M39" i="32" s="1"/>
  <c r="G50" i="29"/>
  <c r="G50" i="31" s="1"/>
  <c r="G50" i="32" s="1"/>
  <c r="Q25" i="33"/>
  <c r="K25" i="33"/>
  <c r="K25" i="31"/>
  <c r="K25" i="32" s="1"/>
  <c r="E51" i="29"/>
  <c r="E51" i="31" s="1"/>
  <c r="E51" i="32" s="1"/>
  <c r="E50" i="31"/>
  <c r="E50" i="32" s="1"/>
  <c r="Q39" i="31"/>
  <c r="Q39" i="32" s="1"/>
  <c r="M50" i="29"/>
  <c r="M49" i="31"/>
  <c r="M49" i="32" s="1"/>
  <c r="S50" i="33"/>
  <c r="G25" i="33"/>
  <c r="M25" i="33"/>
  <c r="M51" i="33" s="1"/>
  <c r="S25" i="33"/>
  <c r="Q25" i="29"/>
  <c r="Q25" i="31" s="1"/>
  <c r="Q25" i="32" s="1"/>
  <c r="Q15" i="31"/>
  <c r="Q15" i="32" s="1"/>
  <c r="K39" i="33"/>
  <c r="Q50" i="33"/>
  <c r="S39" i="33"/>
  <c r="E25" i="33"/>
  <c r="E39" i="33"/>
  <c r="G39" i="33"/>
  <c r="E52" i="29"/>
  <c r="E52" i="31" s="1"/>
  <c r="E52" i="32" s="1"/>
  <c r="E52" i="33" s="1"/>
  <c r="H54" i="29"/>
  <c r="H64" i="29" s="1"/>
  <c r="U23" i="27"/>
  <c r="O23" i="29" s="1"/>
  <c r="T23" i="29" s="1"/>
  <c r="O23" i="31" s="1"/>
  <c r="T23" i="31" s="1"/>
  <c r="O23" i="32" s="1"/>
  <c r="T23" i="32" s="1"/>
  <c r="O23" i="33" s="1"/>
  <c r="T23" i="33" s="1"/>
  <c r="U27" i="27"/>
  <c r="O27" i="29" s="1"/>
  <c r="T27" i="29" s="1"/>
  <c r="O27" i="31" s="1"/>
  <c r="T27" i="31" s="1"/>
  <c r="O27" i="32" s="1"/>
  <c r="T27" i="32" s="1"/>
  <c r="O27" i="33" s="1"/>
  <c r="T27" i="33" s="1"/>
  <c r="U31" i="27"/>
  <c r="O31" i="29" s="1"/>
  <c r="T31" i="29" s="1"/>
  <c r="O31" i="31" s="1"/>
  <c r="T31" i="31" s="1"/>
  <c r="O31" i="32" s="1"/>
  <c r="T31" i="32" s="1"/>
  <c r="O31" i="33" s="1"/>
  <c r="T31" i="33" s="1"/>
  <c r="U43" i="27"/>
  <c r="O43" i="29" s="1"/>
  <c r="T43" i="29" s="1"/>
  <c r="O43" i="31" s="1"/>
  <c r="T43" i="31" s="1"/>
  <c r="O43" i="32" s="1"/>
  <c r="T43" i="32" s="1"/>
  <c r="O43" i="33" s="1"/>
  <c r="T43" i="33" s="1"/>
  <c r="U47" i="27"/>
  <c r="O47" i="29" s="1"/>
  <c r="T47" i="29" s="1"/>
  <c r="O47" i="31" s="1"/>
  <c r="T47" i="31" s="1"/>
  <c r="O47" i="32" s="1"/>
  <c r="T47" i="32" s="1"/>
  <c r="O47" i="33" s="1"/>
  <c r="T47" i="33" s="1"/>
  <c r="L53" i="27"/>
  <c r="F53" i="27"/>
  <c r="W49" i="27"/>
  <c r="U48" i="27"/>
  <c r="O48" i="29" s="1"/>
  <c r="T48" i="29" s="1"/>
  <c r="O48" i="31" s="1"/>
  <c r="T48" i="31" s="1"/>
  <c r="O48" i="32" s="1"/>
  <c r="T48" i="32" s="1"/>
  <c r="O48" i="33" s="1"/>
  <c r="T48" i="33" s="1"/>
  <c r="O48" i="27"/>
  <c r="I48" i="29" s="1"/>
  <c r="N48" i="29" s="1"/>
  <c r="I48" i="31" s="1"/>
  <c r="N48" i="31" s="1"/>
  <c r="I48" i="32" s="1"/>
  <c r="N48" i="32" s="1"/>
  <c r="I48" i="33" s="1"/>
  <c r="N48" i="33" s="1"/>
  <c r="I48" i="27"/>
  <c r="C48" i="29" s="1"/>
  <c r="H48" i="29" s="1"/>
  <c r="C48" i="31" s="1"/>
  <c r="H48" i="31" s="1"/>
  <c r="O47" i="27"/>
  <c r="I47" i="29" s="1"/>
  <c r="N47" i="29" s="1"/>
  <c r="I47" i="31" s="1"/>
  <c r="N47" i="31" s="1"/>
  <c r="I47" i="32" s="1"/>
  <c r="N47" i="32" s="1"/>
  <c r="I47" i="33" s="1"/>
  <c r="N47" i="33" s="1"/>
  <c r="I47" i="27"/>
  <c r="C47" i="29" s="1"/>
  <c r="H47" i="29" s="1"/>
  <c r="C47" i="31" s="1"/>
  <c r="H47" i="31" s="1"/>
  <c r="U46" i="27"/>
  <c r="O46" i="29" s="1"/>
  <c r="T46" i="29" s="1"/>
  <c r="O46" i="31" s="1"/>
  <c r="T46" i="31" s="1"/>
  <c r="O46" i="32" s="1"/>
  <c r="T46" i="32" s="1"/>
  <c r="O46" i="33" s="1"/>
  <c r="T46" i="33" s="1"/>
  <c r="O46" i="27"/>
  <c r="I46" i="29" s="1"/>
  <c r="N46" i="29" s="1"/>
  <c r="I46" i="31" s="1"/>
  <c r="N46" i="31" s="1"/>
  <c r="I46" i="32" s="1"/>
  <c r="N46" i="32" s="1"/>
  <c r="I46" i="33" s="1"/>
  <c r="N46" i="33" s="1"/>
  <c r="I46" i="27"/>
  <c r="C46" i="29" s="1"/>
  <c r="H46" i="29" s="1"/>
  <c r="C46" i="31" s="1"/>
  <c r="H46" i="31" s="1"/>
  <c r="U45" i="27"/>
  <c r="O45" i="27"/>
  <c r="I45" i="27"/>
  <c r="O43" i="27"/>
  <c r="I43" i="29" s="1"/>
  <c r="N43" i="29" s="1"/>
  <c r="I43" i="31" s="1"/>
  <c r="N43" i="31" s="1"/>
  <c r="I43" i="32" s="1"/>
  <c r="N43" i="32" s="1"/>
  <c r="I43" i="33" s="1"/>
  <c r="N43" i="33" s="1"/>
  <c r="I43" i="27"/>
  <c r="C43" i="29" s="1"/>
  <c r="H43" i="29" s="1"/>
  <c r="C43" i="31" s="1"/>
  <c r="H43" i="31" s="1"/>
  <c r="U42" i="27"/>
  <c r="O42" i="29" s="1"/>
  <c r="T42" i="29" s="1"/>
  <c r="O42" i="31" s="1"/>
  <c r="T42" i="31" s="1"/>
  <c r="O42" i="32" s="1"/>
  <c r="T42" i="32" s="1"/>
  <c r="O42" i="33" s="1"/>
  <c r="T42" i="33" s="1"/>
  <c r="O42" i="27"/>
  <c r="I42" i="29" s="1"/>
  <c r="N42" i="29" s="1"/>
  <c r="I42" i="31" s="1"/>
  <c r="N42" i="31" s="1"/>
  <c r="I42" i="32" s="1"/>
  <c r="N42" i="32" s="1"/>
  <c r="I42" i="33" s="1"/>
  <c r="N42" i="33" s="1"/>
  <c r="I42" i="27"/>
  <c r="C42" i="29" s="1"/>
  <c r="H42" i="29" s="1"/>
  <c r="C42" i="31" s="1"/>
  <c r="H42" i="31" s="1"/>
  <c r="U41" i="27"/>
  <c r="O41" i="29" s="1"/>
  <c r="T41" i="29" s="1"/>
  <c r="O41" i="31" s="1"/>
  <c r="T41" i="31" s="1"/>
  <c r="O41" i="32" s="1"/>
  <c r="T41" i="32" s="1"/>
  <c r="O41" i="33" s="1"/>
  <c r="T41" i="33" s="1"/>
  <c r="O41" i="27"/>
  <c r="I41" i="29" s="1"/>
  <c r="N41" i="29" s="1"/>
  <c r="I41" i="31" s="1"/>
  <c r="N41" i="31" s="1"/>
  <c r="I41" i="32" s="1"/>
  <c r="N41" i="32" s="1"/>
  <c r="I41" i="33" s="1"/>
  <c r="N41" i="33" s="1"/>
  <c r="I41" i="27"/>
  <c r="C41" i="29" s="1"/>
  <c r="H41" i="29" s="1"/>
  <c r="C41" i="31" s="1"/>
  <c r="H41" i="31" s="1"/>
  <c r="U40" i="27"/>
  <c r="U37" i="27"/>
  <c r="O37" i="29" s="1"/>
  <c r="T37" i="29" s="1"/>
  <c r="O37" i="31" s="1"/>
  <c r="T37" i="31" s="1"/>
  <c r="O37" i="32" s="1"/>
  <c r="T37" i="32" s="1"/>
  <c r="O37" i="33" s="1"/>
  <c r="T37" i="33" s="1"/>
  <c r="O37" i="27"/>
  <c r="I37" i="29" s="1"/>
  <c r="N37" i="29" s="1"/>
  <c r="I37" i="31" s="1"/>
  <c r="N37" i="31" s="1"/>
  <c r="I37" i="32" s="1"/>
  <c r="N37" i="32" s="1"/>
  <c r="I37" i="33" s="1"/>
  <c r="N37" i="33" s="1"/>
  <c r="I37" i="27"/>
  <c r="C37" i="29" s="1"/>
  <c r="H37" i="29" s="1"/>
  <c r="C37" i="31" s="1"/>
  <c r="H37" i="31" s="1"/>
  <c r="U36" i="27"/>
  <c r="O36" i="29" s="1"/>
  <c r="T36" i="29" s="1"/>
  <c r="O36" i="31" s="1"/>
  <c r="T36" i="31" s="1"/>
  <c r="O36" i="32" s="1"/>
  <c r="T36" i="32" s="1"/>
  <c r="O36" i="33" s="1"/>
  <c r="T36" i="33" s="1"/>
  <c r="O36" i="27"/>
  <c r="I36" i="29" s="1"/>
  <c r="N36" i="29" s="1"/>
  <c r="I36" i="31" s="1"/>
  <c r="N36" i="31" s="1"/>
  <c r="I36" i="32" s="1"/>
  <c r="N36" i="32" s="1"/>
  <c r="I36" i="33" s="1"/>
  <c r="N36" i="33" s="1"/>
  <c r="I36" i="27"/>
  <c r="C36" i="29" s="1"/>
  <c r="H36" i="29" s="1"/>
  <c r="C36" i="31" s="1"/>
  <c r="H36" i="31" s="1"/>
  <c r="I35" i="27"/>
  <c r="C35" i="29" s="1"/>
  <c r="H35" i="29" s="1"/>
  <c r="C35" i="31" s="1"/>
  <c r="H35" i="31" s="1"/>
  <c r="U34" i="27"/>
  <c r="O34" i="27"/>
  <c r="I34" i="27"/>
  <c r="U32" i="27"/>
  <c r="O32" i="29" s="1"/>
  <c r="T32" i="29" s="1"/>
  <c r="O32" i="31" s="1"/>
  <c r="T32" i="31" s="1"/>
  <c r="O32" i="32" s="1"/>
  <c r="T32" i="32" s="1"/>
  <c r="O32" i="33" s="1"/>
  <c r="T32" i="33" s="1"/>
  <c r="O32" i="27"/>
  <c r="I32" i="29" s="1"/>
  <c r="N32" i="29" s="1"/>
  <c r="I32" i="31" s="1"/>
  <c r="N32" i="31" s="1"/>
  <c r="I32" i="32" s="1"/>
  <c r="N32" i="32" s="1"/>
  <c r="I32" i="33" s="1"/>
  <c r="N32" i="33" s="1"/>
  <c r="I32" i="27"/>
  <c r="C32" i="29" s="1"/>
  <c r="H32" i="29" s="1"/>
  <c r="C32" i="31" s="1"/>
  <c r="H32" i="31" s="1"/>
  <c r="O31" i="27"/>
  <c r="I31" i="29" s="1"/>
  <c r="N31" i="29" s="1"/>
  <c r="I31" i="31" s="1"/>
  <c r="N31" i="31" s="1"/>
  <c r="I31" i="32" s="1"/>
  <c r="N31" i="32" s="1"/>
  <c r="I31" i="33" s="1"/>
  <c r="N31" i="33" s="1"/>
  <c r="I31" i="27"/>
  <c r="C31" i="29" s="1"/>
  <c r="H31" i="29" s="1"/>
  <c r="C31" i="31" s="1"/>
  <c r="H31" i="31" s="1"/>
  <c r="U30" i="27"/>
  <c r="O30" i="29" s="1"/>
  <c r="T30" i="29" s="1"/>
  <c r="O30" i="31" s="1"/>
  <c r="T30" i="31" s="1"/>
  <c r="O30" i="32" s="1"/>
  <c r="T30" i="32" s="1"/>
  <c r="O30" i="33" s="1"/>
  <c r="T30" i="33" s="1"/>
  <c r="O30" i="27"/>
  <c r="I30" i="29" s="1"/>
  <c r="N30" i="29" s="1"/>
  <c r="I30" i="31" s="1"/>
  <c r="N30" i="31" s="1"/>
  <c r="I30" i="32" s="1"/>
  <c r="N30" i="32" s="1"/>
  <c r="I30" i="33" s="1"/>
  <c r="N30" i="33" s="1"/>
  <c r="I30" i="27"/>
  <c r="C30" i="29" s="1"/>
  <c r="H30" i="29" s="1"/>
  <c r="C30" i="31" s="1"/>
  <c r="H30" i="31" s="1"/>
  <c r="U29" i="27"/>
  <c r="O29" i="27"/>
  <c r="I29" i="27"/>
  <c r="I27" i="27"/>
  <c r="C27" i="29" s="1"/>
  <c r="H27" i="29" s="1"/>
  <c r="C27" i="31" s="1"/>
  <c r="H27" i="31" s="1"/>
  <c r="U26" i="27"/>
  <c r="O26" i="27"/>
  <c r="I26" i="27"/>
  <c r="O23" i="27"/>
  <c r="I23" i="29" s="1"/>
  <c r="N23" i="29" s="1"/>
  <c r="I23" i="31" s="1"/>
  <c r="N23" i="31" s="1"/>
  <c r="I23" i="32" s="1"/>
  <c r="N23" i="32" s="1"/>
  <c r="I23" i="33" s="1"/>
  <c r="N23" i="33" s="1"/>
  <c r="I23" i="27"/>
  <c r="C23" i="29" s="1"/>
  <c r="H23" i="29" s="1"/>
  <c r="C23" i="31" s="1"/>
  <c r="H23" i="31" s="1"/>
  <c r="U22" i="27"/>
  <c r="O22" i="29" s="1"/>
  <c r="T22" i="29" s="1"/>
  <c r="O22" i="31" s="1"/>
  <c r="T22" i="31" s="1"/>
  <c r="O22" i="32" s="1"/>
  <c r="T22" i="32" s="1"/>
  <c r="O22" i="33" s="1"/>
  <c r="T22" i="33" s="1"/>
  <c r="O22" i="27"/>
  <c r="I22" i="29" s="1"/>
  <c r="N22" i="29" s="1"/>
  <c r="I22" i="31" s="1"/>
  <c r="N22" i="31" s="1"/>
  <c r="I22" i="32" s="1"/>
  <c r="N22" i="32" s="1"/>
  <c r="I22" i="33" s="1"/>
  <c r="N22" i="33" s="1"/>
  <c r="I22" i="27"/>
  <c r="C22" i="29" s="1"/>
  <c r="H22" i="29" s="1"/>
  <c r="C22" i="31" s="1"/>
  <c r="H22" i="31" s="1"/>
  <c r="U21" i="27"/>
  <c r="O21" i="29" s="1"/>
  <c r="T21" i="29" s="1"/>
  <c r="O21" i="31" s="1"/>
  <c r="T21" i="31" s="1"/>
  <c r="O21" i="32" s="1"/>
  <c r="T21" i="32" s="1"/>
  <c r="O21" i="33" s="1"/>
  <c r="T21" i="33" s="1"/>
  <c r="O21" i="27"/>
  <c r="I21" i="29" s="1"/>
  <c r="N21" i="29" s="1"/>
  <c r="I21" i="31" s="1"/>
  <c r="N21" i="31" s="1"/>
  <c r="I21" i="32" s="1"/>
  <c r="N21" i="32" s="1"/>
  <c r="I21" i="33" s="1"/>
  <c r="N21" i="33" s="1"/>
  <c r="I21" i="27"/>
  <c r="C21" i="29" s="1"/>
  <c r="H21" i="29" s="1"/>
  <c r="C21" i="31" s="1"/>
  <c r="H21" i="31" s="1"/>
  <c r="U20" i="27"/>
  <c r="U18" i="27"/>
  <c r="O18" i="29" s="1"/>
  <c r="T18" i="29" s="1"/>
  <c r="O18" i="31" s="1"/>
  <c r="T18" i="31" s="1"/>
  <c r="O18" i="32" s="1"/>
  <c r="T18" i="32" s="1"/>
  <c r="O18" i="33" s="1"/>
  <c r="T18" i="33" s="1"/>
  <c r="O18" i="27"/>
  <c r="I18" i="29" s="1"/>
  <c r="N18" i="29" s="1"/>
  <c r="I18" i="31" s="1"/>
  <c r="N18" i="31" s="1"/>
  <c r="I18" i="32" s="1"/>
  <c r="N18" i="32" s="1"/>
  <c r="I18" i="33" s="1"/>
  <c r="N18" i="33" s="1"/>
  <c r="I18" i="27"/>
  <c r="C18" i="29" s="1"/>
  <c r="H18" i="29" s="1"/>
  <c r="C18" i="31" s="1"/>
  <c r="H18" i="31" s="1"/>
  <c r="U17" i="27"/>
  <c r="O17" i="29" s="1"/>
  <c r="T17" i="29" s="1"/>
  <c r="O17" i="31" s="1"/>
  <c r="T17" i="31" s="1"/>
  <c r="O17" i="32" s="1"/>
  <c r="T17" i="32" s="1"/>
  <c r="O17" i="33" s="1"/>
  <c r="T17" i="33" s="1"/>
  <c r="O17" i="27"/>
  <c r="I17" i="29" s="1"/>
  <c r="N17" i="29" s="1"/>
  <c r="I17" i="31" s="1"/>
  <c r="N17" i="31" s="1"/>
  <c r="I17" i="32" s="1"/>
  <c r="N17" i="32" s="1"/>
  <c r="I17" i="33" s="1"/>
  <c r="N17" i="33" s="1"/>
  <c r="I17" i="27"/>
  <c r="C17" i="29" s="1"/>
  <c r="H17" i="29" s="1"/>
  <c r="C17" i="31" s="1"/>
  <c r="H17" i="31" s="1"/>
  <c r="U16" i="27"/>
  <c r="O16" i="27"/>
  <c r="I16" i="27"/>
  <c r="U14" i="27"/>
  <c r="O14" i="29" s="1"/>
  <c r="T14" i="29" s="1"/>
  <c r="O14" i="31" s="1"/>
  <c r="T14" i="31" s="1"/>
  <c r="O14" i="32" s="1"/>
  <c r="T14" i="32" s="1"/>
  <c r="O14" i="33" s="1"/>
  <c r="T14" i="33" s="1"/>
  <c r="O14" i="27"/>
  <c r="I14" i="29" s="1"/>
  <c r="N14" i="29" s="1"/>
  <c r="I14" i="31" s="1"/>
  <c r="N14" i="31" s="1"/>
  <c r="I14" i="32" s="1"/>
  <c r="N14" i="32" s="1"/>
  <c r="I14" i="33" s="1"/>
  <c r="N14" i="33" s="1"/>
  <c r="I14" i="27"/>
  <c r="C14" i="29" s="1"/>
  <c r="H14" i="29" s="1"/>
  <c r="C14" i="31" s="1"/>
  <c r="H14" i="31" s="1"/>
  <c r="U13" i="27"/>
  <c r="O13" i="29" s="1"/>
  <c r="T13" i="29" s="1"/>
  <c r="O13" i="31" s="1"/>
  <c r="T13" i="31" s="1"/>
  <c r="O13" i="32" s="1"/>
  <c r="T13" i="32" s="1"/>
  <c r="O13" i="33" s="1"/>
  <c r="T13" i="33" s="1"/>
  <c r="O13" i="27"/>
  <c r="I13" i="29" s="1"/>
  <c r="N13" i="29" s="1"/>
  <c r="I13" i="31" s="1"/>
  <c r="N13" i="31" s="1"/>
  <c r="I13" i="32" s="1"/>
  <c r="N13" i="32" s="1"/>
  <c r="I13" i="33" s="1"/>
  <c r="N13" i="33" s="1"/>
  <c r="I13" i="27"/>
  <c r="C13" i="29" s="1"/>
  <c r="H13" i="29" s="1"/>
  <c r="C13" i="31" s="1"/>
  <c r="H13" i="31" s="1"/>
  <c r="U12" i="27"/>
  <c r="O12" i="27"/>
  <c r="I12" i="27"/>
  <c r="U10" i="27"/>
  <c r="O10" i="29" s="1"/>
  <c r="T10" i="29" s="1"/>
  <c r="O10" i="31" s="1"/>
  <c r="T10" i="31" s="1"/>
  <c r="O10" i="32" s="1"/>
  <c r="T10" i="32" s="1"/>
  <c r="O10" i="33" s="1"/>
  <c r="T10" i="33" s="1"/>
  <c r="O10" i="27"/>
  <c r="I10" i="29" s="1"/>
  <c r="N10" i="29" s="1"/>
  <c r="I10" i="31" s="1"/>
  <c r="N10" i="31" s="1"/>
  <c r="I10" i="32" s="1"/>
  <c r="N10" i="32" s="1"/>
  <c r="I10" i="33" s="1"/>
  <c r="N10" i="33" s="1"/>
  <c r="I10" i="27"/>
  <c r="C10" i="29" s="1"/>
  <c r="H10" i="29" s="1"/>
  <c r="C10" i="31" s="1"/>
  <c r="H10" i="31" s="1"/>
  <c r="U9" i="27"/>
  <c r="O9" i="29" s="1"/>
  <c r="T9" i="29" s="1"/>
  <c r="O9" i="31" s="1"/>
  <c r="T9" i="31" s="1"/>
  <c r="O9" i="32" s="1"/>
  <c r="T9" i="32" s="1"/>
  <c r="O9" i="33" s="1"/>
  <c r="T9" i="33" s="1"/>
  <c r="O9" i="27"/>
  <c r="I9" i="29" s="1"/>
  <c r="N9" i="29" s="1"/>
  <c r="I9" i="31" s="1"/>
  <c r="N9" i="31" s="1"/>
  <c r="I9" i="32" s="1"/>
  <c r="N9" i="32" s="1"/>
  <c r="I9" i="33" s="1"/>
  <c r="N9" i="33" s="1"/>
  <c r="I9" i="27"/>
  <c r="C9" i="29" s="1"/>
  <c r="H9" i="29" s="1"/>
  <c r="C9" i="31" s="1"/>
  <c r="H9" i="31" s="1"/>
  <c r="U8" i="27"/>
  <c r="O8" i="29" s="1"/>
  <c r="T8" i="29" s="1"/>
  <c r="O8" i="31" s="1"/>
  <c r="T8" i="31" s="1"/>
  <c r="O8" i="32" s="1"/>
  <c r="T8" i="32" s="1"/>
  <c r="O8" i="33" s="1"/>
  <c r="T8" i="33" s="1"/>
  <c r="O8" i="27"/>
  <c r="I8" i="29" s="1"/>
  <c r="N8" i="29" s="1"/>
  <c r="I8" i="31" s="1"/>
  <c r="N8" i="31" s="1"/>
  <c r="I8" i="32" s="1"/>
  <c r="N8" i="32" s="1"/>
  <c r="I8" i="33" s="1"/>
  <c r="N8" i="33" s="1"/>
  <c r="I8" i="27"/>
  <c r="C8" i="29" s="1"/>
  <c r="H8" i="29" s="1"/>
  <c r="C8" i="31" s="1"/>
  <c r="H8" i="31" s="1"/>
  <c r="U7" i="27"/>
  <c r="I7" i="27"/>
  <c r="K51" i="29" l="1"/>
  <c r="K51" i="31" s="1"/>
  <c r="K51" i="32" s="1"/>
  <c r="S51" i="29"/>
  <c r="S51" i="31" s="1"/>
  <c r="S51" i="32" s="1"/>
  <c r="G51" i="29"/>
  <c r="G51" i="31" s="1"/>
  <c r="G51" i="32" s="1"/>
  <c r="G51" i="33"/>
  <c r="Q51" i="33"/>
  <c r="E51" i="33"/>
  <c r="K51" i="33"/>
  <c r="U42" i="31"/>
  <c r="C42" i="32"/>
  <c r="H42" i="32" s="1"/>
  <c r="U46" i="31"/>
  <c r="C46" i="32"/>
  <c r="H46" i="32" s="1"/>
  <c r="S51" i="33"/>
  <c r="Q51" i="29"/>
  <c r="Q51" i="31" s="1"/>
  <c r="Q51" i="32" s="1"/>
  <c r="U13" i="31"/>
  <c r="C13" i="32"/>
  <c r="H13" i="32" s="1"/>
  <c r="U17" i="31"/>
  <c r="C17" i="32"/>
  <c r="H17" i="32" s="1"/>
  <c r="U10" i="31"/>
  <c r="C10" i="32"/>
  <c r="H10" i="32" s="1"/>
  <c r="U23" i="31"/>
  <c r="C23" i="32"/>
  <c r="H23" i="32" s="1"/>
  <c r="U31" i="31"/>
  <c r="C31" i="32"/>
  <c r="H31" i="32" s="1"/>
  <c r="C35" i="32"/>
  <c r="H35" i="32" s="1"/>
  <c r="U37" i="31"/>
  <c r="C37" i="32"/>
  <c r="H37" i="32" s="1"/>
  <c r="U41" i="31"/>
  <c r="C41" i="32"/>
  <c r="H41" i="32" s="1"/>
  <c r="U48" i="31"/>
  <c r="C48" i="32"/>
  <c r="H48" i="32" s="1"/>
  <c r="U18" i="31"/>
  <c r="C18" i="32"/>
  <c r="H18" i="32" s="1"/>
  <c r="U9" i="31"/>
  <c r="C9" i="32"/>
  <c r="H9" i="32" s="1"/>
  <c r="U14" i="31"/>
  <c r="C14" i="32"/>
  <c r="H14" i="32" s="1"/>
  <c r="U22" i="31"/>
  <c r="C22" i="32"/>
  <c r="H22" i="32" s="1"/>
  <c r="C27" i="32"/>
  <c r="H27" i="32" s="1"/>
  <c r="U30" i="31"/>
  <c r="C30" i="32"/>
  <c r="H30" i="32" s="1"/>
  <c r="U36" i="31"/>
  <c r="C36" i="32"/>
  <c r="H36" i="32" s="1"/>
  <c r="M50" i="31"/>
  <c r="M50" i="32" s="1"/>
  <c r="M51" i="29"/>
  <c r="M51" i="31" s="1"/>
  <c r="M51" i="32" s="1"/>
  <c r="H57" i="32" s="1"/>
  <c r="U8" i="31"/>
  <c r="C8" i="32"/>
  <c r="H8" i="32" s="1"/>
  <c r="U21" i="31"/>
  <c r="C21" i="32"/>
  <c r="H21" i="32" s="1"/>
  <c r="U32" i="31"/>
  <c r="C32" i="32"/>
  <c r="H32" i="32" s="1"/>
  <c r="U43" i="31"/>
  <c r="C43" i="32"/>
  <c r="H43" i="32" s="1"/>
  <c r="U47" i="31"/>
  <c r="C47" i="32"/>
  <c r="H47" i="32" s="1"/>
  <c r="U10" i="29"/>
  <c r="U17" i="29"/>
  <c r="U42" i="29"/>
  <c r="U23" i="29"/>
  <c r="U31" i="29"/>
  <c r="U37" i="29"/>
  <c r="U41" i="29"/>
  <c r="U48" i="29"/>
  <c r="I12" i="29"/>
  <c r="O15" i="27"/>
  <c r="O29" i="29"/>
  <c r="U33" i="27"/>
  <c r="O7" i="29"/>
  <c r="U11" i="27"/>
  <c r="O12" i="29"/>
  <c r="U15" i="27"/>
  <c r="U8" i="29"/>
  <c r="U13" i="29"/>
  <c r="O16" i="29"/>
  <c r="U19" i="27"/>
  <c r="U18" i="29"/>
  <c r="U21" i="29"/>
  <c r="C26" i="29"/>
  <c r="I28" i="27"/>
  <c r="C29" i="29"/>
  <c r="I33" i="27"/>
  <c r="U32" i="29"/>
  <c r="I34" i="29"/>
  <c r="U43" i="29"/>
  <c r="O45" i="29"/>
  <c r="U49" i="27"/>
  <c r="U47" i="29"/>
  <c r="C12" i="29"/>
  <c r="I15" i="27"/>
  <c r="I26" i="29"/>
  <c r="I29" i="29"/>
  <c r="O33" i="27"/>
  <c r="O34" i="29"/>
  <c r="O40" i="29"/>
  <c r="U44" i="27"/>
  <c r="U46" i="29"/>
  <c r="F37" i="30"/>
  <c r="H32" i="30"/>
  <c r="H37" i="30" s="1"/>
  <c r="C16" i="29"/>
  <c r="I19" i="27"/>
  <c r="O26" i="29"/>
  <c r="U28" i="27"/>
  <c r="C45" i="29"/>
  <c r="I49" i="27"/>
  <c r="C7" i="29"/>
  <c r="I11" i="27"/>
  <c r="U9" i="29"/>
  <c r="U14" i="29"/>
  <c r="I16" i="29"/>
  <c r="O19" i="27"/>
  <c r="O20" i="29"/>
  <c r="U24" i="27"/>
  <c r="U22" i="29"/>
  <c r="U30" i="29"/>
  <c r="C34" i="29"/>
  <c r="I38" i="27"/>
  <c r="U36" i="29"/>
  <c r="I45" i="29"/>
  <c r="O49" i="27"/>
  <c r="G61" i="29"/>
  <c r="I58" i="29"/>
  <c r="L57" i="29"/>
  <c r="V17" i="27"/>
  <c r="V12" i="27"/>
  <c r="V29" i="27"/>
  <c r="V18" i="27"/>
  <c r="V21" i="27"/>
  <c r="V9" i="27"/>
  <c r="V30" i="27"/>
  <c r="V41" i="27"/>
  <c r="V46" i="27"/>
  <c r="V31" i="27"/>
  <c r="V10" i="27"/>
  <c r="V13" i="27"/>
  <c r="V42" i="27"/>
  <c r="V43" i="27"/>
  <c r="V37" i="27"/>
  <c r="V14" i="27"/>
  <c r="V22" i="27"/>
  <c r="V45" i="27"/>
  <c r="V8" i="27"/>
  <c r="V16" i="27"/>
  <c r="V36" i="27"/>
  <c r="V48" i="27"/>
  <c r="V23" i="27"/>
  <c r="V32" i="27"/>
  <c r="O7" i="27"/>
  <c r="V47" i="27"/>
  <c r="V26" i="27"/>
  <c r="O27" i="27"/>
  <c r="V34" i="27"/>
  <c r="O35" i="27"/>
  <c r="I35" i="29" s="1"/>
  <c r="N35" i="29" s="1"/>
  <c r="I35" i="31" s="1"/>
  <c r="N35" i="31" s="1"/>
  <c r="I35" i="32" s="1"/>
  <c r="N35" i="32" s="1"/>
  <c r="I35" i="33" s="1"/>
  <c r="N35" i="33" s="1"/>
  <c r="U35" i="27"/>
  <c r="O35" i="29" s="1"/>
  <c r="T35" i="29" s="1"/>
  <c r="O35" i="31" s="1"/>
  <c r="T35" i="31" s="1"/>
  <c r="O35" i="32" s="1"/>
  <c r="T35" i="32" s="1"/>
  <c r="O35" i="33" s="1"/>
  <c r="T35" i="33" s="1"/>
  <c r="I20" i="27"/>
  <c r="O20" i="27"/>
  <c r="I40" i="27"/>
  <c r="O40" i="27"/>
  <c r="V19" i="27" l="1"/>
  <c r="V62" i="33"/>
  <c r="H57" i="33"/>
  <c r="H56" i="31"/>
  <c r="C32" i="33"/>
  <c r="H32" i="33" s="1"/>
  <c r="U32" i="33" s="1"/>
  <c r="U32" i="32"/>
  <c r="I39" i="27"/>
  <c r="U25" i="27"/>
  <c r="C36" i="33"/>
  <c r="H36" i="33" s="1"/>
  <c r="U36" i="33" s="1"/>
  <c r="U36" i="32"/>
  <c r="C27" i="33"/>
  <c r="H27" i="33" s="1"/>
  <c r="C14" i="33"/>
  <c r="H14" i="33" s="1"/>
  <c r="U14" i="33" s="1"/>
  <c r="U14" i="32"/>
  <c r="C18" i="33"/>
  <c r="H18" i="33" s="1"/>
  <c r="U18" i="33" s="1"/>
  <c r="U18" i="32"/>
  <c r="U41" i="32"/>
  <c r="C41" i="33"/>
  <c r="H41" i="33" s="1"/>
  <c r="U41" i="33" s="1"/>
  <c r="C35" i="33"/>
  <c r="H35" i="33" s="1"/>
  <c r="U35" i="33" s="1"/>
  <c r="U35" i="32"/>
  <c r="C23" i="33"/>
  <c r="H23" i="33" s="1"/>
  <c r="U23" i="33" s="1"/>
  <c r="U23" i="32"/>
  <c r="U17" i="32"/>
  <c r="C17" i="33"/>
  <c r="H17" i="33" s="1"/>
  <c r="U17" i="33" s="1"/>
  <c r="V62" i="32"/>
  <c r="C42" i="33"/>
  <c r="H42" i="33" s="1"/>
  <c r="U42" i="33" s="1"/>
  <c r="U42" i="32"/>
  <c r="C47" i="33"/>
  <c r="H47" i="33" s="1"/>
  <c r="U47" i="33" s="1"/>
  <c r="U47" i="32"/>
  <c r="V61" i="31"/>
  <c r="C43" i="33"/>
  <c r="H43" i="33" s="1"/>
  <c r="U43" i="33" s="1"/>
  <c r="U43" i="32"/>
  <c r="U21" i="32"/>
  <c r="C21" i="33"/>
  <c r="H21" i="33" s="1"/>
  <c r="U21" i="33" s="1"/>
  <c r="U35" i="31"/>
  <c r="C30" i="33"/>
  <c r="H30" i="33" s="1"/>
  <c r="U30" i="33" s="1"/>
  <c r="U30" i="32"/>
  <c r="C22" i="33"/>
  <c r="H22" i="33" s="1"/>
  <c r="U22" i="33" s="1"/>
  <c r="U22" i="32"/>
  <c r="U9" i="32"/>
  <c r="C9" i="33"/>
  <c r="H9" i="33" s="1"/>
  <c r="U9" i="33" s="1"/>
  <c r="C48" i="33"/>
  <c r="H48" i="33" s="1"/>
  <c r="U48" i="33" s="1"/>
  <c r="U48" i="32"/>
  <c r="U37" i="32"/>
  <c r="C37" i="33"/>
  <c r="H37" i="33" s="1"/>
  <c r="U37" i="33" s="1"/>
  <c r="C31" i="33"/>
  <c r="H31" i="33" s="1"/>
  <c r="U31" i="33" s="1"/>
  <c r="U31" i="32"/>
  <c r="C10" i="33"/>
  <c r="H10" i="33" s="1"/>
  <c r="U10" i="33" s="1"/>
  <c r="U10" i="32"/>
  <c r="U13" i="32"/>
  <c r="C13" i="33"/>
  <c r="H13" i="33" s="1"/>
  <c r="U13" i="33" s="1"/>
  <c r="C46" i="33"/>
  <c r="H46" i="33" s="1"/>
  <c r="U46" i="33" s="1"/>
  <c r="U46" i="32"/>
  <c r="C8" i="33"/>
  <c r="H8" i="33" s="1"/>
  <c r="U8" i="33" s="1"/>
  <c r="U8" i="32"/>
  <c r="Q52" i="29"/>
  <c r="Q52" i="31" s="1"/>
  <c r="Q52" i="32" s="1"/>
  <c r="Q52" i="33" s="1"/>
  <c r="U35" i="29"/>
  <c r="C40" i="29"/>
  <c r="I44" i="27"/>
  <c r="I50" i="27" s="1"/>
  <c r="I51" i="27" s="1"/>
  <c r="I7" i="29"/>
  <c r="O11" i="27"/>
  <c r="V49" i="27"/>
  <c r="I40" i="29"/>
  <c r="O44" i="27"/>
  <c r="O50" i="27" s="1"/>
  <c r="I49" i="29"/>
  <c r="N45" i="29"/>
  <c r="I45" i="31" s="1"/>
  <c r="N45" i="31" s="1"/>
  <c r="I45" i="32" s="1"/>
  <c r="O24" i="29"/>
  <c r="T20" i="29"/>
  <c r="O20" i="31" s="1"/>
  <c r="T20" i="31" s="1"/>
  <c r="O20" i="32" s="1"/>
  <c r="C49" i="29"/>
  <c r="H45" i="29"/>
  <c r="C45" i="31" s="1"/>
  <c r="H45" i="31" s="1"/>
  <c r="O38" i="29"/>
  <c r="T34" i="29"/>
  <c r="O34" i="31" s="1"/>
  <c r="T34" i="31" s="1"/>
  <c r="O34" i="32" s="1"/>
  <c r="N26" i="29"/>
  <c r="I26" i="31" s="1"/>
  <c r="N26" i="31" s="1"/>
  <c r="I26" i="32" s="1"/>
  <c r="U50" i="27"/>
  <c r="I38" i="29"/>
  <c r="N34" i="29"/>
  <c r="I34" i="31" s="1"/>
  <c r="N34" i="31" s="1"/>
  <c r="I34" i="32" s="1"/>
  <c r="C19" i="29"/>
  <c r="H16" i="29"/>
  <c r="C16" i="31" s="1"/>
  <c r="H16" i="31" s="1"/>
  <c r="O49" i="29"/>
  <c r="T45" i="29"/>
  <c r="O45" i="31" s="1"/>
  <c r="T45" i="31" s="1"/>
  <c r="O45" i="32" s="1"/>
  <c r="C28" i="29"/>
  <c r="H26" i="29"/>
  <c r="C26" i="31" s="1"/>
  <c r="H26" i="31" s="1"/>
  <c r="O19" i="29"/>
  <c r="T16" i="29"/>
  <c r="O16" i="31" s="1"/>
  <c r="T16" i="31" s="1"/>
  <c r="O16" i="32" s="1"/>
  <c r="O15" i="29"/>
  <c r="T12" i="29"/>
  <c r="O12" i="31" s="1"/>
  <c r="T12" i="31" s="1"/>
  <c r="O12" i="32" s="1"/>
  <c r="O33" i="29"/>
  <c r="T29" i="29"/>
  <c r="O29" i="31" s="1"/>
  <c r="T29" i="31" s="1"/>
  <c r="O29" i="32" s="1"/>
  <c r="I20" i="29"/>
  <c r="O24" i="27"/>
  <c r="O25" i="27" s="1"/>
  <c r="V33" i="27"/>
  <c r="I19" i="29"/>
  <c r="N16" i="29"/>
  <c r="I16" i="31" s="1"/>
  <c r="N16" i="31" s="1"/>
  <c r="I16" i="32" s="1"/>
  <c r="C11" i="29"/>
  <c r="H7" i="29"/>
  <c r="C7" i="31" s="1"/>
  <c r="H7" i="31" s="1"/>
  <c r="C7" i="32" s="1"/>
  <c r="O44" i="29"/>
  <c r="T40" i="29"/>
  <c r="O40" i="31" s="1"/>
  <c r="T40" i="31" s="1"/>
  <c r="O40" i="32" s="1"/>
  <c r="I33" i="29"/>
  <c r="N29" i="29"/>
  <c r="I29" i="31" s="1"/>
  <c r="N29" i="31" s="1"/>
  <c r="I29" i="32" s="1"/>
  <c r="C15" i="29"/>
  <c r="H12" i="29"/>
  <c r="C12" i="31" s="1"/>
  <c r="H12" i="31" s="1"/>
  <c r="C20" i="29"/>
  <c r="I24" i="27"/>
  <c r="I25" i="27" s="1"/>
  <c r="V27" i="27"/>
  <c r="V28" i="27" s="1"/>
  <c r="I27" i="29"/>
  <c r="N27" i="29" s="1"/>
  <c r="I27" i="31" s="1"/>
  <c r="N27" i="31" s="1"/>
  <c r="V15" i="27"/>
  <c r="C38" i="29"/>
  <c r="H34" i="29"/>
  <c r="C34" i="31" s="1"/>
  <c r="H34" i="31" s="1"/>
  <c r="O28" i="29"/>
  <c r="T26" i="29"/>
  <c r="O26" i="31" s="1"/>
  <c r="T26" i="31" s="1"/>
  <c r="O26" i="32" s="1"/>
  <c r="U38" i="27"/>
  <c r="U39" i="27" s="1"/>
  <c r="O28" i="27"/>
  <c r="O38" i="27"/>
  <c r="C33" i="29"/>
  <c r="H29" i="29"/>
  <c r="C29" i="31" s="1"/>
  <c r="H29" i="31" s="1"/>
  <c r="O11" i="29"/>
  <c r="T7" i="29"/>
  <c r="I15" i="29"/>
  <c r="N12" i="29"/>
  <c r="I12" i="31" s="1"/>
  <c r="N12" i="31" s="1"/>
  <c r="I12" i="32" s="1"/>
  <c r="V60" i="29"/>
  <c r="H55" i="29"/>
  <c r="V35" i="27"/>
  <c r="V38" i="27" s="1"/>
  <c r="I54" i="27"/>
  <c r="V40" i="27"/>
  <c r="V44" i="27" s="1"/>
  <c r="V7" i="27"/>
  <c r="V11" i="27" s="1"/>
  <c r="V20" i="27"/>
  <c r="V24" i="27" s="1"/>
  <c r="T26" i="32" l="1"/>
  <c r="O26" i="33" s="1"/>
  <c r="T26" i="33" s="1"/>
  <c r="O28" i="32"/>
  <c r="T28" i="32" s="1"/>
  <c r="O28" i="33" s="1"/>
  <c r="T28" i="33" s="1"/>
  <c r="T29" i="32"/>
  <c r="O29" i="33" s="1"/>
  <c r="T29" i="33" s="1"/>
  <c r="O33" i="32"/>
  <c r="T33" i="32" s="1"/>
  <c r="O33" i="33" s="1"/>
  <c r="T33" i="33" s="1"/>
  <c r="T45" i="32"/>
  <c r="O45" i="33" s="1"/>
  <c r="T45" i="33" s="1"/>
  <c r="O49" i="32"/>
  <c r="T34" i="32"/>
  <c r="O34" i="33" s="1"/>
  <c r="T34" i="33" s="1"/>
  <c r="O38" i="32"/>
  <c r="T20" i="32"/>
  <c r="O20" i="33" s="1"/>
  <c r="T20" i="33" s="1"/>
  <c r="O24" i="32"/>
  <c r="N29" i="32"/>
  <c r="I29" i="33" s="1"/>
  <c r="N29" i="33" s="1"/>
  <c r="I33" i="32"/>
  <c r="N33" i="32" s="1"/>
  <c r="I33" i="33" s="1"/>
  <c r="N33" i="33" s="1"/>
  <c r="C11" i="32"/>
  <c r="H11" i="32" s="1"/>
  <c r="H7" i="32"/>
  <c r="O50" i="29"/>
  <c r="U26" i="31"/>
  <c r="C26" i="32"/>
  <c r="U45" i="31"/>
  <c r="C45" i="32"/>
  <c r="T12" i="32"/>
  <c r="O12" i="33" s="1"/>
  <c r="T12" i="33" s="1"/>
  <c r="O15" i="32"/>
  <c r="T15" i="32" s="1"/>
  <c r="O15" i="33" s="1"/>
  <c r="T15" i="33" s="1"/>
  <c r="U16" i="31"/>
  <c r="C16" i="32"/>
  <c r="N45" i="32"/>
  <c r="I45" i="33" s="1"/>
  <c r="N45" i="33" s="1"/>
  <c r="I49" i="32"/>
  <c r="N12" i="32"/>
  <c r="I12" i="33" s="1"/>
  <c r="N12" i="33" s="1"/>
  <c r="I15" i="32"/>
  <c r="N15" i="32" s="1"/>
  <c r="I15" i="33" s="1"/>
  <c r="N15" i="33" s="1"/>
  <c r="U29" i="31"/>
  <c r="C29" i="32"/>
  <c r="U34" i="31"/>
  <c r="C34" i="32"/>
  <c r="I27" i="32"/>
  <c r="N27" i="32" s="1"/>
  <c r="U27" i="31"/>
  <c r="U12" i="31"/>
  <c r="C12" i="32"/>
  <c r="T40" i="32"/>
  <c r="O40" i="33" s="1"/>
  <c r="T40" i="33" s="1"/>
  <c r="O44" i="32"/>
  <c r="T44" i="32" s="1"/>
  <c r="O44" i="33" s="1"/>
  <c r="T44" i="33" s="1"/>
  <c r="N16" i="32"/>
  <c r="I16" i="33" s="1"/>
  <c r="N16" i="33" s="1"/>
  <c r="I19" i="32"/>
  <c r="N19" i="32" s="1"/>
  <c r="I19" i="33" s="1"/>
  <c r="N19" i="33" s="1"/>
  <c r="N26" i="32"/>
  <c r="I26" i="33" s="1"/>
  <c r="N26" i="33" s="1"/>
  <c r="T16" i="32"/>
  <c r="O16" i="33" s="1"/>
  <c r="T16" i="33" s="1"/>
  <c r="O19" i="32"/>
  <c r="T19" i="32" s="1"/>
  <c r="O19" i="33" s="1"/>
  <c r="T19" i="33" s="1"/>
  <c r="N34" i="32"/>
  <c r="I34" i="33" s="1"/>
  <c r="N34" i="33" s="1"/>
  <c r="I38" i="32"/>
  <c r="V25" i="27"/>
  <c r="T44" i="29"/>
  <c r="O44" i="31" s="1"/>
  <c r="T44" i="31" s="1"/>
  <c r="V39" i="27"/>
  <c r="T28" i="29"/>
  <c r="O28" i="31" s="1"/>
  <c r="T28" i="31" s="1"/>
  <c r="T33" i="29"/>
  <c r="O33" i="31" s="1"/>
  <c r="T33" i="31" s="1"/>
  <c r="T19" i="29"/>
  <c r="O19" i="31" s="1"/>
  <c r="T19" i="31" s="1"/>
  <c r="T49" i="29"/>
  <c r="O49" i="31" s="1"/>
  <c r="T49" i="31" s="1"/>
  <c r="N38" i="29"/>
  <c r="I38" i="31" s="1"/>
  <c r="N38" i="31" s="1"/>
  <c r="T38" i="29"/>
  <c r="O38" i="31" s="1"/>
  <c r="T38" i="31" s="1"/>
  <c r="T24" i="29"/>
  <c r="O24" i="31" s="1"/>
  <c r="T24" i="31" s="1"/>
  <c r="T11" i="29"/>
  <c r="O11" i="31" s="1"/>
  <c r="T11" i="31" s="1"/>
  <c r="O7" i="31"/>
  <c r="T7" i="31" s="1"/>
  <c r="O7" i="32" s="1"/>
  <c r="N33" i="29"/>
  <c r="I33" i="31" s="1"/>
  <c r="N33" i="31" s="1"/>
  <c r="T15" i="29"/>
  <c r="O15" i="31" s="1"/>
  <c r="T15" i="31" s="1"/>
  <c r="N49" i="29"/>
  <c r="I49" i="31" s="1"/>
  <c r="N49" i="31" s="1"/>
  <c r="N15" i="29"/>
  <c r="I15" i="31" s="1"/>
  <c r="N15" i="31" s="1"/>
  <c r="U27" i="29"/>
  <c r="N19" i="29"/>
  <c r="I19" i="31" s="1"/>
  <c r="N19" i="31" s="1"/>
  <c r="C24" i="29"/>
  <c r="C25" i="29" s="1"/>
  <c r="H20" i="29"/>
  <c r="C20" i="31" s="1"/>
  <c r="H20" i="31" s="1"/>
  <c r="H38" i="29"/>
  <c r="C38" i="31" s="1"/>
  <c r="H38" i="31" s="1"/>
  <c r="U34" i="29"/>
  <c r="U38" i="29" s="1"/>
  <c r="U12" i="29"/>
  <c r="U15" i="29" s="1"/>
  <c r="H15" i="29"/>
  <c r="C15" i="31" s="1"/>
  <c r="H15" i="31" s="1"/>
  <c r="H28" i="29"/>
  <c r="C28" i="31" s="1"/>
  <c r="H28" i="31" s="1"/>
  <c r="U26" i="29"/>
  <c r="U16" i="29"/>
  <c r="U19" i="29" s="1"/>
  <c r="H19" i="29"/>
  <c r="C19" i="31" s="1"/>
  <c r="H19" i="31" s="1"/>
  <c r="U51" i="27"/>
  <c r="O39" i="29"/>
  <c r="O25" i="29"/>
  <c r="I11" i="29"/>
  <c r="N7" i="29"/>
  <c r="U7" i="29" s="1"/>
  <c r="U11" i="29" s="1"/>
  <c r="H33" i="29"/>
  <c r="C33" i="31" s="1"/>
  <c r="H33" i="31" s="1"/>
  <c r="U33" i="31" s="1"/>
  <c r="U29" i="29"/>
  <c r="U33" i="29" s="1"/>
  <c r="C39" i="29"/>
  <c r="I24" i="29"/>
  <c r="N20" i="29"/>
  <c r="I20" i="31" s="1"/>
  <c r="N20" i="31" s="1"/>
  <c r="I20" i="32" s="1"/>
  <c r="N28" i="29"/>
  <c r="I28" i="31" s="1"/>
  <c r="N28" i="31" s="1"/>
  <c r="U45" i="29"/>
  <c r="U49" i="29" s="1"/>
  <c r="H49" i="29"/>
  <c r="C49" i="31" s="1"/>
  <c r="H49" i="31" s="1"/>
  <c r="U49" i="31" s="1"/>
  <c r="I44" i="29"/>
  <c r="I50" i="29" s="1"/>
  <c r="N40" i="29"/>
  <c r="I40" i="31" s="1"/>
  <c r="N40" i="31" s="1"/>
  <c r="I40" i="32" s="1"/>
  <c r="O39" i="27"/>
  <c r="O51" i="27" s="1"/>
  <c r="H11" i="29"/>
  <c r="C11" i="31" s="1"/>
  <c r="H11" i="31" s="1"/>
  <c r="T50" i="29"/>
  <c r="O50" i="31" s="1"/>
  <c r="T50" i="31" s="1"/>
  <c r="I28" i="29"/>
  <c r="I39" i="29" s="1"/>
  <c r="V50" i="27"/>
  <c r="V51" i="27" s="1"/>
  <c r="C44" i="29"/>
  <c r="C50" i="29" s="1"/>
  <c r="H40" i="29"/>
  <c r="C40" i="31" s="1"/>
  <c r="H40" i="31" s="1"/>
  <c r="I55" i="27"/>
  <c r="I64" i="27"/>
  <c r="M57" i="27"/>
  <c r="H61" i="27"/>
  <c r="J58" i="27"/>
  <c r="W60" i="27"/>
  <c r="I25" i="29" l="1"/>
  <c r="U38" i="31"/>
  <c r="I28" i="32"/>
  <c r="N28" i="32" s="1"/>
  <c r="I28" i="33" s="1"/>
  <c r="N28" i="33" s="1"/>
  <c r="H12" i="32"/>
  <c r="C15" i="32"/>
  <c r="H15" i="32" s="1"/>
  <c r="H34" i="32"/>
  <c r="C38" i="32"/>
  <c r="C11" i="33"/>
  <c r="H11" i="33" s="1"/>
  <c r="U19" i="31"/>
  <c r="U15" i="31"/>
  <c r="T39" i="29"/>
  <c r="O39" i="31" s="1"/>
  <c r="T39" i="31" s="1"/>
  <c r="H16" i="32"/>
  <c r="C19" i="32"/>
  <c r="H19" i="32" s="1"/>
  <c r="H45" i="32"/>
  <c r="C49" i="32"/>
  <c r="T38" i="32"/>
  <c r="O38" i="33" s="1"/>
  <c r="T38" i="33" s="1"/>
  <c r="O39" i="32"/>
  <c r="T39" i="32" s="1"/>
  <c r="O39" i="33" s="1"/>
  <c r="T39" i="33" s="1"/>
  <c r="N40" i="32"/>
  <c r="I40" i="33" s="1"/>
  <c r="N40" i="33" s="1"/>
  <c r="I44" i="32"/>
  <c r="N44" i="32" s="1"/>
  <c r="I44" i="33" s="1"/>
  <c r="N44" i="33" s="1"/>
  <c r="U20" i="31"/>
  <c r="C20" i="32"/>
  <c r="O11" i="32"/>
  <c r="T11" i="32" s="1"/>
  <c r="O11" i="33" s="1"/>
  <c r="T11" i="33" s="1"/>
  <c r="T7" i="32"/>
  <c r="O7" i="33" s="1"/>
  <c r="T7" i="33" s="1"/>
  <c r="U40" i="31"/>
  <c r="C40" i="32"/>
  <c r="I39" i="32"/>
  <c r="N39" i="32" s="1"/>
  <c r="I39" i="33" s="1"/>
  <c r="N39" i="33" s="1"/>
  <c r="N38" i="32"/>
  <c r="I38" i="33" s="1"/>
  <c r="N38" i="33" s="1"/>
  <c r="H29" i="32"/>
  <c r="C33" i="32"/>
  <c r="H33" i="32" s="1"/>
  <c r="N20" i="32"/>
  <c r="I20" i="33" s="1"/>
  <c r="N20" i="33" s="1"/>
  <c r="I24" i="32"/>
  <c r="I27" i="33"/>
  <c r="N27" i="33" s="1"/>
  <c r="U27" i="33" s="1"/>
  <c r="U27" i="32"/>
  <c r="I50" i="32"/>
  <c r="N49" i="32"/>
  <c r="I49" i="33" s="1"/>
  <c r="N49" i="33" s="1"/>
  <c r="H26" i="32"/>
  <c r="C28" i="32"/>
  <c r="H28" i="32" s="1"/>
  <c r="C7" i="33"/>
  <c r="H7" i="33" s="1"/>
  <c r="T24" i="32"/>
  <c r="O24" i="33" s="1"/>
  <c r="T24" i="33" s="1"/>
  <c r="T49" i="32"/>
  <c r="O49" i="33" s="1"/>
  <c r="T49" i="33" s="1"/>
  <c r="O50" i="32"/>
  <c r="U28" i="31"/>
  <c r="T25" i="29"/>
  <c r="O25" i="31" s="1"/>
  <c r="T25" i="31" s="1"/>
  <c r="N39" i="29"/>
  <c r="I39" i="31" s="1"/>
  <c r="N39" i="31" s="1"/>
  <c r="I51" i="29"/>
  <c r="N24" i="29"/>
  <c r="I24" i="31" s="1"/>
  <c r="N24" i="31" s="1"/>
  <c r="U28" i="29"/>
  <c r="U39" i="29" s="1"/>
  <c r="N11" i="29"/>
  <c r="I11" i="31" s="1"/>
  <c r="N11" i="31" s="1"/>
  <c r="U11" i="31" s="1"/>
  <c r="I7" i="31"/>
  <c r="N7" i="31" s="1"/>
  <c r="I7" i="32" s="1"/>
  <c r="C51" i="29"/>
  <c r="N44" i="29"/>
  <c r="I44" i="31" s="1"/>
  <c r="N44" i="31" s="1"/>
  <c r="H39" i="29"/>
  <c r="C39" i="31" s="1"/>
  <c r="H39" i="31" s="1"/>
  <c r="U39" i="31" s="1"/>
  <c r="U20" i="29"/>
  <c r="U24" i="29" s="1"/>
  <c r="U25" i="29" s="1"/>
  <c r="H24" i="29"/>
  <c r="C24" i="31" s="1"/>
  <c r="H24" i="31" s="1"/>
  <c r="H44" i="29"/>
  <c r="C44" i="31" s="1"/>
  <c r="H44" i="31" s="1"/>
  <c r="U40" i="29"/>
  <c r="U44" i="29" s="1"/>
  <c r="U50" i="29" s="1"/>
  <c r="O51" i="29"/>
  <c r="I56" i="27"/>
  <c r="C19" i="33" l="1"/>
  <c r="H19" i="33" s="1"/>
  <c r="U19" i="32"/>
  <c r="C34" i="33"/>
  <c r="H34" i="33" s="1"/>
  <c r="U34" i="33" s="1"/>
  <c r="U38" i="33" s="1"/>
  <c r="U34" i="32"/>
  <c r="U44" i="31"/>
  <c r="I11" i="32"/>
  <c r="N11" i="32" s="1"/>
  <c r="N7" i="32"/>
  <c r="T50" i="32"/>
  <c r="O50" i="33" s="1"/>
  <c r="T50" i="33" s="1"/>
  <c r="N24" i="32"/>
  <c r="I24" i="33" s="1"/>
  <c r="N24" i="33" s="1"/>
  <c r="I25" i="32"/>
  <c r="N25" i="32" s="1"/>
  <c r="I25" i="33" s="1"/>
  <c r="N25" i="33" s="1"/>
  <c r="U29" i="32"/>
  <c r="C29" i="33"/>
  <c r="H29" i="33" s="1"/>
  <c r="U29" i="33" s="1"/>
  <c r="U33" i="33" s="1"/>
  <c r="C16" i="33"/>
  <c r="H16" i="33" s="1"/>
  <c r="U16" i="33" s="1"/>
  <c r="U19" i="33" s="1"/>
  <c r="U16" i="32"/>
  <c r="C15" i="33"/>
  <c r="H15" i="33" s="1"/>
  <c r="U15" i="32"/>
  <c r="C28" i="33"/>
  <c r="H28" i="33" s="1"/>
  <c r="U28" i="32"/>
  <c r="U45" i="32"/>
  <c r="C45" i="33"/>
  <c r="H45" i="33" s="1"/>
  <c r="U45" i="33" s="1"/>
  <c r="U49" i="33" s="1"/>
  <c r="H38" i="32"/>
  <c r="C39" i="32"/>
  <c r="H39" i="32" s="1"/>
  <c r="O25" i="32"/>
  <c r="T25" i="32" s="1"/>
  <c r="O25" i="33" s="1"/>
  <c r="T25" i="33" s="1"/>
  <c r="C26" i="33"/>
  <c r="H26" i="33" s="1"/>
  <c r="U26" i="33" s="1"/>
  <c r="U28" i="33" s="1"/>
  <c r="U39" i="33" s="1"/>
  <c r="U26" i="32"/>
  <c r="U33" i="32"/>
  <c r="C33" i="33"/>
  <c r="H33" i="33" s="1"/>
  <c r="H40" i="32"/>
  <c r="C44" i="32"/>
  <c r="H44" i="32" s="1"/>
  <c r="H20" i="32"/>
  <c r="C24" i="32"/>
  <c r="U24" i="31"/>
  <c r="T51" i="29"/>
  <c r="O51" i="31" s="1"/>
  <c r="T51" i="31" s="1"/>
  <c r="N50" i="32"/>
  <c r="I50" i="33" s="1"/>
  <c r="N50" i="33" s="1"/>
  <c r="I51" i="32"/>
  <c r="N51" i="32" s="1"/>
  <c r="I51" i="33" s="1"/>
  <c r="N51" i="33" s="1"/>
  <c r="H49" i="32"/>
  <c r="C50" i="32"/>
  <c r="C12" i="33"/>
  <c r="H12" i="33" s="1"/>
  <c r="U12" i="33" s="1"/>
  <c r="U15" i="33" s="1"/>
  <c r="U12" i="32"/>
  <c r="H50" i="29"/>
  <c r="C50" i="31" s="1"/>
  <c r="H50" i="31" s="1"/>
  <c r="H25" i="29"/>
  <c r="C25" i="31" s="1"/>
  <c r="H25" i="31" s="1"/>
  <c r="N50" i="29"/>
  <c r="I50" i="31" s="1"/>
  <c r="N50" i="31" s="1"/>
  <c r="U7" i="31"/>
  <c r="N25" i="29"/>
  <c r="I25" i="31" s="1"/>
  <c r="N25" i="31" s="1"/>
  <c r="U51" i="2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" i="9"/>
  <c r="D45" i="9"/>
  <c r="D40" i="9"/>
  <c r="D34" i="9"/>
  <c r="D29" i="9"/>
  <c r="D24" i="9"/>
  <c r="D20" i="9"/>
  <c r="D16" i="9"/>
  <c r="D8" i="9"/>
  <c r="I66" i="7"/>
  <c r="H60" i="7"/>
  <c r="N57" i="7"/>
  <c r="M57" i="7"/>
  <c r="M56" i="7"/>
  <c r="L56" i="7"/>
  <c r="M55" i="7"/>
  <c r="T51" i="7"/>
  <c r="M51" i="7"/>
  <c r="F51" i="7"/>
  <c r="Y48" i="7"/>
  <c r="V48" i="7"/>
  <c r="U48" i="7"/>
  <c r="T48" i="7"/>
  <c r="T49" i="7" s="1"/>
  <c r="S48" i="7"/>
  <c r="Q48" i="7"/>
  <c r="O48" i="7"/>
  <c r="N48" i="7"/>
  <c r="M48" i="7"/>
  <c r="L48" i="7"/>
  <c r="J48" i="7"/>
  <c r="H48" i="7"/>
  <c r="H49" i="7" s="1"/>
  <c r="G48" i="7"/>
  <c r="F48" i="7"/>
  <c r="E48" i="7"/>
  <c r="D48" i="7"/>
  <c r="P47" i="7"/>
  <c r="I47" i="7"/>
  <c r="W46" i="7"/>
  <c r="P46" i="7"/>
  <c r="I46" i="7"/>
  <c r="P45" i="7"/>
  <c r="I45" i="7"/>
  <c r="P44" i="7"/>
  <c r="I44" i="7"/>
  <c r="V43" i="7"/>
  <c r="U43" i="7"/>
  <c r="T43" i="7"/>
  <c r="S43" i="7"/>
  <c r="Q43" i="7"/>
  <c r="O43" i="7"/>
  <c r="N43" i="7"/>
  <c r="M43" i="7"/>
  <c r="L43" i="7"/>
  <c r="L49" i="7" s="1"/>
  <c r="J43" i="7"/>
  <c r="G43" i="7"/>
  <c r="G49" i="7" s="1"/>
  <c r="F43" i="7"/>
  <c r="E43" i="7"/>
  <c r="D43" i="7"/>
  <c r="D49" i="7" s="1"/>
  <c r="I42" i="7"/>
  <c r="I41" i="7"/>
  <c r="I40" i="7"/>
  <c r="I39" i="7"/>
  <c r="V37" i="7"/>
  <c r="U37" i="7"/>
  <c r="T37" i="7"/>
  <c r="S37" i="7"/>
  <c r="Q37" i="7"/>
  <c r="O37" i="7"/>
  <c r="N37" i="7"/>
  <c r="M37" i="7"/>
  <c r="L37" i="7"/>
  <c r="J37" i="7"/>
  <c r="H37" i="7"/>
  <c r="G37" i="7"/>
  <c r="F37" i="7"/>
  <c r="E37" i="7"/>
  <c r="D37" i="7"/>
  <c r="I36" i="7"/>
  <c r="P35" i="7"/>
  <c r="I35" i="7"/>
  <c r="I34" i="7"/>
  <c r="I33" i="7"/>
  <c r="V32" i="7"/>
  <c r="U32" i="7"/>
  <c r="T32" i="7"/>
  <c r="S32" i="7"/>
  <c r="Q32" i="7"/>
  <c r="O32" i="7"/>
  <c r="N32" i="7"/>
  <c r="M32" i="7"/>
  <c r="L32" i="7"/>
  <c r="K32" i="7"/>
  <c r="J32" i="7"/>
  <c r="H32" i="7"/>
  <c r="G32" i="7"/>
  <c r="F32" i="7"/>
  <c r="E32" i="7"/>
  <c r="D32" i="7"/>
  <c r="W31" i="7"/>
  <c r="P31" i="7"/>
  <c r="I31" i="7"/>
  <c r="W30" i="7"/>
  <c r="P30" i="7"/>
  <c r="I30" i="7"/>
  <c r="P29" i="7"/>
  <c r="I29" i="7"/>
  <c r="W28" i="7"/>
  <c r="P28" i="7"/>
  <c r="I28" i="7"/>
  <c r="V27" i="7"/>
  <c r="U27" i="7"/>
  <c r="T27" i="7"/>
  <c r="S27" i="7"/>
  <c r="R27" i="7"/>
  <c r="Q27" i="7"/>
  <c r="O27" i="7"/>
  <c r="N27" i="7"/>
  <c r="M27" i="7"/>
  <c r="L27" i="7"/>
  <c r="L38" i="7" s="1"/>
  <c r="J27" i="7"/>
  <c r="H27" i="7"/>
  <c r="G27" i="7"/>
  <c r="F27" i="7"/>
  <c r="E27" i="7"/>
  <c r="D27" i="7"/>
  <c r="W26" i="7"/>
  <c r="P26" i="7"/>
  <c r="I26" i="7"/>
  <c r="W25" i="7"/>
  <c r="W27" i="7" s="1"/>
  <c r="I25" i="7"/>
  <c r="U23" i="7"/>
  <c r="T23" i="7"/>
  <c r="S23" i="7"/>
  <c r="R23" i="7"/>
  <c r="Q23" i="7"/>
  <c r="N23" i="7"/>
  <c r="M23" i="7"/>
  <c r="L23" i="7"/>
  <c r="K23" i="7"/>
  <c r="J23" i="7"/>
  <c r="H23" i="7"/>
  <c r="G23" i="7"/>
  <c r="F23" i="7"/>
  <c r="E23" i="7"/>
  <c r="D23" i="7"/>
  <c r="W22" i="7"/>
  <c r="P22" i="7"/>
  <c r="I22" i="7"/>
  <c r="W21" i="7"/>
  <c r="P21" i="7"/>
  <c r="I21" i="7"/>
  <c r="X21" i="7" s="1"/>
  <c r="W20" i="7"/>
  <c r="P20" i="7"/>
  <c r="I20" i="7"/>
  <c r="V19" i="7"/>
  <c r="U19" i="7"/>
  <c r="T19" i="7"/>
  <c r="S19" i="7"/>
  <c r="R19" i="7"/>
  <c r="Q19" i="7"/>
  <c r="O19" i="7"/>
  <c r="N19" i="7"/>
  <c r="M19" i="7"/>
  <c r="L19" i="7"/>
  <c r="K19" i="7"/>
  <c r="J19" i="7"/>
  <c r="H19" i="7"/>
  <c r="G19" i="7"/>
  <c r="F19" i="7"/>
  <c r="E19" i="7"/>
  <c r="D19" i="7"/>
  <c r="W18" i="7"/>
  <c r="P18" i="7"/>
  <c r="I18" i="7"/>
  <c r="W17" i="7"/>
  <c r="P17" i="7"/>
  <c r="I17" i="7"/>
  <c r="W16" i="7"/>
  <c r="P16" i="7"/>
  <c r="I16" i="7"/>
  <c r="V15" i="7"/>
  <c r="U15" i="7"/>
  <c r="T15" i="7"/>
  <c r="S15" i="7"/>
  <c r="Q15" i="7"/>
  <c r="O15" i="7"/>
  <c r="N15" i="7"/>
  <c r="M15" i="7"/>
  <c r="L15" i="7"/>
  <c r="K15" i="7"/>
  <c r="J15" i="7"/>
  <c r="H15" i="7"/>
  <c r="G15" i="7"/>
  <c r="F15" i="7"/>
  <c r="E15" i="7"/>
  <c r="P14" i="7"/>
  <c r="W13" i="7"/>
  <c r="P13" i="7"/>
  <c r="I13" i="7"/>
  <c r="P12" i="7"/>
  <c r="P15" i="7" s="1"/>
  <c r="I12" i="7"/>
  <c r="V11" i="7"/>
  <c r="U11" i="7"/>
  <c r="T11" i="7"/>
  <c r="S11" i="7"/>
  <c r="Q11" i="7"/>
  <c r="O11" i="7"/>
  <c r="N11" i="7"/>
  <c r="M11" i="7"/>
  <c r="L11" i="7"/>
  <c r="K11" i="7"/>
  <c r="J11" i="7"/>
  <c r="H11" i="7"/>
  <c r="G11" i="7"/>
  <c r="F11" i="7"/>
  <c r="E11" i="7"/>
  <c r="D11" i="7"/>
  <c r="I11" i="7" s="1"/>
  <c r="W10" i="7"/>
  <c r="P10" i="7"/>
  <c r="I10" i="7"/>
  <c r="P9" i="7"/>
  <c r="I9" i="7"/>
  <c r="W8" i="7"/>
  <c r="P8" i="7"/>
  <c r="I8" i="7"/>
  <c r="W7" i="7"/>
  <c r="P7" i="7"/>
  <c r="I7" i="7"/>
  <c r="H51" i="29" l="1"/>
  <c r="C51" i="31" s="1"/>
  <c r="H51" i="31" s="1"/>
  <c r="U25" i="31"/>
  <c r="H50" i="32"/>
  <c r="C20" i="33"/>
  <c r="H20" i="33" s="1"/>
  <c r="U20" i="33" s="1"/>
  <c r="U24" i="33" s="1"/>
  <c r="U20" i="32"/>
  <c r="C39" i="33"/>
  <c r="H39" i="33" s="1"/>
  <c r="U39" i="32"/>
  <c r="I7" i="33"/>
  <c r="N7" i="33" s="1"/>
  <c r="U7" i="33" s="1"/>
  <c r="U11" i="33" s="1"/>
  <c r="U7" i="32"/>
  <c r="U50" i="31"/>
  <c r="U49" i="32"/>
  <c r="C49" i="33"/>
  <c r="H49" i="33" s="1"/>
  <c r="C44" i="33"/>
  <c r="H44" i="33" s="1"/>
  <c r="U44" i="32"/>
  <c r="C38" i="33"/>
  <c r="H38" i="33" s="1"/>
  <c r="U38" i="32"/>
  <c r="I11" i="33"/>
  <c r="N11" i="33" s="1"/>
  <c r="U11" i="32"/>
  <c r="H24" i="32"/>
  <c r="C25" i="32"/>
  <c r="H25" i="32" s="1"/>
  <c r="C40" i="33"/>
  <c r="H40" i="33" s="1"/>
  <c r="U40" i="33" s="1"/>
  <c r="U44" i="33" s="1"/>
  <c r="U50" i="33" s="1"/>
  <c r="U40" i="32"/>
  <c r="O51" i="32"/>
  <c r="T51" i="32" s="1"/>
  <c r="O51" i="33" s="1"/>
  <c r="T51" i="33" s="1"/>
  <c r="N51" i="29"/>
  <c r="I51" i="31" s="1"/>
  <c r="N51" i="31" s="1"/>
  <c r="U51" i="31" s="1"/>
  <c r="P11" i="7"/>
  <c r="P24" i="7" s="1"/>
  <c r="M38" i="7"/>
  <c r="J49" i="7"/>
  <c r="O49" i="7"/>
  <c r="U49" i="7"/>
  <c r="U50" i="7" s="1"/>
  <c r="F24" i="7"/>
  <c r="K24" i="7"/>
  <c r="O24" i="7"/>
  <c r="P32" i="7"/>
  <c r="E38" i="7"/>
  <c r="U38" i="7"/>
  <c r="Q38" i="7"/>
  <c r="N49" i="7"/>
  <c r="N50" i="7" s="1"/>
  <c r="X10" i="7"/>
  <c r="X17" i="7"/>
  <c r="W23" i="7"/>
  <c r="X22" i="7"/>
  <c r="X8" i="7"/>
  <c r="X13" i="7"/>
  <c r="P19" i="7"/>
  <c r="X7" i="7"/>
  <c r="W19" i="7"/>
  <c r="I19" i="7"/>
  <c r="J24" i="7"/>
  <c r="N24" i="7"/>
  <c r="X20" i="7"/>
  <c r="L24" i="7"/>
  <c r="X26" i="7"/>
  <c r="T38" i="7"/>
  <c r="T50" i="7" s="1"/>
  <c r="X31" i="7"/>
  <c r="F38" i="7"/>
  <c r="V38" i="7"/>
  <c r="P48" i="7"/>
  <c r="X46" i="7"/>
  <c r="M49" i="7"/>
  <c r="S49" i="7"/>
  <c r="X18" i="7"/>
  <c r="P23" i="7"/>
  <c r="H24" i="7"/>
  <c r="M24" i="7"/>
  <c r="S24" i="7"/>
  <c r="S50" i="7" s="1"/>
  <c r="X30" i="7"/>
  <c r="G38" i="7"/>
  <c r="S38" i="7"/>
  <c r="G24" i="7"/>
  <c r="E24" i="7"/>
  <c r="T24" i="7"/>
  <c r="N38" i="7"/>
  <c r="E49" i="7"/>
  <c r="E50" i="7" s="1"/>
  <c r="V24" i="7"/>
  <c r="Q24" i="7"/>
  <c r="U24" i="7"/>
  <c r="D38" i="7"/>
  <c r="H38" i="7"/>
  <c r="X28" i="7"/>
  <c r="I32" i="7"/>
  <c r="I37" i="7"/>
  <c r="J38" i="7"/>
  <c r="O38" i="7"/>
  <c r="O50" i="7" s="1"/>
  <c r="I48" i="7"/>
  <c r="F49" i="7"/>
  <c r="I53" i="7" s="1"/>
  <c r="Q49" i="7"/>
  <c r="V49" i="7"/>
  <c r="D35" i="9"/>
  <c r="D46" i="9"/>
  <c r="J50" i="7"/>
  <c r="L50" i="7"/>
  <c r="F50" i="7"/>
  <c r="V50" i="7"/>
  <c r="M50" i="7"/>
  <c r="X19" i="7"/>
  <c r="H50" i="7"/>
  <c r="I23" i="7"/>
  <c r="I43" i="7"/>
  <c r="I49" i="7" s="1"/>
  <c r="X16" i="7"/>
  <c r="I27" i="7"/>
  <c r="I38" i="7" s="1"/>
  <c r="H56" i="29" l="1"/>
  <c r="G63" i="33" s="1"/>
  <c r="C24" i="33"/>
  <c r="H24" i="33" s="1"/>
  <c r="U24" i="32"/>
  <c r="U25" i="33"/>
  <c r="U51" i="33" s="1"/>
  <c r="C51" i="32"/>
  <c r="H51" i="32" s="1"/>
  <c r="G63" i="32"/>
  <c r="G62" i="31"/>
  <c r="C50" i="33"/>
  <c r="H50" i="33" s="1"/>
  <c r="U50" i="32"/>
  <c r="U25" i="32"/>
  <c r="C25" i="33"/>
  <c r="H25" i="33" s="1"/>
  <c r="H57" i="31"/>
  <c r="I52" i="7"/>
  <c r="O58" i="7" s="1"/>
  <c r="G50" i="7"/>
  <c r="Q50" i="7"/>
  <c r="T54" i="7"/>
  <c r="X23" i="7"/>
  <c r="C51" i="33" l="1"/>
  <c r="H51" i="33" s="1"/>
  <c r="H58" i="33" s="1"/>
  <c r="U51" i="32"/>
  <c r="H58" i="32"/>
  <c r="J60" i="33" s="1"/>
  <c r="I58" i="7"/>
  <c r="I57" i="7"/>
  <c r="R47" i="7"/>
  <c r="W47" i="7" s="1"/>
  <c r="X47" i="7" s="1"/>
  <c r="R45" i="7"/>
  <c r="W45" i="7" s="1"/>
  <c r="X45" i="7" s="1"/>
  <c r="R44" i="7"/>
  <c r="R42" i="7"/>
  <c r="W42" i="7" s="1"/>
  <c r="K42" i="7"/>
  <c r="P42" i="7" s="1"/>
  <c r="X42" i="7" s="1"/>
  <c r="R41" i="7"/>
  <c r="W41" i="7" s="1"/>
  <c r="K41" i="7"/>
  <c r="P41" i="7" s="1"/>
  <c r="X41" i="7" s="1"/>
  <c r="R40" i="7"/>
  <c r="W40" i="7" s="1"/>
  <c r="K40" i="7"/>
  <c r="P40" i="7" s="1"/>
  <c r="R39" i="7"/>
  <c r="K39" i="7"/>
  <c r="R36" i="7"/>
  <c r="W36" i="7" s="1"/>
  <c r="K36" i="7"/>
  <c r="P36" i="7" s="1"/>
  <c r="X36" i="7" s="1"/>
  <c r="R35" i="7"/>
  <c r="W35" i="7" s="1"/>
  <c r="X35" i="7" s="1"/>
  <c r="R34" i="7"/>
  <c r="W34" i="7" s="1"/>
  <c r="K34" i="7"/>
  <c r="P34" i="7" s="1"/>
  <c r="R33" i="7"/>
  <c r="K33" i="7"/>
  <c r="R29" i="7"/>
  <c r="K25" i="7"/>
  <c r="R14" i="7"/>
  <c r="W14" i="7" s="1"/>
  <c r="R12" i="7"/>
  <c r="R9" i="7"/>
  <c r="R11" i="7" l="1"/>
  <c r="W9" i="7"/>
  <c r="K27" i="7"/>
  <c r="P25" i="7"/>
  <c r="W33" i="7"/>
  <c r="W37" i="7" s="1"/>
  <c r="R37" i="7"/>
  <c r="R43" i="7"/>
  <c r="W39" i="7"/>
  <c r="W43" i="7" s="1"/>
  <c r="W44" i="7"/>
  <c r="R48" i="7"/>
  <c r="R15" i="7"/>
  <c r="W12" i="7"/>
  <c r="D11" i="9"/>
  <c r="D12" i="9" s="1"/>
  <c r="D21" i="9" s="1"/>
  <c r="D47" i="9" s="1"/>
  <c r="D14" i="7"/>
  <c r="W29" i="7"/>
  <c r="R32" i="7"/>
  <c r="K37" i="7"/>
  <c r="P33" i="7"/>
  <c r="K43" i="7"/>
  <c r="K49" i="7" s="1"/>
  <c r="P39" i="7"/>
  <c r="X34" i="7"/>
  <c r="X40" i="7"/>
  <c r="R24" i="7" l="1"/>
  <c r="R49" i="7"/>
  <c r="K38" i="7"/>
  <c r="K50" i="7" s="1"/>
  <c r="P43" i="7"/>
  <c r="X39" i="7"/>
  <c r="X33" i="7"/>
  <c r="P37" i="7"/>
  <c r="W48" i="7"/>
  <c r="X44" i="7"/>
  <c r="W15" i="7"/>
  <c r="X12" i="7"/>
  <c r="R38" i="7"/>
  <c r="W32" i="7"/>
  <c r="X32" i="7" s="1"/>
  <c r="X29" i="7"/>
  <c r="D15" i="7"/>
  <c r="I14" i="7"/>
  <c r="X14" i="7" s="1"/>
  <c r="P27" i="7"/>
  <c r="X27" i="7" s="1"/>
  <c r="X25" i="7"/>
  <c r="W11" i="7"/>
  <c r="X11" i="7" s="1"/>
  <c r="X9" i="7"/>
  <c r="R50" i="7" l="1"/>
  <c r="I15" i="7"/>
  <c r="I24" i="7" s="1"/>
  <c r="D24" i="7"/>
  <c r="D50" i="7" s="1"/>
  <c r="W49" i="7"/>
  <c r="X48" i="7"/>
  <c r="P49" i="7"/>
  <c r="X43" i="7"/>
  <c r="P38" i="7"/>
  <c r="X37" i="7"/>
  <c r="W38" i="7"/>
  <c r="W24" i="7"/>
  <c r="X15" i="7" l="1"/>
  <c r="X38" i="7"/>
  <c r="W50" i="7"/>
  <c r="X49" i="7"/>
  <c r="P50" i="7"/>
  <c r="X24" i="7"/>
  <c r="I50" i="7"/>
  <c r="I54" i="7" l="1"/>
  <c r="O55" i="7"/>
  <c r="X50" i="7"/>
</calcChain>
</file>

<file path=xl/sharedStrings.xml><?xml version="1.0" encoding="utf-8"?>
<sst xmlns="http://schemas.openxmlformats.org/spreadsheetml/2006/main" count="697" uniqueCount="91">
  <si>
    <t>BANGALORE ELECTRICITY SUPPLY COMPANY LIMITED</t>
  </si>
  <si>
    <t>Division-wise LT Over head lines &amp; U.G.Cables added &amp; dismantled during the month of March 19 &amp; during the Year 2018-19 in  RKMs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</si>
  <si>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</si>
  <si>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</si>
  <si>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</si>
  <si>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</si>
  <si>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</si>
  <si>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</si>
  <si>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</si>
  <si>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</si>
  <si>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</si>
  <si>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</si>
  <si>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</si>
  <si>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</si>
  <si>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</si>
  <si>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</si>
  <si>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</si>
  <si>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</si>
  <si>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</si>
  <si>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</si>
  <si>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</si>
  <si>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</si>
  <si>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 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</si>
  <si>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</si>
  <si>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</si>
  <si>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</si>
  <si>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</si>
  <si>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</si>
  <si>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</si>
  <si>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</si>
  <si>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</si>
  <si>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 </t>
  </si>
  <si>
    <t xml:space="preserve">BMAZ TOTAL </t>
  </si>
  <si>
    <t>Nelamangala</t>
  </si>
  <si>
    <t>Yelahanka</t>
  </si>
  <si>
    <t>BRC Circle</t>
  </si>
  <si>
    <t xml:space="preserve">Ramnagara </t>
  </si>
  <si>
    <t>Magadi</t>
  </si>
  <si>
    <t>Kanakapura</t>
  </si>
  <si>
    <t>Chandapura</t>
  </si>
  <si>
    <t>Ramnagar Circle</t>
  </si>
  <si>
    <t xml:space="preserve">Kolar </t>
  </si>
  <si>
    <t>KGF</t>
  </si>
  <si>
    <t>C.B.Pura</t>
  </si>
  <si>
    <t>Chinthamani</t>
  </si>
  <si>
    <t xml:space="preserve">Kolar Circle 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</si>
  <si>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</si>
  <si>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</si>
  <si>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</si>
  <si>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</si>
  <si>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</si>
  <si>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</si>
  <si>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</si>
  <si>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</si>
  <si>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</si>
  <si>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</si>
  <si>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</si>
  <si>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</si>
  <si>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</si>
  <si>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Added during the month</t>
  </si>
  <si>
    <t>During the year</t>
  </si>
  <si>
    <t>=</t>
  </si>
  <si>
    <t>TOTAL LT LINES EXISTING</t>
  </si>
  <si>
    <t>Assistant General Manager(Op-4)</t>
  </si>
  <si>
    <t>Deputy General Manager(Op-1)</t>
  </si>
  <si>
    <t>BESCOM</t>
  </si>
  <si>
    <t>Chief General Manager,</t>
  </si>
  <si>
    <t>Operations, BESCOM</t>
  </si>
  <si>
    <t xml:space="preserve">OB </t>
  </si>
  <si>
    <t>circle ob</t>
  </si>
  <si>
    <t>bescom ob</t>
  </si>
  <si>
    <t>Jalahalli</t>
  </si>
  <si>
    <t>Division-wise LT Over head lines &amp; U.G.Cables added &amp; dismantled during the month of March 2020 &amp; during the Year 2019-20  in  RKMs</t>
  </si>
  <si>
    <t>Division-wise LT Over head lines &amp; U.G.Cables added &amp; dismantled during the month of april 2020 &amp; during the Year 2019-20  in  RKMs</t>
  </si>
  <si>
    <t>Division-wise LT Over head lines &amp; U.G.Cables added &amp; dismantled during the month of May 2020 &amp; during the Year 2019-20  in  RKMs</t>
  </si>
  <si>
    <t>Over Head</t>
  </si>
  <si>
    <t>UG</t>
  </si>
  <si>
    <t>AB Cable</t>
  </si>
  <si>
    <t xml:space="preserve">Added for the month </t>
  </si>
  <si>
    <t>Dimantled</t>
  </si>
  <si>
    <t>Division-wise LT Over head lines &amp; U.G.Cables added &amp; dismantled during the month of June 2020 &amp; during the Year 2020-21  in  RKMs</t>
  </si>
  <si>
    <t>Division-wise LT Over head lines &amp; U.G.Cables added &amp; dismantled during the month of July 2020 &amp; during the Year 2020-21  in  RKMs</t>
  </si>
  <si>
    <t>Division-wise LT Over head lines &amp; U.G.Cables added &amp; dismantled during the month of August 2020 &amp; during the Year 2020-21  in  RKMs</t>
  </si>
  <si>
    <t>Hoskote</t>
  </si>
  <si>
    <t xml:space="preserve">OH </t>
  </si>
  <si>
    <r>
      <t xml:space="preserve">UG </t>
    </r>
    <r>
      <rPr>
        <b/>
        <sz val="20"/>
        <rFont val="Nudi 01 e"/>
      </rPr>
      <t>PÉÃ§¯ï</t>
    </r>
  </si>
  <si>
    <t>¸ÉÃ¥ÀðqÉAiÀiÁVgÀÄªÀ «ªÀgÀUÀ¼ÀÄ</t>
  </si>
  <si>
    <t>PÀ¼ÀagÀÄªÀ «ªÀgÀUÀ¼ÀÄ</t>
  </si>
  <si>
    <t>MlÄÖ</t>
  </si>
  <si>
    <t>wAUÀ¼ÀÄ</t>
  </si>
  <si>
    <t>ªÀµÀð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</si>
</sst>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000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Bookman Old Style"/>
      <family val="1"/>
    </font>
    <font>
      <b/>
      <sz val="22"/>
      <name val="Bookman Old Style"/>
      <family val="1"/>
    </font>
    <font>
      <b/>
      <sz val="22"/>
      <color theme="0"/>
      <name val="Bookman Old Style"/>
      <family val="1"/>
    </font>
    <font>
      <sz val="22"/>
      <color theme="0"/>
      <name val="Bookman Old Style"/>
      <family val="1"/>
    </font>
    <font>
      <b/>
      <sz val="20"/>
      <color theme="0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4"/>
      <name val="Bookman Old Style"/>
      <family val="1"/>
    </font>
    <font>
      <sz val="24"/>
      <name val="Bookman Old Style"/>
      <family val="1"/>
    </font>
    <font>
      <b/>
      <sz val="26"/>
      <name val="Bookman Old Style"/>
      <family val="1"/>
    </font>
    <font>
      <b/>
      <sz val="28"/>
      <name val="Bookman Old Style"/>
      <family val="1"/>
    </font>
    <font>
      <sz val="28"/>
      <name val="Bookman Old Style"/>
      <family val="1"/>
    </font>
    <font>
      <b/>
      <sz val="36"/>
      <name val="Bookman Old Style"/>
      <family val="1"/>
    </font>
    <font>
      <b/>
      <sz val="36"/>
      <color theme="0"/>
      <name val="Bookman Old Style"/>
      <family val="1"/>
    </font>
    <font>
      <sz val="36"/>
      <name val="Bookman Old Style"/>
      <family val="1"/>
    </font>
    <font>
      <b/>
      <sz val="24"/>
      <color theme="0"/>
      <name val="Bookman Old Style"/>
      <family val="1"/>
    </font>
    <font>
      <b/>
      <sz val="20"/>
      <name val="Bookman Old Style"/>
      <family val="1"/>
    </font>
    <font>
      <sz val="20"/>
      <name val="Bookman Old Style"/>
      <family val="1"/>
    </font>
    <font>
      <sz val="24"/>
      <color theme="0"/>
      <name val="Bookman Old Style"/>
      <family val="1"/>
    </font>
    <font>
      <sz val="36"/>
      <color theme="0"/>
      <name val="Bookman Old Style"/>
      <family val="1"/>
    </font>
    <font>
      <sz val="28"/>
      <color theme="0"/>
      <name val="Bookman Old Style"/>
      <family val="1"/>
    </font>
    <font>
      <b/>
      <sz val="26"/>
      <color theme="0"/>
      <name val="Bookman Old Style"/>
      <family val="1"/>
    </font>
    <font>
      <b/>
      <sz val="20"/>
      <name val="Nudi 01 e"/>
    </font>
    <font>
      <sz val="20"/>
      <name val="Nudi 01 e"/>
    </font>
    <font>
      <b/>
      <sz val="2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72">
    <xf numFmtId="0" fontId="0" fillId="0" borderId="0" xfId="0"/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wrapText="1"/>
    </xf>
    <xf numFmtId="1" fontId="2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vertical="top" wrapText="1"/>
    </xf>
    <xf numFmtId="2" fontId="2" fillId="0" borderId="0" xfId="1" applyNumberFormat="1" applyFont="1" applyFill="1" applyBorder="1" applyAlignment="1">
      <alignment vertical="top" wrapText="1"/>
    </xf>
    <xf numFmtId="1" fontId="4" fillId="0" borderId="0" xfId="1" applyNumberFormat="1" applyFont="1" applyFill="1" applyBorder="1"/>
    <xf numFmtId="2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3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wrapText="1"/>
    </xf>
    <xf numFmtId="0" fontId="2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/>
    <xf numFmtId="2" fontId="6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2" fontId="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wrapText="1"/>
    </xf>
    <xf numFmtId="2" fontId="15" fillId="0" borderId="0" xfId="1" applyNumberFormat="1" applyFont="1" applyFill="1" applyBorder="1" applyAlignment="1">
      <alignment wrapText="1"/>
    </xf>
    <xf numFmtId="2" fontId="15" fillId="0" borderId="0" xfId="1" applyNumberFormat="1" applyFont="1" applyFill="1" applyBorder="1" applyAlignment="1">
      <alignment horizontal="right" wrapText="1"/>
    </xf>
    <xf numFmtId="2" fontId="16" fillId="0" borderId="0" xfId="1" applyNumberFormat="1" applyFont="1" applyFill="1" applyBorder="1" applyAlignment="1">
      <alignment horizontal="right" wrapText="1"/>
    </xf>
    <xf numFmtId="2" fontId="17" fillId="0" borderId="0" xfId="1" applyNumberFormat="1" applyFont="1" applyFill="1" applyBorder="1" applyAlignment="1">
      <alignment wrapText="1"/>
    </xf>
    <xf numFmtId="0" fontId="15" fillId="0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right" wrapText="1"/>
    </xf>
    <xf numFmtId="2" fontId="15" fillId="0" borderId="0" xfId="1" applyNumberFormat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horizontal="center" wrapText="1"/>
    </xf>
    <xf numFmtId="2" fontId="16" fillId="0" borderId="0" xfId="1" applyNumberFormat="1" applyFont="1" applyFill="1" applyBorder="1" applyAlignment="1">
      <alignment wrapText="1"/>
    </xf>
    <xf numFmtId="0" fontId="17" fillId="0" borderId="0" xfId="1" applyFont="1" applyFill="1" applyBorder="1" applyAlignment="1">
      <alignment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wrapText="1"/>
    </xf>
    <xf numFmtId="2" fontId="13" fillId="0" borderId="1" xfId="1" applyNumberFormat="1" applyFont="1" applyFill="1" applyBorder="1" applyAlignment="1">
      <alignment horizontal="center" wrapText="1"/>
    </xf>
    <xf numFmtId="2" fontId="18" fillId="0" borderId="0" xfId="1" applyNumberFormat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2" fontId="4" fillId="0" borderId="0" xfId="1" applyNumberFormat="1" applyFont="1" applyFill="1" applyBorder="1" applyAlignment="1">
      <alignment vertical="center" wrapText="1"/>
    </xf>
    <xf numFmtId="2" fontId="16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wrapText="1"/>
    </xf>
    <xf numFmtId="0" fontId="16" fillId="0" borderId="0" xfId="1" applyFont="1" applyFill="1" applyBorder="1" applyAlignment="1">
      <alignment wrapText="1"/>
    </xf>
    <xf numFmtId="2" fontId="22" fillId="0" borderId="0" xfId="1" applyNumberFormat="1" applyFont="1" applyFill="1" applyBorder="1" applyAlignment="1">
      <alignment wrapText="1"/>
    </xf>
    <xf numFmtId="2" fontId="16" fillId="0" borderId="0" xfId="1" applyNumberFormat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right" wrapText="1"/>
    </xf>
    <xf numFmtId="0" fontId="16" fillId="0" borderId="0" xfId="1" applyFont="1" applyFill="1" applyBorder="1" applyAlignment="1">
      <alignment horizontal="center" wrapText="1"/>
    </xf>
    <xf numFmtId="0" fontId="16" fillId="0" borderId="0" xfId="1" applyFont="1" applyFill="1" applyBorder="1" applyAlignment="1">
      <alignment horizontal="center" vertical="center" wrapText="1"/>
    </xf>
    <xf numFmtId="2" fontId="16" fillId="0" borderId="0" xfId="1" applyNumberFormat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vertical="center" wrapText="1"/>
    </xf>
    <xf numFmtId="2" fontId="23" fillId="0" borderId="0" xfId="1" applyNumberFormat="1" applyFont="1" applyFill="1" applyBorder="1" applyAlignment="1">
      <alignment horizontal="center" vertical="center" wrapText="1"/>
    </xf>
    <xf numFmtId="2" fontId="24" fillId="0" borderId="0" xfId="1" applyNumberFormat="1" applyFont="1" applyFill="1" applyBorder="1" applyAlignment="1">
      <alignment wrapText="1"/>
    </xf>
    <xf numFmtId="0" fontId="20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2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2" fontId="27" fillId="0" borderId="0" xfId="1" applyNumberFormat="1" applyFont="1" applyFill="1" applyBorder="1" applyAlignment="1">
      <alignment horizontal="center" vertical="center" wrapText="1"/>
    </xf>
    <xf numFmtId="0" fontId="20" fillId="0" borderId="2" xfId="4" applyFont="1" applyFill="1" applyBorder="1" applyAlignment="1">
      <alignment horizontal="center" vertical="center" wrapText="1"/>
    </xf>
    <xf numFmtId="0" fontId="26" fillId="0" borderId="4" xfId="4" applyFont="1" applyFill="1" applyBorder="1" applyAlignment="1">
      <alignment horizontal="center" vertical="center" wrapText="1"/>
    </xf>
    <xf numFmtId="0" fontId="26" fillId="0" borderId="5" xfId="4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0" fillId="0" borderId="3" xfId="4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center" vertical="center" wrapText="1"/>
    </xf>
    <xf numFmtId="0" fontId="26" fillId="0" borderId="3" xfId="4" applyFont="1" applyFill="1" applyBorder="1" applyAlignment="1">
      <alignment horizontal="center" vertical="center" wrapText="1"/>
    </xf>
  </cellXfs>
  <cellStyles count="6">
    <cellStyle name="Normal" xfId="0" builtinId="0"/>
    <cellStyle name="Normal 10" xfId="5"/>
    <cellStyle name="Normal 2" xfId="1"/>
    <cellStyle name="Normal 2 2" xfId="2"/>
    <cellStyle name="Normal 20" xfId="3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33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336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33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336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33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336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90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908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18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184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statistics%20FY%2018-19/HT%20LT%20Lines%20details/Feb%2019%20HT%20LT/LT%20LINES%20FY%2018-19%20f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%20LINES%20FY%2018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LT%20Lines%20FY%2017-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/>
      <sheetData sheetId="1" refreshError="1">
        <row r="48">
          <cell r="E48">
            <v>156.98499999999999</v>
          </cell>
          <cell r="K48">
            <v>9.0500000000000007</v>
          </cell>
          <cell r="Q48">
            <v>131.75</v>
          </cell>
        </row>
      </sheetData>
      <sheetData sheetId="2" refreshError="1">
        <row r="49">
          <cell r="D49">
            <v>275.83300000000003</v>
          </cell>
          <cell r="J49">
            <v>4.7970000000000006</v>
          </cell>
          <cell r="P49">
            <v>24.2</v>
          </cell>
        </row>
      </sheetData>
      <sheetData sheetId="3" refreshError="1"/>
      <sheetData sheetId="4" refreshError="1">
        <row r="54">
          <cell r="H54">
            <v>168605.58000000002</v>
          </cell>
        </row>
      </sheetData>
      <sheetData sheetId="5" refreshError="1">
        <row r="52">
          <cell r="H52">
            <v>239.16000000000003</v>
          </cell>
        </row>
        <row r="54">
          <cell r="H54">
            <v>168844.74</v>
          </cell>
        </row>
      </sheetData>
      <sheetData sheetId="6" refreshError="1">
        <row r="52">
          <cell r="H52">
            <v>255.31600000000003</v>
          </cell>
        </row>
        <row r="54">
          <cell r="H54">
            <v>169100.05599999998</v>
          </cell>
        </row>
      </sheetData>
      <sheetData sheetId="7" refreshError="1">
        <row r="52">
          <cell r="H52">
            <v>256.471</v>
          </cell>
        </row>
      </sheetData>
      <sheetData sheetId="8" refreshError="1">
        <row r="7">
          <cell r="E7">
            <v>2.86</v>
          </cell>
        </row>
        <row r="54">
          <cell r="H54">
            <v>169585.06399999995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 "/>
      <sheetName val="jan 19"/>
      <sheetName val="fe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2">
          <cell r="H52">
            <v>233.80400000000003</v>
          </cell>
        </row>
        <row r="54">
          <cell r="H54">
            <v>169818.86799999996</v>
          </cell>
        </row>
      </sheetData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 "/>
      <sheetName val="jan 19"/>
      <sheetName val="feb 19"/>
      <sheetName val="march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E7">
            <v>3.4099999999999997</v>
          </cell>
        </row>
        <row r="54">
          <cell r="H54">
            <v>170380.48699999994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 "/>
      <sheetName val="may 17"/>
      <sheetName val="June 17"/>
      <sheetName val="July 17"/>
      <sheetName val="aug 17"/>
      <sheetName val="sep 17"/>
      <sheetName val="oct 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1">
          <cell r="H51">
            <v>166452.9439999999</v>
          </cell>
        </row>
      </sheetData>
      <sheetData sheetId="8">
        <row r="49">
          <cell r="H49">
            <v>258.84300000000002</v>
          </cell>
        </row>
        <row r="51">
          <cell r="H51">
            <v>166711.78699999989</v>
          </cell>
        </row>
      </sheetData>
      <sheetData sheetId="9">
        <row r="49">
          <cell r="H49">
            <v>153.53300000000002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67"/>
  <sheetViews>
    <sheetView view="pageBreakPreview" topLeftCell="R1" zoomScale="60" zoomScaleNormal="50" workbookViewId="0">
      <pane ySplit="6" topLeftCell="A49" activePane="bottomLeft" state="frozen"/>
      <selection pane="bottomLeft" activeCell="F9" sqref="F9"/>
    </sheetView>
  </sheetViews>
  <sheetFormatPr defaultRowHeight="27.75" x14ac:dyDescent="0.4"/>
  <cols>
    <col min="1" max="1" width="12.85546875" style="9" customWidth="1"/>
    <col min="2" max="2" width="42.7109375" style="33" customWidth="1"/>
    <col min="3" max="3" width="16.5703125" style="9" hidden="1" customWidth="1"/>
    <col min="4" max="4" width="31.28515625" style="9" customWidth="1"/>
    <col min="5" max="5" width="28.140625" style="9" customWidth="1"/>
    <col min="6" max="6" width="40.28515625" style="9" customWidth="1"/>
    <col min="7" max="9" width="28.140625" style="9" customWidth="1"/>
    <col min="10" max="10" width="28.140625" style="9" hidden="1" customWidth="1"/>
    <col min="11" max="11" width="29.5703125" style="9" customWidth="1"/>
    <col min="12" max="12" width="39.42578125" style="9" customWidth="1"/>
    <col min="13" max="16" width="28.140625" style="9" customWidth="1"/>
    <col min="17" max="17" width="28.140625" style="11" hidden="1" customWidth="1"/>
    <col min="18" max="18" width="41.140625" style="11" customWidth="1"/>
    <col min="19" max="21" width="28.140625" style="9" customWidth="1"/>
    <col min="22" max="22" width="28.140625" style="12" customWidth="1"/>
    <col min="23" max="23" width="28.140625" style="9" customWidth="1"/>
    <col min="24" max="24" width="28.140625" style="11" customWidth="1"/>
    <col min="25" max="27" width="26" style="11" customWidth="1"/>
    <col min="28" max="16384" width="9.140625" style="9"/>
  </cols>
  <sheetData>
    <row r="1" spans="1:187" x14ac:dyDescent="0.4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8"/>
      <c r="Z1" s="8"/>
      <c r="AA1" s="8"/>
    </row>
    <row r="2" spans="1:187" ht="10.5" customHeight="1" x14ac:dyDescent="0.4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8"/>
      <c r="Z2" s="8"/>
      <c r="AA2" s="8"/>
    </row>
    <row r="3" spans="1:187" ht="35.25" customHeight="1" x14ac:dyDescent="0.4">
      <c r="A3" s="147" t="s">
        <v>72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8"/>
      <c r="Z3" s="8"/>
      <c r="AA3" s="8"/>
    </row>
    <row r="4" spans="1:187" s="12" customFormat="1" ht="32.25" customHeight="1" x14ac:dyDescent="0.4">
      <c r="A4" s="147" t="s">
        <v>2</v>
      </c>
      <c r="B4" s="147" t="s">
        <v>3</v>
      </c>
      <c r="C4" s="147" t="s">
        <v>4</v>
      </c>
      <c r="D4" s="147"/>
      <c r="E4" s="147"/>
      <c r="F4" s="147"/>
      <c r="G4" s="147"/>
      <c r="H4" s="147"/>
      <c r="I4" s="147"/>
      <c r="J4" s="147" t="s">
        <v>5</v>
      </c>
      <c r="K4" s="147"/>
      <c r="L4" s="147"/>
      <c r="M4" s="147"/>
      <c r="N4" s="147"/>
      <c r="O4" s="147"/>
      <c r="P4" s="147"/>
      <c r="Q4" s="147" t="s">
        <v>6</v>
      </c>
      <c r="R4" s="147"/>
      <c r="S4" s="147"/>
      <c r="T4" s="147"/>
      <c r="U4" s="147"/>
      <c r="V4" s="147"/>
      <c r="W4" s="147"/>
      <c r="X4" s="10"/>
      <c r="Y4" s="11"/>
      <c r="Z4" s="11"/>
      <c r="AA4" s="11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</row>
    <row r="5" spans="1:187" s="12" customFormat="1" ht="50.25" customHeight="1" x14ac:dyDescent="0.4">
      <c r="A5" s="147"/>
      <c r="B5" s="147"/>
      <c r="C5" s="147" t="s">
        <v>7</v>
      </c>
      <c r="D5" s="147" t="s">
        <v>68</v>
      </c>
      <c r="E5" s="147" t="s">
        <v>8</v>
      </c>
      <c r="F5" s="147"/>
      <c r="G5" s="147" t="s">
        <v>9</v>
      </c>
      <c r="H5" s="147"/>
      <c r="I5" s="147" t="s">
        <v>10</v>
      </c>
      <c r="J5" s="147" t="s">
        <v>7</v>
      </c>
      <c r="K5" s="147" t="s">
        <v>68</v>
      </c>
      <c r="L5" s="147" t="s">
        <v>8</v>
      </c>
      <c r="M5" s="147"/>
      <c r="N5" s="147" t="s">
        <v>9</v>
      </c>
      <c r="O5" s="147"/>
      <c r="P5" s="147" t="s">
        <v>10</v>
      </c>
      <c r="Q5" s="147" t="s">
        <v>7</v>
      </c>
      <c r="R5" s="147" t="s">
        <v>7</v>
      </c>
      <c r="S5" s="147" t="s">
        <v>8</v>
      </c>
      <c r="T5" s="147"/>
      <c r="U5" s="147" t="s">
        <v>9</v>
      </c>
      <c r="V5" s="147"/>
      <c r="W5" s="147" t="s">
        <v>10</v>
      </c>
      <c r="X5" s="147" t="s">
        <v>11</v>
      </c>
      <c r="Y5" s="8"/>
      <c r="Z5" s="8"/>
      <c r="AA5" s="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</row>
    <row r="6" spans="1:187" s="12" customFormat="1" ht="28.5" customHeight="1" x14ac:dyDescent="0.4">
      <c r="A6" s="147"/>
      <c r="B6" s="147"/>
      <c r="C6" s="148"/>
      <c r="D6" s="147"/>
      <c r="E6" s="106" t="s">
        <v>12</v>
      </c>
      <c r="F6" s="106" t="s">
        <v>13</v>
      </c>
      <c r="G6" s="106" t="s">
        <v>12</v>
      </c>
      <c r="H6" s="106" t="s">
        <v>13</v>
      </c>
      <c r="I6" s="147"/>
      <c r="J6" s="148"/>
      <c r="K6" s="147"/>
      <c r="L6" s="13" t="s">
        <v>12</v>
      </c>
      <c r="M6" s="106" t="s">
        <v>13</v>
      </c>
      <c r="N6" s="106" t="s">
        <v>12</v>
      </c>
      <c r="O6" s="106" t="s">
        <v>13</v>
      </c>
      <c r="P6" s="147"/>
      <c r="Q6" s="148"/>
      <c r="R6" s="147"/>
      <c r="S6" s="106" t="s">
        <v>12</v>
      </c>
      <c r="T6" s="106" t="s">
        <v>13</v>
      </c>
      <c r="U6" s="106" t="s">
        <v>12</v>
      </c>
      <c r="V6" s="106" t="s">
        <v>13</v>
      </c>
      <c r="W6" s="147"/>
      <c r="X6" s="147"/>
      <c r="Y6" s="8"/>
      <c r="Z6" s="8"/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</row>
    <row r="7" spans="1:187" ht="42.75" customHeight="1" x14ac:dyDescent="0.4">
      <c r="A7" s="14">
        <v>1</v>
      </c>
      <c r="B7" s="15" t="s">
        <v>14</v>
      </c>
      <c r="C7" s="1">
        <v>514.57775000000004</v>
      </c>
      <c r="D7" s="1">
        <v>2190.3000000000006</v>
      </c>
      <c r="E7" s="1">
        <v>0</v>
      </c>
      <c r="F7" s="1">
        <v>0.39999999999999997</v>
      </c>
      <c r="G7" s="1">
        <v>0</v>
      </c>
      <c r="H7" s="1">
        <v>0</v>
      </c>
      <c r="I7" s="1">
        <v>2190.3000000000006</v>
      </c>
      <c r="J7" s="1">
        <v>269.72199999999998</v>
      </c>
      <c r="K7" s="1">
        <v>295.85999999999996</v>
      </c>
      <c r="L7" s="1">
        <v>0.02</v>
      </c>
      <c r="M7" s="1">
        <v>1.4700000000000002</v>
      </c>
      <c r="N7" s="1">
        <v>0</v>
      </c>
      <c r="O7" s="1">
        <v>0</v>
      </c>
      <c r="P7" s="1">
        <v>295.87999999999994</v>
      </c>
      <c r="Q7" s="2">
        <v>90.95</v>
      </c>
      <c r="R7" s="2">
        <v>197.63000000000005</v>
      </c>
      <c r="S7" s="1">
        <v>0</v>
      </c>
      <c r="T7" s="1">
        <v>0.7</v>
      </c>
      <c r="U7" s="1">
        <v>0</v>
      </c>
      <c r="V7" s="1">
        <v>0</v>
      </c>
      <c r="W7" s="2">
        <v>197.63000000000005</v>
      </c>
      <c r="X7" s="2">
        <v>2683.8100000000009</v>
      </c>
      <c r="Y7" s="16"/>
      <c r="Z7" s="16"/>
      <c r="AA7" s="16"/>
    </row>
    <row r="8" spans="1:187" ht="42.75" customHeight="1" x14ac:dyDescent="0.4">
      <c r="A8" s="14">
        <v>2</v>
      </c>
      <c r="B8" s="15" t="s">
        <v>15</v>
      </c>
      <c r="C8" s="1"/>
      <c r="D8" s="1">
        <v>7.6799999999999988</v>
      </c>
      <c r="E8" s="1">
        <v>0</v>
      </c>
      <c r="F8" s="1">
        <v>5.3199999999999994</v>
      </c>
      <c r="G8" s="1">
        <v>0</v>
      </c>
      <c r="H8" s="1">
        <v>0</v>
      </c>
      <c r="I8" s="1">
        <v>7.6799999999999988</v>
      </c>
      <c r="J8" s="1"/>
      <c r="K8" s="1">
        <v>22.559999999999995</v>
      </c>
      <c r="L8" s="1">
        <v>0.21</v>
      </c>
      <c r="M8" s="1">
        <v>13.22</v>
      </c>
      <c r="N8" s="1">
        <v>0</v>
      </c>
      <c r="O8" s="1">
        <v>0</v>
      </c>
      <c r="P8" s="1">
        <v>22.769999999999996</v>
      </c>
      <c r="Q8" s="2"/>
      <c r="R8" s="2">
        <v>164.45</v>
      </c>
      <c r="S8" s="1">
        <v>0.05</v>
      </c>
      <c r="T8" s="1">
        <v>107.6</v>
      </c>
      <c r="U8" s="1">
        <v>0</v>
      </c>
      <c r="V8" s="1">
        <v>0</v>
      </c>
      <c r="W8" s="2">
        <v>164.5</v>
      </c>
      <c r="X8" s="2">
        <v>194.95</v>
      </c>
      <c r="Y8" s="16"/>
      <c r="Z8" s="16"/>
      <c r="AA8" s="16"/>
    </row>
    <row r="9" spans="1:187" ht="42.75" customHeight="1" x14ac:dyDescent="0.4">
      <c r="A9" s="14">
        <v>3</v>
      </c>
      <c r="B9" s="15" t="s">
        <v>16</v>
      </c>
      <c r="C9" s="1">
        <v>274.42500000000001</v>
      </c>
      <c r="D9" s="1">
        <v>1307.1299999999994</v>
      </c>
      <c r="E9" s="1">
        <v>0</v>
      </c>
      <c r="F9" s="1">
        <v>0</v>
      </c>
      <c r="G9" s="1">
        <v>0</v>
      </c>
      <c r="H9" s="1">
        <v>0</v>
      </c>
      <c r="I9" s="1">
        <v>1307.1299999999994</v>
      </c>
      <c r="J9" s="1">
        <v>103.27399999999999</v>
      </c>
      <c r="K9" s="1">
        <v>141.51300000000003</v>
      </c>
      <c r="L9" s="1">
        <v>7.0000000000000007E-2</v>
      </c>
      <c r="M9" s="1">
        <v>7.32</v>
      </c>
      <c r="N9" s="1">
        <v>0</v>
      </c>
      <c r="O9" s="1">
        <v>0</v>
      </c>
      <c r="P9" s="1">
        <v>141.58300000000003</v>
      </c>
      <c r="Q9" s="2">
        <v>27.919999999999998</v>
      </c>
      <c r="R9" s="2">
        <v>28.400000000000002</v>
      </c>
      <c r="S9" s="1">
        <v>0</v>
      </c>
      <c r="T9" s="1">
        <v>0</v>
      </c>
      <c r="U9" s="1">
        <v>0</v>
      </c>
      <c r="V9" s="1">
        <v>0</v>
      </c>
      <c r="W9" s="2">
        <v>28.400000000000002</v>
      </c>
      <c r="X9" s="2">
        <v>1477.1129999999996</v>
      </c>
      <c r="Y9" s="16"/>
      <c r="Z9" s="16"/>
      <c r="AA9" s="16"/>
    </row>
    <row r="10" spans="1:187" ht="42.75" customHeight="1" x14ac:dyDescent="0.4">
      <c r="A10" s="14">
        <v>4</v>
      </c>
      <c r="B10" s="63" t="s">
        <v>17</v>
      </c>
      <c r="C10" s="1">
        <v>38.465000000000003</v>
      </c>
      <c r="D10" s="1">
        <v>183.93</v>
      </c>
      <c r="E10" s="1">
        <v>0</v>
      </c>
      <c r="F10" s="1">
        <v>0</v>
      </c>
      <c r="G10" s="1">
        <v>0</v>
      </c>
      <c r="H10" s="1">
        <v>0</v>
      </c>
      <c r="I10" s="1">
        <v>183.93</v>
      </c>
      <c r="J10" s="1">
        <v>111.11499999999999</v>
      </c>
      <c r="K10" s="1">
        <v>159.22999999999999</v>
      </c>
      <c r="L10" s="1">
        <v>0.17</v>
      </c>
      <c r="M10" s="1">
        <v>20.389999999999997</v>
      </c>
      <c r="N10" s="1">
        <v>0</v>
      </c>
      <c r="O10" s="1">
        <v>0</v>
      </c>
      <c r="P10" s="1">
        <v>159.39999999999998</v>
      </c>
      <c r="Q10" s="2">
        <v>0.25</v>
      </c>
      <c r="R10" s="2">
        <v>409.29999999999995</v>
      </c>
      <c r="S10" s="1">
        <v>0</v>
      </c>
      <c r="T10" s="1">
        <v>173.51</v>
      </c>
      <c r="U10" s="1">
        <v>0</v>
      </c>
      <c r="V10" s="1">
        <v>0</v>
      </c>
      <c r="W10" s="2">
        <v>409.29999999999995</v>
      </c>
      <c r="X10" s="2">
        <v>752.62999999999988</v>
      </c>
      <c r="Y10" s="16"/>
      <c r="Z10" s="16"/>
      <c r="AA10" s="16"/>
    </row>
    <row r="11" spans="1:187" s="20" customFormat="1" ht="42.75" customHeight="1" x14ac:dyDescent="0.4">
      <c r="A11" s="17"/>
      <c r="B11" s="21" t="s">
        <v>18</v>
      </c>
      <c r="C11" s="3">
        <v>827.46775000000014</v>
      </c>
      <c r="D11" s="3">
        <v>3689.0399999999995</v>
      </c>
      <c r="E11" s="3">
        <v>0</v>
      </c>
      <c r="F11" s="3">
        <v>5.72</v>
      </c>
      <c r="G11" s="3">
        <v>0</v>
      </c>
      <c r="H11" s="3">
        <v>0</v>
      </c>
      <c r="I11" s="3">
        <v>3689.0399999999995</v>
      </c>
      <c r="J11" s="3">
        <v>484.11099999999999</v>
      </c>
      <c r="K11" s="3">
        <v>619.16300000000001</v>
      </c>
      <c r="L11" s="3">
        <v>0.47</v>
      </c>
      <c r="M11" s="3">
        <v>42.4</v>
      </c>
      <c r="N11" s="3">
        <v>0</v>
      </c>
      <c r="O11" s="3">
        <v>0</v>
      </c>
      <c r="P11" s="3">
        <v>619.63299999999992</v>
      </c>
      <c r="Q11" s="3">
        <v>119.12</v>
      </c>
      <c r="R11" s="3">
        <v>799.78</v>
      </c>
      <c r="S11" s="3">
        <v>0.05</v>
      </c>
      <c r="T11" s="3">
        <v>281.81</v>
      </c>
      <c r="U11" s="3">
        <v>0</v>
      </c>
      <c r="V11" s="3">
        <v>0</v>
      </c>
      <c r="W11" s="3">
        <v>799.82999999999993</v>
      </c>
      <c r="X11" s="3">
        <v>5108.5030000000006</v>
      </c>
      <c r="Y11" s="108"/>
      <c r="Z11" s="108"/>
      <c r="AA11" s="108"/>
    </row>
    <row r="12" spans="1:187" ht="42.75" customHeight="1" x14ac:dyDescent="0.4">
      <c r="A12" s="14">
        <v>5</v>
      </c>
      <c r="B12" s="15" t="s">
        <v>19</v>
      </c>
      <c r="C12" s="1">
        <v>2063.0500000000002</v>
      </c>
      <c r="D12" s="1">
        <v>1974.1599999999989</v>
      </c>
      <c r="E12" s="1">
        <v>0</v>
      </c>
      <c r="F12" s="1">
        <v>0.05</v>
      </c>
      <c r="G12" s="1">
        <v>0</v>
      </c>
      <c r="H12" s="1">
        <v>0</v>
      </c>
      <c r="I12" s="1">
        <v>1974.1599999999989</v>
      </c>
      <c r="J12" s="1">
        <v>85.90300000000002</v>
      </c>
      <c r="K12" s="1">
        <v>116.78299999999999</v>
      </c>
      <c r="L12" s="1">
        <v>0.06</v>
      </c>
      <c r="M12" s="1">
        <v>5.1599999999999993</v>
      </c>
      <c r="N12" s="1">
        <v>0</v>
      </c>
      <c r="O12" s="1">
        <v>0</v>
      </c>
      <c r="P12" s="1">
        <v>116.84299999999999</v>
      </c>
      <c r="Q12" s="2">
        <v>240.239</v>
      </c>
      <c r="R12" s="2">
        <v>248.64</v>
      </c>
      <c r="S12" s="1">
        <v>0</v>
      </c>
      <c r="T12" s="1">
        <v>0</v>
      </c>
      <c r="U12" s="1">
        <v>0</v>
      </c>
      <c r="V12" s="1">
        <v>0</v>
      </c>
      <c r="W12" s="2">
        <v>248.64</v>
      </c>
      <c r="X12" s="2">
        <v>2339.6429999999987</v>
      </c>
      <c r="Y12" s="16"/>
      <c r="Z12" s="16"/>
      <c r="AA12" s="16"/>
    </row>
    <row r="13" spans="1:187" ht="42.75" customHeight="1" x14ac:dyDescent="0.4">
      <c r="A13" s="14">
        <v>6</v>
      </c>
      <c r="B13" s="15" t="s">
        <v>20</v>
      </c>
      <c r="C13" s="1">
        <v>259.88749999999999</v>
      </c>
      <c r="D13" s="1">
        <v>1014.7699999999998</v>
      </c>
      <c r="E13" s="1">
        <v>0</v>
      </c>
      <c r="F13" s="1">
        <v>0.05</v>
      </c>
      <c r="G13" s="1">
        <v>0</v>
      </c>
      <c r="H13" s="1">
        <v>35.03</v>
      </c>
      <c r="I13" s="1">
        <v>1014.7699999999998</v>
      </c>
      <c r="J13" s="1">
        <v>68.688999999999993</v>
      </c>
      <c r="K13" s="1">
        <v>132.89399999999998</v>
      </c>
      <c r="L13" s="1">
        <v>0.61</v>
      </c>
      <c r="M13" s="1">
        <v>6.120000000000001</v>
      </c>
      <c r="N13" s="1">
        <v>0</v>
      </c>
      <c r="O13" s="1">
        <v>0</v>
      </c>
      <c r="P13" s="1">
        <v>133.50399999999999</v>
      </c>
      <c r="Q13" s="2">
        <v>39.519999999999996</v>
      </c>
      <c r="R13" s="2">
        <v>82.13</v>
      </c>
      <c r="S13" s="1">
        <v>0</v>
      </c>
      <c r="T13" s="1">
        <v>1.8199999999999998</v>
      </c>
      <c r="U13" s="1">
        <v>0</v>
      </c>
      <c r="V13" s="1">
        <v>0</v>
      </c>
      <c r="W13" s="2">
        <v>82.13</v>
      </c>
      <c r="X13" s="2">
        <v>1230.4039999999995</v>
      </c>
      <c r="Y13" s="16"/>
      <c r="Z13" s="16"/>
      <c r="AA13" s="16"/>
    </row>
    <row r="14" spans="1:187" ht="42.75" customHeight="1" x14ac:dyDescent="0.4">
      <c r="A14" s="14">
        <v>7</v>
      </c>
      <c r="B14" s="15" t="s">
        <v>21</v>
      </c>
      <c r="C14" s="1">
        <v>582.84775000000013</v>
      </c>
      <c r="D14" s="1">
        <v>2409.4699999999993</v>
      </c>
      <c r="E14" s="1">
        <v>0</v>
      </c>
      <c r="F14" s="1">
        <v>1.33</v>
      </c>
      <c r="G14" s="1">
        <v>0</v>
      </c>
      <c r="H14" s="1">
        <v>0</v>
      </c>
      <c r="I14" s="1">
        <v>2409.4699999999993</v>
      </c>
      <c r="J14" s="1">
        <v>59.207000000000001</v>
      </c>
      <c r="K14" s="1">
        <v>174.30699999999999</v>
      </c>
      <c r="L14" s="1">
        <v>0.42</v>
      </c>
      <c r="M14" s="1">
        <v>18.32</v>
      </c>
      <c r="N14" s="1">
        <v>0</v>
      </c>
      <c r="O14" s="1">
        <v>0</v>
      </c>
      <c r="P14" s="1">
        <v>174.72699999999998</v>
      </c>
      <c r="Q14" s="2">
        <v>30.754999999999999</v>
      </c>
      <c r="R14" s="2">
        <v>154.98000000000002</v>
      </c>
      <c r="S14" s="1">
        <v>0.2</v>
      </c>
      <c r="T14" s="1">
        <v>70.09</v>
      </c>
      <c r="U14" s="1">
        <v>0</v>
      </c>
      <c r="V14" s="1">
        <v>0</v>
      </c>
      <c r="W14" s="2">
        <v>155.18</v>
      </c>
      <c r="X14" s="2">
        <v>2739.376999999999</v>
      </c>
      <c r="Y14" s="16"/>
      <c r="Z14" s="16"/>
      <c r="AA14" s="16"/>
    </row>
    <row r="15" spans="1:187" s="20" customFormat="1" ht="42.75" customHeight="1" x14ac:dyDescent="0.4">
      <c r="A15" s="17" t="s">
        <v>22</v>
      </c>
      <c r="B15" s="21" t="s">
        <v>23</v>
      </c>
      <c r="C15" s="3">
        <v>2905.7852499999999</v>
      </c>
      <c r="D15" s="3">
        <v>5398.3999999999978</v>
      </c>
      <c r="E15" s="3">
        <v>0</v>
      </c>
      <c r="F15" s="3">
        <v>1.4300000000000002</v>
      </c>
      <c r="G15" s="3">
        <v>0</v>
      </c>
      <c r="H15" s="3">
        <v>35.03</v>
      </c>
      <c r="I15" s="3">
        <v>5398.3999999999978</v>
      </c>
      <c r="J15" s="3">
        <v>213.79900000000001</v>
      </c>
      <c r="K15" s="3">
        <v>423.98399999999992</v>
      </c>
      <c r="L15" s="3">
        <v>1.0899999999999999</v>
      </c>
      <c r="M15" s="3">
        <v>29.6</v>
      </c>
      <c r="N15" s="3">
        <v>0</v>
      </c>
      <c r="O15" s="3">
        <v>0</v>
      </c>
      <c r="P15" s="3">
        <v>425.07399999999996</v>
      </c>
      <c r="Q15" s="3">
        <v>310.51400000000001</v>
      </c>
      <c r="R15" s="3">
        <v>485.75</v>
      </c>
      <c r="S15" s="3">
        <v>0.2</v>
      </c>
      <c r="T15" s="3">
        <v>71.91</v>
      </c>
      <c r="U15" s="3">
        <v>0</v>
      </c>
      <c r="V15" s="3">
        <v>0</v>
      </c>
      <c r="W15" s="3">
        <v>485.95</v>
      </c>
      <c r="X15" s="3">
        <v>6309.4239999999972</v>
      </c>
      <c r="Y15" s="108"/>
      <c r="Z15" s="108"/>
      <c r="AA15" s="108"/>
    </row>
    <row r="16" spans="1:187" ht="42.75" customHeight="1" x14ac:dyDescent="0.4">
      <c r="A16" s="14">
        <v>8</v>
      </c>
      <c r="B16" s="15" t="s">
        <v>24</v>
      </c>
      <c r="C16" s="1">
        <v>1117.1212499999997</v>
      </c>
      <c r="D16" s="1">
        <v>1882.7159999999994</v>
      </c>
      <c r="E16" s="1">
        <v>3.9</v>
      </c>
      <c r="F16" s="1">
        <v>48.179999999999993</v>
      </c>
      <c r="G16" s="1">
        <v>0</v>
      </c>
      <c r="H16" s="1">
        <v>0</v>
      </c>
      <c r="I16" s="1">
        <v>1886.6159999999995</v>
      </c>
      <c r="J16" s="1">
        <v>19.420000000000002</v>
      </c>
      <c r="K16" s="1">
        <v>63.732000000000028</v>
      </c>
      <c r="L16" s="1">
        <v>0.03</v>
      </c>
      <c r="M16" s="1">
        <v>1.7</v>
      </c>
      <c r="N16" s="1">
        <v>0</v>
      </c>
      <c r="O16" s="1">
        <v>0</v>
      </c>
      <c r="P16" s="1">
        <v>63.762000000000029</v>
      </c>
      <c r="Q16" s="2">
        <v>20.95</v>
      </c>
      <c r="R16" s="2">
        <v>56.599000000000004</v>
      </c>
      <c r="S16" s="1">
        <v>1.3</v>
      </c>
      <c r="T16" s="1">
        <v>4.8069999999999995</v>
      </c>
      <c r="U16" s="1">
        <v>0</v>
      </c>
      <c r="V16" s="1">
        <v>0</v>
      </c>
      <c r="W16" s="2">
        <v>57.899000000000001</v>
      </c>
      <c r="X16" s="2">
        <v>2008.2769999999996</v>
      </c>
      <c r="Y16" s="16"/>
      <c r="Z16" s="16"/>
      <c r="AA16" s="16"/>
    </row>
    <row r="17" spans="1:27" ht="57.75" customHeight="1" x14ac:dyDescent="0.4">
      <c r="A17" s="14">
        <v>9</v>
      </c>
      <c r="B17" s="15" t="s">
        <v>25</v>
      </c>
      <c r="C17" s="1">
        <v>197.07524999999998</v>
      </c>
      <c r="D17" s="1">
        <v>785.55099999999982</v>
      </c>
      <c r="E17" s="1">
        <v>0</v>
      </c>
      <c r="F17" s="1">
        <v>1.8699999999999999</v>
      </c>
      <c r="G17" s="1">
        <v>0</v>
      </c>
      <c r="H17" s="1">
        <v>0</v>
      </c>
      <c r="I17" s="1">
        <v>785.55099999999982</v>
      </c>
      <c r="J17" s="1">
        <v>27.04</v>
      </c>
      <c r="K17" s="1">
        <v>20.999999999999989</v>
      </c>
      <c r="L17" s="1">
        <v>7.0000000000000007E-2</v>
      </c>
      <c r="M17" s="1">
        <v>2.7890000000000001</v>
      </c>
      <c r="N17" s="1">
        <v>0</v>
      </c>
      <c r="O17" s="1">
        <v>0</v>
      </c>
      <c r="P17" s="1">
        <v>21.06999999999999</v>
      </c>
      <c r="Q17" s="2">
        <v>0</v>
      </c>
      <c r="R17" s="2">
        <v>225.51499999999993</v>
      </c>
      <c r="S17" s="1">
        <v>55.6</v>
      </c>
      <c r="T17" s="1">
        <v>96.63300000000001</v>
      </c>
      <c r="U17" s="1">
        <v>0</v>
      </c>
      <c r="V17" s="1">
        <v>0</v>
      </c>
      <c r="W17" s="2">
        <v>281.11499999999995</v>
      </c>
      <c r="X17" s="2">
        <v>1087.7359999999996</v>
      </c>
      <c r="Y17" s="16"/>
      <c r="Z17" s="16"/>
      <c r="AA17" s="16"/>
    </row>
    <row r="18" spans="1:27" ht="42.75" customHeight="1" x14ac:dyDescent="0.4">
      <c r="A18" s="14">
        <v>10</v>
      </c>
      <c r="B18" s="15" t="s">
        <v>26</v>
      </c>
      <c r="C18" s="1">
        <v>430.43</v>
      </c>
      <c r="D18" s="1">
        <v>824.30499999999984</v>
      </c>
      <c r="E18" s="1">
        <v>0.1</v>
      </c>
      <c r="F18" s="1">
        <v>8.3099999999999987</v>
      </c>
      <c r="G18" s="1">
        <v>0</v>
      </c>
      <c r="H18" s="1">
        <v>0</v>
      </c>
      <c r="I18" s="1">
        <v>824.40499999999986</v>
      </c>
      <c r="J18" s="1">
        <v>17.2</v>
      </c>
      <c r="K18" s="1">
        <v>33.448999999999998</v>
      </c>
      <c r="L18" s="66">
        <v>0</v>
      </c>
      <c r="M18" s="1">
        <v>0.30399999999999999</v>
      </c>
      <c r="N18" s="1">
        <v>0</v>
      </c>
      <c r="O18" s="1">
        <v>0</v>
      </c>
      <c r="P18" s="1">
        <v>33.448999999999998</v>
      </c>
      <c r="Q18" s="2">
        <v>1.78</v>
      </c>
      <c r="R18" s="2">
        <v>56.525000000000006</v>
      </c>
      <c r="S18" s="1">
        <v>0.36</v>
      </c>
      <c r="T18" s="1">
        <v>9.02</v>
      </c>
      <c r="U18" s="1">
        <v>0</v>
      </c>
      <c r="V18" s="1">
        <v>0</v>
      </c>
      <c r="W18" s="2">
        <v>56.885000000000005</v>
      </c>
      <c r="X18" s="2">
        <v>914.73899999999981</v>
      </c>
      <c r="Y18" s="16"/>
      <c r="Z18" s="16"/>
      <c r="AA18" s="16"/>
    </row>
    <row r="19" spans="1:27" s="20" customFormat="1" ht="42.75" customHeight="1" x14ac:dyDescent="0.4">
      <c r="A19" s="17"/>
      <c r="B19" s="21" t="s">
        <v>27</v>
      </c>
      <c r="C19" s="3">
        <v>1744.6264999999996</v>
      </c>
      <c r="D19" s="3">
        <v>3492.5719999999992</v>
      </c>
      <c r="E19" s="3">
        <v>4</v>
      </c>
      <c r="F19" s="3">
        <v>58.359999999999985</v>
      </c>
      <c r="G19" s="3">
        <v>0</v>
      </c>
      <c r="H19" s="3">
        <v>0</v>
      </c>
      <c r="I19" s="3">
        <v>3496.5719999999992</v>
      </c>
      <c r="J19" s="3">
        <v>63.66</v>
      </c>
      <c r="K19" s="3">
        <v>118.18100000000001</v>
      </c>
      <c r="L19" s="3">
        <v>0.1</v>
      </c>
      <c r="M19" s="3">
        <v>4.7930000000000001</v>
      </c>
      <c r="N19" s="3">
        <v>0</v>
      </c>
      <c r="O19" s="3">
        <v>0</v>
      </c>
      <c r="P19" s="3">
        <v>118.28100000000002</v>
      </c>
      <c r="Q19" s="3">
        <v>22.73</v>
      </c>
      <c r="R19" s="3">
        <v>338.6389999999999</v>
      </c>
      <c r="S19" s="3">
        <v>57.26</v>
      </c>
      <c r="T19" s="3">
        <v>110.46000000000001</v>
      </c>
      <c r="U19" s="3">
        <v>0</v>
      </c>
      <c r="V19" s="3">
        <v>0</v>
      </c>
      <c r="W19" s="3">
        <v>395.89899999999994</v>
      </c>
      <c r="X19" s="3">
        <v>4010.7519999999986</v>
      </c>
      <c r="Y19" s="108"/>
      <c r="Z19" s="108"/>
      <c r="AA19" s="108"/>
    </row>
    <row r="20" spans="1:27" ht="42.75" customHeight="1" x14ac:dyDescent="0.4">
      <c r="A20" s="14">
        <v>11</v>
      </c>
      <c r="B20" s="15" t="s">
        <v>28</v>
      </c>
      <c r="C20" s="1">
        <v>371.06400000000002</v>
      </c>
      <c r="D20" s="1">
        <v>1526.12</v>
      </c>
      <c r="E20" s="1">
        <v>1.84</v>
      </c>
      <c r="F20" s="1">
        <v>21.69</v>
      </c>
      <c r="G20" s="1">
        <v>0</v>
      </c>
      <c r="H20" s="1">
        <v>0</v>
      </c>
      <c r="I20" s="1">
        <v>1527.9599999999998</v>
      </c>
      <c r="J20" s="1">
        <v>21.478999999999999</v>
      </c>
      <c r="K20" s="1">
        <v>139.34</v>
      </c>
      <c r="L20" s="1">
        <v>0.37</v>
      </c>
      <c r="M20" s="1">
        <v>6.7499999999999991</v>
      </c>
      <c r="N20" s="1">
        <v>0</v>
      </c>
      <c r="O20" s="1">
        <v>0</v>
      </c>
      <c r="P20" s="1">
        <v>139.71</v>
      </c>
      <c r="Q20" s="2">
        <v>4.9400000000000004</v>
      </c>
      <c r="R20" s="2">
        <v>208.27999999999997</v>
      </c>
      <c r="S20" s="1">
        <v>0</v>
      </c>
      <c r="T20" s="1">
        <v>54.02</v>
      </c>
      <c r="U20" s="1">
        <v>0</v>
      </c>
      <c r="V20" s="1">
        <v>0</v>
      </c>
      <c r="W20" s="2">
        <v>208.27999999999997</v>
      </c>
      <c r="X20" s="2">
        <v>1875.9499999999998</v>
      </c>
      <c r="Y20" s="16"/>
      <c r="Z20" s="16"/>
      <c r="AA20" s="16"/>
    </row>
    <row r="21" spans="1:27" ht="42.75" customHeight="1" x14ac:dyDescent="0.4">
      <c r="A21" s="14">
        <v>12</v>
      </c>
      <c r="B21" s="15" t="s">
        <v>29</v>
      </c>
      <c r="C21" s="1">
        <v>253.84375</v>
      </c>
      <c r="D21" s="1">
        <v>898.56999999999994</v>
      </c>
      <c r="E21" s="1">
        <v>0</v>
      </c>
      <c r="F21" s="1">
        <v>9.6100000000000012</v>
      </c>
      <c r="G21" s="1">
        <v>0</v>
      </c>
      <c r="H21" s="1">
        <v>0</v>
      </c>
      <c r="I21" s="1">
        <v>898.56999999999994</v>
      </c>
      <c r="J21" s="1">
        <v>31.85</v>
      </c>
      <c r="K21" s="1">
        <v>45.603000000000002</v>
      </c>
      <c r="L21" s="1">
        <v>0</v>
      </c>
      <c r="M21" s="1">
        <v>1.1000000000000001</v>
      </c>
      <c r="N21" s="1">
        <v>0</v>
      </c>
      <c r="O21" s="1">
        <v>0</v>
      </c>
      <c r="P21" s="1">
        <v>45.603000000000002</v>
      </c>
      <c r="Q21" s="2">
        <v>20.085000000000001</v>
      </c>
      <c r="R21" s="2">
        <v>151.93</v>
      </c>
      <c r="S21" s="1">
        <v>0</v>
      </c>
      <c r="T21" s="1">
        <v>1.3199999999999998</v>
      </c>
      <c r="U21" s="1">
        <v>0</v>
      </c>
      <c r="V21" s="1">
        <v>0</v>
      </c>
      <c r="W21" s="2">
        <v>151.93</v>
      </c>
      <c r="X21" s="2">
        <v>1096.1029999999998</v>
      </c>
      <c r="Y21" s="16"/>
      <c r="Z21" s="16"/>
      <c r="AA21" s="16"/>
    </row>
    <row r="22" spans="1:27" ht="42.75" customHeight="1" x14ac:dyDescent="0.4">
      <c r="A22" s="14">
        <v>13</v>
      </c>
      <c r="B22" s="15" t="s">
        <v>30</v>
      </c>
      <c r="C22" s="1">
        <v>480.73174999999998</v>
      </c>
      <c r="D22" s="1">
        <v>777.22</v>
      </c>
      <c r="E22" s="1">
        <v>0.03</v>
      </c>
      <c r="F22" s="1">
        <v>38.160000000000004</v>
      </c>
      <c r="G22" s="1">
        <v>0</v>
      </c>
      <c r="H22" s="1">
        <v>0</v>
      </c>
      <c r="I22" s="1">
        <v>777.25</v>
      </c>
      <c r="J22" s="1">
        <v>124.75300000000001</v>
      </c>
      <c r="K22" s="1">
        <v>26.45</v>
      </c>
      <c r="L22" s="1">
        <v>0.02</v>
      </c>
      <c r="M22" s="1">
        <v>0.47000000000000008</v>
      </c>
      <c r="N22" s="1">
        <v>0</v>
      </c>
      <c r="O22" s="1">
        <v>0</v>
      </c>
      <c r="P22" s="1">
        <v>26.47</v>
      </c>
      <c r="Q22" s="2">
        <v>0.77</v>
      </c>
      <c r="R22" s="2">
        <v>123.86000000000001</v>
      </c>
      <c r="S22" s="1">
        <v>0.24</v>
      </c>
      <c r="T22" s="1">
        <v>2.4000000000000004</v>
      </c>
      <c r="U22" s="1">
        <v>0</v>
      </c>
      <c r="V22" s="1">
        <v>0</v>
      </c>
      <c r="W22" s="2">
        <v>124.10000000000001</v>
      </c>
      <c r="X22" s="2">
        <v>927.82</v>
      </c>
      <c r="Y22" s="16"/>
      <c r="Z22" s="16"/>
      <c r="AA22" s="16"/>
    </row>
    <row r="23" spans="1:27" ht="42.75" customHeight="1" x14ac:dyDescent="0.4">
      <c r="A23" s="14">
        <v>14</v>
      </c>
      <c r="B23" s="15" t="s">
        <v>71</v>
      </c>
      <c r="C23" s="1"/>
      <c r="D23" s="1">
        <v>1123.0100000000002</v>
      </c>
      <c r="E23" s="1">
        <v>5.51</v>
      </c>
      <c r="F23" s="1">
        <v>75.12</v>
      </c>
      <c r="G23" s="1">
        <v>0</v>
      </c>
      <c r="H23" s="1">
        <v>0</v>
      </c>
      <c r="I23" s="1">
        <v>1128.5200000000002</v>
      </c>
      <c r="J23" s="1"/>
      <c r="K23" s="1">
        <v>9.0799999999999983</v>
      </c>
      <c r="L23" s="1">
        <v>0</v>
      </c>
      <c r="M23" s="1">
        <v>6.8299999999999983</v>
      </c>
      <c r="N23" s="1">
        <v>0</v>
      </c>
      <c r="O23" s="1">
        <v>0</v>
      </c>
      <c r="P23" s="1">
        <v>9.0799999999999983</v>
      </c>
      <c r="Q23" s="2"/>
      <c r="R23" s="2">
        <v>144.51999999999998</v>
      </c>
      <c r="S23" s="1">
        <v>0.25</v>
      </c>
      <c r="T23" s="1">
        <v>11.379999999999999</v>
      </c>
      <c r="U23" s="1">
        <v>0</v>
      </c>
      <c r="V23" s="1">
        <v>0</v>
      </c>
      <c r="W23" s="2">
        <v>144.76999999999998</v>
      </c>
      <c r="X23" s="2">
        <v>1282.3700000000001</v>
      </c>
      <c r="Y23" s="16"/>
      <c r="Z23" s="16"/>
      <c r="AA23" s="16"/>
    </row>
    <row r="24" spans="1:27" s="20" customFormat="1" ht="42.75" customHeight="1" x14ac:dyDescent="0.4">
      <c r="A24" s="17"/>
      <c r="B24" s="21" t="s">
        <v>31</v>
      </c>
      <c r="C24" s="3">
        <v>1105.6395</v>
      </c>
      <c r="D24" s="3">
        <v>4324.92</v>
      </c>
      <c r="E24" s="3">
        <v>7.38</v>
      </c>
      <c r="F24" s="3">
        <v>144.58000000000001</v>
      </c>
      <c r="G24" s="3">
        <v>0</v>
      </c>
      <c r="H24" s="3">
        <v>0</v>
      </c>
      <c r="I24" s="3">
        <v>4332.3</v>
      </c>
      <c r="J24" s="3">
        <v>178.08200000000002</v>
      </c>
      <c r="K24" s="3">
        <v>220.47300000000001</v>
      </c>
      <c r="L24" s="3">
        <v>0.39</v>
      </c>
      <c r="M24" s="3">
        <v>15.149999999999999</v>
      </c>
      <c r="N24" s="3">
        <v>0</v>
      </c>
      <c r="O24" s="3">
        <v>0</v>
      </c>
      <c r="P24" s="3">
        <v>220.863</v>
      </c>
      <c r="Q24" s="3">
        <v>25.795000000000002</v>
      </c>
      <c r="R24" s="3">
        <v>628.58999999999992</v>
      </c>
      <c r="S24" s="3">
        <v>0.49</v>
      </c>
      <c r="T24" s="3">
        <v>69.12</v>
      </c>
      <c r="U24" s="3">
        <v>0</v>
      </c>
      <c r="V24" s="3">
        <v>0</v>
      </c>
      <c r="W24" s="3">
        <v>629.07999999999993</v>
      </c>
      <c r="X24" s="3">
        <v>5182.2430000000004</v>
      </c>
      <c r="Y24" s="108"/>
      <c r="Z24" s="108"/>
      <c r="AA24" s="108"/>
    </row>
    <row r="25" spans="1:27" s="20" customFormat="1" ht="42.75" customHeight="1" x14ac:dyDescent="0.4">
      <c r="A25" s="17"/>
      <c r="B25" s="21" t="s">
        <v>32</v>
      </c>
      <c r="C25" s="3">
        <v>6583.5189999999993</v>
      </c>
      <c r="D25" s="3">
        <v>16904.931999999997</v>
      </c>
      <c r="E25" s="3">
        <v>11.379999999999999</v>
      </c>
      <c r="F25" s="3">
        <v>210.09</v>
      </c>
      <c r="G25" s="3">
        <v>0</v>
      </c>
      <c r="H25" s="3">
        <v>35.03</v>
      </c>
      <c r="I25" s="3">
        <v>16916.311999999998</v>
      </c>
      <c r="J25" s="3">
        <v>939.65200000000004</v>
      </c>
      <c r="K25" s="3">
        <v>1381.8009999999999</v>
      </c>
      <c r="L25" s="3">
        <v>2.0499999999999998</v>
      </c>
      <c r="M25" s="3">
        <v>91.942999999999998</v>
      </c>
      <c r="N25" s="3">
        <v>0</v>
      </c>
      <c r="O25" s="3">
        <v>0</v>
      </c>
      <c r="P25" s="3">
        <v>1383.8509999999999</v>
      </c>
      <c r="Q25" s="3">
        <v>478.15899999999999</v>
      </c>
      <c r="R25" s="3">
        <v>2252.759</v>
      </c>
      <c r="S25" s="3">
        <v>58</v>
      </c>
      <c r="T25" s="3">
        <v>533.29999999999995</v>
      </c>
      <c r="U25" s="3">
        <v>0</v>
      </c>
      <c r="V25" s="3">
        <v>0</v>
      </c>
      <c r="W25" s="3">
        <v>2310.759</v>
      </c>
      <c r="X25" s="3">
        <v>20610.921999999999</v>
      </c>
      <c r="Y25" s="108"/>
      <c r="Z25" s="108"/>
      <c r="AA25" s="108"/>
    </row>
    <row r="26" spans="1:27" ht="42.75" customHeight="1" x14ac:dyDescent="0.4">
      <c r="A26" s="14">
        <v>15</v>
      </c>
      <c r="B26" s="15" t="s">
        <v>33</v>
      </c>
      <c r="C26" s="1">
        <v>9507.23</v>
      </c>
      <c r="D26" s="1">
        <v>11378.242</v>
      </c>
      <c r="E26" s="1">
        <v>9.42</v>
      </c>
      <c r="F26" s="1">
        <v>145.79999999999998</v>
      </c>
      <c r="G26" s="1">
        <v>0</v>
      </c>
      <c r="H26" s="1">
        <v>0</v>
      </c>
      <c r="I26" s="1">
        <v>11387.662</v>
      </c>
      <c r="J26" s="1">
        <v>0</v>
      </c>
      <c r="K26" s="1">
        <v>0</v>
      </c>
      <c r="L26" s="1">
        <v>0</v>
      </c>
      <c r="M26" s="1">
        <v>13.84</v>
      </c>
      <c r="N26" s="1">
        <v>0</v>
      </c>
      <c r="O26" s="1">
        <v>0</v>
      </c>
      <c r="P26" s="1">
        <v>0</v>
      </c>
      <c r="Q26" s="2">
        <v>0</v>
      </c>
      <c r="R26" s="2">
        <v>0</v>
      </c>
      <c r="S26" s="1">
        <v>0</v>
      </c>
      <c r="T26" s="1">
        <v>0.29000000000000004</v>
      </c>
      <c r="U26" s="1">
        <v>0</v>
      </c>
      <c r="V26" s="1">
        <v>0</v>
      </c>
      <c r="W26" s="2">
        <v>0</v>
      </c>
      <c r="X26" s="2">
        <v>11387.662</v>
      </c>
      <c r="Y26" s="16"/>
      <c r="Z26" s="16"/>
      <c r="AA26" s="16"/>
    </row>
    <row r="27" spans="1:27" ht="42.75" customHeight="1" x14ac:dyDescent="0.4">
      <c r="A27" s="14">
        <v>16</v>
      </c>
      <c r="B27" s="15" t="s">
        <v>34</v>
      </c>
      <c r="C27" s="1">
        <v>9281.15</v>
      </c>
      <c r="D27" s="1">
        <v>9927.0869999999959</v>
      </c>
      <c r="E27" s="1">
        <v>5.9</v>
      </c>
      <c r="F27" s="1">
        <v>261.25</v>
      </c>
      <c r="G27" s="1">
        <v>0</v>
      </c>
      <c r="H27" s="1">
        <v>0</v>
      </c>
      <c r="I27" s="1">
        <v>9932.9869999999955</v>
      </c>
      <c r="J27" s="1">
        <v>39.86</v>
      </c>
      <c r="K27" s="1">
        <v>313.245</v>
      </c>
      <c r="L27" s="1">
        <v>1.77</v>
      </c>
      <c r="M27" s="1">
        <v>24.29</v>
      </c>
      <c r="N27" s="1">
        <v>0</v>
      </c>
      <c r="O27" s="1">
        <v>0</v>
      </c>
      <c r="P27" s="1">
        <v>315.01499999999999</v>
      </c>
      <c r="Q27" s="2">
        <v>0</v>
      </c>
      <c r="R27" s="2">
        <v>58.710000000000008</v>
      </c>
      <c r="S27" s="1">
        <v>0</v>
      </c>
      <c r="T27" s="1">
        <v>0.29000000000000004</v>
      </c>
      <c r="U27" s="1">
        <v>0</v>
      </c>
      <c r="V27" s="1">
        <v>0</v>
      </c>
      <c r="W27" s="2">
        <v>58.710000000000008</v>
      </c>
      <c r="X27" s="2">
        <v>10306.711999999994</v>
      </c>
      <c r="Y27" s="16"/>
      <c r="Z27" s="16"/>
      <c r="AA27" s="16"/>
    </row>
    <row r="28" spans="1:27" s="20" customFormat="1" ht="42.75" customHeight="1" x14ac:dyDescent="0.4">
      <c r="A28" s="17"/>
      <c r="B28" s="21" t="s">
        <v>35</v>
      </c>
      <c r="C28" s="3"/>
      <c r="D28" s="3">
        <v>21305.328999999998</v>
      </c>
      <c r="E28" s="3">
        <v>15.32</v>
      </c>
      <c r="F28" s="3">
        <v>407.04999999999995</v>
      </c>
      <c r="G28" s="3">
        <v>0</v>
      </c>
      <c r="H28" s="3">
        <v>0</v>
      </c>
      <c r="I28" s="3">
        <v>21320.648999999998</v>
      </c>
      <c r="J28" s="3">
        <v>39.86</v>
      </c>
      <c r="K28" s="3">
        <v>313.245</v>
      </c>
      <c r="L28" s="3">
        <v>1.77</v>
      </c>
      <c r="M28" s="3">
        <v>38.129999999999995</v>
      </c>
      <c r="N28" s="3">
        <v>0</v>
      </c>
      <c r="O28" s="3">
        <v>0</v>
      </c>
      <c r="P28" s="3">
        <v>315.01499999999999</v>
      </c>
      <c r="Q28" s="3">
        <v>0</v>
      </c>
      <c r="R28" s="3">
        <v>58.710000000000008</v>
      </c>
      <c r="S28" s="3">
        <v>0</v>
      </c>
      <c r="T28" s="3">
        <v>0.58000000000000007</v>
      </c>
      <c r="U28" s="3">
        <v>0</v>
      </c>
      <c r="V28" s="3">
        <v>0</v>
      </c>
      <c r="W28" s="3">
        <v>58.710000000000008</v>
      </c>
      <c r="X28" s="3">
        <v>21694.373999999996</v>
      </c>
      <c r="Y28" s="108"/>
      <c r="Z28" s="108"/>
      <c r="AA28" s="108"/>
    </row>
    <row r="29" spans="1:27" ht="42.75" customHeight="1" x14ac:dyDescent="0.4">
      <c r="A29" s="14">
        <v>17</v>
      </c>
      <c r="B29" s="15" t="s">
        <v>36</v>
      </c>
      <c r="C29" s="1">
        <v>11201.57</v>
      </c>
      <c r="D29" s="1">
        <v>6900.7400000000016</v>
      </c>
      <c r="E29" s="1">
        <v>9.3719999999999999</v>
      </c>
      <c r="F29" s="1">
        <v>266.76300000000003</v>
      </c>
      <c r="G29" s="1">
        <v>0</v>
      </c>
      <c r="H29" s="1">
        <v>0</v>
      </c>
      <c r="I29" s="1">
        <v>6910.1120000000019</v>
      </c>
      <c r="J29" s="1">
        <v>0</v>
      </c>
      <c r="K29" s="1">
        <v>3.5200000000000005</v>
      </c>
      <c r="L29" s="1">
        <v>0</v>
      </c>
      <c r="M29" s="1">
        <v>0</v>
      </c>
      <c r="N29" s="1">
        <v>0</v>
      </c>
      <c r="O29" s="1">
        <v>0</v>
      </c>
      <c r="P29" s="1">
        <v>3.5200000000000005</v>
      </c>
      <c r="Q29" s="2">
        <v>7.17</v>
      </c>
      <c r="R29" s="2">
        <v>46.72</v>
      </c>
      <c r="S29" s="1">
        <v>0</v>
      </c>
      <c r="T29" s="1">
        <v>0</v>
      </c>
      <c r="U29" s="1">
        <v>0</v>
      </c>
      <c r="V29" s="1">
        <v>0</v>
      </c>
      <c r="W29" s="2">
        <v>46.72</v>
      </c>
      <c r="X29" s="2">
        <v>6960.3520000000026</v>
      </c>
      <c r="Y29" s="16"/>
      <c r="Z29" s="16"/>
      <c r="AA29" s="16"/>
    </row>
    <row r="30" spans="1:27" ht="42.75" customHeight="1" x14ac:dyDescent="0.4">
      <c r="A30" s="14">
        <v>18</v>
      </c>
      <c r="B30" s="15" t="s">
        <v>37</v>
      </c>
      <c r="C30" s="1"/>
      <c r="D30" s="1">
        <v>364.87899999999996</v>
      </c>
      <c r="E30" s="1">
        <v>12.86</v>
      </c>
      <c r="F30" s="1">
        <v>50.588000000000001</v>
      </c>
      <c r="G30" s="1">
        <v>0</v>
      </c>
      <c r="H30" s="1">
        <v>0</v>
      </c>
      <c r="I30" s="1">
        <v>377.73899999999998</v>
      </c>
      <c r="J30" s="1"/>
      <c r="K30" s="1">
        <v>0</v>
      </c>
      <c r="L30" s="1">
        <v>0</v>
      </c>
      <c r="M30" s="1">
        <v>30.8</v>
      </c>
      <c r="N30" s="1">
        <v>0</v>
      </c>
      <c r="O30" s="1">
        <v>0</v>
      </c>
      <c r="P30" s="1">
        <v>0</v>
      </c>
      <c r="Q30" s="2"/>
      <c r="R30" s="2">
        <v>0</v>
      </c>
      <c r="S30" s="1">
        <v>0</v>
      </c>
      <c r="T30" s="1">
        <v>42.9</v>
      </c>
      <c r="U30" s="1">
        <v>0</v>
      </c>
      <c r="V30" s="1">
        <v>0</v>
      </c>
      <c r="W30" s="2">
        <v>0</v>
      </c>
      <c r="X30" s="2">
        <v>377.73899999999998</v>
      </c>
      <c r="Y30" s="16"/>
      <c r="Z30" s="16"/>
      <c r="AA30" s="16"/>
    </row>
    <row r="31" spans="1:27" ht="42.75" customHeight="1" x14ac:dyDescent="0.4">
      <c r="A31" s="14">
        <v>19</v>
      </c>
      <c r="B31" s="15" t="s">
        <v>38</v>
      </c>
      <c r="C31" s="1"/>
      <c r="D31" s="1">
        <v>5454.3490000000002</v>
      </c>
      <c r="E31" s="1">
        <v>0</v>
      </c>
      <c r="F31" s="1">
        <v>234.05200000000002</v>
      </c>
      <c r="G31" s="1">
        <v>0</v>
      </c>
      <c r="H31" s="1">
        <v>0</v>
      </c>
      <c r="I31" s="1">
        <v>5454.3490000000002</v>
      </c>
      <c r="J31" s="1"/>
      <c r="K31" s="1">
        <v>31.01</v>
      </c>
      <c r="L31" s="1">
        <v>0</v>
      </c>
      <c r="M31" s="1">
        <v>10.71</v>
      </c>
      <c r="N31" s="1">
        <v>0</v>
      </c>
      <c r="O31" s="1">
        <v>0</v>
      </c>
      <c r="P31" s="1">
        <v>31.01</v>
      </c>
      <c r="Q31" s="2">
        <v>0</v>
      </c>
      <c r="R31" s="2">
        <v>48.29</v>
      </c>
      <c r="S31" s="1">
        <v>0</v>
      </c>
      <c r="T31" s="1">
        <v>0</v>
      </c>
      <c r="U31" s="1">
        <v>0</v>
      </c>
      <c r="V31" s="1">
        <v>0</v>
      </c>
      <c r="W31" s="2">
        <v>48.29</v>
      </c>
      <c r="X31" s="2">
        <v>5533.6490000000003</v>
      </c>
      <c r="Y31" s="16"/>
      <c r="Z31" s="16"/>
      <c r="AA31" s="16"/>
    </row>
    <row r="32" spans="1:27" ht="42.75" customHeight="1" x14ac:dyDescent="0.4">
      <c r="A32" s="14">
        <v>20</v>
      </c>
      <c r="B32" s="15" t="s">
        <v>39</v>
      </c>
      <c r="C32" s="1">
        <v>3260.71</v>
      </c>
      <c r="D32" s="1">
        <v>4390.137999999999</v>
      </c>
      <c r="E32" s="1">
        <v>15.260999999999999</v>
      </c>
      <c r="F32" s="1">
        <v>1027.568</v>
      </c>
      <c r="G32" s="1">
        <v>0</v>
      </c>
      <c r="H32" s="1">
        <v>0</v>
      </c>
      <c r="I32" s="1">
        <v>4405.3989999999994</v>
      </c>
      <c r="J32" s="1">
        <v>19.3</v>
      </c>
      <c r="K32" s="1">
        <v>48.360000000000007</v>
      </c>
      <c r="L32" s="1">
        <v>3.12</v>
      </c>
      <c r="M32" s="1">
        <v>56.320000000000007</v>
      </c>
      <c r="N32" s="1">
        <v>0</v>
      </c>
      <c r="O32" s="1">
        <v>0</v>
      </c>
      <c r="P32" s="1">
        <v>51.480000000000004</v>
      </c>
      <c r="Q32" s="2">
        <v>6.2</v>
      </c>
      <c r="R32" s="2">
        <v>266.54999999999995</v>
      </c>
      <c r="S32" s="1">
        <v>0</v>
      </c>
      <c r="T32" s="1">
        <v>42.9</v>
      </c>
      <c r="U32" s="1">
        <v>0</v>
      </c>
      <c r="V32" s="1">
        <v>0</v>
      </c>
      <c r="W32" s="2">
        <v>266.54999999999995</v>
      </c>
      <c r="X32" s="2">
        <v>4723.4289999999992</v>
      </c>
      <c r="Y32" s="16"/>
      <c r="Z32" s="16"/>
      <c r="AA32" s="16"/>
    </row>
    <row r="33" spans="1:27" s="20" customFormat="1" ht="42.75" customHeight="1" x14ac:dyDescent="0.4">
      <c r="A33" s="17"/>
      <c r="B33" s="21" t="s">
        <v>40</v>
      </c>
      <c r="C33" s="3">
        <v>33250.659999999996</v>
      </c>
      <c r="D33" s="3">
        <v>17110.106</v>
      </c>
      <c r="E33" s="3">
        <v>37.492999999999995</v>
      </c>
      <c r="F33" s="3">
        <v>1578.971</v>
      </c>
      <c r="G33" s="3">
        <v>0</v>
      </c>
      <c r="H33" s="3">
        <v>0</v>
      </c>
      <c r="I33" s="3">
        <v>17147.599000000002</v>
      </c>
      <c r="J33" s="3">
        <v>19.3</v>
      </c>
      <c r="K33" s="3">
        <v>82.890000000000015</v>
      </c>
      <c r="L33" s="3">
        <v>3.12</v>
      </c>
      <c r="M33" s="3">
        <v>97.830000000000013</v>
      </c>
      <c r="N33" s="3">
        <v>0</v>
      </c>
      <c r="O33" s="3">
        <v>0</v>
      </c>
      <c r="P33" s="3">
        <v>86.01</v>
      </c>
      <c r="Q33" s="3">
        <v>13.370000000000001</v>
      </c>
      <c r="R33" s="3">
        <v>361.55999999999995</v>
      </c>
      <c r="S33" s="3">
        <v>0</v>
      </c>
      <c r="T33" s="3">
        <v>85.8</v>
      </c>
      <c r="U33" s="3">
        <v>0</v>
      </c>
      <c r="V33" s="3">
        <v>0</v>
      </c>
      <c r="W33" s="3">
        <v>361.55999999999995</v>
      </c>
      <c r="X33" s="3">
        <v>17595.169000000002</v>
      </c>
      <c r="Y33" s="108"/>
      <c r="Z33" s="108"/>
      <c r="AA33" s="108"/>
    </row>
    <row r="34" spans="1:27" ht="42.75" customHeight="1" x14ac:dyDescent="0.4">
      <c r="A34" s="14">
        <v>21</v>
      </c>
      <c r="B34" s="15" t="s">
        <v>41</v>
      </c>
      <c r="C34" s="1">
        <v>5567.8789999999999</v>
      </c>
      <c r="D34" s="1">
        <v>5765.6399999999985</v>
      </c>
      <c r="E34" s="1">
        <v>1.76</v>
      </c>
      <c r="F34" s="1">
        <v>28.370000000000005</v>
      </c>
      <c r="G34" s="1">
        <v>0</v>
      </c>
      <c r="H34" s="1">
        <v>0</v>
      </c>
      <c r="I34" s="1">
        <v>5767.3999999999987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5">
        <v>0</v>
      </c>
      <c r="R34" s="2">
        <v>0</v>
      </c>
      <c r="S34" s="1">
        <v>0</v>
      </c>
      <c r="T34" s="1">
        <v>0</v>
      </c>
      <c r="U34" s="1">
        <v>0</v>
      </c>
      <c r="V34" s="1">
        <v>0</v>
      </c>
      <c r="W34" s="2">
        <v>0</v>
      </c>
      <c r="X34" s="2">
        <v>5767.3999999999987</v>
      </c>
      <c r="Y34" s="22"/>
      <c r="Z34" s="22"/>
      <c r="AA34" s="22"/>
    </row>
    <row r="35" spans="1:27" ht="42.75" customHeight="1" x14ac:dyDescent="0.4">
      <c r="A35" s="14">
        <v>22</v>
      </c>
      <c r="B35" s="15" t="s">
        <v>42</v>
      </c>
      <c r="C35" s="1">
        <v>6659.4525000000003</v>
      </c>
      <c r="D35" s="1">
        <v>4421.5950000000003</v>
      </c>
      <c r="E35" s="1">
        <v>14.62</v>
      </c>
      <c r="F35" s="1">
        <v>26.450000000000003</v>
      </c>
      <c r="G35" s="1">
        <v>0</v>
      </c>
      <c r="H35" s="1">
        <v>0</v>
      </c>
      <c r="I35" s="1">
        <v>4436.2150000000001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5">
        <v>0</v>
      </c>
      <c r="R35" s="2">
        <v>0</v>
      </c>
      <c r="S35" s="1">
        <v>0</v>
      </c>
      <c r="T35" s="1">
        <v>0</v>
      </c>
      <c r="U35" s="1">
        <v>0</v>
      </c>
      <c r="V35" s="1">
        <v>0</v>
      </c>
      <c r="W35" s="2">
        <v>0</v>
      </c>
      <c r="X35" s="2">
        <v>4436.2150000000001</v>
      </c>
      <c r="Y35" s="22"/>
      <c r="Z35" s="22"/>
      <c r="AA35" s="22"/>
    </row>
    <row r="36" spans="1:27" ht="42.75" customHeight="1" x14ac:dyDescent="0.4">
      <c r="A36" s="14">
        <v>23</v>
      </c>
      <c r="B36" s="15" t="s">
        <v>43</v>
      </c>
      <c r="C36" s="1">
        <v>4231.9849999999997</v>
      </c>
      <c r="D36" s="1">
        <v>5678.5199999999995</v>
      </c>
      <c r="E36" s="1">
        <v>0.79</v>
      </c>
      <c r="F36" s="1">
        <v>19.549999999999997</v>
      </c>
      <c r="G36" s="1">
        <v>0</v>
      </c>
      <c r="H36" s="1">
        <v>0</v>
      </c>
      <c r="I36" s="1">
        <v>5679.3099999999995</v>
      </c>
      <c r="J36" s="1">
        <v>0</v>
      </c>
      <c r="K36" s="1">
        <v>6.33</v>
      </c>
      <c r="L36" s="1">
        <v>0</v>
      </c>
      <c r="M36" s="1">
        <v>0</v>
      </c>
      <c r="N36" s="1">
        <v>0</v>
      </c>
      <c r="O36" s="1">
        <v>0</v>
      </c>
      <c r="P36" s="1">
        <v>6.33</v>
      </c>
      <c r="Q36" s="5">
        <v>0</v>
      </c>
      <c r="R36" s="2">
        <v>0</v>
      </c>
      <c r="S36" s="1">
        <v>0</v>
      </c>
      <c r="T36" s="1">
        <v>0</v>
      </c>
      <c r="U36" s="1">
        <v>0</v>
      </c>
      <c r="V36" s="1">
        <v>0</v>
      </c>
      <c r="W36" s="2">
        <v>0</v>
      </c>
      <c r="X36" s="2">
        <v>5685.6399999999994</v>
      </c>
      <c r="Y36" s="22"/>
      <c r="Z36" s="22"/>
      <c r="AA36" s="22"/>
    </row>
    <row r="37" spans="1:27" ht="42.75" customHeight="1" x14ac:dyDescent="0.4">
      <c r="A37" s="14">
        <v>24</v>
      </c>
      <c r="B37" s="15" t="s">
        <v>44</v>
      </c>
      <c r="C37" s="1">
        <v>5571.335</v>
      </c>
      <c r="D37" s="1">
        <v>6951.48</v>
      </c>
      <c r="E37" s="1">
        <v>2.08</v>
      </c>
      <c r="F37" s="1">
        <v>63.67</v>
      </c>
      <c r="G37" s="1">
        <v>0</v>
      </c>
      <c r="H37" s="1">
        <v>0</v>
      </c>
      <c r="I37" s="1">
        <v>6953.5599999999995</v>
      </c>
      <c r="J37" s="1">
        <v>2.2999999999999998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5">
        <v>0</v>
      </c>
      <c r="R37" s="2">
        <v>0</v>
      </c>
      <c r="S37" s="1">
        <v>0</v>
      </c>
      <c r="T37" s="1">
        <v>0</v>
      </c>
      <c r="U37" s="1">
        <v>0</v>
      </c>
      <c r="V37" s="1">
        <v>0</v>
      </c>
      <c r="W37" s="2">
        <v>0</v>
      </c>
      <c r="X37" s="2">
        <v>6953.5599999999995</v>
      </c>
      <c r="Y37" s="22"/>
      <c r="Z37" s="22"/>
      <c r="AA37" s="22"/>
    </row>
    <row r="38" spans="1:27" s="20" customFormat="1" ht="42.75" customHeight="1" x14ac:dyDescent="0.4">
      <c r="A38" s="17"/>
      <c r="B38" s="21" t="s">
        <v>45</v>
      </c>
      <c r="C38" s="3">
        <v>22030.6515</v>
      </c>
      <c r="D38" s="3">
        <v>22817.234999999997</v>
      </c>
      <c r="E38" s="3">
        <v>19.25</v>
      </c>
      <c r="F38" s="3">
        <v>138.04000000000002</v>
      </c>
      <c r="G38" s="3">
        <v>0</v>
      </c>
      <c r="H38" s="3">
        <v>0</v>
      </c>
      <c r="I38" s="3">
        <v>22836.484999999997</v>
      </c>
      <c r="J38" s="3">
        <v>2.2999999999999998</v>
      </c>
      <c r="K38" s="3">
        <v>6.33</v>
      </c>
      <c r="L38" s="3">
        <v>0</v>
      </c>
      <c r="M38" s="3">
        <v>0</v>
      </c>
      <c r="N38" s="3">
        <v>0</v>
      </c>
      <c r="O38" s="3">
        <v>0</v>
      </c>
      <c r="P38" s="3">
        <v>6.33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22842.814999999995</v>
      </c>
      <c r="Y38" s="108"/>
      <c r="Z38" s="108"/>
      <c r="AA38" s="108"/>
    </row>
    <row r="39" spans="1:27" s="20" customFormat="1" ht="42.75" customHeight="1" x14ac:dyDescent="0.4">
      <c r="A39" s="17"/>
      <c r="B39" s="21" t="s">
        <v>46</v>
      </c>
      <c r="C39" s="3">
        <v>55281.311499999996</v>
      </c>
      <c r="D39" s="3">
        <v>61232.67</v>
      </c>
      <c r="E39" s="3">
        <v>72.062999999999988</v>
      </c>
      <c r="F39" s="3">
        <v>2124.0609999999997</v>
      </c>
      <c r="G39" s="3">
        <v>0</v>
      </c>
      <c r="H39" s="3">
        <v>0</v>
      </c>
      <c r="I39" s="3">
        <v>61304.733</v>
      </c>
      <c r="J39" s="3">
        <v>61.46</v>
      </c>
      <c r="K39" s="3">
        <v>402.46500000000003</v>
      </c>
      <c r="L39" s="3">
        <v>4.8900000000000006</v>
      </c>
      <c r="M39" s="3">
        <v>135.96</v>
      </c>
      <c r="N39" s="3">
        <v>0</v>
      </c>
      <c r="O39" s="3">
        <v>0</v>
      </c>
      <c r="P39" s="3">
        <v>407.35500000000002</v>
      </c>
      <c r="Q39" s="3">
        <v>13.370000000000001</v>
      </c>
      <c r="R39" s="3">
        <v>420.27</v>
      </c>
      <c r="S39" s="3">
        <v>0</v>
      </c>
      <c r="T39" s="3">
        <v>86.38</v>
      </c>
      <c r="U39" s="3">
        <v>0</v>
      </c>
      <c r="V39" s="3">
        <v>0</v>
      </c>
      <c r="W39" s="3">
        <v>420.27</v>
      </c>
      <c r="X39" s="3">
        <v>62132.357999999993</v>
      </c>
      <c r="Y39" s="108"/>
      <c r="Z39" s="108"/>
      <c r="AA39" s="108"/>
    </row>
    <row r="40" spans="1:27" ht="42.75" customHeight="1" x14ac:dyDescent="0.4">
      <c r="A40" s="14">
        <v>25</v>
      </c>
      <c r="B40" s="15" t="s">
        <v>47</v>
      </c>
      <c r="C40" s="1">
        <v>3403.3207499999999</v>
      </c>
      <c r="D40" s="1">
        <v>14779.985000000001</v>
      </c>
      <c r="E40" s="1">
        <v>6.63</v>
      </c>
      <c r="F40" s="1">
        <v>103.89700000000001</v>
      </c>
      <c r="G40" s="1">
        <v>0</v>
      </c>
      <c r="H40" s="1">
        <v>0</v>
      </c>
      <c r="I40" s="1">
        <v>14786.615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2">
        <v>0</v>
      </c>
      <c r="R40" s="2">
        <v>0</v>
      </c>
      <c r="S40" s="1">
        <v>0</v>
      </c>
      <c r="T40" s="1">
        <v>0</v>
      </c>
      <c r="U40" s="1">
        <v>0</v>
      </c>
      <c r="V40" s="1">
        <v>0</v>
      </c>
      <c r="W40" s="2">
        <v>0</v>
      </c>
      <c r="X40" s="2">
        <v>14786.615</v>
      </c>
      <c r="Y40" s="16"/>
      <c r="Z40" s="16"/>
      <c r="AA40" s="16"/>
    </row>
    <row r="41" spans="1:27" ht="42.75" customHeight="1" x14ac:dyDescent="0.4">
      <c r="A41" s="14">
        <v>26</v>
      </c>
      <c r="B41" s="15" t="s">
        <v>48</v>
      </c>
      <c r="C41" s="1">
        <v>2201.6424999999999</v>
      </c>
      <c r="D41" s="1">
        <v>9573.5509999999922</v>
      </c>
      <c r="E41" s="1">
        <v>2</v>
      </c>
      <c r="F41" s="1">
        <v>111.45699999999999</v>
      </c>
      <c r="G41" s="1">
        <v>0</v>
      </c>
      <c r="H41" s="1">
        <v>0</v>
      </c>
      <c r="I41" s="1">
        <v>9575.5509999999922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2">
        <v>0</v>
      </c>
      <c r="R41" s="2">
        <v>0</v>
      </c>
      <c r="S41" s="1">
        <v>0</v>
      </c>
      <c r="T41" s="1">
        <v>0</v>
      </c>
      <c r="U41" s="1">
        <v>0</v>
      </c>
      <c r="V41" s="1">
        <v>0</v>
      </c>
      <c r="W41" s="2">
        <v>0</v>
      </c>
      <c r="X41" s="2">
        <v>9575.5509999999922</v>
      </c>
      <c r="Y41" s="16"/>
      <c r="Z41" s="16"/>
      <c r="AA41" s="16"/>
    </row>
    <row r="42" spans="1:27" ht="42.75" customHeight="1" x14ac:dyDescent="0.4">
      <c r="A42" s="14">
        <v>27</v>
      </c>
      <c r="B42" s="15" t="s">
        <v>49</v>
      </c>
      <c r="C42" s="1">
        <v>5534.1854999999996</v>
      </c>
      <c r="D42" s="1">
        <v>23370.098000000009</v>
      </c>
      <c r="E42" s="1">
        <v>4.55</v>
      </c>
      <c r="F42" s="1">
        <v>137.07500000000002</v>
      </c>
      <c r="G42" s="1">
        <v>0</v>
      </c>
      <c r="H42" s="1">
        <v>0</v>
      </c>
      <c r="I42" s="1">
        <v>23374.648000000008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2">
        <v>0</v>
      </c>
      <c r="R42" s="2">
        <v>0</v>
      </c>
      <c r="S42" s="1">
        <v>0</v>
      </c>
      <c r="T42" s="1">
        <v>0</v>
      </c>
      <c r="U42" s="1">
        <v>0</v>
      </c>
      <c r="V42" s="1">
        <v>0</v>
      </c>
      <c r="W42" s="2">
        <v>0</v>
      </c>
      <c r="X42" s="2">
        <v>23374.648000000008</v>
      </c>
      <c r="Y42" s="16"/>
      <c r="Z42" s="16"/>
      <c r="AA42" s="16"/>
    </row>
    <row r="43" spans="1:27" ht="42.75" customHeight="1" x14ac:dyDescent="0.4">
      <c r="A43" s="14">
        <v>28</v>
      </c>
      <c r="B43" s="15" t="s">
        <v>50</v>
      </c>
      <c r="C43" s="1"/>
      <c r="D43" s="1">
        <v>205.76800000000003</v>
      </c>
      <c r="E43" s="1">
        <v>6.4</v>
      </c>
      <c r="F43" s="1">
        <v>529.37800000000004</v>
      </c>
      <c r="G43" s="1">
        <v>0</v>
      </c>
      <c r="H43" s="1">
        <v>0</v>
      </c>
      <c r="I43" s="1">
        <v>212.16800000000003</v>
      </c>
      <c r="J43" s="1"/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2">
        <v>0</v>
      </c>
      <c r="R43" s="2">
        <v>0</v>
      </c>
      <c r="S43" s="1">
        <v>0</v>
      </c>
      <c r="T43" s="1">
        <v>0</v>
      </c>
      <c r="U43" s="1">
        <v>0</v>
      </c>
      <c r="V43" s="1">
        <v>0</v>
      </c>
      <c r="W43" s="2">
        <v>0</v>
      </c>
      <c r="X43" s="2">
        <v>212.16800000000003</v>
      </c>
      <c r="Y43" s="16"/>
      <c r="Z43" s="16"/>
      <c r="AA43" s="16"/>
    </row>
    <row r="44" spans="1:27" s="20" customFormat="1" ht="42.75" customHeight="1" x14ac:dyDescent="0.4">
      <c r="A44" s="17"/>
      <c r="B44" s="21" t="s">
        <v>51</v>
      </c>
      <c r="C44" s="3">
        <v>11139.14875</v>
      </c>
      <c r="D44" s="3">
        <v>47929.402000000002</v>
      </c>
      <c r="E44" s="3">
        <v>19.579999999999998</v>
      </c>
      <c r="F44" s="3">
        <v>881.80700000000002</v>
      </c>
      <c r="G44" s="3">
        <v>0</v>
      </c>
      <c r="H44" s="3">
        <v>0</v>
      </c>
      <c r="I44" s="3">
        <v>47948.981999999996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47948.981999999996</v>
      </c>
      <c r="Y44" s="108"/>
      <c r="Z44" s="108"/>
      <c r="AA44" s="108"/>
    </row>
    <row r="45" spans="1:27" ht="42.75" customHeight="1" x14ac:dyDescent="0.4">
      <c r="A45" s="14">
        <v>29</v>
      </c>
      <c r="B45" s="15" t="s">
        <v>52</v>
      </c>
      <c r="C45" s="1">
        <v>3101.01</v>
      </c>
      <c r="D45" s="1">
        <v>14092.359999999999</v>
      </c>
      <c r="E45" s="1">
        <v>3.99</v>
      </c>
      <c r="F45" s="1">
        <v>287.65000000000003</v>
      </c>
      <c r="G45" s="1">
        <v>0</v>
      </c>
      <c r="H45" s="1">
        <v>0</v>
      </c>
      <c r="I45" s="1">
        <v>14096.349999999999</v>
      </c>
      <c r="J45" s="1">
        <v>0.24</v>
      </c>
      <c r="K45" s="1">
        <v>0.48</v>
      </c>
      <c r="L45" s="1">
        <v>0</v>
      </c>
      <c r="M45" s="1">
        <v>0</v>
      </c>
      <c r="N45" s="1">
        <v>0</v>
      </c>
      <c r="O45" s="1">
        <v>0</v>
      </c>
      <c r="P45" s="1">
        <v>0.48</v>
      </c>
      <c r="Q45" s="2">
        <v>0</v>
      </c>
      <c r="R45" s="2">
        <v>0</v>
      </c>
      <c r="S45" s="1">
        <v>0</v>
      </c>
      <c r="T45" s="1">
        <v>0</v>
      </c>
      <c r="U45" s="1">
        <v>0</v>
      </c>
      <c r="V45" s="1">
        <v>0</v>
      </c>
      <c r="W45" s="2">
        <v>0</v>
      </c>
      <c r="X45" s="2">
        <v>14096.829999999998</v>
      </c>
      <c r="Y45" s="16"/>
      <c r="Z45" s="16"/>
      <c r="AA45" s="16"/>
    </row>
    <row r="46" spans="1:27" ht="42.75" customHeight="1" x14ac:dyDescent="0.4">
      <c r="A46" s="14">
        <v>30</v>
      </c>
      <c r="B46" s="15" t="s">
        <v>53</v>
      </c>
      <c r="C46" s="1">
        <v>1413.37</v>
      </c>
      <c r="D46" s="1">
        <v>6695.7600000000011</v>
      </c>
      <c r="E46" s="1">
        <v>50.33</v>
      </c>
      <c r="F46" s="1">
        <v>203.89</v>
      </c>
      <c r="G46" s="1">
        <v>0</v>
      </c>
      <c r="H46" s="1">
        <v>0</v>
      </c>
      <c r="I46" s="1">
        <v>6746.0900000000011</v>
      </c>
      <c r="J46" s="1">
        <v>0.12</v>
      </c>
      <c r="K46" s="1">
        <v>0.24</v>
      </c>
      <c r="L46" s="1">
        <v>0</v>
      </c>
      <c r="M46" s="1">
        <v>0</v>
      </c>
      <c r="N46" s="1">
        <v>0</v>
      </c>
      <c r="O46" s="1">
        <v>0</v>
      </c>
      <c r="P46" s="1">
        <v>0.24</v>
      </c>
      <c r="Q46" s="2">
        <v>25</v>
      </c>
      <c r="R46" s="2">
        <v>0</v>
      </c>
      <c r="S46" s="1">
        <v>0</v>
      </c>
      <c r="T46" s="1">
        <v>0</v>
      </c>
      <c r="U46" s="1">
        <v>0</v>
      </c>
      <c r="V46" s="1">
        <v>0</v>
      </c>
      <c r="W46" s="2">
        <v>0</v>
      </c>
      <c r="X46" s="2">
        <v>6746.3300000000008</v>
      </c>
      <c r="Y46" s="16"/>
      <c r="Z46" s="16"/>
      <c r="AA46" s="16"/>
    </row>
    <row r="47" spans="1:27" ht="42.75" customHeight="1" x14ac:dyDescent="0.4">
      <c r="A47" s="14">
        <v>31</v>
      </c>
      <c r="B47" s="15" t="s">
        <v>54</v>
      </c>
      <c r="C47" s="1">
        <v>2827.57</v>
      </c>
      <c r="D47" s="1">
        <v>12079.030000000004</v>
      </c>
      <c r="E47" s="1">
        <v>14.97</v>
      </c>
      <c r="F47" s="1">
        <v>325.38999999999993</v>
      </c>
      <c r="G47" s="1">
        <v>0</v>
      </c>
      <c r="H47" s="1">
        <v>0</v>
      </c>
      <c r="I47" s="1">
        <v>12094.000000000004</v>
      </c>
      <c r="J47" s="1">
        <v>2.67</v>
      </c>
      <c r="K47" s="1">
        <v>5.34</v>
      </c>
      <c r="L47" s="1">
        <v>0</v>
      </c>
      <c r="M47" s="1">
        <v>0</v>
      </c>
      <c r="N47" s="1">
        <v>0</v>
      </c>
      <c r="O47" s="1">
        <v>0</v>
      </c>
      <c r="P47" s="1">
        <v>5.34</v>
      </c>
      <c r="Q47" s="2">
        <v>2.67</v>
      </c>
      <c r="R47" s="2">
        <v>2.67</v>
      </c>
      <c r="S47" s="1">
        <v>0</v>
      </c>
      <c r="T47" s="1">
        <v>0</v>
      </c>
      <c r="U47" s="1">
        <v>0</v>
      </c>
      <c r="V47" s="1">
        <v>0</v>
      </c>
      <c r="W47" s="2">
        <v>2.67</v>
      </c>
      <c r="X47" s="2">
        <v>12102.010000000004</v>
      </c>
      <c r="Y47" s="16"/>
      <c r="Z47" s="16"/>
      <c r="AA47" s="16"/>
    </row>
    <row r="48" spans="1:27" ht="42.75" customHeight="1" x14ac:dyDescent="0.4">
      <c r="A48" s="14">
        <v>32</v>
      </c>
      <c r="B48" s="15" t="s">
        <v>55</v>
      </c>
      <c r="C48" s="1">
        <v>2589.4899999999998</v>
      </c>
      <c r="D48" s="1">
        <v>10925.764000000003</v>
      </c>
      <c r="E48" s="1">
        <v>11.2</v>
      </c>
      <c r="F48" s="1">
        <v>824.7700000000001</v>
      </c>
      <c r="G48" s="1">
        <v>0</v>
      </c>
      <c r="H48" s="1">
        <v>0</v>
      </c>
      <c r="I48" s="1">
        <v>10936.964000000004</v>
      </c>
      <c r="J48" s="1">
        <v>3.1</v>
      </c>
      <c r="K48" s="1">
        <v>6.2</v>
      </c>
      <c r="L48" s="1">
        <v>0</v>
      </c>
      <c r="M48" s="1">
        <v>0</v>
      </c>
      <c r="N48" s="1">
        <v>0</v>
      </c>
      <c r="O48" s="1">
        <v>0</v>
      </c>
      <c r="P48" s="1">
        <v>6.2</v>
      </c>
      <c r="Q48" s="2">
        <v>0</v>
      </c>
      <c r="R48" s="2">
        <v>0</v>
      </c>
      <c r="S48" s="1">
        <v>0</v>
      </c>
      <c r="T48" s="1">
        <v>0</v>
      </c>
      <c r="U48" s="1">
        <v>0</v>
      </c>
      <c r="V48" s="1">
        <v>0</v>
      </c>
      <c r="W48" s="2">
        <v>0</v>
      </c>
      <c r="X48" s="2">
        <v>10943.164000000004</v>
      </c>
      <c r="Y48" s="16"/>
      <c r="Z48" s="16"/>
      <c r="AA48" s="16"/>
    </row>
    <row r="49" spans="1:27" s="20" customFormat="1" ht="42.75" customHeight="1" x14ac:dyDescent="0.4">
      <c r="A49" s="17"/>
      <c r="B49" s="21" t="s">
        <v>56</v>
      </c>
      <c r="C49" s="3">
        <v>9931.44</v>
      </c>
      <c r="D49" s="3">
        <v>43792.914000000004</v>
      </c>
      <c r="E49" s="3">
        <v>80.490000000000009</v>
      </c>
      <c r="F49" s="3">
        <v>1641.7</v>
      </c>
      <c r="G49" s="3">
        <v>0</v>
      </c>
      <c r="H49" s="3">
        <v>0</v>
      </c>
      <c r="I49" s="3">
        <v>43873.40400000001</v>
      </c>
      <c r="J49" s="3">
        <v>6.13</v>
      </c>
      <c r="K49" s="3">
        <v>12.26</v>
      </c>
      <c r="L49" s="3">
        <v>0</v>
      </c>
      <c r="M49" s="3">
        <v>0</v>
      </c>
      <c r="N49" s="3">
        <v>0</v>
      </c>
      <c r="O49" s="3">
        <v>0</v>
      </c>
      <c r="P49" s="3">
        <v>12.26</v>
      </c>
      <c r="Q49" s="3">
        <v>27.67</v>
      </c>
      <c r="R49" s="3">
        <v>2.67</v>
      </c>
      <c r="S49" s="3">
        <v>0</v>
      </c>
      <c r="T49" s="3">
        <v>0</v>
      </c>
      <c r="U49" s="3">
        <v>0</v>
      </c>
      <c r="V49" s="3">
        <v>0</v>
      </c>
      <c r="W49" s="3">
        <v>2.67</v>
      </c>
      <c r="X49" s="3">
        <v>43888.33400000001</v>
      </c>
      <c r="Y49" s="108">
        <v>0</v>
      </c>
      <c r="Z49" s="108"/>
      <c r="AA49" s="108"/>
    </row>
    <row r="50" spans="1:27" s="20" customFormat="1" ht="42.75" customHeight="1" x14ac:dyDescent="0.4">
      <c r="A50" s="17"/>
      <c r="B50" s="21" t="s">
        <v>57</v>
      </c>
      <c r="C50" s="3">
        <v>21070.588750000003</v>
      </c>
      <c r="D50" s="3">
        <v>91722.316000000006</v>
      </c>
      <c r="E50" s="3">
        <v>100.07000000000001</v>
      </c>
      <c r="F50" s="3">
        <v>2523.5070000000001</v>
      </c>
      <c r="G50" s="3">
        <v>0</v>
      </c>
      <c r="H50" s="3">
        <v>0</v>
      </c>
      <c r="I50" s="3">
        <v>91822.385999999999</v>
      </c>
      <c r="J50" s="3">
        <v>6.13</v>
      </c>
      <c r="K50" s="3">
        <v>12.26</v>
      </c>
      <c r="L50" s="3">
        <v>0</v>
      </c>
      <c r="M50" s="3">
        <v>0</v>
      </c>
      <c r="N50" s="3">
        <v>0</v>
      </c>
      <c r="O50" s="3">
        <v>0</v>
      </c>
      <c r="P50" s="3">
        <v>12.26</v>
      </c>
      <c r="Q50" s="3">
        <v>27.67</v>
      </c>
      <c r="R50" s="3">
        <v>2.67</v>
      </c>
      <c r="S50" s="3">
        <v>0</v>
      </c>
      <c r="T50" s="3">
        <v>0</v>
      </c>
      <c r="U50" s="3">
        <v>0</v>
      </c>
      <c r="V50" s="3">
        <v>0</v>
      </c>
      <c r="W50" s="3">
        <v>2.67</v>
      </c>
      <c r="X50" s="3">
        <v>91837.316000000006</v>
      </c>
      <c r="Y50" s="108"/>
      <c r="Z50" s="108"/>
      <c r="AA50" s="108"/>
    </row>
    <row r="51" spans="1:27" s="20" customFormat="1" ht="42.75" customHeight="1" x14ac:dyDescent="0.4">
      <c r="A51" s="17"/>
      <c r="B51" s="21" t="s">
        <v>58</v>
      </c>
      <c r="C51" s="3">
        <v>82935.419250000006</v>
      </c>
      <c r="D51" s="3">
        <v>169859.91800000001</v>
      </c>
      <c r="E51" s="3">
        <v>183.51299999999998</v>
      </c>
      <c r="F51" s="3">
        <v>4857.6579999999994</v>
      </c>
      <c r="G51" s="3">
        <v>0</v>
      </c>
      <c r="H51" s="3">
        <v>35.03</v>
      </c>
      <c r="I51" s="3">
        <v>170043.43100000001</v>
      </c>
      <c r="J51" s="3">
        <v>1007.2420000000001</v>
      </c>
      <c r="K51" s="3">
        <v>1796.5259999999998</v>
      </c>
      <c r="L51" s="3">
        <v>6.94</v>
      </c>
      <c r="M51" s="3">
        <v>227.90300000000002</v>
      </c>
      <c r="N51" s="3">
        <v>0</v>
      </c>
      <c r="O51" s="3">
        <v>0</v>
      </c>
      <c r="P51" s="3">
        <v>1803.4659999999999</v>
      </c>
      <c r="Q51" s="3">
        <v>519.19899999999996</v>
      </c>
      <c r="R51" s="3">
        <v>2675.6990000000001</v>
      </c>
      <c r="S51" s="3">
        <v>58</v>
      </c>
      <c r="T51" s="3">
        <v>619.67999999999995</v>
      </c>
      <c r="U51" s="3">
        <v>0</v>
      </c>
      <c r="V51" s="3">
        <v>0</v>
      </c>
      <c r="W51" s="3">
        <v>2733.6990000000001</v>
      </c>
      <c r="X51" s="3">
        <v>174580.59599999999</v>
      </c>
      <c r="Y51" s="108"/>
      <c r="Z51" s="108"/>
      <c r="AA51" s="108"/>
    </row>
    <row r="52" spans="1:27" s="28" customFormat="1" ht="42.75" customHeight="1" x14ac:dyDescent="0.4">
      <c r="A52" s="23"/>
      <c r="B52" s="24"/>
      <c r="C52" s="25"/>
      <c r="D52" s="25"/>
      <c r="E52" s="25"/>
      <c r="F52" s="25">
        <v>4857.6579999999994</v>
      </c>
      <c r="G52" s="25"/>
      <c r="H52" s="25"/>
      <c r="I52" s="25"/>
      <c r="J52" s="25"/>
      <c r="K52" s="25"/>
      <c r="L52" s="25"/>
      <c r="M52" s="25">
        <v>227.90299999999999</v>
      </c>
      <c r="N52" s="25"/>
      <c r="O52" s="25"/>
      <c r="P52" s="25"/>
      <c r="Q52" s="25"/>
      <c r="R52" s="25"/>
      <c r="S52" s="25"/>
      <c r="T52" s="25">
        <v>619.67999999999995</v>
      </c>
      <c r="U52" s="25"/>
      <c r="V52" s="25"/>
      <c r="W52" s="25"/>
      <c r="X52" s="25"/>
      <c r="Y52" s="25"/>
      <c r="Z52" s="25"/>
      <c r="AA52" s="25"/>
    </row>
    <row r="53" spans="1:27" s="28" customFormat="1" x14ac:dyDescent="0.4">
      <c r="A53" s="23"/>
      <c r="B53" s="24"/>
      <c r="C53" s="25"/>
      <c r="D53" s="25"/>
      <c r="E53" s="25"/>
      <c r="F53" s="25">
        <v>432.81799999999998</v>
      </c>
      <c r="G53" s="25"/>
      <c r="H53" s="25"/>
      <c r="I53" s="25"/>
      <c r="J53" s="25"/>
      <c r="K53" s="26"/>
      <c r="L53" s="25"/>
      <c r="M53" s="25">
        <v>13.847000000000001</v>
      </c>
      <c r="N53" s="25"/>
      <c r="O53" s="26"/>
      <c r="P53" s="25"/>
      <c r="Q53" s="25"/>
      <c r="R53" s="25"/>
      <c r="S53" s="26"/>
      <c r="T53" s="65"/>
      <c r="U53" s="25"/>
      <c r="V53" s="26"/>
      <c r="W53" s="27"/>
      <c r="X53" s="25"/>
      <c r="Y53" s="25"/>
      <c r="Z53" s="25"/>
      <c r="AA53" s="25"/>
    </row>
    <row r="54" spans="1:27" s="20" customFormat="1" x14ac:dyDescent="0.4">
      <c r="A54" s="29"/>
      <c r="B54" s="30"/>
      <c r="C54" s="31"/>
      <c r="D54" s="31"/>
      <c r="E54" s="31"/>
      <c r="F54" s="151" t="s">
        <v>59</v>
      </c>
      <c r="G54" s="151"/>
      <c r="H54" s="151"/>
      <c r="I54" s="108">
        <v>248.45299999999997</v>
      </c>
      <c r="J54" s="108"/>
      <c r="K54" s="108"/>
      <c r="L54" s="108"/>
      <c r="M54" s="108"/>
      <c r="N54" s="108"/>
      <c r="O54" s="108"/>
      <c r="P54" s="108"/>
      <c r="Q54" s="32"/>
      <c r="R54" s="32"/>
      <c r="S54" s="108"/>
      <c r="T54" s="108"/>
      <c r="U54" s="108"/>
      <c r="V54" s="108"/>
      <c r="W54" s="108"/>
      <c r="X54" s="107"/>
      <c r="Y54" s="107"/>
      <c r="Z54" s="107"/>
      <c r="AA54" s="107"/>
    </row>
    <row r="55" spans="1:27" s="20" customFormat="1" x14ac:dyDescent="0.4">
      <c r="A55" s="29"/>
      <c r="B55" s="30"/>
      <c r="C55" s="108"/>
      <c r="D55" s="108"/>
      <c r="E55" s="108"/>
      <c r="F55" s="151" t="s">
        <v>60</v>
      </c>
      <c r="G55" s="151"/>
      <c r="H55" s="151"/>
      <c r="I55" s="108">
        <v>5670.2110000000002</v>
      </c>
      <c r="J55" s="108"/>
      <c r="K55" s="108"/>
      <c r="L55" s="108"/>
      <c r="M55" s="108"/>
      <c r="N55" s="108"/>
      <c r="O55" s="108"/>
      <c r="P55" s="108"/>
      <c r="Q55" s="32"/>
      <c r="R55" s="32"/>
      <c r="S55" s="108"/>
      <c r="T55" s="108"/>
      <c r="U55" s="108"/>
      <c r="V55" s="108"/>
      <c r="W55" s="108"/>
      <c r="X55" s="107"/>
      <c r="Y55" s="107"/>
      <c r="Z55" s="107"/>
      <c r="AA55" s="107"/>
    </row>
    <row r="56" spans="1:27" x14ac:dyDescent="0.4">
      <c r="C56" s="31"/>
      <c r="D56" s="31"/>
      <c r="E56" s="31"/>
      <c r="F56" s="151" t="s">
        <v>62</v>
      </c>
      <c r="G56" s="151"/>
      <c r="H56" s="151"/>
      <c r="I56" s="108">
        <v>174580.59599999999</v>
      </c>
      <c r="J56" s="34"/>
      <c r="K56" s="34"/>
      <c r="L56" s="34"/>
      <c r="M56" s="34"/>
      <c r="N56" s="38"/>
      <c r="O56" s="38"/>
      <c r="P56" s="67"/>
      <c r="Q56" s="16"/>
      <c r="R56" s="16"/>
      <c r="S56" s="34"/>
      <c r="T56" s="34"/>
      <c r="W56" s="42"/>
      <c r="X56" s="16"/>
      <c r="Y56" s="16"/>
      <c r="Z56" s="16"/>
      <c r="AA56" s="16"/>
    </row>
    <row r="57" spans="1:27" ht="42.75" customHeight="1" x14ac:dyDescent="0.4">
      <c r="C57" s="107"/>
      <c r="D57" s="107"/>
      <c r="E57" s="107"/>
      <c r="F57" s="43"/>
      <c r="I57" s="34"/>
      <c r="L57" s="34"/>
      <c r="M57" s="34"/>
      <c r="N57" s="36">
        <v>173422.88399999999</v>
      </c>
      <c r="O57" s="34"/>
      <c r="R57" s="16"/>
    </row>
    <row r="58" spans="1:27" s="20" customFormat="1" ht="48.75" customHeight="1" x14ac:dyDescent="0.4">
      <c r="B58" s="149" t="s">
        <v>63</v>
      </c>
      <c r="C58" s="149"/>
      <c r="D58" s="149"/>
      <c r="E58" s="149"/>
      <c r="F58" s="149"/>
      <c r="G58" s="149"/>
      <c r="I58" s="43"/>
      <c r="J58" s="46"/>
      <c r="K58" s="68">
        <v>174580.59600000002</v>
      </c>
      <c r="L58" s="43"/>
      <c r="M58" s="34"/>
      <c r="N58" s="34"/>
      <c r="O58" s="34"/>
      <c r="T58" s="107"/>
      <c r="U58" s="149" t="s">
        <v>64</v>
      </c>
      <c r="V58" s="149"/>
      <c r="W58" s="149"/>
      <c r="X58" s="149"/>
    </row>
    <row r="59" spans="1:27" s="20" customFormat="1" x14ac:dyDescent="0.4">
      <c r="B59" s="149" t="s">
        <v>65</v>
      </c>
      <c r="C59" s="149"/>
      <c r="D59" s="149"/>
      <c r="E59" s="149"/>
      <c r="F59" s="149"/>
      <c r="G59" s="149"/>
      <c r="H59" s="46"/>
      <c r="I59" s="43"/>
      <c r="J59" s="47"/>
      <c r="K59" s="46"/>
      <c r="L59" s="31"/>
      <c r="M59" s="34"/>
      <c r="N59" s="34"/>
      <c r="O59" s="34"/>
      <c r="T59" s="107"/>
      <c r="U59" s="149" t="s">
        <v>65</v>
      </c>
      <c r="V59" s="149"/>
      <c r="W59" s="149"/>
      <c r="X59" s="149"/>
    </row>
    <row r="60" spans="1:27" s="20" customFormat="1" x14ac:dyDescent="0.4">
      <c r="B60" s="30"/>
      <c r="G60" s="48"/>
      <c r="J60" s="47"/>
      <c r="K60" s="47"/>
      <c r="L60" s="48"/>
      <c r="T60" s="107"/>
      <c r="U60" s="107"/>
      <c r="V60" s="8"/>
      <c r="W60" s="107"/>
      <c r="X60" s="107"/>
      <c r="Y60" s="32">
        <v>5670.2109999999993</v>
      </c>
      <c r="Z60" s="107"/>
      <c r="AA60" s="107"/>
    </row>
    <row r="61" spans="1:27" s="20" customFormat="1" ht="25.5" customHeight="1" x14ac:dyDescent="0.4">
      <c r="B61" s="30"/>
      <c r="H61" s="45">
        <v>172871.946</v>
      </c>
      <c r="L61" s="150" t="s">
        <v>66</v>
      </c>
      <c r="M61" s="150"/>
      <c r="N61" s="150"/>
      <c r="Q61" s="107"/>
      <c r="R61" s="107"/>
      <c r="V61" s="48"/>
      <c r="X61" s="107"/>
      <c r="Y61" s="107"/>
      <c r="Z61" s="107"/>
      <c r="AA61" s="107"/>
    </row>
    <row r="62" spans="1:27" s="20" customFormat="1" ht="58.5" customHeight="1" x14ac:dyDescent="0.4">
      <c r="B62" s="30"/>
      <c r="I62" s="43"/>
      <c r="L62" s="150" t="s">
        <v>67</v>
      </c>
      <c r="M62" s="150"/>
      <c r="N62" s="150"/>
      <c r="Q62" s="107"/>
      <c r="R62" s="107"/>
      <c r="V62" s="48"/>
      <c r="X62" s="107"/>
      <c r="Y62" s="107"/>
      <c r="Z62" s="107"/>
      <c r="AA62" s="107"/>
    </row>
    <row r="64" spans="1:27" x14ac:dyDescent="0.4">
      <c r="I64" s="36">
        <v>173141.076</v>
      </c>
    </row>
    <row r="65" spans="2:27" x14ac:dyDescent="0.4">
      <c r="I65" s="34"/>
      <c r="L65" s="34"/>
    </row>
    <row r="67" spans="2:27" x14ac:dyDescent="0.4">
      <c r="B67" s="9"/>
      <c r="H67" s="50"/>
      <c r="Q67" s="9"/>
      <c r="R67" s="9"/>
      <c r="X67" s="9"/>
      <c r="Y67" s="9"/>
      <c r="Z67" s="9"/>
      <c r="AA67" s="9"/>
    </row>
  </sheetData>
  <mergeCells count="32">
    <mergeCell ref="B59:G59"/>
    <mergeCell ref="U59:X59"/>
    <mergeCell ref="L61:N61"/>
    <mergeCell ref="L62:N62"/>
    <mergeCell ref="X5:X6"/>
    <mergeCell ref="F54:H54"/>
    <mergeCell ref="F55:H55"/>
    <mergeCell ref="F56:H56"/>
    <mergeCell ref="B58:G58"/>
    <mergeCell ref="U58:X58"/>
    <mergeCell ref="P5:P6"/>
    <mergeCell ref="Q5:Q6"/>
    <mergeCell ref="R5:R6"/>
    <mergeCell ref="S5:T5"/>
    <mergeCell ref="U5:V5"/>
    <mergeCell ref="W5:W6"/>
    <mergeCell ref="N5:O5"/>
    <mergeCell ref="A1:X2"/>
    <mergeCell ref="A3:X3"/>
    <mergeCell ref="A4:A6"/>
    <mergeCell ref="B4:B6"/>
    <mergeCell ref="C4:I4"/>
    <mergeCell ref="J4:P4"/>
    <mergeCell ref="Q4:W4"/>
    <mergeCell ref="C5:C6"/>
    <mergeCell ref="D5:D6"/>
    <mergeCell ref="E5:F5"/>
    <mergeCell ref="G5:H5"/>
    <mergeCell ref="I5:I6"/>
    <mergeCell ref="J5:J6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8" scale="30" fitToHeight="0" orientation="landscape" r:id="rId1"/>
  <rowBreaks count="2" manualBreakCount="2">
    <brk id="57" max="2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7"/>
  <sheetViews>
    <sheetView topLeftCell="L1" zoomScale="50" zoomScaleNormal="50" workbookViewId="0">
      <pane ySplit="6" topLeftCell="A42" activePane="bottomLeft" state="frozen"/>
      <selection pane="bottomLeft" activeCell="D52" sqref="D52:V52"/>
    </sheetView>
  </sheetViews>
  <sheetFormatPr defaultRowHeight="27.75" x14ac:dyDescent="0.4"/>
  <cols>
    <col min="1" max="1" width="12.85546875" style="9" customWidth="1"/>
    <col min="2" max="2" width="42.7109375" style="33" customWidth="1"/>
    <col min="3" max="3" width="16.5703125" style="9" hidden="1" customWidth="1"/>
    <col min="4" max="4" width="31.28515625" style="9" customWidth="1"/>
    <col min="5" max="5" width="28.140625" style="9" customWidth="1"/>
    <col min="6" max="6" width="40.28515625" style="9" customWidth="1"/>
    <col min="7" max="9" width="28.140625" style="9" customWidth="1"/>
    <col min="10" max="10" width="29.5703125" style="9" customWidth="1"/>
    <col min="11" max="11" width="39.42578125" style="9" customWidth="1"/>
    <col min="12" max="15" width="28.140625" style="9" customWidth="1"/>
    <col min="16" max="16" width="41.140625" style="11" customWidth="1"/>
    <col min="17" max="19" width="28.140625" style="9" customWidth="1"/>
    <col min="20" max="20" width="28.140625" style="12" customWidth="1"/>
    <col min="21" max="21" width="28.140625" style="9" customWidth="1"/>
    <col min="22" max="22" width="28.140625" style="11" customWidth="1"/>
    <col min="23" max="25" width="26" style="11" customWidth="1"/>
    <col min="26" max="16384" width="9.140625" style="9"/>
  </cols>
  <sheetData>
    <row r="1" spans="1:185" x14ac:dyDescent="0.4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8"/>
      <c r="X1" s="8"/>
      <c r="Y1" s="8"/>
    </row>
    <row r="2" spans="1:185" ht="10.5" customHeight="1" x14ac:dyDescent="0.4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8"/>
      <c r="X2" s="8"/>
      <c r="Y2" s="8"/>
    </row>
    <row r="3" spans="1:185" ht="35.25" customHeight="1" x14ac:dyDescent="0.4">
      <c r="A3" s="147" t="s">
        <v>73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8"/>
      <c r="X3" s="8"/>
      <c r="Y3" s="8"/>
    </row>
    <row r="4" spans="1:185" s="12" customFormat="1" ht="32.25" customHeight="1" x14ac:dyDescent="0.4">
      <c r="A4" s="147" t="s">
        <v>2</v>
      </c>
      <c r="B4" s="147" t="s">
        <v>3</v>
      </c>
      <c r="C4" s="147" t="s">
        <v>4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0"/>
      <c r="W4" s="11"/>
      <c r="X4" s="11"/>
      <c r="Y4" s="11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</row>
    <row r="5" spans="1:185" s="12" customFormat="1" ht="50.25" customHeight="1" x14ac:dyDescent="0.4">
      <c r="A5" s="147"/>
      <c r="B5" s="147"/>
      <c r="C5" s="147" t="s">
        <v>7</v>
      </c>
      <c r="D5" s="147" t="s">
        <v>68</v>
      </c>
      <c r="E5" s="147" t="s">
        <v>8</v>
      </c>
      <c r="F5" s="147"/>
      <c r="G5" s="147" t="s">
        <v>9</v>
      </c>
      <c r="H5" s="147"/>
      <c r="I5" s="147" t="s">
        <v>10</v>
      </c>
      <c r="J5" s="147" t="s">
        <v>68</v>
      </c>
      <c r="K5" s="147" t="s">
        <v>8</v>
      </c>
      <c r="L5" s="147"/>
      <c r="M5" s="147" t="s">
        <v>9</v>
      </c>
      <c r="N5" s="147"/>
      <c r="O5" s="147" t="s">
        <v>10</v>
      </c>
      <c r="P5" s="147" t="s">
        <v>7</v>
      </c>
      <c r="Q5" s="147" t="s">
        <v>8</v>
      </c>
      <c r="R5" s="147"/>
      <c r="S5" s="147" t="s">
        <v>9</v>
      </c>
      <c r="T5" s="147"/>
      <c r="U5" s="147" t="s">
        <v>10</v>
      </c>
      <c r="V5" s="147" t="s">
        <v>11</v>
      </c>
      <c r="W5" s="8"/>
      <c r="X5" s="8"/>
      <c r="Y5" s="8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</row>
    <row r="6" spans="1:185" s="12" customFormat="1" ht="28.5" customHeight="1" x14ac:dyDescent="0.4">
      <c r="A6" s="147"/>
      <c r="B6" s="147"/>
      <c r="C6" s="148"/>
      <c r="D6" s="147"/>
      <c r="E6" s="78" t="s">
        <v>12</v>
      </c>
      <c r="F6" s="78" t="s">
        <v>13</v>
      </c>
      <c r="G6" s="78" t="s">
        <v>12</v>
      </c>
      <c r="H6" s="78" t="s">
        <v>13</v>
      </c>
      <c r="I6" s="147"/>
      <c r="J6" s="147"/>
      <c r="K6" s="13" t="s">
        <v>12</v>
      </c>
      <c r="L6" s="78" t="s">
        <v>13</v>
      </c>
      <c r="M6" s="78" t="s">
        <v>12</v>
      </c>
      <c r="N6" s="78" t="s">
        <v>13</v>
      </c>
      <c r="O6" s="147"/>
      <c r="P6" s="147"/>
      <c r="Q6" s="78" t="s">
        <v>12</v>
      </c>
      <c r="R6" s="78" t="s">
        <v>13</v>
      </c>
      <c r="S6" s="78" t="s">
        <v>12</v>
      </c>
      <c r="T6" s="78" t="s">
        <v>13</v>
      </c>
      <c r="U6" s="147"/>
      <c r="V6" s="147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</row>
    <row r="7" spans="1:185" ht="42.75" customHeight="1" x14ac:dyDescent="0.4">
      <c r="A7" s="14">
        <v>1</v>
      </c>
      <c r="B7" s="15" t="s">
        <v>14</v>
      </c>
      <c r="C7" s="1">
        <v>514.57775000000004</v>
      </c>
      <c r="D7" s="1">
        <v>2190.3000000000006</v>
      </c>
      <c r="E7" s="1">
        <v>0.9</v>
      </c>
      <c r="F7" s="1">
        <f>E7</f>
        <v>0.9</v>
      </c>
      <c r="G7" s="1">
        <v>0</v>
      </c>
      <c r="H7" s="1">
        <f>G7</f>
        <v>0</v>
      </c>
      <c r="I7" s="1">
        <f>D7+(E7-G7)</f>
        <v>2191.2000000000007</v>
      </c>
      <c r="J7" s="1">
        <v>295.87999999999994</v>
      </c>
      <c r="K7" s="1">
        <v>0</v>
      </c>
      <c r="L7" s="1">
        <f>K7</f>
        <v>0</v>
      </c>
      <c r="M7" s="1">
        <v>0</v>
      </c>
      <c r="N7" s="1">
        <f>M7</f>
        <v>0</v>
      </c>
      <c r="O7" s="1">
        <f>J7+(K7-M7)</f>
        <v>295.87999999999994</v>
      </c>
      <c r="P7" s="2">
        <v>197.63000000000005</v>
      </c>
      <c r="Q7" s="1">
        <v>0</v>
      </c>
      <c r="R7" s="1">
        <f>Q7</f>
        <v>0</v>
      </c>
      <c r="S7" s="1">
        <v>0</v>
      </c>
      <c r="T7" s="1">
        <f>S7</f>
        <v>0</v>
      </c>
      <c r="U7" s="2">
        <f>P7+(Q7-S7)</f>
        <v>197.63000000000005</v>
      </c>
      <c r="V7" s="2">
        <f>I7+O7+U7</f>
        <v>2684.7100000000009</v>
      </c>
      <c r="W7" s="16"/>
      <c r="X7" s="16"/>
      <c r="Y7" s="16"/>
    </row>
    <row r="8" spans="1:185" ht="42.75" customHeight="1" x14ac:dyDescent="0.4">
      <c r="A8" s="14">
        <v>2</v>
      </c>
      <c r="B8" s="15" t="s">
        <v>15</v>
      </c>
      <c r="C8" s="1"/>
      <c r="D8" s="1">
        <v>7.6799999999999988</v>
      </c>
      <c r="E8" s="1">
        <v>0</v>
      </c>
      <c r="F8" s="1">
        <f t="shared" ref="F8:H10" si="0">E8</f>
        <v>0</v>
      </c>
      <c r="G8" s="1">
        <v>0</v>
      </c>
      <c r="H8" s="1">
        <f t="shared" si="0"/>
        <v>0</v>
      </c>
      <c r="I8" s="1">
        <f>D8+(E8-G8)</f>
        <v>7.6799999999999988</v>
      </c>
      <c r="J8" s="1">
        <v>22.769999999999996</v>
      </c>
      <c r="K8" s="1">
        <v>0</v>
      </c>
      <c r="L8" s="1">
        <f t="shared" ref="L8" si="1">K8</f>
        <v>0</v>
      </c>
      <c r="M8" s="1">
        <v>0</v>
      </c>
      <c r="N8" s="1">
        <f t="shared" ref="N8" si="2">M8</f>
        <v>0</v>
      </c>
      <c r="O8" s="1">
        <f t="shared" ref="O8:O48" si="3">J8+(K8-M8)</f>
        <v>22.769999999999996</v>
      </c>
      <c r="P8" s="2">
        <v>164.5</v>
      </c>
      <c r="Q8" s="1">
        <v>0</v>
      </c>
      <c r="R8" s="1">
        <f t="shared" ref="R8" si="4">Q8</f>
        <v>0</v>
      </c>
      <c r="S8" s="1">
        <v>0</v>
      </c>
      <c r="T8" s="1">
        <f t="shared" ref="T8" si="5">S8</f>
        <v>0</v>
      </c>
      <c r="U8" s="2">
        <f t="shared" ref="U8:U48" si="6">P8+(Q8-S8)</f>
        <v>164.5</v>
      </c>
      <c r="V8" s="2">
        <f>I8+O8+U8</f>
        <v>194.95</v>
      </c>
      <c r="W8" s="16"/>
      <c r="X8" s="16"/>
      <c r="Y8" s="16"/>
    </row>
    <row r="9" spans="1:185" ht="42.75" customHeight="1" x14ac:dyDescent="0.4">
      <c r="A9" s="14">
        <v>3</v>
      </c>
      <c r="B9" s="15" t="s">
        <v>16</v>
      </c>
      <c r="C9" s="1">
        <v>274.42500000000001</v>
      </c>
      <c r="D9" s="1">
        <v>1307.1299999999994</v>
      </c>
      <c r="E9" s="1">
        <v>0</v>
      </c>
      <c r="F9" s="1">
        <f t="shared" si="0"/>
        <v>0</v>
      </c>
      <c r="G9" s="1">
        <v>0</v>
      </c>
      <c r="H9" s="1">
        <f t="shared" si="0"/>
        <v>0</v>
      </c>
      <c r="I9" s="1">
        <f>D9+(E9-G9)</f>
        <v>1307.1299999999994</v>
      </c>
      <c r="J9" s="1">
        <v>141.58300000000003</v>
      </c>
      <c r="K9" s="1">
        <v>0.04</v>
      </c>
      <c r="L9" s="1">
        <f t="shared" ref="L9" si="7">K9</f>
        <v>0.04</v>
      </c>
      <c r="M9" s="1">
        <v>0</v>
      </c>
      <c r="N9" s="1">
        <f t="shared" ref="N9" si="8">M9</f>
        <v>0</v>
      </c>
      <c r="O9" s="1">
        <f t="shared" si="3"/>
        <v>141.62300000000002</v>
      </c>
      <c r="P9" s="2">
        <v>28.400000000000002</v>
      </c>
      <c r="Q9" s="1">
        <v>0</v>
      </c>
      <c r="R9" s="1">
        <f t="shared" ref="R9" si="9">Q9</f>
        <v>0</v>
      </c>
      <c r="S9" s="1">
        <v>0</v>
      </c>
      <c r="T9" s="1">
        <f t="shared" ref="T9" si="10">S9</f>
        <v>0</v>
      </c>
      <c r="U9" s="2">
        <f t="shared" si="6"/>
        <v>28.400000000000002</v>
      </c>
      <c r="V9" s="2">
        <f>I9+O9+U9</f>
        <v>1477.1529999999996</v>
      </c>
      <c r="W9" s="16"/>
      <c r="X9" s="16"/>
      <c r="Y9" s="16"/>
    </row>
    <row r="10" spans="1:185" ht="42.75" customHeight="1" x14ac:dyDescent="0.4">
      <c r="A10" s="14">
        <v>4</v>
      </c>
      <c r="B10" s="63" t="s">
        <v>17</v>
      </c>
      <c r="C10" s="1">
        <v>38.465000000000003</v>
      </c>
      <c r="D10" s="1">
        <v>183.93</v>
      </c>
      <c r="E10" s="1">
        <v>0</v>
      </c>
      <c r="F10" s="1">
        <f t="shared" si="0"/>
        <v>0</v>
      </c>
      <c r="G10" s="1">
        <v>0</v>
      </c>
      <c r="H10" s="1">
        <f t="shared" si="0"/>
        <v>0</v>
      </c>
      <c r="I10" s="1">
        <f>D10+(E10-G10)</f>
        <v>183.93</v>
      </c>
      <c r="J10" s="1">
        <v>159.39999999999998</v>
      </c>
      <c r="K10" s="1">
        <v>0.02</v>
      </c>
      <c r="L10" s="1">
        <f t="shared" ref="L10" si="11">K10</f>
        <v>0.02</v>
      </c>
      <c r="M10" s="1">
        <v>0</v>
      </c>
      <c r="N10" s="1">
        <f t="shared" ref="N10" si="12">M10</f>
        <v>0</v>
      </c>
      <c r="O10" s="1">
        <f t="shared" si="3"/>
        <v>159.41999999999999</v>
      </c>
      <c r="P10" s="2">
        <v>409.29999999999995</v>
      </c>
      <c r="Q10" s="1">
        <v>0</v>
      </c>
      <c r="R10" s="1">
        <f t="shared" ref="R10" si="13">Q10</f>
        <v>0</v>
      </c>
      <c r="S10" s="1">
        <v>0</v>
      </c>
      <c r="T10" s="1">
        <f t="shared" ref="T10" si="14">S10</f>
        <v>0</v>
      </c>
      <c r="U10" s="2">
        <f t="shared" si="6"/>
        <v>409.29999999999995</v>
      </c>
      <c r="V10" s="2">
        <f>I10+O10+U10</f>
        <v>752.65</v>
      </c>
      <c r="W10" s="16"/>
      <c r="X10" s="16"/>
      <c r="Y10" s="16"/>
    </row>
    <row r="11" spans="1:185" s="20" customFormat="1" ht="42.75" customHeight="1" x14ac:dyDescent="0.4">
      <c r="A11" s="17"/>
      <c r="B11" s="21" t="s">
        <v>18</v>
      </c>
      <c r="C11" s="3">
        <v>827.46775000000014</v>
      </c>
      <c r="D11" s="3">
        <f>SUM(D7:D10)</f>
        <v>3689.0399999999995</v>
      </c>
      <c r="E11" s="3">
        <f t="shared" ref="E11:V11" si="15">SUM(E7:E10)</f>
        <v>0.9</v>
      </c>
      <c r="F11" s="3">
        <f t="shared" si="15"/>
        <v>0.9</v>
      </c>
      <c r="G11" s="3">
        <f t="shared" si="15"/>
        <v>0</v>
      </c>
      <c r="H11" s="3">
        <f t="shared" si="15"/>
        <v>0</v>
      </c>
      <c r="I11" s="3">
        <f t="shared" si="15"/>
        <v>3689.94</v>
      </c>
      <c r="J11" s="3">
        <f t="shared" si="15"/>
        <v>619.63299999999992</v>
      </c>
      <c r="K11" s="3">
        <f t="shared" si="15"/>
        <v>0.06</v>
      </c>
      <c r="L11" s="3">
        <f t="shared" si="15"/>
        <v>0.06</v>
      </c>
      <c r="M11" s="3">
        <f t="shared" si="15"/>
        <v>0</v>
      </c>
      <c r="N11" s="3">
        <f t="shared" si="15"/>
        <v>0</v>
      </c>
      <c r="O11" s="3">
        <f t="shared" si="15"/>
        <v>619.69299999999987</v>
      </c>
      <c r="P11" s="3">
        <f t="shared" si="15"/>
        <v>799.82999999999993</v>
      </c>
      <c r="Q11" s="3">
        <f t="shared" si="15"/>
        <v>0</v>
      </c>
      <c r="R11" s="3">
        <f t="shared" si="15"/>
        <v>0</v>
      </c>
      <c r="S11" s="3">
        <f t="shared" si="15"/>
        <v>0</v>
      </c>
      <c r="T11" s="3">
        <f t="shared" si="15"/>
        <v>0</v>
      </c>
      <c r="U11" s="3">
        <f t="shared" si="15"/>
        <v>799.82999999999993</v>
      </c>
      <c r="V11" s="3">
        <f t="shared" si="15"/>
        <v>5109.4629999999997</v>
      </c>
      <c r="W11" s="80"/>
      <c r="X11" s="80"/>
      <c r="Y11" s="80"/>
    </row>
    <row r="12" spans="1:185" ht="42.75" customHeight="1" x14ac:dyDescent="0.4">
      <c r="A12" s="14">
        <v>5</v>
      </c>
      <c r="B12" s="15" t="s">
        <v>19</v>
      </c>
      <c r="C12" s="1">
        <v>2063.0500000000002</v>
      </c>
      <c r="D12" s="1">
        <v>1974.1599999999989</v>
      </c>
      <c r="E12" s="1">
        <v>0</v>
      </c>
      <c r="F12" s="1">
        <f t="shared" ref="F12:H14" si="16">E12</f>
        <v>0</v>
      </c>
      <c r="G12" s="1">
        <v>0</v>
      </c>
      <c r="H12" s="1">
        <f t="shared" si="16"/>
        <v>0</v>
      </c>
      <c r="I12" s="1">
        <f>D12+(E12-G12)</f>
        <v>1974.1599999999989</v>
      </c>
      <c r="J12" s="1">
        <v>116.84299999999999</v>
      </c>
      <c r="K12" s="1">
        <v>0.45</v>
      </c>
      <c r="L12" s="1">
        <f t="shared" ref="L12" si="17">K12</f>
        <v>0.45</v>
      </c>
      <c r="M12" s="1">
        <v>0</v>
      </c>
      <c r="N12" s="1">
        <f t="shared" ref="N12" si="18">M12</f>
        <v>0</v>
      </c>
      <c r="O12" s="1">
        <f t="shared" si="3"/>
        <v>117.29299999999999</v>
      </c>
      <c r="P12" s="2">
        <v>248.64</v>
      </c>
      <c r="Q12" s="1">
        <v>0</v>
      </c>
      <c r="R12" s="1">
        <f t="shared" ref="R12" si="19">Q12</f>
        <v>0</v>
      </c>
      <c r="S12" s="1">
        <v>0</v>
      </c>
      <c r="T12" s="1">
        <f t="shared" ref="T12" si="20">S12</f>
        <v>0</v>
      </c>
      <c r="U12" s="2">
        <f t="shared" si="6"/>
        <v>248.64</v>
      </c>
      <c r="V12" s="2">
        <f>I12+O12+U12</f>
        <v>2340.0929999999989</v>
      </c>
      <c r="W12" s="16"/>
      <c r="X12" s="16"/>
      <c r="Y12" s="16"/>
    </row>
    <row r="13" spans="1:185" ht="42.75" customHeight="1" x14ac:dyDescent="0.4">
      <c r="A13" s="14">
        <v>6</v>
      </c>
      <c r="B13" s="15" t="s">
        <v>20</v>
      </c>
      <c r="C13" s="1">
        <v>259.88749999999999</v>
      </c>
      <c r="D13" s="1">
        <v>1014.7699999999998</v>
      </c>
      <c r="E13" s="1">
        <v>0</v>
      </c>
      <c r="F13" s="1">
        <f t="shared" si="16"/>
        <v>0</v>
      </c>
      <c r="G13" s="1">
        <v>0</v>
      </c>
      <c r="H13" s="1">
        <f t="shared" si="16"/>
        <v>0</v>
      </c>
      <c r="I13" s="1">
        <f>D13+(E13-G13)</f>
        <v>1014.7699999999998</v>
      </c>
      <c r="J13" s="1">
        <v>133.50399999999999</v>
      </c>
      <c r="K13" s="1">
        <v>0</v>
      </c>
      <c r="L13" s="1">
        <f t="shared" ref="L13" si="21">K13</f>
        <v>0</v>
      </c>
      <c r="M13" s="1">
        <v>0</v>
      </c>
      <c r="N13" s="1">
        <f t="shared" ref="N13" si="22">M13</f>
        <v>0</v>
      </c>
      <c r="O13" s="1">
        <f t="shared" si="3"/>
        <v>133.50399999999999</v>
      </c>
      <c r="P13" s="2">
        <v>82.13</v>
      </c>
      <c r="Q13" s="1">
        <v>0</v>
      </c>
      <c r="R13" s="1">
        <f t="shared" ref="R13" si="23">Q13</f>
        <v>0</v>
      </c>
      <c r="S13" s="1">
        <v>0</v>
      </c>
      <c r="T13" s="1">
        <f t="shared" ref="T13" si="24">S13</f>
        <v>0</v>
      </c>
      <c r="U13" s="2">
        <f t="shared" si="6"/>
        <v>82.13</v>
      </c>
      <c r="V13" s="2">
        <f>I13+O13+U13</f>
        <v>1230.4039999999995</v>
      </c>
      <c r="W13" s="16"/>
      <c r="X13" s="16"/>
      <c r="Y13" s="16"/>
    </row>
    <row r="14" spans="1:185" ht="42.75" customHeight="1" x14ac:dyDescent="0.4">
      <c r="A14" s="14">
        <v>7</v>
      </c>
      <c r="B14" s="15" t="s">
        <v>21</v>
      </c>
      <c r="C14" s="1">
        <v>582.84775000000013</v>
      </c>
      <c r="D14" s="1">
        <v>2409.4699999999993</v>
      </c>
      <c r="E14" s="1">
        <v>0</v>
      </c>
      <c r="F14" s="1">
        <f t="shared" si="16"/>
        <v>0</v>
      </c>
      <c r="G14" s="1">
        <v>0</v>
      </c>
      <c r="H14" s="1">
        <f t="shared" si="16"/>
        <v>0</v>
      </c>
      <c r="I14" s="1">
        <f>D14+(E14-G14)</f>
        <v>2409.4699999999993</v>
      </c>
      <c r="J14" s="1">
        <v>174.72699999999998</v>
      </c>
      <c r="K14" s="1">
        <v>0</v>
      </c>
      <c r="L14" s="1">
        <f t="shared" ref="L14" si="25">K14</f>
        <v>0</v>
      </c>
      <c r="M14" s="1">
        <v>0</v>
      </c>
      <c r="N14" s="1">
        <f t="shared" ref="N14" si="26">M14</f>
        <v>0</v>
      </c>
      <c r="O14" s="1">
        <f t="shared" si="3"/>
        <v>174.72699999999998</v>
      </c>
      <c r="P14" s="2">
        <v>155.18</v>
      </c>
      <c r="Q14" s="1">
        <v>0</v>
      </c>
      <c r="R14" s="1">
        <f t="shared" ref="R14" si="27">Q14</f>
        <v>0</v>
      </c>
      <c r="S14" s="1">
        <v>0</v>
      </c>
      <c r="T14" s="1">
        <f t="shared" ref="T14" si="28">S14</f>
        <v>0</v>
      </c>
      <c r="U14" s="2">
        <f t="shared" si="6"/>
        <v>155.18</v>
      </c>
      <c r="V14" s="2">
        <f>I14+O14+U14</f>
        <v>2739.376999999999</v>
      </c>
      <c r="W14" s="16"/>
      <c r="X14" s="16"/>
      <c r="Y14" s="16"/>
    </row>
    <row r="15" spans="1:185" s="20" customFormat="1" ht="42.75" customHeight="1" x14ac:dyDescent="0.4">
      <c r="A15" s="17" t="s">
        <v>22</v>
      </c>
      <c r="B15" s="21" t="s">
        <v>23</v>
      </c>
      <c r="C15" s="3">
        <v>2905.7852499999999</v>
      </c>
      <c r="D15" s="3">
        <f>SUM(D12:D14)</f>
        <v>5398.3999999999978</v>
      </c>
      <c r="E15" s="3">
        <f t="shared" ref="E15:V15" si="29">SUM(E12:E14)</f>
        <v>0</v>
      </c>
      <c r="F15" s="3">
        <f t="shared" si="29"/>
        <v>0</v>
      </c>
      <c r="G15" s="3">
        <f t="shared" si="29"/>
        <v>0</v>
      </c>
      <c r="H15" s="3">
        <f t="shared" si="29"/>
        <v>0</v>
      </c>
      <c r="I15" s="3">
        <f t="shared" si="29"/>
        <v>5398.3999999999978</v>
      </c>
      <c r="J15" s="3">
        <f t="shared" si="29"/>
        <v>425.07399999999996</v>
      </c>
      <c r="K15" s="3">
        <f t="shared" si="29"/>
        <v>0.45</v>
      </c>
      <c r="L15" s="3">
        <f t="shared" si="29"/>
        <v>0.45</v>
      </c>
      <c r="M15" s="3">
        <f t="shared" si="29"/>
        <v>0</v>
      </c>
      <c r="N15" s="3">
        <f t="shared" si="29"/>
        <v>0</v>
      </c>
      <c r="O15" s="3">
        <f t="shared" si="29"/>
        <v>425.52399999999994</v>
      </c>
      <c r="P15" s="3">
        <f t="shared" si="29"/>
        <v>485.95</v>
      </c>
      <c r="Q15" s="3">
        <f t="shared" si="29"/>
        <v>0</v>
      </c>
      <c r="R15" s="3">
        <f t="shared" si="29"/>
        <v>0</v>
      </c>
      <c r="S15" s="3">
        <f t="shared" si="29"/>
        <v>0</v>
      </c>
      <c r="T15" s="3">
        <f t="shared" si="29"/>
        <v>0</v>
      </c>
      <c r="U15" s="3">
        <f t="shared" si="29"/>
        <v>485.95</v>
      </c>
      <c r="V15" s="3">
        <f t="shared" si="29"/>
        <v>6309.873999999998</v>
      </c>
      <c r="W15" s="80"/>
      <c r="X15" s="80"/>
      <c r="Y15" s="80"/>
    </row>
    <row r="16" spans="1:185" ht="42.75" customHeight="1" x14ac:dyDescent="0.4">
      <c r="A16" s="14">
        <v>8</v>
      </c>
      <c r="B16" s="15" t="s">
        <v>24</v>
      </c>
      <c r="C16" s="1">
        <v>1117.1212499999997</v>
      </c>
      <c r="D16" s="1">
        <v>1886.6159999999995</v>
      </c>
      <c r="E16" s="1">
        <v>0</v>
      </c>
      <c r="F16" s="1">
        <f t="shared" ref="F16:H18" si="30">E16</f>
        <v>0</v>
      </c>
      <c r="G16" s="1">
        <v>0</v>
      </c>
      <c r="H16" s="1">
        <f t="shared" si="30"/>
        <v>0</v>
      </c>
      <c r="I16" s="1">
        <f>D16+(E16-G16)</f>
        <v>1886.6159999999995</v>
      </c>
      <c r="J16" s="1">
        <v>63.762000000000029</v>
      </c>
      <c r="K16" s="1">
        <v>0</v>
      </c>
      <c r="L16" s="1">
        <f t="shared" ref="L16" si="31">K16</f>
        <v>0</v>
      </c>
      <c r="M16" s="1">
        <v>0</v>
      </c>
      <c r="N16" s="1">
        <f t="shared" ref="N16" si="32">M16</f>
        <v>0</v>
      </c>
      <c r="O16" s="1">
        <f t="shared" si="3"/>
        <v>63.762000000000029</v>
      </c>
      <c r="P16" s="2">
        <v>57.899000000000001</v>
      </c>
      <c r="Q16" s="1">
        <v>0</v>
      </c>
      <c r="R16" s="1">
        <f t="shared" ref="R16" si="33">Q16</f>
        <v>0</v>
      </c>
      <c r="S16" s="1">
        <v>0</v>
      </c>
      <c r="T16" s="1">
        <f t="shared" ref="T16" si="34">S16</f>
        <v>0</v>
      </c>
      <c r="U16" s="2">
        <f t="shared" si="6"/>
        <v>57.899000000000001</v>
      </c>
      <c r="V16" s="2">
        <f>I16+O16+U16</f>
        <v>2008.2769999999996</v>
      </c>
      <c r="W16" s="16"/>
      <c r="X16" s="16"/>
      <c r="Y16" s="16"/>
    </row>
    <row r="17" spans="1:25" ht="57.75" customHeight="1" x14ac:dyDescent="0.4">
      <c r="A17" s="14">
        <v>9</v>
      </c>
      <c r="B17" s="15" t="s">
        <v>25</v>
      </c>
      <c r="C17" s="1">
        <v>197.07524999999998</v>
      </c>
      <c r="D17" s="1">
        <v>785.55099999999982</v>
      </c>
      <c r="E17" s="1">
        <v>0</v>
      </c>
      <c r="F17" s="1">
        <f t="shared" si="30"/>
        <v>0</v>
      </c>
      <c r="G17" s="1">
        <v>0</v>
      </c>
      <c r="H17" s="1">
        <f t="shared" si="30"/>
        <v>0</v>
      </c>
      <c r="I17" s="1">
        <f>D17+(E17-G17)</f>
        <v>785.55099999999982</v>
      </c>
      <c r="J17" s="1">
        <v>21.06999999999999</v>
      </c>
      <c r="K17" s="1">
        <v>0.01</v>
      </c>
      <c r="L17" s="1">
        <f t="shared" ref="L17" si="35">K17</f>
        <v>0.01</v>
      </c>
      <c r="M17" s="1">
        <v>0</v>
      </c>
      <c r="N17" s="1">
        <f t="shared" ref="N17" si="36">M17</f>
        <v>0</v>
      </c>
      <c r="O17" s="1">
        <f t="shared" si="3"/>
        <v>21.079999999999991</v>
      </c>
      <c r="P17" s="2">
        <v>281.11499999999995</v>
      </c>
      <c r="Q17" s="1">
        <v>0</v>
      </c>
      <c r="R17" s="1">
        <f t="shared" ref="R17" si="37">Q17</f>
        <v>0</v>
      </c>
      <c r="S17" s="1">
        <v>0</v>
      </c>
      <c r="T17" s="1">
        <f t="shared" ref="T17" si="38">S17</f>
        <v>0</v>
      </c>
      <c r="U17" s="2">
        <f t="shared" si="6"/>
        <v>281.11499999999995</v>
      </c>
      <c r="V17" s="2">
        <f>I17+O17+U17</f>
        <v>1087.7459999999999</v>
      </c>
      <c r="W17" s="16"/>
      <c r="X17" s="16"/>
      <c r="Y17" s="16"/>
    </row>
    <row r="18" spans="1:25" ht="42.75" customHeight="1" x14ac:dyDescent="0.4">
      <c r="A18" s="14">
        <v>10</v>
      </c>
      <c r="B18" s="15" t="s">
        <v>26</v>
      </c>
      <c r="C18" s="1">
        <v>430.43</v>
      </c>
      <c r="D18" s="1">
        <v>824.40499999999986</v>
      </c>
      <c r="E18" s="1">
        <v>0</v>
      </c>
      <c r="F18" s="1">
        <f t="shared" si="30"/>
        <v>0</v>
      </c>
      <c r="G18" s="1">
        <v>0</v>
      </c>
      <c r="H18" s="1">
        <f t="shared" si="30"/>
        <v>0</v>
      </c>
      <c r="I18" s="1">
        <f>D18+(E18-G18)</f>
        <v>824.40499999999986</v>
      </c>
      <c r="J18" s="1">
        <v>33.448999999999998</v>
      </c>
      <c r="K18" s="66">
        <v>0</v>
      </c>
      <c r="L18" s="1">
        <f t="shared" ref="L18" si="39">K18</f>
        <v>0</v>
      </c>
      <c r="M18" s="1">
        <v>0</v>
      </c>
      <c r="N18" s="1">
        <f t="shared" ref="N18" si="40">M18</f>
        <v>0</v>
      </c>
      <c r="O18" s="1">
        <f t="shared" si="3"/>
        <v>33.448999999999998</v>
      </c>
      <c r="P18" s="2">
        <v>56.885000000000005</v>
      </c>
      <c r="Q18" s="1">
        <v>0</v>
      </c>
      <c r="R18" s="1">
        <f t="shared" ref="R18" si="41">Q18</f>
        <v>0</v>
      </c>
      <c r="S18" s="1">
        <v>0</v>
      </c>
      <c r="T18" s="1">
        <f t="shared" ref="T18" si="42">S18</f>
        <v>0</v>
      </c>
      <c r="U18" s="2">
        <f t="shared" si="6"/>
        <v>56.885000000000005</v>
      </c>
      <c r="V18" s="2">
        <f>I18+O18+U18</f>
        <v>914.73899999999981</v>
      </c>
      <c r="W18" s="16"/>
      <c r="X18" s="16"/>
      <c r="Y18" s="16"/>
    </row>
    <row r="19" spans="1:25" s="20" customFormat="1" ht="42.75" customHeight="1" x14ac:dyDescent="0.4">
      <c r="A19" s="17"/>
      <c r="B19" s="21" t="s">
        <v>27</v>
      </c>
      <c r="C19" s="3">
        <v>1744.6264999999996</v>
      </c>
      <c r="D19" s="3">
        <f>SUM(D16:D18)</f>
        <v>3496.5719999999992</v>
      </c>
      <c r="E19" s="3">
        <f t="shared" ref="E19:V19" si="43">SUM(E16:E18)</f>
        <v>0</v>
      </c>
      <c r="F19" s="3">
        <f t="shared" si="43"/>
        <v>0</v>
      </c>
      <c r="G19" s="3">
        <f t="shared" si="43"/>
        <v>0</v>
      </c>
      <c r="H19" s="3">
        <f t="shared" si="43"/>
        <v>0</v>
      </c>
      <c r="I19" s="3">
        <f t="shared" si="43"/>
        <v>3496.5719999999992</v>
      </c>
      <c r="J19" s="3">
        <f t="shared" si="43"/>
        <v>118.28100000000002</v>
      </c>
      <c r="K19" s="3">
        <f t="shared" si="43"/>
        <v>0.01</v>
      </c>
      <c r="L19" s="3">
        <f t="shared" si="43"/>
        <v>0.01</v>
      </c>
      <c r="M19" s="3">
        <f t="shared" si="43"/>
        <v>0</v>
      </c>
      <c r="N19" s="3">
        <f t="shared" si="43"/>
        <v>0</v>
      </c>
      <c r="O19" s="3">
        <f t="shared" si="43"/>
        <v>118.29100000000001</v>
      </c>
      <c r="P19" s="3">
        <f t="shared" si="43"/>
        <v>395.89899999999994</v>
      </c>
      <c r="Q19" s="3">
        <f t="shared" si="43"/>
        <v>0</v>
      </c>
      <c r="R19" s="3">
        <f t="shared" si="43"/>
        <v>0</v>
      </c>
      <c r="S19" s="3">
        <f t="shared" si="43"/>
        <v>0</v>
      </c>
      <c r="T19" s="3">
        <f t="shared" si="43"/>
        <v>0</v>
      </c>
      <c r="U19" s="3">
        <f t="shared" si="43"/>
        <v>395.89899999999994</v>
      </c>
      <c r="V19" s="3">
        <f t="shared" si="43"/>
        <v>4010.7619999999988</v>
      </c>
      <c r="W19" s="80"/>
      <c r="X19" s="80"/>
      <c r="Y19" s="80"/>
    </row>
    <row r="20" spans="1:25" ht="42.75" customHeight="1" x14ac:dyDescent="0.4">
      <c r="A20" s="14">
        <v>11</v>
      </c>
      <c r="B20" s="15" t="s">
        <v>28</v>
      </c>
      <c r="C20" s="1">
        <v>371.06400000000002</v>
      </c>
      <c r="D20" s="1">
        <v>1527.9599999999998</v>
      </c>
      <c r="E20" s="1">
        <v>0</v>
      </c>
      <c r="F20" s="1">
        <f t="shared" ref="F20:H23" si="44">E20</f>
        <v>0</v>
      </c>
      <c r="G20" s="1">
        <v>0</v>
      </c>
      <c r="H20" s="1">
        <f t="shared" si="44"/>
        <v>0</v>
      </c>
      <c r="I20" s="1">
        <f>D20+(E20-G20)</f>
        <v>1527.9599999999998</v>
      </c>
      <c r="J20" s="1">
        <v>139.71</v>
      </c>
      <c r="K20" s="1">
        <v>0.06</v>
      </c>
      <c r="L20" s="1">
        <f t="shared" ref="L20" si="45">K20</f>
        <v>0.06</v>
      </c>
      <c r="M20" s="1">
        <v>0</v>
      </c>
      <c r="N20" s="1">
        <f t="shared" ref="N20" si="46">M20</f>
        <v>0</v>
      </c>
      <c r="O20" s="1">
        <f t="shared" si="3"/>
        <v>139.77000000000001</v>
      </c>
      <c r="P20" s="2">
        <v>208.27999999999997</v>
      </c>
      <c r="Q20" s="1">
        <v>0</v>
      </c>
      <c r="R20" s="1">
        <f t="shared" ref="R20" si="47">Q20</f>
        <v>0</v>
      </c>
      <c r="S20" s="1">
        <v>0</v>
      </c>
      <c r="T20" s="1">
        <f t="shared" ref="T20" si="48">S20</f>
        <v>0</v>
      </c>
      <c r="U20" s="2">
        <f t="shared" si="6"/>
        <v>208.27999999999997</v>
      </c>
      <c r="V20" s="2">
        <f>I20+O20+U20</f>
        <v>1876.0099999999998</v>
      </c>
      <c r="W20" s="16"/>
      <c r="X20" s="16"/>
      <c r="Y20" s="16"/>
    </row>
    <row r="21" spans="1:25" ht="42.75" customHeight="1" x14ac:dyDescent="0.4">
      <c r="A21" s="14">
        <v>12</v>
      </c>
      <c r="B21" s="15" t="s">
        <v>29</v>
      </c>
      <c r="C21" s="1">
        <v>253.84375</v>
      </c>
      <c r="D21" s="1">
        <v>898.56999999999994</v>
      </c>
      <c r="E21" s="1">
        <v>0</v>
      </c>
      <c r="F21" s="1">
        <f t="shared" si="44"/>
        <v>0</v>
      </c>
      <c r="G21" s="1">
        <v>0</v>
      </c>
      <c r="H21" s="1">
        <f t="shared" si="44"/>
        <v>0</v>
      </c>
      <c r="I21" s="1">
        <f>D21+(E21-G21)</f>
        <v>898.56999999999994</v>
      </c>
      <c r="J21" s="1">
        <v>45.603000000000002</v>
      </c>
      <c r="K21" s="1">
        <v>0.03</v>
      </c>
      <c r="L21" s="1">
        <f t="shared" ref="L21" si="49">K21</f>
        <v>0.03</v>
      </c>
      <c r="M21" s="1">
        <v>0</v>
      </c>
      <c r="N21" s="1">
        <f t="shared" ref="N21" si="50">M21</f>
        <v>0</v>
      </c>
      <c r="O21" s="1">
        <f t="shared" si="3"/>
        <v>45.633000000000003</v>
      </c>
      <c r="P21" s="2">
        <v>151.93</v>
      </c>
      <c r="Q21" s="1">
        <v>0</v>
      </c>
      <c r="R21" s="1">
        <f t="shared" ref="R21" si="51">Q21</f>
        <v>0</v>
      </c>
      <c r="S21" s="1">
        <v>0</v>
      </c>
      <c r="T21" s="1">
        <f t="shared" ref="T21" si="52">S21</f>
        <v>0</v>
      </c>
      <c r="U21" s="2">
        <f t="shared" si="6"/>
        <v>151.93</v>
      </c>
      <c r="V21" s="2">
        <f>I21+O21+U21</f>
        <v>1096.133</v>
      </c>
      <c r="W21" s="16"/>
      <c r="X21" s="16"/>
      <c r="Y21" s="16"/>
    </row>
    <row r="22" spans="1:25" ht="42.75" customHeight="1" x14ac:dyDescent="0.4">
      <c r="A22" s="14">
        <v>13</v>
      </c>
      <c r="B22" s="15" t="s">
        <v>30</v>
      </c>
      <c r="C22" s="1">
        <v>480.73174999999998</v>
      </c>
      <c r="D22" s="1">
        <v>777.25</v>
      </c>
      <c r="E22" s="1">
        <v>0.18</v>
      </c>
      <c r="F22" s="1">
        <f t="shared" si="44"/>
        <v>0.18</v>
      </c>
      <c r="G22" s="1">
        <v>0</v>
      </c>
      <c r="H22" s="1">
        <f t="shared" si="44"/>
        <v>0</v>
      </c>
      <c r="I22" s="1">
        <f>D22+(E22-G22)</f>
        <v>777.43</v>
      </c>
      <c r="J22" s="1">
        <v>26.47</v>
      </c>
      <c r="K22" s="1">
        <v>0.03</v>
      </c>
      <c r="L22" s="1">
        <f t="shared" ref="L22" si="53">K22</f>
        <v>0.03</v>
      </c>
      <c r="M22" s="1">
        <v>0</v>
      </c>
      <c r="N22" s="1">
        <f t="shared" ref="N22" si="54">M22</f>
        <v>0</v>
      </c>
      <c r="O22" s="1">
        <f t="shared" si="3"/>
        <v>26.5</v>
      </c>
      <c r="P22" s="2">
        <v>124.10000000000001</v>
      </c>
      <c r="Q22" s="1">
        <v>0.1</v>
      </c>
      <c r="R22" s="1">
        <f t="shared" ref="R22" si="55">Q22</f>
        <v>0.1</v>
      </c>
      <c r="S22" s="1">
        <v>0</v>
      </c>
      <c r="T22" s="1">
        <f t="shared" ref="T22" si="56">S22</f>
        <v>0</v>
      </c>
      <c r="U22" s="2">
        <f t="shared" si="6"/>
        <v>124.2</v>
      </c>
      <c r="V22" s="2">
        <f>I22+O22+U22</f>
        <v>928.13</v>
      </c>
      <c r="W22" s="16"/>
      <c r="X22" s="16"/>
      <c r="Y22" s="16"/>
    </row>
    <row r="23" spans="1:25" ht="42.75" customHeight="1" x14ac:dyDescent="0.4">
      <c r="A23" s="14">
        <v>14</v>
      </c>
      <c r="B23" s="15" t="s">
        <v>71</v>
      </c>
      <c r="C23" s="1"/>
      <c r="D23" s="1">
        <v>1128.5200000000002</v>
      </c>
      <c r="E23" s="1">
        <v>0</v>
      </c>
      <c r="F23" s="1">
        <f t="shared" si="44"/>
        <v>0</v>
      </c>
      <c r="G23" s="1">
        <v>0</v>
      </c>
      <c r="H23" s="1">
        <f t="shared" si="44"/>
        <v>0</v>
      </c>
      <c r="I23" s="1">
        <f>D23+(E23-G23)</f>
        <v>1128.5200000000002</v>
      </c>
      <c r="J23" s="1">
        <v>9.0799999999999983</v>
      </c>
      <c r="K23" s="1">
        <v>0</v>
      </c>
      <c r="L23" s="1">
        <f t="shared" ref="L23" si="57">K23</f>
        <v>0</v>
      </c>
      <c r="M23" s="1">
        <v>0</v>
      </c>
      <c r="N23" s="1">
        <f t="shared" ref="N23" si="58">M23</f>
        <v>0</v>
      </c>
      <c r="O23" s="1">
        <f t="shared" si="3"/>
        <v>9.0799999999999983</v>
      </c>
      <c r="P23" s="2">
        <v>144.76999999999998</v>
      </c>
      <c r="Q23" s="1">
        <v>0</v>
      </c>
      <c r="R23" s="1">
        <f t="shared" ref="R23" si="59">Q23</f>
        <v>0</v>
      </c>
      <c r="S23" s="1">
        <v>0</v>
      </c>
      <c r="T23" s="1">
        <f t="shared" ref="T23" si="60">S23</f>
        <v>0</v>
      </c>
      <c r="U23" s="2">
        <f t="shared" si="6"/>
        <v>144.76999999999998</v>
      </c>
      <c r="V23" s="2">
        <f>I23+O23+U23</f>
        <v>1282.3700000000001</v>
      </c>
      <c r="W23" s="16"/>
      <c r="X23" s="16"/>
      <c r="Y23" s="16"/>
    </row>
    <row r="24" spans="1:25" s="20" customFormat="1" ht="42.75" customHeight="1" x14ac:dyDescent="0.4">
      <c r="A24" s="17"/>
      <c r="B24" s="21" t="s">
        <v>31</v>
      </c>
      <c r="C24" s="3">
        <v>1105.6395</v>
      </c>
      <c r="D24" s="3">
        <f>SUM(D20:D23)</f>
        <v>4332.3</v>
      </c>
      <c r="E24" s="3">
        <f t="shared" ref="E24:V24" si="61">SUM(E20:E23)</f>
        <v>0.18</v>
      </c>
      <c r="F24" s="3">
        <f t="shared" si="61"/>
        <v>0.18</v>
      </c>
      <c r="G24" s="3">
        <f t="shared" si="61"/>
        <v>0</v>
      </c>
      <c r="H24" s="3">
        <f t="shared" si="61"/>
        <v>0</v>
      </c>
      <c r="I24" s="3">
        <f t="shared" si="61"/>
        <v>4332.4799999999996</v>
      </c>
      <c r="J24" s="3">
        <f t="shared" si="61"/>
        <v>220.863</v>
      </c>
      <c r="K24" s="3">
        <f t="shared" si="61"/>
        <v>0.12</v>
      </c>
      <c r="L24" s="3">
        <f t="shared" si="61"/>
        <v>0.12</v>
      </c>
      <c r="M24" s="3">
        <f t="shared" si="61"/>
        <v>0</v>
      </c>
      <c r="N24" s="3">
        <f t="shared" si="61"/>
        <v>0</v>
      </c>
      <c r="O24" s="3">
        <f t="shared" si="61"/>
        <v>220.983</v>
      </c>
      <c r="P24" s="3">
        <f t="shared" si="61"/>
        <v>629.07999999999993</v>
      </c>
      <c r="Q24" s="3">
        <f t="shared" si="61"/>
        <v>0.1</v>
      </c>
      <c r="R24" s="3">
        <f t="shared" si="61"/>
        <v>0.1</v>
      </c>
      <c r="S24" s="3">
        <f t="shared" si="61"/>
        <v>0</v>
      </c>
      <c r="T24" s="3">
        <f t="shared" si="61"/>
        <v>0</v>
      </c>
      <c r="U24" s="3">
        <f t="shared" si="61"/>
        <v>629.17999999999995</v>
      </c>
      <c r="V24" s="3">
        <f t="shared" si="61"/>
        <v>5182.643</v>
      </c>
      <c r="W24" s="80"/>
      <c r="X24" s="80"/>
      <c r="Y24" s="80"/>
    </row>
    <row r="25" spans="1:25" s="20" customFormat="1" ht="42.75" customHeight="1" x14ac:dyDescent="0.4">
      <c r="A25" s="17"/>
      <c r="B25" s="21" t="s">
        <v>32</v>
      </c>
      <c r="C25" s="3">
        <v>6583.5189999999993</v>
      </c>
      <c r="D25" s="3">
        <f>D24+D19+D15+D11</f>
        <v>16916.311999999998</v>
      </c>
      <c r="E25" s="3">
        <f t="shared" ref="E25:V25" si="62">E24+E19+E15+E11</f>
        <v>1.08</v>
      </c>
      <c r="F25" s="3">
        <f t="shared" si="62"/>
        <v>1.08</v>
      </c>
      <c r="G25" s="3">
        <f t="shared" si="62"/>
        <v>0</v>
      </c>
      <c r="H25" s="3">
        <f t="shared" si="62"/>
        <v>0</v>
      </c>
      <c r="I25" s="3">
        <f t="shared" si="62"/>
        <v>16917.391999999996</v>
      </c>
      <c r="J25" s="3">
        <f t="shared" si="62"/>
        <v>1383.8509999999999</v>
      </c>
      <c r="K25" s="3">
        <f t="shared" si="62"/>
        <v>0.64000000000000012</v>
      </c>
      <c r="L25" s="3">
        <f t="shared" si="62"/>
        <v>0.64000000000000012</v>
      </c>
      <c r="M25" s="3">
        <f t="shared" si="62"/>
        <v>0</v>
      </c>
      <c r="N25" s="3">
        <f t="shared" si="62"/>
        <v>0</v>
      </c>
      <c r="O25" s="3">
        <f t="shared" si="62"/>
        <v>1384.491</v>
      </c>
      <c r="P25" s="3">
        <f t="shared" si="62"/>
        <v>2310.759</v>
      </c>
      <c r="Q25" s="3">
        <f t="shared" si="62"/>
        <v>0.1</v>
      </c>
      <c r="R25" s="3">
        <f t="shared" si="62"/>
        <v>0.1</v>
      </c>
      <c r="S25" s="3">
        <f t="shared" si="62"/>
        <v>0</v>
      </c>
      <c r="T25" s="3">
        <f t="shared" si="62"/>
        <v>0</v>
      </c>
      <c r="U25" s="3">
        <f t="shared" si="62"/>
        <v>2310.8589999999999</v>
      </c>
      <c r="V25" s="3">
        <f t="shared" si="62"/>
        <v>20612.741999999998</v>
      </c>
      <c r="W25" s="80"/>
      <c r="X25" s="80"/>
      <c r="Y25" s="80"/>
    </row>
    <row r="26" spans="1:25" ht="42.75" customHeight="1" x14ac:dyDescent="0.4">
      <c r="A26" s="14">
        <v>15</v>
      </c>
      <c r="B26" s="15" t="s">
        <v>33</v>
      </c>
      <c r="C26" s="1">
        <v>9507.23</v>
      </c>
      <c r="D26" s="1">
        <v>11387.662</v>
      </c>
      <c r="E26" s="1">
        <v>0.36</v>
      </c>
      <c r="F26" s="1">
        <f t="shared" ref="F26:H27" si="63">E26</f>
        <v>0.36</v>
      </c>
      <c r="G26" s="1">
        <v>0</v>
      </c>
      <c r="H26" s="1">
        <f t="shared" si="63"/>
        <v>0</v>
      </c>
      <c r="I26" s="1">
        <f>D26+(E26-G26)</f>
        <v>11388.022000000001</v>
      </c>
      <c r="J26" s="1">
        <v>0</v>
      </c>
      <c r="K26" s="1">
        <v>0</v>
      </c>
      <c r="L26" s="1">
        <f t="shared" ref="L26" si="64">K26</f>
        <v>0</v>
      </c>
      <c r="M26" s="1">
        <v>0</v>
      </c>
      <c r="N26" s="1">
        <f t="shared" ref="N26" si="65">M26</f>
        <v>0</v>
      </c>
      <c r="O26" s="1">
        <f t="shared" si="3"/>
        <v>0</v>
      </c>
      <c r="P26" s="2">
        <v>0</v>
      </c>
      <c r="Q26" s="1">
        <v>0</v>
      </c>
      <c r="R26" s="1">
        <f t="shared" ref="R26" si="66">Q26</f>
        <v>0</v>
      </c>
      <c r="S26" s="1">
        <v>0</v>
      </c>
      <c r="T26" s="1">
        <f t="shared" ref="T26" si="67">S26</f>
        <v>0</v>
      </c>
      <c r="U26" s="2">
        <f t="shared" si="6"/>
        <v>0</v>
      </c>
      <c r="V26" s="2">
        <f>I26+O26+U26</f>
        <v>11388.022000000001</v>
      </c>
      <c r="W26" s="16"/>
      <c r="X26" s="16"/>
      <c r="Y26" s="16"/>
    </row>
    <row r="27" spans="1:25" ht="42.75" customHeight="1" x14ac:dyDescent="0.4">
      <c r="A27" s="14">
        <v>16</v>
      </c>
      <c r="B27" s="15" t="s">
        <v>34</v>
      </c>
      <c r="C27" s="1">
        <v>9281.15</v>
      </c>
      <c r="D27" s="1">
        <v>9932.9869999999955</v>
      </c>
      <c r="E27" s="1">
        <v>0.56000000000000005</v>
      </c>
      <c r="F27" s="1">
        <f t="shared" si="63"/>
        <v>0.56000000000000005</v>
      </c>
      <c r="G27" s="1">
        <v>0</v>
      </c>
      <c r="H27" s="1">
        <f t="shared" si="63"/>
        <v>0</v>
      </c>
      <c r="I27" s="1">
        <f>D27+(E27-G27)</f>
        <v>9933.546999999995</v>
      </c>
      <c r="J27" s="1">
        <v>315.01499999999999</v>
      </c>
      <c r="K27" s="1">
        <v>0</v>
      </c>
      <c r="L27" s="1">
        <f t="shared" ref="L27" si="68">K27</f>
        <v>0</v>
      </c>
      <c r="M27" s="1">
        <v>0</v>
      </c>
      <c r="N27" s="1">
        <f t="shared" ref="N27" si="69">M27</f>
        <v>0</v>
      </c>
      <c r="O27" s="1">
        <f t="shared" si="3"/>
        <v>315.01499999999999</v>
      </c>
      <c r="P27" s="2">
        <v>58.710000000000008</v>
      </c>
      <c r="Q27" s="1">
        <v>0</v>
      </c>
      <c r="R27" s="1">
        <f t="shared" ref="R27" si="70">Q27</f>
        <v>0</v>
      </c>
      <c r="S27" s="1">
        <v>0</v>
      </c>
      <c r="T27" s="1">
        <f t="shared" ref="T27" si="71">S27</f>
        <v>0</v>
      </c>
      <c r="U27" s="2">
        <f t="shared" si="6"/>
        <v>58.710000000000008</v>
      </c>
      <c r="V27" s="2">
        <f>I27+O27+U27</f>
        <v>10307.271999999994</v>
      </c>
      <c r="W27" s="16"/>
      <c r="X27" s="16"/>
      <c r="Y27" s="16"/>
    </row>
    <row r="28" spans="1:25" s="20" customFormat="1" ht="42.75" customHeight="1" x14ac:dyDescent="0.4">
      <c r="A28" s="17"/>
      <c r="B28" s="21" t="s">
        <v>35</v>
      </c>
      <c r="C28" s="3"/>
      <c r="D28" s="3">
        <f>SUM(D26:D27)</f>
        <v>21320.648999999998</v>
      </c>
      <c r="E28" s="3">
        <f t="shared" ref="E28:V28" si="72">SUM(E26:E27)</f>
        <v>0.92</v>
      </c>
      <c r="F28" s="3">
        <f t="shared" si="72"/>
        <v>0.92</v>
      </c>
      <c r="G28" s="3">
        <f t="shared" si="72"/>
        <v>0</v>
      </c>
      <c r="H28" s="3">
        <f t="shared" si="72"/>
        <v>0</v>
      </c>
      <c r="I28" s="3">
        <f t="shared" si="72"/>
        <v>21321.568999999996</v>
      </c>
      <c r="J28" s="3">
        <f t="shared" si="72"/>
        <v>315.01499999999999</v>
      </c>
      <c r="K28" s="3">
        <f t="shared" si="72"/>
        <v>0</v>
      </c>
      <c r="L28" s="3">
        <f t="shared" si="72"/>
        <v>0</v>
      </c>
      <c r="M28" s="3">
        <f t="shared" si="72"/>
        <v>0</v>
      </c>
      <c r="N28" s="3">
        <f t="shared" si="72"/>
        <v>0</v>
      </c>
      <c r="O28" s="3">
        <f t="shared" si="72"/>
        <v>315.01499999999999</v>
      </c>
      <c r="P28" s="3">
        <f t="shared" si="72"/>
        <v>58.710000000000008</v>
      </c>
      <c r="Q28" s="3">
        <f t="shared" si="72"/>
        <v>0</v>
      </c>
      <c r="R28" s="3">
        <f t="shared" si="72"/>
        <v>0</v>
      </c>
      <c r="S28" s="3">
        <f t="shared" si="72"/>
        <v>0</v>
      </c>
      <c r="T28" s="3">
        <f t="shared" si="72"/>
        <v>0</v>
      </c>
      <c r="U28" s="3">
        <f t="shared" si="72"/>
        <v>58.710000000000008</v>
      </c>
      <c r="V28" s="3">
        <f t="shared" si="72"/>
        <v>21695.293999999994</v>
      </c>
      <c r="W28" s="80"/>
      <c r="X28" s="80"/>
      <c r="Y28" s="80"/>
    </row>
    <row r="29" spans="1:25" ht="42.75" customHeight="1" x14ac:dyDescent="0.4">
      <c r="A29" s="14">
        <v>17</v>
      </c>
      <c r="B29" s="15" t="s">
        <v>36</v>
      </c>
      <c r="C29" s="1">
        <v>11201.57</v>
      </c>
      <c r="D29" s="1">
        <v>6910.1120000000019</v>
      </c>
      <c r="E29" s="1">
        <v>1.57</v>
      </c>
      <c r="F29" s="1">
        <f t="shared" ref="F29:H32" si="73">E29</f>
        <v>1.57</v>
      </c>
      <c r="G29" s="1">
        <v>0</v>
      </c>
      <c r="H29" s="1">
        <f t="shared" si="73"/>
        <v>0</v>
      </c>
      <c r="I29" s="1">
        <f>D29+(E29-G29)</f>
        <v>6911.6820000000016</v>
      </c>
      <c r="J29" s="1">
        <v>3.5200000000000005</v>
      </c>
      <c r="K29" s="1">
        <v>0</v>
      </c>
      <c r="L29" s="1">
        <f t="shared" ref="L29" si="74">K29</f>
        <v>0</v>
      </c>
      <c r="M29" s="1">
        <v>0</v>
      </c>
      <c r="N29" s="1">
        <f t="shared" ref="N29" si="75">M29</f>
        <v>0</v>
      </c>
      <c r="O29" s="1">
        <f t="shared" si="3"/>
        <v>3.5200000000000005</v>
      </c>
      <c r="P29" s="2">
        <v>46.72</v>
      </c>
      <c r="Q29" s="1">
        <v>0</v>
      </c>
      <c r="R29" s="1">
        <f t="shared" ref="R29" si="76">Q29</f>
        <v>0</v>
      </c>
      <c r="S29" s="1">
        <v>0</v>
      </c>
      <c r="T29" s="1">
        <f t="shared" ref="T29" si="77">S29</f>
        <v>0</v>
      </c>
      <c r="U29" s="2">
        <f t="shared" si="6"/>
        <v>46.72</v>
      </c>
      <c r="V29" s="2">
        <f>I29+O29+U29</f>
        <v>6961.9220000000023</v>
      </c>
      <c r="W29" s="16"/>
      <c r="X29" s="16"/>
      <c r="Y29" s="16"/>
    </row>
    <row r="30" spans="1:25" ht="42.75" customHeight="1" x14ac:dyDescent="0.4">
      <c r="A30" s="14">
        <v>18</v>
      </c>
      <c r="B30" s="15" t="s">
        <v>37</v>
      </c>
      <c r="C30" s="1"/>
      <c r="D30" s="1">
        <v>377.73899999999998</v>
      </c>
      <c r="E30" s="1">
        <v>3.93</v>
      </c>
      <c r="F30" s="1">
        <f t="shared" si="73"/>
        <v>3.93</v>
      </c>
      <c r="G30" s="1">
        <v>0</v>
      </c>
      <c r="H30" s="1">
        <f t="shared" si="73"/>
        <v>0</v>
      </c>
      <c r="I30" s="1">
        <f>D30+(E30-G30)</f>
        <v>381.66899999999998</v>
      </c>
      <c r="J30" s="1">
        <v>0</v>
      </c>
      <c r="K30" s="1">
        <v>0</v>
      </c>
      <c r="L30" s="1">
        <f t="shared" ref="L30" si="78">K30</f>
        <v>0</v>
      </c>
      <c r="M30" s="1">
        <v>0</v>
      </c>
      <c r="N30" s="1">
        <f t="shared" ref="N30" si="79">M30</f>
        <v>0</v>
      </c>
      <c r="O30" s="1">
        <f t="shared" si="3"/>
        <v>0</v>
      </c>
      <c r="P30" s="2">
        <v>0</v>
      </c>
      <c r="Q30" s="1">
        <v>0</v>
      </c>
      <c r="R30" s="1">
        <f t="shared" ref="R30" si="80">Q30</f>
        <v>0</v>
      </c>
      <c r="S30" s="1">
        <v>0</v>
      </c>
      <c r="T30" s="1">
        <f t="shared" ref="T30" si="81">S30</f>
        <v>0</v>
      </c>
      <c r="U30" s="2">
        <f t="shared" si="6"/>
        <v>0</v>
      </c>
      <c r="V30" s="2">
        <f>I30+O30+U30</f>
        <v>381.66899999999998</v>
      </c>
      <c r="W30" s="16"/>
      <c r="X30" s="16"/>
      <c r="Y30" s="16"/>
    </row>
    <row r="31" spans="1:25" ht="42.75" customHeight="1" x14ac:dyDescent="0.4">
      <c r="A31" s="14">
        <v>19</v>
      </c>
      <c r="B31" s="15" t="s">
        <v>38</v>
      </c>
      <c r="C31" s="1"/>
      <c r="D31" s="1">
        <v>5454.3490000000002</v>
      </c>
      <c r="E31" s="1">
        <v>0.08</v>
      </c>
      <c r="F31" s="1">
        <f t="shared" si="73"/>
        <v>0.08</v>
      </c>
      <c r="G31" s="1">
        <v>0</v>
      </c>
      <c r="H31" s="1">
        <f t="shared" si="73"/>
        <v>0</v>
      </c>
      <c r="I31" s="1">
        <f>D31+(E31-G31)</f>
        <v>5454.4290000000001</v>
      </c>
      <c r="J31" s="1">
        <v>31.01</v>
      </c>
      <c r="K31" s="1">
        <v>0</v>
      </c>
      <c r="L31" s="1">
        <f t="shared" ref="L31" si="82">K31</f>
        <v>0</v>
      </c>
      <c r="M31" s="1">
        <v>0</v>
      </c>
      <c r="N31" s="1">
        <f t="shared" ref="N31" si="83">M31</f>
        <v>0</v>
      </c>
      <c r="O31" s="1">
        <f t="shared" si="3"/>
        <v>31.01</v>
      </c>
      <c r="P31" s="2">
        <v>48.29</v>
      </c>
      <c r="Q31" s="1">
        <v>0</v>
      </c>
      <c r="R31" s="1">
        <f t="shared" ref="R31" si="84">Q31</f>
        <v>0</v>
      </c>
      <c r="S31" s="1">
        <v>0</v>
      </c>
      <c r="T31" s="1">
        <f t="shared" ref="T31" si="85">S31</f>
        <v>0</v>
      </c>
      <c r="U31" s="2">
        <f t="shared" si="6"/>
        <v>48.29</v>
      </c>
      <c r="V31" s="2">
        <f>I31+O31+U31</f>
        <v>5533.7290000000003</v>
      </c>
      <c r="W31" s="16"/>
      <c r="X31" s="16"/>
      <c r="Y31" s="16"/>
    </row>
    <row r="32" spans="1:25" ht="42.75" customHeight="1" x14ac:dyDescent="0.4">
      <c r="A32" s="14">
        <v>20</v>
      </c>
      <c r="B32" s="15" t="s">
        <v>39</v>
      </c>
      <c r="C32" s="1">
        <v>3260.71</v>
      </c>
      <c r="D32" s="1">
        <v>4405.3989999999994</v>
      </c>
      <c r="E32" s="1">
        <v>0</v>
      </c>
      <c r="F32" s="1">
        <f t="shared" si="73"/>
        <v>0</v>
      </c>
      <c r="G32" s="1">
        <v>0</v>
      </c>
      <c r="H32" s="1">
        <f t="shared" si="73"/>
        <v>0</v>
      </c>
      <c r="I32" s="1">
        <f>D32+(E32-G32)</f>
        <v>4405.3989999999994</v>
      </c>
      <c r="J32" s="1">
        <v>51.480000000000004</v>
      </c>
      <c r="K32" s="1">
        <v>0</v>
      </c>
      <c r="L32" s="1">
        <f t="shared" ref="L32" si="86">K32</f>
        <v>0</v>
      </c>
      <c r="M32" s="1">
        <v>0</v>
      </c>
      <c r="N32" s="1">
        <f t="shared" ref="N32" si="87">M32</f>
        <v>0</v>
      </c>
      <c r="O32" s="1">
        <f t="shared" si="3"/>
        <v>51.480000000000004</v>
      </c>
      <c r="P32" s="2">
        <v>266.54999999999995</v>
      </c>
      <c r="Q32" s="1">
        <v>0</v>
      </c>
      <c r="R32" s="1">
        <f t="shared" ref="R32" si="88">Q32</f>
        <v>0</v>
      </c>
      <c r="S32" s="1">
        <v>0</v>
      </c>
      <c r="T32" s="1">
        <f t="shared" ref="T32" si="89">S32</f>
        <v>0</v>
      </c>
      <c r="U32" s="2">
        <f t="shared" si="6"/>
        <v>266.54999999999995</v>
      </c>
      <c r="V32" s="2">
        <f>I32+O32+U32</f>
        <v>4723.4289999999992</v>
      </c>
      <c r="W32" s="16"/>
      <c r="X32" s="16"/>
      <c r="Y32" s="16"/>
    </row>
    <row r="33" spans="1:25" s="20" customFormat="1" ht="42.75" customHeight="1" x14ac:dyDescent="0.4">
      <c r="A33" s="17"/>
      <c r="B33" s="21" t="s">
        <v>40</v>
      </c>
      <c r="C33" s="3">
        <v>33250.659999999996</v>
      </c>
      <c r="D33" s="3">
        <f>SUM(D29:D32)</f>
        <v>17147.599000000002</v>
      </c>
      <c r="E33" s="3">
        <f t="shared" ref="E33:V33" si="90">SUM(E29:E32)</f>
        <v>5.58</v>
      </c>
      <c r="F33" s="3">
        <f t="shared" si="90"/>
        <v>5.58</v>
      </c>
      <c r="G33" s="3">
        <f t="shared" si="90"/>
        <v>0</v>
      </c>
      <c r="H33" s="3">
        <f t="shared" si="90"/>
        <v>0</v>
      </c>
      <c r="I33" s="3">
        <f t="shared" si="90"/>
        <v>17153.179000000004</v>
      </c>
      <c r="J33" s="3">
        <f t="shared" si="90"/>
        <v>86.01</v>
      </c>
      <c r="K33" s="3">
        <f t="shared" si="90"/>
        <v>0</v>
      </c>
      <c r="L33" s="3">
        <f t="shared" si="90"/>
        <v>0</v>
      </c>
      <c r="M33" s="3">
        <f t="shared" si="90"/>
        <v>0</v>
      </c>
      <c r="N33" s="3">
        <f t="shared" si="90"/>
        <v>0</v>
      </c>
      <c r="O33" s="3">
        <f t="shared" si="90"/>
        <v>86.01</v>
      </c>
      <c r="P33" s="3">
        <f t="shared" si="90"/>
        <v>361.55999999999995</v>
      </c>
      <c r="Q33" s="3">
        <f t="shared" si="90"/>
        <v>0</v>
      </c>
      <c r="R33" s="3">
        <f t="shared" si="90"/>
        <v>0</v>
      </c>
      <c r="S33" s="3">
        <f t="shared" si="90"/>
        <v>0</v>
      </c>
      <c r="T33" s="3">
        <f t="shared" si="90"/>
        <v>0</v>
      </c>
      <c r="U33" s="3">
        <f t="shared" si="90"/>
        <v>361.55999999999995</v>
      </c>
      <c r="V33" s="3">
        <f t="shared" si="90"/>
        <v>17600.749000000003</v>
      </c>
      <c r="W33" s="80"/>
      <c r="X33" s="80"/>
      <c r="Y33" s="80"/>
    </row>
    <row r="34" spans="1:25" ht="42.75" customHeight="1" x14ac:dyDescent="0.4">
      <c r="A34" s="14">
        <v>21</v>
      </c>
      <c r="B34" s="15" t="s">
        <v>41</v>
      </c>
      <c r="C34" s="1">
        <v>5567.8789999999999</v>
      </c>
      <c r="D34" s="1">
        <v>5767.3999999999987</v>
      </c>
      <c r="E34" s="1">
        <v>0</v>
      </c>
      <c r="F34" s="1">
        <f t="shared" ref="F34:H37" si="91">E34</f>
        <v>0</v>
      </c>
      <c r="G34" s="1">
        <v>10.19</v>
      </c>
      <c r="H34" s="1">
        <f t="shared" si="91"/>
        <v>10.19</v>
      </c>
      <c r="I34" s="1">
        <f>D34+(E34-G34)</f>
        <v>5757.2099999999991</v>
      </c>
      <c r="J34" s="1">
        <v>0</v>
      </c>
      <c r="K34" s="1">
        <v>0</v>
      </c>
      <c r="L34" s="1">
        <f t="shared" ref="L34" si="92">K34</f>
        <v>0</v>
      </c>
      <c r="M34" s="1">
        <v>0</v>
      </c>
      <c r="N34" s="1">
        <f t="shared" ref="N34" si="93">M34</f>
        <v>0</v>
      </c>
      <c r="O34" s="1">
        <f t="shared" si="3"/>
        <v>0</v>
      </c>
      <c r="P34" s="2">
        <v>0</v>
      </c>
      <c r="Q34" s="1">
        <v>0</v>
      </c>
      <c r="R34" s="1">
        <f t="shared" ref="R34" si="94">Q34</f>
        <v>0</v>
      </c>
      <c r="S34" s="1">
        <v>0</v>
      </c>
      <c r="T34" s="1">
        <f t="shared" ref="T34" si="95">S34</f>
        <v>0</v>
      </c>
      <c r="U34" s="2">
        <f t="shared" si="6"/>
        <v>0</v>
      </c>
      <c r="V34" s="2">
        <f>I34+O34+U34</f>
        <v>5757.2099999999991</v>
      </c>
      <c r="W34" s="22"/>
      <c r="X34" s="22"/>
      <c r="Y34" s="22"/>
    </row>
    <row r="35" spans="1:25" ht="42.75" customHeight="1" x14ac:dyDescent="0.4">
      <c r="A35" s="14">
        <v>22</v>
      </c>
      <c r="B35" s="15" t="s">
        <v>42</v>
      </c>
      <c r="C35" s="1">
        <v>6659.4525000000003</v>
      </c>
      <c r="D35" s="1">
        <v>4436.2150000000001</v>
      </c>
      <c r="E35" s="1">
        <v>0.81</v>
      </c>
      <c r="F35" s="1">
        <f t="shared" si="91"/>
        <v>0.81</v>
      </c>
      <c r="G35" s="1">
        <v>0</v>
      </c>
      <c r="H35" s="1">
        <f t="shared" si="91"/>
        <v>0</v>
      </c>
      <c r="I35" s="1">
        <f>D35+(E35-G35)</f>
        <v>4437.0250000000005</v>
      </c>
      <c r="J35" s="1">
        <v>0</v>
      </c>
      <c r="K35" s="1">
        <v>0</v>
      </c>
      <c r="L35" s="1">
        <f t="shared" ref="L35" si="96">K35</f>
        <v>0</v>
      </c>
      <c r="M35" s="1">
        <v>0</v>
      </c>
      <c r="N35" s="1">
        <f t="shared" ref="N35" si="97">M35</f>
        <v>0</v>
      </c>
      <c r="O35" s="1">
        <f t="shared" si="3"/>
        <v>0</v>
      </c>
      <c r="P35" s="2">
        <v>0</v>
      </c>
      <c r="Q35" s="1">
        <v>0</v>
      </c>
      <c r="R35" s="1">
        <f t="shared" ref="R35" si="98">Q35</f>
        <v>0</v>
      </c>
      <c r="S35" s="1">
        <v>0</v>
      </c>
      <c r="T35" s="1">
        <f t="shared" ref="T35" si="99">S35</f>
        <v>0</v>
      </c>
      <c r="U35" s="2">
        <f t="shared" si="6"/>
        <v>0</v>
      </c>
      <c r="V35" s="2">
        <f>I35+O35+U35</f>
        <v>4437.0250000000005</v>
      </c>
      <c r="W35" s="22"/>
      <c r="X35" s="22"/>
      <c r="Y35" s="22"/>
    </row>
    <row r="36" spans="1:25" ht="42.75" customHeight="1" x14ac:dyDescent="0.4">
      <c r="A36" s="14">
        <v>23</v>
      </c>
      <c r="B36" s="15" t="s">
        <v>43</v>
      </c>
      <c r="C36" s="1">
        <v>4231.9849999999997</v>
      </c>
      <c r="D36" s="1">
        <v>5679.3099999999995</v>
      </c>
      <c r="E36" s="1">
        <v>5.53</v>
      </c>
      <c r="F36" s="1">
        <f t="shared" si="91"/>
        <v>5.53</v>
      </c>
      <c r="G36" s="1">
        <v>0</v>
      </c>
      <c r="H36" s="1">
        <f t="shared" si="91"/>
        <v>0</v>
      </c>
      <c r="I36" s="1">
        <f>D36+(E36-G36)</f>
        <v>5684.8399999999992</v>
      </c>
      <c r="J36" s="1">
        <v>6.33</v>
      </c>
      <c r="K36" s="1">
        <v>0</v>
      </c>
      <c r="L36" s="1">
        <f t="shared" ref="L36" si="100">K36</f>
        <v>0</v>
      </c>
      <c r="M36" s="1">
        <v>0</v>
      </c>
      <c r="N36" s="1">
        <f t="shared" ref="N36" si="101">M36</f>
        <v>0</v>
      </c>
      <c r="O36" s="1">
        <f t="shared" si="3"/>
        <v>6.33</v>
      </c>
      <c r="P36" s="2">
        <v>0</v>
      </c>
      <c r="Q36" s="1">
        <v>0</v>
      </c>
      <c r="R36" s="1">
        <f t="shared" ref="R36" si="102">Q36</f>
        <v>0</v>
      </c>
      <c r="S36" s="1">
        <v>0</v>
      </c>
      <c r="T36" s="1">
        <f t="shared" ref="T36" si="103">S36</f>
        <v>0</v>
      </c>
      <c r="U36" s="2">
        <f t="shared" si="6"/>
        <v>0</v>
      </c>
      <c r="V36" s="2">
        <f>I36+O36+U36</f>
        <v>5691.1699999999992</v>
      </c>
      <c r="W36" s="22"/>
      <c r="X36" s="22"/>
      <c r="Y36" s="22"/>
    </row>
    <row r="37" spans="1:25" ht="42.75" customHeight="1" x14ac:dyDescent="0.4">
      <c r="A37" s="14">
        <v>24</v>
      </c>
      <c r="B37" s="15" t="s">
        <v>44</v>
      </c>
      <c r="C37" s="1">
        <v>5571.335</v>
      </c>
      <c r="D37" s="1">
        <v>6953.5599999999995</v>
      </c>
      <c r="E37" s="1">
        <v>1.52</v>
      </c>
      <c r="F37" s="1">
        <f t="shared" si="91"/>
        <v>1.52</v>
      </c>
      <c r="G37" s="1">
        <v>0</v>
      </c>
      <c r="H37" s="1">
        <f t="shared" si="91"/>
        <v>0</v>
      </c>
      <c r="I37" s="1">
        <f>D37+(E37-G37)</f>
        <v>6955.08</v>
      </c>
      <c r="J37" s="1">
        <v>0</v>
      </c>
      <c r="K37" s="1">
        <v>0</v>
      </c>
      <c r="L37" s="1">
        <f t="shared" ref="L37" si="104">K37</f>
        <v>0</v>
      </c>
      <c r="M37" s="1">
        <v>0</v>
      </c>
      <c r="N37" s="1">
        <f t="shared" ref="N37" si="105">M37</f>
        <v>0</v>
      </c>
      <c r="O37" s="1">
        <f t="shared" si="3"/>
        <v>0</v>
      </c>
      <c r="P37" s="2">
        <v>0</v>
      </c>
      <c r="Q37" s="1">
        <v>0</v>
      </c>
      <c r="R37" s="1">
        <f t="shared" ref="R37" si="106">Q37</f>
        <v>0</v>
      </c>
      <c r="S37" s="1">
        <v>0</v>
      </c>
      <c r="T37" s="1">
        <f t="shared" ref="T37" si="107">S37</f>
        <v>0</v>
      </c>
      <c r="U37" s="2">
        <f t="shared" si="6"/>
        <v>0</v>
      </c>
      <c r="V37" s="2">
        <f>I37+O37+U37</f>
        <v>6955.08</v>
      </c>
      <c r="W37" s="22"/>
      <c r="X37" s="22"/>
      <c r="Y37" s="22"/>
    </row>
    <row r="38" spans="1:25" s="20" customFormat="1" ht="42.75" customHeight="1" x14ac:dyDescent="0.4">
      <c r="A38" s="17"/>
      <c r="B38" s="21" t="s">
        <v>45</v>
      </c>
      <c r="C38" s="3">
        <v>22030.6515</v>
      </c>
      <c r="D38" s="3">
        <f>SUM(D34:D37)</f>
        <v>22836.484999999997</v>
      </c>
      <c r="E38" s="3">
        <f t="shared" ref="E38:V38" si="108">SUM(E34:E37)</f>
        <v>7.8599999999999994</v>
      </c>
      <c r="F38" s="3">
        <f t="shared" si="108"/>
        <v>7.8599999999999994</v>
      </c>
      <c r="G38" s="3">
        <f t="shared" si="108"/>
        <v>10.19</v>
      </c>
      <c r="H38" s="3">
        <f t="shared" si="108"/>
        <v>10.19</v>
      </c>
      <c r="I38" s="3">
        <f t="shared" si="108"/>
        <v>22834.154999999999</v>
      </c>
      <c r="J38" s="3">
        <f t="shared" si="108"/>
        <v>6.33</v>
      </c>
      <c r="K38" s="3">
        <f t="shared" si="108"/>
        <v>0</v>
      </c>
      <c r="L38" s="3">
        <f t="shared" si="108"/>
        <v>0</v>
      </c>
      <c r="M38" s="3">
        <f t="shared" si="108"/>
        <v>0</v>
      </c>
      <c r="N38" s="3">
        <f t="shared" si="108"/>
        <v>0</v>
      </c>
      <c r="O38" s="3">
        <f t="shared" si="108"/>
        <v>6.33</v>
      </c>
      <c r="P38" s="3">
        <f t="shared" si="108"/>
        <v>0</v>
      </c>
      <c r="Q38" s="3">
        <f t="shared" si="108"/>
        <v>0</v>
      </c>
      <c r="R38" s="3">
        <f t="shared" si="108"/>
        <v>0</v>
      </c>
      <c r="S38" s="3">
        <f t="shared" si="108"/>
        <v>0</v>
      </c>
      <c r="T38" s="3">
        <f t="shared" si="108"/>
        <v>0</v>
      </c>
      <c r="U38" s="3">
        <f t="shared" si="108"/>
        <v>0</v>
      </c>
      <c r="V38" s="3">
        <f t="shared" si="108"/>
        <v>22840.485000000001</v>
      </c>
      <c r="W38" s="80"/>
      <c r="X38" s="80"/>
      <c r="Y38" s="80"/>
    </row>
    <row r="39" spans="1:25" s="20" customFormat="1" ht="42.75" customHeight="1" x14ac:dyDescent="0.4">
      <c r="A39" s="17"/>
      <c r="B39" s="21" t="s">
        <v>46</v>
      </c>
      <c r="C39" s="3">
        <v>55281.311499999996</v>
      </c>
      <c r="D39" s="3">
        <f>D38+D33+D28</f>
        <v>61304.733</v>
      </c>
      <c r="E39" s="3">
        <f t="shared" ref="E39:V39" si="109">E38+E33+E28</f>
        <v>14.36</v>
      </c>
      <c r="F39" s="3">
        <f t="shared" si="109"/>
        <v>14.36</v>
      </c>
      <c r="G39" s="3">
        <f t="shared" si="109"/>
        <v>10.19</v>
      </c>
      <c r="H39" s="3">
        <f t="shared" si="109"/>
        <v>10.19</v>
      </c>
      <c r="I39" s="3">
        <f t="shared" si="109"/>
        <v>61308.902999999998</v>
      </c>
      <c r="J39" s="3">
        <f t="shared" si="109"/>
        <v>407.35500000000002</v>
      </c>
      <c r="K39" s="3">
        <f t="shared" si="109"/>
        <v>0</v>
      </c>
      <c r="L39" s="3">
        <f t="shared" si="109"/>
        <v>0</v>
      </c>
      <c r="M39" s="3">
        <f t="shared" si="109"/>
        <v>0</v>
      </c>
      <c r="N39" s="3">
        <f t="shared" si="109"/>
        <v>0</v>
      </c>
      <c r="O39" s="3">
        <f t="shared" si="109"/>
        <v>407.35500000000002</v>
      </c>
      <c r="P39" s="3">
        <f t="shared" si="109"/>
        <v>420.27</v>
      </c>
      <c r="Q39" s="3">
        <f t="shared" si="109"/>
        <v>0</v>
      </c>
      <c r="R39" s="3">
        <f t="shared" si="109"/>
        <v>0</v>
      </c>
      <c r="S39" s="3">
        <f t="shared" si="109"/>
        <v>0</v>
      </c>
      <c r="T39" s="3">
        <f t="shared" si="109"/>
        <v>0</v>
      </c>
      <c r="U39" s="3">
        <f t="shared" si="109"/>
        <v>420.27</v>
      </c>
      <c r="V39" s="3">
        <f t="shared" si="109"/>
        <v>62136.527999999998</v>
      </c>
      <c r="W39" s="80"/>
      <c r="X39" s="80"/>
      <c r="Y39" s="80"/>
    </row>
    <row r="40" spans="1:25" ht="42.75" customHeight="1" x14ac:dyDescent="0.4">
      <c r="A40" s="14">
        <v>25</v>
      </c>
      <c r="B40" s="15" t="s">
        <v>47</v>
      </c>
      <c r="C40" s="1">
        <v>3403.3207499999999</v>
      </c>
      <c r="D40" s="1">
        <v>14786.615</v>
      </c>
      <c r="E40" s="1">
        <v>0.1</v>
      </c>
      <c r="F40" s="1">
        <f t="shared" ref="F40:H43" si="110">E40</f>
        <v>0.1</v>
      </c>
      <c r="G40" s="1">
        <v>0</v>
      </c>
      <c r="H40" s="1">
        <f t="shared" si="110"/>
        <v>0</v>
      </c>
      <c r="I40" s="1">
        <f>D40+(E40-G40)</f>
        <v>14786.715</v>
      </c>
      <c r="J40" s="1">
        <v>0</v>
      </c>
      <c r="K40" s="1">
        <v>0</v>
      </c>
      <c r="L40" s="1">
        <f t="shared" ref="L40" si="111">K40</f>
        <v>0</v>
      </c>
      <c r="M40" s="1">
        <v>0</v>
      </c>
      <c r="N40" s="1">
        <f t="shared" ref="N40" si="112">M40</f>
        <v>0</v>
      </c>
      <c r="O40" s="1">
        <f t="shared" si="3"/>
        <v>0</v>
      </c>
      <c r="P40" s="2">
        <v>0</v>
      </c>
      <c r="Q40" s="1">
        <v>0</v>
      </c>
      <c r="R40" s="1">
        <f t="shared" ref="R40" si="113">Q40</f>
        <v>0</v>
      </c>
      <c r="S40" s="1">
        <v>0</v>
      </c>
      <c r="T40" s="1">
        <f t="shared" ref="T40" si="114">S40</f>
        <v>0</v>
      </c>
      <c r="U40" s="2">
        <f t="shared" si="6"/>
        <v>0</v>
      </c>
      <c r="V40" s="2">
        <f>I40+O40+U40</f>
        <v>14786.715</v>
      </c>
      <c r="W40" s="16"/>
      <c r="X40" s="16"/>
      <c r="Y40" s="16"/>
    </row>
    <row r="41" spans="1:25" ht="42.75" customHeight="1" x14ac:dyDescent="0.4">
      <c r="A41" s="14">
        <v>26</v>
      </c>
      <c r="B41" s="15" t="s">
        <v>48</v>
      </c>
      <c r="C41" s="1">
        <v>2201.6424999999999</v>
      </c>
      <c r="D41" s="1">
        <v>9575.5509999999922</v>
      </c>
      <c r="E41" s="1">
        <v>2.73</v>
      </c>
      <c r="F41" s="1">
        <f t="shared" si="110"/>
        <v>2.73</v>
      </c>
      <c r="G41" s="1">
        <v>0</v>
      </c>
      <c r="H41" s="1">
        <f t="shared" si="110"/>
        <v>0</v>
      </c>
      <c r="I41" s="1">
        <f>D41+(E41-G41)</f>
        <v>9578.2809999999918</v>
      </c>
      <c r="J41" s="1">
        <v>0</v>
      </c>
      <c r="K41" s="1">
        <v>0</v>
      </c>
      <c r="L41" s="1">
        <f t="shared" ref="L41" si="115">K41</f>
        <v>0</v>
      </c>
      <c r="M41" s="1">
        <v>0</v>
      </c>
      <c r="N41" s="1">
        <f t="shared" ref="N41" si="116">M41</f>
        <v>0</v>
      </c>
      <c r="O41" s="1">
        <f t="shared" si="3"/>
        <v>0</v>
      </c>
      <c r="P41" s="2">
        <v>0</v>
      </c>
      <c r="Q41" s="1">
        <v>0</v>
      </c>
      <c r="R41" s="1">
        <f t="shared" ref="R41" si="117">Q41</f>
        <v>0</v>
      </c>
      <c r="S41" s="1">
        <v>0</v>
      </c>
      <c r="T41" s="1">
        <f t="shared" ref="T41" si="118">S41</f>
        <v>0</v>
      </c>
      <c r="U41" s="2">
        <f t="shared" si="6"/>
        <v>0</v>
      </c>
      <c r="V41" s="2">
        <f>I41+O41+U41</f>
        <v>9578.2809999999918</v>
      </c>
      <c r="W41" s="16"/>
      <c r="X41" s="16"/>
      <c r="Y41" s="16"/>
    </row>
    <row r="42" spans="1:25" ht="42.75" customHeight="1" x14ac:dyDescent="0.4">
      <c r="A42" s="14">
        <v>27</v>
      </c>
      <c r="B42" s="15" t="s">
        <v>49</v>
      </c>
      <c r="C42" s="1">
        <v>5534.1854999999996</v>
      </c>
      <c r="D42" s="1">
        <v>23374.648000000008</v>
      </c>
      <c r="E42" s="1">
        <v>0</v>
      </c>
      <c r="F42" s="1">
        <f t="shared" si="110"/>
        <v>0</v>
      </c>
      <c r="G42" s="1">
        <v>0</v>
      </c>
      <c r="H42" s="1">
        <f t="shared" si="110"/>
        <v>0</v>
      </c>
      <c r="I42" s="1">
        <f>D42+(E42-G42)</f>
        <v>23374.648000000008</v>
      </c>
      <c r="J42" s="1">
        <v>0</v>
      </c>
      <c r="K42" s="1">
        <v>0</v>
      </c>
      <c r="L42" s="1">
        <f t="shared" ref="L42" si="119">K42</f>
        <v>0</v>
      </c>
      <c r="M42" s="1">
        <v>0</v>
      </c>
      <c r="N42" s="1">
        <f t="shared" ref="N42" si="120">M42</f>
        <v>0</v>
      </c>
      <c r="O42" s="1">
        <f t="shared" si="3"/>
        <v>0</v>
      </c>
      <c r="P42" s="2">
        <v>0</v>
      </c>
      <c r="Q42" s="1">
        <v>0</v>
      </c>
      <c r="R42" s="1">
        <f t="shared" ref="R42" si="121">Q42</f>
        <v>0</v>
      </c>
      <c r="S42" s="1">
        <v>0</v>
      </c>
      <c r="T42" s="1">
        <f t="shared" ref="T42" si="122">S42</f>
        <v>0</v>
      </c>
      <c r="U42" s="2">
        <f t="shared" si="6"/>
        <v>0</v>
      </c>
      <c r="V42" s="2">
        <f>I42+O42+U42</f>
        <v>23374.648000000008</v>
      </c>
      <c r="W42" s="16"/>
      <c r="X42" s="16"/>
      <c r="Y42" s="16"/>
    </row>
    <row r="43" spans="1:25" ht="42.75" customHeight="1" x14ac:dyDescent="0.4">
      <c r="A43" s="14">
        <v>28</v>
      </c>
      <c r="B43" s="15" t="s">
        <v>50</v>
      </c>
      <c r="C43" s="1"/>
      <c r="D43" s="1">
        <v>212.16800000000003</v>
      </c>
      <c r="E43" s="1">
        <v>1.59</v>
      </c>
      <c r="F43" s="1">
        <f t="shared" si="110"/>
        <v>1.59</v>
      </c>
      <c r="G43" s="1">
        <v>0</v>
      </c>
      <c r="H43" s="1">
        <f t="shared" si="110"/>
        <v>0</v>
      </c>
      <c r="I43" s="1">
        <f>D43+(E43-G43)</f>
        <v>213.75800000000004</v>
      </c>
      <c r="J43" s="1">
        <v>0</v>
      </c>
      <c r="K43" s="1">
        <v>0</v>
      </c>
      <c r="L43" s="1">
        <f t="shared" ref="L43" si="123">K43</f>
        <v>0</v>
      </c>
      <c r="M43" s="1">
        <v>0</v>
      </c>
      <c r="N43" s="1">
        <f t="shared" ref="N43" si="124">M43</f>
        <v>0</v>
      </c>
      <c r="O43" s="1">
        <f t="shared" si="3"/>
        <v>0</v>
      </c>
      <c r="P43" s="2">
        <v>0</v>
      </c>
      <c r="Q43" s="1">
        <v>0</v>
      </c>
      <c r="R43" s="1">
        <f t="shared" ref="R43" si="125">Q43</f>
        <v>0</v>
      </c>
      <c r="S43" s="1">
        <v>0</v>
      </c>
      <c r="T43" s="1">
        <f t="shared" ref="T43" si="126">S43</f>
        <v>0</v>
      </c>
      <c r="U43" s="2">
        <f t="shared" si="6"/>
        <v>0</v>
      </c>
      <c r="V43" s="2">
        <f>I43+O43+U43</f>
        <v>213.75800000000004</v>
      </c>
      <c r="W43" s="16"/>
      <c r="X43" s="16"/>
      <c r="Y43" s="16"/>
    </row>
    <row r="44" spans="1:25" s="20" customFormat="1" ht="42.75" customHeight="1" x14ac:dyDescent="0.4">
      <c r="A44" s="17"/>
      <c r="B44" s="21" t="s">
        <v>51</v>
      </c>
      <c r="C44" s="3">
        <v>11139.14875</v>
      </c>
      <c r="D44" s="3">
        <f>SUM(D40:D43)</f>
        <v>47948.981999999996</v>
      </c>
      <c r="E44" s="3">
        <f t="shared" ref="E44:V44" si="127">SUM(E40:E43)</f>
        <v>4.42</v>
      </c>
      <c r="F44" s="3">
        <f t="shared" si="127"/>
        <v>4.42</v>
      </c>
      <c r="G44" s="3">
        <f t="shared" si="127"/>
        <v>0</v>
      </c>
      <c r="H44" s="3">
        <f t="shared" si="127"/>
        <v>0</v>
      </c>
      <c r="I44" s="3">
        <f t="shared" si="127"/>
        <v>47953.402000000002</v>
      </c>
      <c r="J44" s="3">
        <f t="shared" si="127"/>
        <v>0</v>
      </c>
      <c r="K44" s="3">
        <f t="shared" si="127"/>
        <v>0</v>
      </c>
      <c r="L44" s="3">
        <f t="shared" si="127"/>
        <v>0</v>
      </c>
      <c r="M44" s="3">
        <f t="shared" si="127"/>
        <v>0</v>
      </c>
      <c r="N44" s="3">
        <f t="shared" si="127"/>
        <v>0</v>
      </c>
      <c r="O44" s="3">
        <f t="shared" si="127"/>
        <v>0</v>
      </c>
      <c r="P44" s="3">
        <f t="shared" si="127"/>
        <v>0</v>
      </c>
      <c r="Q44" s="3">
        <f t="shared" si="127"/>
        <v>0</v>
      </c>
      <c r="R44" s="3">
        <f t="shared" si="127"/>
        <v>0</v>
      </c>
      <c r="S44" s="3">
        <f t="shared" si="127"/>
        <v>0</v>
      </c>
      <c r="T44" s="3">
        <f t="shared" si="127"/>
        <v>0</v>
      </c>
      <c r="U44" s="3">
        <f t="shared" si="127"/>
        <v>0</v>
      </c>
      <c r="V44" s="3">
        <f t="shared" si="127"/>
        <v>47953.402000000002</v>
      </c>
      <c r="W44" s="80"/>
      <c r="X44" s="80"/>
      <c r="Y44" s="80"/>
    </row>
    <row r="45" spans="1:25" ht="42.75" customHeight="1" x14ac:dyDescent="0.4">
      <c r="A45" s="14">
        <v>29</v>
      </c>
      <c r="B45" s="15" t="s">
        <v>52</v>
      </c>
      <c r="C45" s="1">
        <v>3101.01</v>
      </c>
      <c r="D45" s="1">
        <v>14096.349999999999</v>
      </c>
      <c r="E45" s="1">
        <v>0.87</v>
      </c>
      <c r="F45" s="1">
        <f t="shared" ref="F45:H48" si="128">E45</f>
        <v>0.87</v>
      </c>
      <c r="G45" s="1">
        <v>0</v>
      </c>
      <c r="H45" s="1">
        <f t="shared" si="128"/>
        <v>0</v>
      </c>
      <c r="I45" s="1">
        <f>D45+(E45-G45)</f>
        <v>14097.22</v>
      </c>
      <c r="J45" s="1">
        <v>0.48</v>
      </c>
      <c r="K45" s="1">
        <v>0</v>
      </c>
      <c r="L45" s="1">
        <f t="shared" ref="L45" si="129">K45</f>
        <v>0</v>
      </c>
      <c r="M45" s="1">
        <v>0</v>
      </c>
      <c r="N45" s="1">
        <f t="shared" ref="N45" si="130">M45</f>
        <v>0</v>
      </c>
      <c r="O45" s="1">
        <f t="shared" si="3"/>
        <v>0.48</v>
      </c>
      <c r="P45" s="2">
        <v>0</v>
      </c>
      <c r="Q45" s="1">
        <v>0</v>
      </c>
      <c r="R45" s="1">
        <f t="shared" ref="R45" si="131">Q45</f>
        <v>0</v>
      </c>
      <c r="S45" s="1">
        <v>0</v>
      </c>
      <c r="T45" s="1">
        <f t="shared" ref="T45" si="132">S45</f>
        <v>0</v>
      </c>
      <c r="U45" s="2">
        <f t="shared" si="6"/>
        <v>0</v>
      </c>
      <c r="V45" s="2">
        <f>I45+O45+U45</f>
        <v>14097.699999999999</v>
      </c>
      <c r="W45" s="16"/>
      <c r="X45" s="16"/>
      <c r="Y45" s="16"/>
    </row>
    <row r="46" spans="1:25" ht="42.75" customHeight="1" x14ac:dyDescent="0.4">
      <c r="A46" s="14">
        <v>30</v>
      </c>
      <c r="B46" s="15" t="s">
        <v>53</v>
      </c>
      <c r="C46" s="1">
        <v>1413.37</v>
      </c>
      <c r="D46" s="1">
        <v>6746.0900000000011</v>
      </c>
      <c r="E46" s="1">
        <v>15.77</v>
      </c>
      <c r="F46" s="1">
        <f t="shared" si="128"/>
        <v>15.77</v>
      </c>
      <c r="G46" s="1">
        <v>0</v>
      </c>
      <c r="H46" s="1">
        <f t="shared" si="128"/>
        <v>0</v>
      </c>
      <c r="I46" s="1">
        <f>D46+(E46-G46)</f>
        <v>6761.8600000000015</v>
      </c>
      <c r="J46" s="1">
        <v>0.24</v>
      </c>
      <c r="K46" s="1">
        <v>0</v>
      </c>
      <c r="L46" s="1">
        <f t="shared" ref="L46" si="133">K46</f>
        <v>0</v>
      </c>
      <c r="M46" s="1">
        <v>0</v>
      </c>
      <c r="N46" s="1">
        <f t="shared" ref="N46" si="134">M46</f>
        <v>0</v>
      </c>
      <c r="O46" s="1">
        <f t="shared" si="3"/>
        <v>0.24</v>
      </c>
      <c r="P46" s="2">
        <v>0</v>
      </c>
      <c r="Q46" s="1">
        <v>0</v>
      </c>
      <c r="R46" s="1">
        <f t="shared" ref="R46" si="135">Q46</f>
        <v>0</v>
      </c>
      <c r="S46" s="1">
        <v>0</v>
      </c>
      <c r="T46" s="1">
        <f t="shared" ref="T46" si="136">S46</f>
        <v>0</v>
      </c>
      <c r="U46" s="2">
        <f t="shared" si="6"/>
        <v>0</v>
      </c>
      <c r="V46" s="2">
        <f>I46+O46+U46</f>
        <v>6762.1000000000013</v>
      </c>
      <c r="W46" s="16"/>
      <c r="X46" s="16"/>
      <c r="Y46" s="16"/>
    </row>
    <row r="47" spans="1:25" ht="42.75" customHeight="1" x14ac:dyDescent="0.4">
      <c r="A47" s="14">
        <v>31</v>
      </c>
      <c r="B47" s="15" t="s">
        <v>54</v>
      </c>
      <c r="C47" s="1">
        <v>2827.57</v>
      </c>
      <c r="D47" s="1">
        <v>12094.000000000004</v>
      </c>
      <c r="E47" s="1">
        <v>1.83</v>
      </c>
      <c r="F47" s="1">
        <f t="shared" si="128"/>
        <v>1.83</v>
      </c>
      <c r="G47" s="1">
        <v>0</v>
      </c>
      <c r="H47" s="1">
        <f t="shared" si="128"/>
        <v>0</v>
      </c>
      <c r="I47" s="1">
        <f>D47+(E47-G47)</f>
        <v>12095.830000000004</v>
      </c>
      <c r="J47" s="1">
        <v>5.34</v>
      </c>
      <c r="K47" s="1">
        <v>0</v>
      </c>
      <c r="L47" s="1">
        <f t="shared" ref="L47" si="137">K47</f>
        <v>0</v>
      </c>
      <c r="M47" s="1">
        <v>0</v>
      </c>
      <c r="N47" s="1">
        <f t="shared" ref="N47" si="138">M47</f>
        <v>0</v>
      </c>
      <c r="O47" s="1">
        <f t="shared" si="3"/>
        <v>5.34</v>
      </c>
      <c r="P47" s="2">
        <v>2.67</v>
      </c>
      <c r="Q47" s="1">
        <v>0</v>
      </c>
      <c r="R47" s="1">
        <f t="shared" ref="R47" si="139">Q47</f>
        <v>0</v>
      </c>
      <c r="S47" s="1">
        <v>0</v>
      </c>
      <c r="T47" s="1">
        <f t="shared" ref="T47" si="140">S47</f>
        <v>0</v>
      </c>
      <c r="U47" s="2">
        <f t="shared" si="6"/>
        <v>2.67</v>
      </c>
      <c r="V47" s="2">
        <f>I47+O47+U47</f>
        <v>12103.840000000004</v>
      </c>
      <c r="W47" s="16"/>
      <c r="X47" s="16"/>
      <c r="Y47" s="16"/>
    </row>
    <row r="48" spans="1:25" ht="42.75" customHeight="1" x14ac:dyDescent="0.4">
      <c r="A48" s="14">
        <v>32</v>
      </c>
      <c r="B48" s="15" t="s">
        <v>55</v>
      </c>
      <c r="C48" s="1">
        <v>2589.4899999999998</v>
      </c>
      <c r="D48" s="1">
        <v>10936.964000000004</v>
      </c>
      <c r="E48" s="1">
        <v>4.5</v>
      </c>
      <c r="F48" s="1">
        <f t="shared" si="128"/>
        <v>4.5</v>
      </c>
      <c r="G48" s="1">
        <v>0</v>
      </c>
      <c r="H48" s="1">
        <f t="shared" si="128"/>
        <v>0</v>
      </c>
      <c r="I48" s="1">
        <f>D48+(E48-G48)</f>
        <v>10941.464000000004</v>
      </c>
      <c r="J48" s="1">
        <v>6.2</v>
      </c>
      <c r="K48" s="1">
        <v>0</v>
      </c>
      <c r="L48" s="1">
        <f t="shared" ref="L48" si="141">K48</f>
        <v>0</v>
      </c>
      <c r="M48" s="1">
        <v>0</v>
      </c>
      <c r="N48" s="1">
        <f t="shared" ref="N48" si="142">M48</f>
        <v>0</v>
      </c>
      <c r="O48" s="1">
        <f t="shared" si="3"/>
        <v>6.2</v>
      </c>
      <c r="P48" s="2">
        <v>0</v>
      </c>
      <c r="Q48" s="1">
        <v>0</v>
      </c>
      <c r="R48" s="1">
        <f t="shared" ref="R48" si="143">Q48</f>
        <v>0</v>
      </c>
      <c r="S48" s="1">
        <v>0</v>
      </c>
      <c r="T48" s="1">
        <f t="shared" ref="T48" si="144">S48</f>
        <v>0</v>
      </c>
      <c r="U48" s="2">
        <f t="shared" si="6"/>
        <v>0</v>
      </c>
      <c r="V48" s="2">
        <f>I48+O48+U48</f>
        <v>10947.664000000004</v>
      </c>
      <c r="W48" s="16"/>
      <c r="X48" s="16"/>
      <c r="Y48" s="16"/>
    </row>
    <row r="49" spans="1:25" s="20" customFormat="1" ht="42.75" customHeight="1" x14ac:dyDescent="0.4">
      <c r="A49" s="17"/>
      <c r="B49" s="21" t="s">
        <v>56</v>
      </c>
      <c r="C49" s="3">
        <v>9931.44</v>
      </c>
      <c r="D49" s="3">
        <f t="shared" ref="D49:W49" si="145">SUM(D45:D48)</f>
        <v>43873.40400000001</v>
      </c>
      <c r="E49" s="3">
        <f t="shared" si="145"/>
        <v>22.97</v>
      </c>
      <c r="F49" s="3">
        <f t="shared" si="145"/>
        <v>22.97</v>
      </c>
      <c r="G49" s="3">
        <f t="shared" si="145"/>
        <v>0</v>
      </c>
      <c r="H49" s="3">
        <f t="shared" si="145"/>
        <v>0</v>
      </c>
      <c r="I49" s="3">
        <f t="shared" si="145"/>
        <v>43896.374000000011</v>
      </c>
      <c r="J49" s="3">
        <f t="shared" si="145"/>
        <v>12.26</v>
      </c>
      <c r="K49" s="3">
        <f t="shared" si="145"/>
        <v>0</v>
      </c>
      <c r="L49" s="3">
        <f t="shared" si="145"/>
        <v>0</v>
      </c>
      <c r="M49" s="3">
        <f t="shared" si="145"/>
        <v>0</v>
      </c>
      <c r="N49" s="3">
        <f t="shared" si="145"/>
        <v>0</v>
      </c>
      <c r="O49" s="3">
        <f t="shared" si="145"/>
        <v>12.26</v>
      </c>
      <c r="P49" s="3">
        <f t="shared" si="145"/>
        <v>2.67</v>
      </c>
      <c r="Q49" s="3">
        <f t="shared" si="145"/>
        <v>0</v>
      </c>
      <c r="R49" s="3">
        <f t="shared" si="145"/>
        <v>0</v>
      </c>
      <c r="S49" s="3">
        <f t="shared" si="145"/>
        <v>0</v>
      </c>
      <c r="T49" s="3">
        <f t="shared" si="145"/>
        <v>0</v>
      </c>
      <c r="U49" s="3">
        <f t="shared" si="145"/>
        <v>2.67</v>
      </c>
      <c r="V49" s="3">
        <f t="shared" si="145"/>
        <v>43911.304000000004</v>
      </c>
      <c r="W49" s="80">
        <f t="shared" si="145"/>
        <v>0</v>
      </c>
      <c r="X49" s="80"/>
      <c r="Y49" s="80"/>
    </row>
    <row r="50" spans="1:25" s="20" customFormat="1" ht="42.75" customHeight="1" x14ac:dyDescent="0.4">
      <c r="A50" s="17"/>
      <c r="B50" s="21" t="s">
        <v>57</v>
      </c>
      <c r="C50" s="3">
        <v>21070.588750000003</v>
      </c>
      <c r="D50" s="3">
        <f t="shared" ref="D50:V50" si="146">D49+D44</f>
        <v>91822.385999999999</v>
      </c>
      <c r="E50" s="3">
        <f t="shared" si="146"/>
        <v>27.39</v>
      </c>
      <c r="F50" s="3">
        <f t="shared" si="146"/>
        <v>27.39</v>
      </c>
      <c r="G50" s="3">
        <f t="shared" si="146"/>
        <v>0</v>
      </c>
      <c r="H50" s="3">
        <f t="shared" si="146"/>
        <v>0</v>
      </c>
      <c r="I50" s="3">
        <f t="shared" si="146"/>
        <v>91849.776000000013</v>
      </c>
      <c r="J50" s="3">
        <f t="shared" si="146"/>
        <v>12.26</v>
      </c>
      <c r="K50" s="3">
        <f t="shared" si="146"/>
        <v>0</v>
      </c>
      <c r="L50" s="3">
        <f t="shared" si="146"/>
        <v>0</v>
      </c>
      <c r="M50" s="3">
        <f t="shared" si="146"/>
        <v>0</v>
      </c>
      <c r="N50" s="3">
        <f t="shared" si="146"/>
        <v>0</v>
      </c>
      <c r="O50" s="3">
        <f t="shared" si="146"/>
        <v>12.26</v>
      </c>
      <c r="P50" s="3">
        <f t="shared" si="146"/>
        <v>2.67</v>
      </c>
      <c r="Q50" s="3">
        <f t="shared" si="146"/>
        <v>0</v>
      </c>
      <c r="R50" s="3">
        <f t="shared" si="146"/>
        <v>0</v>
      </c>
      <c r="S50" s="3">
        <f t="shared" si="146"/>
        <v>0</v>
      </c>
      <c r="T50" s="3">
        <f t="shared" si="146"/>
        <v>0</v>
      </c>
      <c r="U50" s="3">
        <f t="shared" si="146"/>
        <v>2.67</v>
      </c>
      <c r="V50" s="3">
        <f t="shared" si="146"/>
        <v>91864.706000000006</v>
      </c>
      <c r="W50" s="80"/>
      <c r="X50" s="80"/>
      <c r="Y50" s="80"/>
    </row>
    <row r="51" spans="1:25" s="20" customFormat="1" ht="42.75" customHeight="1" x14ac:dyDescent="0.4">
      <c r="A51" s="17"/>
      <c r="B51" s="21" t="s">
        <v>58</v>
      </c>
      <c r="C51" s="3">
        <v>82935.419250000006</v>
      </c>
      <c r="D51" s="3">
        <f t="shared" ref="D51:V51" si="147">D50+D39+D25</f>
        <v>170043.43100000001</v>
      </c>
      <c r="E51" s="3">
        <f t="shared" si="147"/>
        <v>42.83</v>
      </c>
      <c r="F51" s="3">
        <f t="shared" si="147"/>
        <v>42.83</v>
      </c>
      <c r="G51" s="3">
        <f t="shared" si="147"/>
        <v>10.19</v>
      </c>
      <c r="H51" s="3">
        <f t="shared" si="147"/>
        <v>10.19</v>
      </c>
      <c r="I51" s="3">
        <f t="shared" si="147"/>
        <v>170076.071</v>
      </c>
      <c r="J51" s="3">
        <f t="shared" si="147"/>
        <v>1803.4659999999999</v>
      </c>
      <c r="K51" s="3">
        <f t="shared" si="147"/>
        <v>0.64000000000000012</v>
      </c>
      <c r="L51" s="3">
        <f t="shared" si="147"/>
        <v>0.64000000000000012</v>
      </c>
      <c r="M51" s="3">
        <f t="shared" si="147"/>
        <v>0</v>
      </c>
      <c r="N51" s="3">
        <f t="shared" si="147"/>
        <v>0</v>
      </c>
      <c r="O51" s="3">
        <f t="shared" si="147"/>
        <v>1804.106</v>
      </c>
      <c r="P51" s="3">
        <f t="shared" si="147"/>
        <v>2733.6990000000001</v>
      </c>
      <c r="Q51" s="3">
        <f t="shared" si="147"/>
        <v>0.1</v>
      </c>
      <c r="R51" s="3">
        <f t="shared" si="147"/>
        <v>0.1</v>
      </c>
      <c r="S51" s="3">
        <f t="shared" si="147"/>
        <v>0</v>
      </c>
      <c r="T51" s="3">
        <f t="shared" si="147"/>
        <v>0</v>
      </c>
      <c r="U51" s="3">
        <f t="shared" si="147"/>
        <v>2733.799</v>
      </c>
      <c r="V51" s="3">
        <f t="shared" si="147"/>
        <v>174613.976</v>
      </c>
      <c r="W51" s="80"/>
      <c r="X51" s="80"/>
      <c r="Y51" s="80"/>
    </row>
    <row r="52" spans="1:25" s="28" customFormat="1" ht="42.75" customHeight="1" x14ac:dyDescent="0.4">
      <c r="A52" s="23"/>
      <c r="B52" s="24"/>
      <c r="C52" s="25"/>
      <c r="D52" s="164">
        <v>1</v>
      </c>
      <c r="E52" s="164">
        <v>2</v>
      </c>
      <c r="F52" s="164">
        <v>3</v>
      </c>
      <c r="G52" s="164">
        <v>4</v>
      </c>
      <c r="H52" s="164">
        <v>5</v>
      </c>
      <c r="I52" s="164">
        <v>6</v>
      </c>
      <c r="J52" s="164">
        <v>7</v>
      </c>
      <c r="K52" s="164">
        <v>8</v>
      </c>
      <c r="L52" s="164">
        <v>9</v>
      </c>
      <c r="M52" s="164">
        <v>10</v>
      </c>
      <c r="N52" s="164">
        <v>11</v>
      </c>
      <c r="O52" s="164">
        <v>12</v>
      </c>
      <c r="P52" s="164">
        <v>13</v>
      </c>
      <c r="Q52" s="164">
        <v>14</v>
      </c>
      <c r="R52" s="164">
        <v>15</v>
      </c>
      <c r="S52" s="164">
        <v>16</v>
      </c>
      <c r="T52" s="164">
        <v>17</v>
      </c>
      <c r="U52" s="164">
        <v>18</v>
      </c>
      <c r="V52" s="164">
        <v>19</v>
      </c>
      <c r="W52" s="25"/>
      <c r="X52" s="25"/>
      <c r="Y52" s="25"/>
    </row>
    <row r="53" spans="1:25" s="28" customFormat="1" x14ac:dyDescent="0.4">
      <c r="A53" s="23"/>
      <c r="B53" s="24"/>
      <c r="C53" s="25"/>
      <c r="D53" s="25"/>
      <c r="E53" s="25"/>
      <c r="F53" s="25">
        <f>'[1]APRIL 18'!E48+'[1]may 2018'!D49</f>
        <v>432.81799999999998</v>
      </c>
      <c r="G53" s="25"/>
      <c r="H53" s="25"/>
      <c r="I53" s="25"/>
      <c r="J53" s="26"/>
      <c r="K53" s="25"/>
      <c r="L53" s="25">
        <f>'[1]APRIL 18'!K48+'[1]may 2018'!J49</f>
        <v>13.847000000000001</v>
      </c>
      <c r="M53" s="25"/>
      <c r="N53" s="26"/>
      <c r="O53" s="25"/>
      <c r="P53" s="25"/>
      <c r="Q53" s="26"/>
      <c r="R53" s="65"/>
      <c r="S53" s="25"/>
      <c r="T53" s="26"/>
      <c r="U53" s="27"/>
      <c r="V53" s="25"/>
      <c r="W53" s="25"/>
      <c r="X53" s="25"/>
      <c r="Y53" s="25"/>
    </row>
    <row r="54" spans="1:25" s="20" customFormat="1" hidden="1" x14ac:dyDescent="0.4">
      <c r="A54" s="29"/>
      <c r="B54" s="30"/>
      <c r="C54" s="31"/>
      <c r="D54" s="31"/>
      <c r="E54" s="31"/>
      <c r="F54" s="151" t="s">
        <v>59</v>
      </c>
      <c r="G54" s="151"/>
      <c r="H54" s="151"/>
      <c r="I54" s="80">
        <f>E51+K51+Q51-G51-M51-S51</f>
        <v>33.380000000000003</v>
      </c>
      <c r="J54" s="80"/>
      <c r="K54" s="80"/>
      <c r="L54" s="80"/>
      <c r="M54" s="80"/>
      <c r="N54" s="80"/>
      <c r="O54" s="80"/>
      <c r="P54" s="32"/>
      <c r="Q54" s="80"/>
      <c r="R54" s="80"/>
      <c r="S54" s="80"/>
      <c r="T54" s="80"/>
      <c r="U54" s="80"/>
      <c r="V54" s="79"/>
      <c r="W54" s="79"/>
      <c r="X54" s="79"/>
      <c r="Y54" s="79"/>
    </row>
    <row r="55" spans="1:25" s="20" customFormat="1" hidden="1" x14ac:dyDescent="0.4">
      <c r="A55" s="29"/>
      <c r="B55" s="30"/>
      <c r="C55" s="80"/>
      <c r="D55" s="80"/>
      <c r="E55" s="80"/>
      <c r="F55" s="151" t="s">
        <v>60</v>
      </c>
      <c r="G55" s="151"/>
      <c r="H55" s="151"/>
      <c r="I55" s="80">
        <f>F51+L51+R51-H51-N51-T51</f>
        <v>33.380000000000003</v>
      </c>
      <c r="J55" s="80"/>
      <c r="K55" s="80"/>
      <c r="L55" s="80"/>
      <c r="M55" s="80"/>
      <c r="N55" s="80"/>
      <c r="O55" s="80"/>
      <c r="P55" s="32"/>
      <c r="Q55" s="80"/>
      <c r="R55" s="80"/>
      <c r="S55" s="80"/>
      <c r="T55" s="80"/>
      <c r="U55" s="80"/>
      <c r="V55" s="79"/>
      <c r="W55" s="79"/>
      <c r="X55" s="79"/>
      <c r="Y55" s="79"/>
    </row>
    <row r="56" spans="1:25" hidden="1" x14ac:dyDescent="0.4">
      <c r="C56" s="31"/>
      <c r="D56" s="31"/>
      <c r="E56" s="31"/>
      <c r="F56" s="151" t="s">
        <v>62</v>
      </c>
      <c r="G56" s="151"/>
      <c r="H56" s="151"/>
      <c r="I56" s="80">
        <f>I51+O51+U51</f>
        <v>174613.976</v>
      </c>
      <c r="J56" s="34"/>
      <c r="K56" s="34"/>
      <c r="L56" s="34"/>
      <c r="M56" s="38"/>
      <c r="N56" s="38"/>
      <c r="O56" s="67"/>
      <c r="P56" s="16"/>
      <c r="Q56" s="34"/>
      <c r="R56" s="34"/>
      <c r="U56" s="42"/>
      <c r="V56" s="16"/>
      <c r="W56" s="16"/>
      <c r="X56" s="16"/>
      <c r="Y56" s="16"/>
    </row>
    <row r="57" spans="1:25" ht="42.75" hidden="1" customHeight="1" x14ac:dyDescent="0.4">
      <c r="C57" s="79"/>
      <c r="D57" s="79"/>
      <c r="E57" s="79"/>
      <c r="F57" s="43"/>
      <c r="I57" s="34"/>
      <c r="K57" s="34"/>
      <c r="L57" s="34"/>
      <c r="M57" s="36" t="e">
        <f>#REF!+'april 2020'!I54</f>
        <v>#REF!</v>
      </c>
      <c r="N57" s="34"/>
      <c r="P57" s="16"/>
    </row>
    <row r="58" spans="1:25" s="20" customFormat="1" ht="48.75" hidden="1" customHeight="1" x14ac:dyDescent="0.4">
      <c r="B58" s="149" t="s">
        <v>63</v>
      </c>
      <c r="C58" s="149"/>
      <c r="D58" s="149"/>
      <c r="E58" s="149"/>
      <c r="F58" s="149"/>
      <c r="G58" s="149"/>
      <c r="I58" s="43"/>
      <c r="J58" s="68" t="e">
        <f>#REF!+'april 2020'!I54</f>
        <v>#REF!</v>
      </c>
      <c r="K58" s="43"/>
      <c r="L58" s="34"/>
      <c r="M58" s="34"/>
      <c r="N58" s="34"/>
      <c r="R58" s="79"/>
      <c r="S58" s="149" t="s">
        <v>64</v>
      </c>
      <c r="T58" s="149"/>
      <c r="U58" s="149"/>
      <c r="V58" s="149"/>
    </row>
    <row r="59" spans="1:25" s="20" customFormat="1" hidden="1" x14ac:dyDescent="0.4">
      <c r="B59" s="149" t="s">
        <v>65</v>
      </c>
      <c r="C59" s="149"/>
      <c r="D59" s="149"/>
      <c r="E59" s="149"/>
      <c r="F59" s="149"/>
      <c r="G59" s="149"/>
      <c r="H59" s="46"/>
      <c r="I59" s="43"/>
      <c r="J59" s="46"/>
      <c r="K59" s="31"/>
      <c r="L59" s="34"/>
      <c r="M59" s="34"/>
      <c r="N59" s="34"/>
      <c r="R59" s="79"/>
      <c r="S59" s="149" t="s">
        <v>65</v>
      </c>
      <c r="T59" s="149"/>
      <c r="U59" s="149"/>
      <c r="V59" s="149"/>
    </row>
    <row r="60" spans="1:25" s="20" customFormat="1" hidden="1" x14ac:dyDescent="0.4">
      <c r="B60" s="30"/>
      <c r="G60" s="48"/>
      <c r="J60" s="47"/>
      <c r="K60" s="48"/>
      <c r="R60" s="79"/>
      <c r="S60" s="79"/>
      <c r="T60" s="8"/>
      <c r="U60" s="79"/>
      <c r="V60" s="79"/>
      <c r="W60" s="32">
        <f>R51+L51+F51-T51-N51-H51</f>
        <v>33.380000000000003</v>
      </c>
      <c r="X60" s="79"/>
      <c r="Y60" s="79"/>
    </row>
    <row r="61" spans="1:25" s="20" customFormat="1" ht="25.5" hidden="1" customHeight="1" x14ac:dyDescent="0.4">
      <c r="B61" s="30"/>
      <c r="H61" s="45" t="e">
        <f>#REF!+'april 2020'!I54</f>
        <v>#REF!</v>
      </c>
      <c r="K61" s="150" t="s">
        <v>66</v>
      </c>
      <c r="L61" s="150"/>
      <c r="M61" s="150"/>
      <c r="P61" s="79"/>
      <c r="T61" s="48"/>
      <c r="V61" s="79"/>
      <c r="W61" s="79"/>
      <c r="X61" s="79"/>
      <c r="Y61" s="79"/>
    </row>
    <row r="62" spans="1:25" s="20" customFormat="1" ht="58.5" hidden="1" customHeight="1" x14ac:dyDescent="0.4">
      <c r="B62" s="30"/>
      <c r="I62" s="43"/>
      <c r="K62" s="150" t="s">
        <v>67</v>
      </c>
      <c r="L62" s="150"/>
      <c r="M62" s="150"/>
      <c r="P62" s="79"/>
      <c r="T62" s="48"/>
      <c r="V62" s="79"/>
      <c r="W62" s="79"/>
      <c r="X62" s="79"/>
      <c r="Y62" s="79"/>
    </row>
    <row r="63" spans="1:25" hidden="1" x14ac:dyDescent="0.4"/>
    <row r="64" spans="1:25" x14ac:dyDescent="0.4">
      <c r="I64" s="36" t="e">
        <f>#REF!+'april 2020'!I54</f>
        <v>#REF!</v>
      </c>
    </row>
    <row r="65" spans="2:25" x14ac:dyDescent="0.4">
      <c r="I65" s="34"/>
      <c r="K65" s="34"/>
    </row>
    <row r="67" spans="2:25" x14ac:dyDescent="0.4">
      <c r="B67" s="9"/>
      <c r="H67" s="50"/>
      <c r="P67" s="9"/>
      <c r="V67" s="9"/>
      <c r="W67" s="9"/>
      <c r="X67" s="9"/>
      <c r="Y67" s="9"/>
    </row>
  </sheetData>
  <mergeCells count="30">
    <mergeCell ref="M5:N5"/>
    <mergeCell ref="A1:V2"/>
    <mergeCell ref="A3:V3"/>
    <mergeCell ref="A4:A6"/>
    <mergeCell ref="B4:B6"/>
    <mergeCell ref="C4:I4"/>
    <mergeCell ref="J4:O4"/>
    <mergeCell ref="P4:U4"/>
    <mergeCell ref="C5:C6"/>
    <mergeCell ref="D5:D6"/>
    <mergeCell ref="E5:F5"/>
    <mergeCell ref="G5:H5"/>
    <mergeCell ref="I5:I6"/>
    <mergeCell ref="J5:J6"/>
    <mergeCell ref="K5:L5"/>
    <mergeCell ref="B59:G59"/>
    <mergeCell ref="S59:V59"/>
    <mergeCell ref="K61:M61"/>
    <mergeCell ref="K62:M62"/>
    <mergeCell ref="V5:V6"/>
    <mergeCell ref="F54:H54"/>
    <mergeCell ref="F55:H55"/>
    <mergeCell ref="F56:H56"/>
    <mergeCell ref="B58:G58"/>
    <mergeCell ref="S58:V58"/>
    <mergeCell ref="O5:O6"/>
    <mergeCell ref="P5:P6"/>
    <mergeCell ref="Q5:R5"/>
    <mergeCell ref="S5:T5"/>
    <mergeCell ref="U5:U6"/>
  </mergeCells>
  <pageMargins left="0.70866141732283472" right="0.70866141732283472" top="0.74803149606299213" bottom="0.74803149606299213" header="0.31496062992125984" footer="0.31496062992125984"/>
  <pageSetup paperSize="8" scale="30" fitToHeight="0" orientation="landscape" r:id="rId1"/>
  <rowBreaks count="1" manualBreakCount="1">
    <brk id="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E68"/>
  <sheetViews>
    <sheetView zoomScale="50" zoomScaleNormal="50" workbookViewId="0">
      <pane ySplit="6" topLeftCell="A16" activePane="bottomLeft" state="frozen"/>
      <selection pane="bottomLeft" activeCell="D25" sqref="D25"/>
    </sheetView>
  </sheetViews>
  <sheetFormatPr defaultRowHeight="27.75" x14ac:dyDescent="0.4"/>
  <cols>
    <col min="1" max="1" width="12.85546875" style="9" customWidth="1"/>
    <col min="2" max="2" width="37" style="33" customWidth="1"/>
    <col min="3" max="3" width="16.5703125" style="9" hidden="1" customWidth="1"/>
    <col min="4" max="4" width="31.28515625" style="9" customWidth="1"/>
    <col min="5" max="9" width="28.140625" style="9" customWidth="1"/>
    <col min="10" max="10" width="28.140625" style="9" hidden="1" customWidth="1"/>
    <col min="11" max="16" width="28.140625" style="9" customWidth="1"/>
    <col min="17" max="17" width="28.140625" style="11" hidden="1" customWidth="1"/>
    <col min="18" max="18" width="28.140625" style="11" customWidth="1"/>
    <col min="19" max="21" width="28.140625" style="9" customWidth="1"/>
    <col min="22" max="22" width="28.140625" style="12" customWidth="1"/>
    <col min="23" max="23" width="28.140625" style="9" customWidth="1"/>
    <col min="24" max="24" width="28.140625" style="11" customWidth="1"/>
    <col min="25" max="27" width="26" style="11" customWidth="1"/>
    <col min="28" max="16384" width="9.140625" style="9"/>
  </cols>
  <sheetData>
    <row r="1" spans="1:187" x14ac:dyDescent="0.4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8"/>
      <c r="Z1" s="8"/>
      <c r="AA1" s="8"/>
    </row>
    <row r="2" spans="1:187" ht="10.5" customHeight="1" x14ac:dyDescent="0.4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8"/>
      <c r="Z2" s="8"/>
      <c r="AA2" s="8"/>
    </row>
    <row r="3" spans="1:187" ht="35.25" customHeight="1" x14ac:dyDescent="0.4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8"/>
      <c r="Z3" s="8"/>
      <c r="AA3" s="8"/>
    </row>
    <row r="4" spans="1:187" s="12" customFormat="1" ht="32.25" customHeight="1" x14ac:dyDescent="0.4">
      <c r="A4" s="147" t="s">
        <v>2</v>
      </c>
      <c r="B4" s="147" t="s">
        <v>3</v>
      </c>
      <c r="C4" s="147" t="s">
        <v>4</v>
      </c>
      <c r="D4" s="147"/>
      <c r="E4" s="147"/>
      <c r="F4" s="147"/>
      <c r="G4" s="147"/>
      <c r="H4" s="147"/>
      <c r="I4" s="147"/>
      <c r="J4" s="147" t="s">
        <v>5</v>
      </c>
      <c r="K4" s="147"/>
      <c r="L4" s="147"/>
      <c r="M4" s="147"/>
      <c r="N4" s="147"/>
      <c r="O4" s="147"/>
      <c r="P4" s="147"/>
      <c r="Q4" s="147" t="s">
        <v>6</v>
      </c>
      <c r="R4" s="147"/>
      <c r="S4" s="147"/>
      <c r="T4" s="147"/>
      <c r="U4" s="147"/>
      <c r="V4" s="147"/>
      <c r="W4" s="147"/>
      <c r="X4" s="10"/>
      <c r="Y4" s="11"/>
      <c r="Z4" s="11"/>
      <c r="AA4" s="11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</row>
    <row r="5" spans="1:187" s="12" customFormat="1" ht="35.25" customHeight="1" x14ac:dyDescent="0.4">
      <c r="A5" s="147"/>
      <c r="B5" s="147"/>
      <c r="C5" s="147" t="s">
        <v>7</v>
      </c>
      <c r="D5" s="152" t="s">
        <v>68</v>
      </c>
      <c r="E5" s="147" t="s">
        <v>8</v>
      </c>
      <c r="F5" s="147"/>
      <c r="G5" s="147" t="s">
        <v>9</v>
      </c>
      <c r="H5" s="147"/>
      <c r="I5" s="147" t="s">
        <v>10</v>
      </c>
      <c r="J5" s="147" t="s">
        <v>7</v>
      </c>
      <c r="K5" s="152" t="s">
        <v>68</v>
      </c>
      <c r="L5" s="147" t="s">
        <v>8</v>
      </c>
      <c r="M5" s="147"/>
      <c r="N5" s="147" t="s">
        <v>9</v>
      </c>
      <c r="O5" s="147"/>
      <c r="P5" s="147" t="s">
        <v>10</v>
      </c>
      <c r="Q5" s="147" t="s">
        <v>7</v>
      </c>
      <c r="R5" s="152" t="s">
        <v>7</v>
      </c>
      <c r="S5" s="147" t="s">
        <v>8</v>
      </c>
      <c r="T5" s="147"/>
      <c r="U5" s="147" t="s">
        <v>9</v>
      </c>
      <c r="V5" s="147"/>
      <c r="W5" s="147" t="s">
        <v>10</v>
      </c>
      <c r="X5" s="147" t="s">
        <v>11</v>
      </c>
      <c r="Y5" s="8"/>
      <c r="Z5" s="8"/>
      <c r="AA5" s="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</row>
    <row r="6" spans="1:187" s="12" customFormat="1" ht="28.5" customHeight="1" x14ac:dyDescent="0.4">
      <c r="A6" s="147"/>
      <c r="B6" s="147"/>
      <c r="C6" s="148"/>
      <c r="D6" s="153"/>
      <c r="E6" s="62" t="s">
        <v>12</v>
      </c>
      <c r="F6" s="62" t="s">
        <v>13</v>
      </c>
      <c r="G6" s="62" t="s">
        <v>12</v>
      </c>
      <c r="H6" s="62" t="s">
        <v>13</v>
      </c>
      <c r="I6" s="147"/>
      <c r="J6" s="148"/>
      <c r="K6" s="153"/>
      <c r="L6" s="13" t="s">
        <v>12</v>
      </c>
      <c r="M6" s="62" t="s">
        <v>13</v>
      </c>
      <c r="N6" s="62" t="s">
        <v>12</v>
      </c>
      <c r="O6" s="62" t="s">
        <v>13</v>
      </c>
      <c r="P6" s="147"/>
      <c r="Q6" s="148"/>
      <c r="R6" s="153"/>
      <c r="S6" s="62" t="s">
        <v>12</v>
      </c>
      <c r="T6" s="62" t="s">
        <v>13</v>
      </c>
      <c r="U6" s="62" t="s">
        <v>12</v>
      </c>
      <c r="V6" s="62" t="s">
        <v>13</v>
      </c>
      <c r="W6" s="147"/>
      <c r="X6" s="147"/>
      <c r="Y6" s="8"/>
      <c r="Z6" s="8"/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</row>
    <row r="7" spans="1:187" x14ac:dyDescent="0.4">
      <c r="A7" s="14">
        <v>1</v>
      </c>
      <c r="B7" s="15" t="s">
        <v>14</v>
      </c>
      <c r="C7" s="1">
        <v>514.57775000000004</v>
      </c>
      <c r="D7" s="1">
        <v>1070.81</v>
      </c>
      <c r="E7" s="1">
        <v>0</v>
      </c>
      <c r="F7" s="1">
        <v>0</v>
      </c>
      <c r="G7" s="1">
        <v>0</v>
      </c>
      <c r="H7" s="1">
        <v>0</v>
      </c>
      <c r="I7" s="1">
        <f>D7+(E7-G7)</f>
        <v>1070.81</v>
      </c>
      <c r="J7" s="1">
        <v>269.72199999999998</v>
      </c>
      <c r="K7" s="1">
        <v>177.2</v>
      </c>
      <c r="L7" s="1">
        <v>0</v>
      </c>
      <c r="M7" s="1">
        <v>0</v>
      </c>
      <c r="N7" s="1">
        <v>0</v>
      </c>
      <c r="O7" s="1">
        <v>0</v>
      </c>
      <c r="P7" s="1">
        <f>K7+(L7-N7)</f>
        <v>177.2</v>
      </c>
      <c r="Q7" s="2">
        <v>90.95</v>
      </c>
      <c r="R7" s="2">
        <v>145.54</v>
      </c>
      <c r="S7" s="2">
        <v>0</v>
      </c>
      <c r="T7" s="1">
        <v>0</v>
      </c>
      <c r="U7" s="2">
        <v>0</v>
      </c>
      <c r="V7" s="1">
        <v>0</v>
      </c>
      <c r="W7" s="2">
        <f>R7+(S7-U7)</f>
        <v>145.54</v>
      </c>
      <c r="X7" s="2">
        <f>I7+P7+W7</f>
        <v>1393.55</v>
      </c>
      <c r="Y7" s="16"/>
      <c r="Z7" s="16"/>
      <c r="AA7" s="16"/>
    </row>
    <row r="8" spans="1:187" x14ac:dyDescent="0.4">
      <c r="A8" s="14">
        <v>2</v>
      </c>
      <c r="B8" s="15" t="s">
        <v>15</v>
      </c>
      <c r="C8" s="1"/>
      <c r="D8" s="1">
        <v>1121.43</v>
      </c>
      <c r="E8" s="1">
        <v>2.1</v>
      </c>
      <c r="F8" s="1">
        <v>2.1</v>
      </c>
      <c r="G8" s="1">
        <v>0</v>
      </c>
      <c r="H8" s="1">
        <v>0</v>
      </c>
      <c r="I8" s="1">
        <f t="shared" ref="I8:I47" si="0">D8+(E8-G8)</f>
        <v>1123.53</v>
      </c>
      <c r="J8" s="1"/>
      <c r="K8" s="1">
        <v>126.7</v>
      </c>
      <c r="L8" s="1">
        <v>0</v>
      </c>
      <c r="M8" s="1">
        <v>0</v>
      </c>
      <c r="N8" s="1">
        <v>0</v>
      </c>
      <c r="O8" s="1">
        <v>0</v>
      </c>
      <c r="P8" s="1">
        <f t="shared" ref="P8:P47" si="1">K8+(L8-N8)</f>
        <v>126.7</v>
      </c>
      <c r="Q8" s="2"/>
      <c r="R8" s="2">
        <v>108.28</v>
      </c>
      <c r="S8" s="2">
        <v>0.01</v>
      </c>
      <c r="T8" s="1">
        <v>0.01</v>
      </c>
      <c r="U8" s="2">
        <v>0</v>
      </c>
      <c r="V8" s="1">
        <v>0</v>
      </c>
      <c r="W8" s="2">
        <f t="shared" ref="W8:W47" si="2">R8+(S8-U8)</f>
        <v>108.29</v>
      </c>
      <c r="X8" s="2">
        <f t="shared" ref="X8:X50" si="3">I8+P8+W8</f>
        <v>1358.52</v>
      </c>
      <c r="Y8" s="16"/>
      <c r="Z8" s="16"/>
      <c r="AA8" s="16"/>
    </row>
    <row r="9" spans="1:187" x14ac:dyDescent="0.4">
      <c r="A9" s="14">
        <v>3</v>
      </c>
      <c r="B9" s="15" t="s">
        <v>16</v>
      </c>
      <c r="C9" s="1">
        <v>274.42500000000001</v>
      </c>
      <c r="D9" s="1">
        <v>1306.98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1306.98</v>
      </c>
      <c r="J9" s="1">
        <v>103.27399999999999</v>
      </c>
      <c r="K9" s="1">
        <v>133.58000000000001</v>
      </c>
      <c r="L9" s="1">
        <v>0.26</v>
      </c>
      <c r="M9" s="1">
        <v>0.26</v>
      </c>
      <c r="N9" s="1">
        <v>0</v>
      </c>
      <c r="O9" s="1">
        <v>0</v>
      </c>
      <c r="P9" s="1">
        <f t="shared" si="1"/>
        <v>133.84</v>
      </c>
      <c r="Q9" s="2">
        <v>27.919999999999998</v>
      </c>
      <c r="R9" s="2" t="e">
        <f>#REF!</f>
        <v>#REF!</v>
      </c>
      <c r="S9" s="2">
        <v>0</v>
      </c>
      <c r="T9" s="1">
        <v>0</v>
      </c>
      <c r="U9" s="2">
        <v>0</v>
      </c>
      <c r="V9" s="1">
        <v>0</v>
      </c>
      <c r="W9" s="2" t="e">
        <f t="shared" si="2"/>
        <v>#REF!</v>
      </c>
      <c r="X9" s="2" t="e">
        <f t="shared" si="3"/>
        <v>#REF!</v>
      </c>
      <c r="Y9" s="16"/>
      <c r="Z9" s="16"/>
      <c r="AA9" s="16"/>
    </row>
    <row r="10" spans="1:187" ht="55.5" x14ac:dyDescent="0.4">
      <c r="A10" s="14">
        <v>4</v>
      </c>
      <c r="B10" s="57" t="s">
        <v>17</v>
      </c>
      <c r="C10" s="1">
        <v>38.465000000000003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f t="shared" si="0"/>
        <v>0</v>
      </c>
      <c r="J10" s="1">
        <v>111.11499999999999</v>
      </c>
      <c r="K10" s="1">
        <v>136.46</v>
      </c>
      <c r="L10" s="1">
        <v>0</v>
      </c>
      <c r="M10" s="1">
        <v>0</v>
      </c>
      <c r="N10" s="1">
        <v>0</v>
      </c>
      <c r="O10" s="1">
        <v>0</v>
      </c>
      <c r="P10" s="1">
        <f t="shared" si="1"/>
        <v>136.46</v>
      </c>
      <c r="Q10" s="2">
        <v>0.25</v>
      </c>
      <c r="R10" s="2">
        <v>232.99</v>
      </c>
      <c r="S10" s="2">
        <v>0</v>
      </c>
      <c r="T10" s="1">
        <v>0</v>
      </c>
      <c r="U10" s="2">
        <v>0</v>
      </c>
      <c r="V10" s="1">
        <v>0</v>
      </c>
      <c r="W10" s="2">
        <f t="shared" si="2"/>
        <v>232.99</v>
      </c>
      <c r="X10" s="2">
        <f t="shared" si="3"/>
        <v>369.45000000000005</v>
      </c>
      <c r="Y10" s="16"/>
      <c r="Z10" s="16"/>
      <c r="AA10" s="16"/>
    </row>
    <row r="11" spans="1:187" s="20" customFormat="1" x14ac:dyDescent="0.4">
      <c r="A11" s="17"/>
      <c r="B11" s="18" t="s">
        <v>18</v>
      </c>
      <c r="C11" s="3">
        <v>827.46775000000014</v>
      </c>
      <c r="D11" s="3">
        <f>SUM(D7:D10)</f>
        <v>3499.22</v>
      </c>
      <c r="E11" s="3">
        <f>SUM(E7:E10)</f>
        <v>2.1</v>
      </c>
      <c r="F11" s="3">
        <f t="shared" ref="F11:W11" si="4">SUM(F7:F10)</f>
        <v>2.1</v>
      </c>
      <c r="G11" s="3">
        <f t="shared" si="4"/>
        <v>0</v>
      </c>
      <c r="H11" s="3">
        <f t="shared" si="4"/>
        <v>0</v>
      </c>
      <c r="I11" s="7">
        <f t="shared" si="0"/>
        <v>3501.3199999999997</v>
      </c>
      <c r="J11" s="3">
        <f t="shared" si="4"/>
        <v>484.11099999999999</v>
      </c>
      <c r="K11" s="7">
        <f>SUM(K7:K10)</f>
        <v>573.94000000000005</v>
      </c>
      <c r="L11" s="3">
        <f t="shared" si="4"/>
        <v>0.26</v>
      </c>
      <c r="M11" s="3">
        <f t="shared" si="4"/>
        <v>0.26</v>
      </c>
      <c r="N11" s="3">
        <f t="shared" si="4"/>
        <v>0</v>
      </c>
      <c r="O11" s="3">
        <f t="shared" si="4"/>
        <v>0</v>
      </c>
      <c r="P11" s="7">
        <f t="shared" si="4"/>
        <v>574.20000000000005</v>
      </c>
      <c r="Q11" s="3">
        <f t="shared" si="4"/>
        <v>119.12</v>
      </c>
      <c r="R11" s="19" t="e">
        <f>SUM(R7:R10)</f>
        <v>#REF!</v>
      </c>
      <c r="S11" s="3">
        <f t="shared" si="4"/>
        <v>0.01</v>
      </c>
      <c r="T11" s="3">
        <f t="shared" si="4"/>
        <v>0.01</v>
      </c>
      <c r="U11" s="3">
        <f t="shared" si="4"/>
        <v>0</v>
      </c>
      <c r="V11" s="3">
        <f t="shared" si="4"/>
        <v>0</v>
      </c>
      <c r="W11" s="7" t="e">
        <f t="shared" si="4"/>
        <v>#REF!</v>
      </c>
      <c r="X11" s="4" t="e">
        <f t="shared" si="3"/>
        <v>#REF!</v>
      </c>
      <c r="Y11" s="60"/>
      <c r="Z11" s="60"/>
      <c r="AA11" s="60"/>
    </row>
    <row r="12" spans="1:187" x14ac:dyDescent="0.4">
      <c r="A12" s="14">
        <v>5</v>
      </c>
      <c r="B12" s="15" t="s">
        <v>19</v>
      </c>
      <c r="C12" s="1">
        <v>2063.0500000000002</v>
      </c>
      <c r="D12" s="1">
        <v>1974.09</v>
      </c>
      <c r="E12" s="1">
        <v>0</v>
      </c>
      <c r="F12" s="1">
        <v>0</v>
      </c>
      <c r="G12" s="1">
        <v>0</v>
      </c>
      <c r="H12" s="1">
        <v>0</v>
      </c>
      <c r="I12" s="1">
        <f t="shared" si="0"/>
        <v>1974.09</v>
      </c>
      <c r="J12" s="1">
        <v>85.90300000000002</v>
      </c>
      <c r="K12" s="1">
        <v>111.66</v>
      </c>
      <c r="L12" s="1">
        <v>0.95</v>
      </c>
      <c r="M12" s="1">
        <v>0.95</v>
      </c>
      <c r="N12" s="1">
        <v>0</v>
      </c>
      <c r="O12" s="1">
        <v>0</v>
      </c>
      <c r="P12" s="1">
        <f t="shared" si="1"/>
        <v>112.61</v>
      </c>
      <c r="Q12" s="2">
        <v>240.239</v>
      </c>
      <c r="R12" s="2" t="e">
        <f>#REF!</f>
        <v>#REF!</v>
      </c>
      <c r="S12" s="2">
        <v>0</v>
      </c>
      <c r="T12" s="1">
        <v>0</v>
      </c>
      <c r="U12" s="2">
        <v>0</v>
      </c>
      <c r="V12" s="1">
        <v>0</v>
      </c>
      <c r="W12" s="2" t="e">
        <f t="shared" si="2"/>
        <v>#REF!</v>
      </c>
      <c r="X12" s="2" t="e">
        <f t="shared" si="3"/>
        <v>#REF!</v>
      </c>
      <c r="Y12" s="16"/>
      <c r="Z12" s="16"/>
      <c r="AA12" s="16"/>
    </row>
    <row r="13" spans="1:187" x14ac:dyDescent="0.4">
      <c r="A13" s="14">
        <v>6</v>
      </c>
      <c r="B13" s="58" t="s">
        <v>20</v>
      </c>
      <c r="C13" s="1">
        <v>259.88749999999999</v>
      </c>
      <c r="D13" s="1">
        <v>1014.72</v>
      </c>
      <c r="E13" s="1">
        <v>0</v>
      </c>
      <c r="F13" s="1">
        <v>0</v>
      </c>
      <c r="G13" s="1">
        <v>35.03</v>
      </c>
      <c r="H13" s="1">
        <v>35.03</v>
      </c>
      <c r="I13" s="1">
        <f t="shared" si="0"/>
        <v>979.69</v>
      </c>
      <c r="J13" s="1">
        <v>68.688999999999993</v>
      </c>
      <c r="K13" s="1">
        <v>127.37</v>
      </c>
      <c r="L13" s="1">
        <v>0.74</v>
      </c>
      <c r="M13" s="1">
        <v>0.74</v>
      </c>
      <c r="N13" s="1">
        <v>0</v>
      </c>
      <c r="O13" s="1">
        <v>0</v>
      </c>
      <c r="P13" s="1">
        <f t="shared" si="1"/>
        <v>128.11000000000001</v>
      </c>
      <c r="Q13" s="2">
        <v>39.519999999999996</v>
      </c>
      <c r="R13" s="2">
        <v>80.290000000000006</v>
      </c>
      <c r="S13" s="2">
        <v>0</v>
      </c>
      <c r="T13" s="1">
        <v>0</v>
      </c>
      <c r="U13" s="2">
        <v>0</v>
      </c>
      <c r="V13" s="1">
        <v>0</v>
      </c>
      <c r="W13" s="2">
        <f t="shared" si="2"/>
        <v>80.290000000000006</v>
      </c>
      <c r="X13" s="2">
        <f t="shared" si="3"/>
        <v>1188.0900000000001</v>
      </c>
      <c r="Y13" s="16"/>
      <c r="Z13" s="16"/>
      <c r="AA13" s="16"/>
    </row>
    <row r="14" spans="1:187" x14ac:dyDescent="0.4">
      <c r="A14" s="14">
        <v>7</v>
      </c>
      <c r="B14" s="15" t="s">
        <v>21</v>
      </c>
      <c r="C14" s="1">
        <v>582.84775000000013</v>
      </c>
      <c r="D14" s="1" t="e">
        <f>#REF!</f>
        <v>#REF!</v>
      </c>
      <c r="E14" s="1">
        <v>0.32</v>
      </c>
      <c r="F14" s="1">
        <v>0.32</v>
      </c>
      <c r="G14" s="1">
        <v>0</v>
      </c>
      <c r="H14" s="1">
        <v>0</v>
      </c>
      <c r="I14" s="1" t="e">
        <f t="shared" si="0"/>
        <v>#REF!</v>
      </c>
      <c r="J14" s="1">
        <v>59.207000000000001</v>
      </c>
      <c r="K14" s="1">
        <v>166.4</v>
      </c>
      <c r="L14" s="1">
        <v>6.24</v>
      </c>
      <c r="M14" s="1">
        <v>6.24</v>
      </c>
      <c r="N14" s="1">
        <v>0</v>
      </c>
      <c r="O14" s="1">
        <v>0</v>
      </c>
      <c r="P14" s="1">
        <f t="shared" si="1"/>
        <v>172.64000000000001</v>
      </c>
      <c r="Q14" s="2">
        <v>30.754999999999999</v>
      </c>
      <c r="R14" s="2" t="e">
        <f>#REF!</f>
        <v>#REF!</v>
      </c>
      <c r="S14" s="2">
        <v>0</v>
      </c>
      <c r="T14" s="1">
        <v>0</v>
      </c>
      <c r="U14" s="2">
        <v>0</v>
      </c>
      <c r="V14" s="1">
        <v>0</v>
      </c>
      <c r="W14" s="2" t="e">
        <f t="shared" si="2"/>
        <v>#REF!</v>
      </c>
      <c r="X14" s="2" t="e">
        <f t="shared" si="3"/>
        <v>#REF!</v>
      </c>
      <c r="Y14" s="16"/>
      <c r="Z14" s="16"/>
      <c r="AA14" s="16"/>
    </row>
    <row r="15" spans="1:187" s="20" customFormat="1" x14ac:dyDescent="0.4">
      <c r="A15" s="17" t="s">
        <v>22</v>
      </c>
      <c r="B15" s="18" t="s">
        <v>23</v>
      </c>
      <c r="C15" s="3">
        <v>2905.7852499999999</v>
      </c>
      <c r="D15" s="7" t="e">
        <f>SUM(D12:D14)</f>
        <v>#REF!</v>
      </c>
      <c r="E15" s="3">
        <f t="shared" ref="E15:W15" si="5">SUM(E12:E14)</f>
        <v>0.32</v>
      </c>
      <c r="F15" s="3">
        <f t="shared" si="5"/>
        <v>0.32</v>
      </c>
      <c r="G15" s="3">
        <f t="shared" si="5"/>
        <v>35.03</v>
      </c>
      <c r="H15" s="3">
        <f t="shared" si="5"/>
        <v>35.03</v>
      </c>
      <c r="I15" s="7" t="e">
        <f t="shared" si="0"/>
        <v>#REF!</v>
      </c>
      <c r="J15" s="3">
        <f t="shared" si="5"/>
        <v>213.79900000000001</v>
      </c>
      <c r="K15" s="3">
        <f>SUM(K12:K14)</f>
        <v>405.43</v>
      </c>
      <c r="L15" s="3">
        <f t="shared" si="5"/>
        <v>7.93</v>
      </c>
      <c r="M15" s="3">
        <f t="shared" si="5"/>
        <v>7.93</v>
      </c>
      <c r="N15" s="3">
        <f t="shared" si="5"/>
        <v>0</v>
      </c>
      <c r="O15" s="3">
        <f t="shared" si="5"/>
        <v>0</v>
      </c>
      <c r="P15" s="3">
        <f t="shared" si="5"/>
        <v>413.36</v>
      </c>
      <c r="Q15" s="3">
        <f t="shared" si="5"/>
        <v>310.51400000000001</v>
      </c>
      <c r="R15" s="19" t="e">
        <f>SUM(R12:R14)</f>
        <v>#REF!</v>
      </c>
      <c r="S15" s="3">
        <f t="shared" si="5"/>
        <v>0</v>
      </c>
      <c r="T15" s="3">
        <f t="shared" si="5"/>
        <v>0</v>
      </c>
      <c r="U15" s="3">
        <f t="shared" si="5"/>
        <v>0</v>
      </c>
      <c r="V15" s="3">
        <f t="shared" si="5"/>
        <v>0</v>
      </c>
      <c r="W15" s="7" t="e">
        <f t="shared" si="5"/>
        <v>#REF!</v>
      </c>
      <c r="X15" s="4" t="e">
        <f t="shared" si="3"/>
        <v>#REF!</v>
      </c>
      <c r="Y15" s="60"/>
      <c r="Z15" s="60"/>
      <c r="AA15" s="60"/>
    </row>
    <row r="16" spans="1:187" x14ac:dyDescent="0.4">
      <c r="A16" s="14">
        <v>8</v>
      </c>
      <c r="B16" s="15" t="s">
        <v>24</v>
      </c>
      <c r="C16" s="1">
        <v>1117.1212499999997</v>
      </c>
      <c r="D16" s="1">
        <v>1839</v>
      </c>
      <c r="E16" s="1">
        <v>4.8099999999999996</v>
      </c>
      <c r="F16" s="1">
        <v>4.8099999999999996</v>
      </c>
      <c r="G16" s="1">
        <v>0</v>
      </c>
      <c r="H16" s="1">
        <v>0</v>
      </c>
      <c r="I16" s="1">
        <f t="shared" si="0"/>
        <v>1843.81</v>
      </c>
      <c r="J16" s="1">
        <v>19.420000000000002</v>
      </c>
      <c r="K16" s="1">
        <v>61.5</v>
      </c>
      <c r="L16" s="1">
        <v>0</v>
      </c>
      <c r="M16" s="1">
        <v>0</v>
      </c>
      <c r="N16" s="1">
        <v>0</v>
      </c>
      <c r="O16" s="1">
        <v>0</v>
      </c>
      <c r="P16" s="1">
        <f t="shared" si="1"/>
        <v>61.5</v>
      </c>
      <c r="Q16" s="2">
        <v>20.95</v>
      </c>
      <c r="R16" s="2">
        <v>53.09</v>
      </c>
      <c r="S16" s="2">
        <v>0.16</v>
      </c>
      <c r="T16" s="1">
        <v>0.16</v>
      </c>
      <c r="U16" s="2">
        <v>0</v>
      </c>
      <c r="V16" s="1">
        <v>0</v>
      </c>
      <c r="W16" s="2">
        <f t="shared" si="2"/>
        <v>53.25</v>
      </c>
      <c r="X16" s="2">
        <f t="shared" si="3"/>
        <v>1958.56</v>
      </c>
      <c r="Y16" s="16"/>
      <c r="Z16" s="16"/>
      <c r="AA16" s="16"/>
    </row>
    <row r="17" spans="1:27" ht="55.5" x14ac:dyDescent="0.4">
      <c r="A17" s="14">
        <v>9</v>
      </c>
      <c r="B17" s="58" t="s">
        <v>25</v>
      </c>
      <c r="C17" s="1">
        <v>197.07524999999998</v>
      </c>
      <c r="D17" s="1">
        <v>702.48</v>
      </c>
      <c r="E17" s="1">
        <v>0</v>
      </c>
      <c r="F17" s="1">
        <v>0</v>
      </c>
      <c r="G17" s="1">
        <v>0</v>
      </c>
      <c r="H17" s="1">
        <v>0</v>
      </c>
      <c r="I17" s="1">
        <f t="shared" si="0"/>
        <v>702.48</v>
      </c>
      <c r="J17" s="1">
        <v>27.04</v>
      </c>
      <c r="K17" s="1">
        <v>37.4</v>
      </c>
      <c r="L17" s="1">
        <v>0</v>
      </c>
      <c r="M17" s="1">
        <v>0</v>
      </c>
      <c r="N17" s="1">
        <v>0</v>
      </c>
      <c r="O17" s="1">
        <v>0</v>
      </c>
      <c r="P17" s="1">
        <f t="shared" si="1"/>
        <v>37.4</v>
      </c>
      <c r="Q17" s="2">
        <v>0</v>
      </c>
      <c r="R17" s="2">
        <v>137.58000000000001</v>
      </c>
      <c r="S17" s="2">
        <v>0.5</v>
      </c>
      <c r="T17" s="1">
        <v>0.5</v>
      </c>
      <c r="U17" s="2">
        <v>0</v>
      </c>
      <c r="V17" s="1">
        <v>0</v>
      </c>
      <c r="W17" s="2">
        <f t="shared" si="2"/>
        <v>138.08000000000001</v>
      </c>
      <c r="X17" s="2">
        <f t="shared" si="3"/>
        <v>877.96</v>
      </c>
      <c r="Y17" s="16"/>
      <c r="Z17" s="16"/>
      <c r="AA17" s="16"/>
    </row>
    <row r="18" spans="1:27" x14ac:dyDescent="0.4">
      <c r="A18" s="14">
        <v>10</v>
      </c>
      <c r="B18" s="58" t="s">
        <v>26</v>
      </c>
      <c r="C18" s="1">
        <v>430.43</v>
      </c>
      <c r="D18" s="1">
        <v>788.67</v>
      </c>
      <c r="E18" s="1">
        <v>0</v>
      </c>
      <c r="F18" s="1">
        <v>0</v>
      </c>
      <c r="G18" s="1">
        <v>0</v>
      </c>
      <c r="H18" s="1">
        <v>0</v>
      </c>
      <c r="I18" s="1">
        <f t="shared" si="0"/>
        <v>788.67</v>
      </c>
      <c r="J18" s="1">
        <v>17.2</v>
      </c>
      <c r="K18" s="1">
        <v>13.26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13.26</v>
      </c>
      <c r="Q18" s="2">
        <v>1.78</v>
      </c>
      <c r="R18" s="2">
        <v>84.04</v>
      </c>
      <c r="S18" s="2">
        <v>0.09</v>
      </c>
      <c r="T18" s="1">
        <v>0.09</v>
      </c>
      <c r="U18" s="2">
        <v>0</v>
      </c>
      <c r="V18" s="1">
        <v>0</v>
      </c>
      <c r="W18" s="2">
        <f t="shared" si="2"/>
        <v>84.13000000000001</v>
      </c>
      <c r="X18" s="2">
        <f t="shared" si="3"/>
        <v>886.06</v>
      </c>
      <c r="Y18" s="16"/>
      <c r="Z18" s="16"/>
      <c r="AA18" s="16"/>
    </row>
    <row r="19" spans="1:27" s="20" customFormat="1" x14ac:dyDescent="0.4">
      <c r="A19" s="17"/>
      <c r="B19" s="18" t="s">
        <v>27</v>
      </c>
      <c r="C19" s="3">
        <v>1744.6264999999996</v>
      </c>
      <c r="D19" s="7">
        <f>SUM(D16:D18)</f>
        <v>3330.15</v>
      </c>
      <c r="E19" s="3">
        <f t="shared" ref="E19:W19" si="6">SUM(E16:E18)</f>
        <v>4.8099999999999996</v>
      </c>
      <c r="F19" s="3">
        <f t="shared" si="6"/>
        <v>4.8099999999999996</v>
      </c>
      <c r="G19" s="3">
        <f t="shared" si="6"/>
        <v>0</v>
      </c>
      <c r="H19" s="3">
        <f t="shared" si="6"/>
        <v>0</v>
      </c>
      <c r="I19" s="7">
        <f t="shared" si="0"/>
        <v>3334.96</v>
      </c>
      <c r="J19" s="7">
        <f t="shared" si="6"/>
        <v>63.66</v>
      </c>
      <c r="K19" s="7">
        <f>SUM(K16:K18)</f>
        <v>112.16000000000001</v>
      </c>
      <c r="L19" s="3">
        <f t="shared" si="6"/>
        <v>0</v>
      </c>
      <c r="M19" s="3">
        <f t="shared" si="6"/>
        <v>0</v>
      </c>
      <c r="N19" s="3">
        <f t="shared" si="6"/>
        <v>0</v>
      </c>
      <c r="O19" s="3">
        <f t="shared" si="6"/>
        <v>0</v>
      </c>
      <c r="P19" s="7">
        <f t="shared" si="6"/>
        <v>112.16000000000001</v>
      </c>
      <c r="Q19" s="3">
        <f t="shared" si="6"/>
        <v>22.73</v>
      </c>
      <c r="R19" s="4">
        <f>SUM(R16:R18)</f>
        <v>274.71000000000004</v>
      </c>
      <c r="S19" s="3">
        <f t="shared" si="6"/>
        <v>0.75</v>
      </c>
      <c r="T19" s="3">
        <f t="shared" si="6"/>
        <v>0.75</v>
      </c>
      <c r="U19" s="3">
        <f t="shared" si="6"/>
        <v>0</v>
      </c>
      <c r="V19" s="3">
        <f t="shared" si="6"/>
        <v>0</v>
      </c>
      <c r="W19" s="7">
        <f t="shared" si="6"/>
        <v>275.46000000000004</v>
      </c>
      <c r="X19" s="4">
        <f t="shared" si="3"/>
        <v>3722.58</v>
      </c>
      <c r="Y19" s="60"/>
      <c r="Z19" s="60"/>
      <c r="AA19" s="60"/>
    </row>
    <row r="20" spans="1:27" x14ac:dyDescent="0.4">
      <c r="A20" s="14">
        <v>11</v>
      </c>
      <c r="B20" s="58" t="s">
        <v>28</v>
      </c>
      <c r="C20" s="1">
        <v>371.06400000000002</v>
      </c>
      <c r="D20" s="1">
        <v>1633.57</v>
      </c>
      <c r="E20" s="1">
        <v>1.03</v>
      </c>
      <c r="F20" s="1">
        <v>1.03</v>
      </c>
      <c r="G20" s="1">
        <v>0</v>
      </c>
      <c r="H20" s="1">
        <v>0</v>
      </c>
      <c r="I20" s="1">
        <f t="shared" si="0"/>
        <v>1634.6</v>
      </c>
      <c r="J20" s="1">
        <v>21.478999999999999</v>
      </c>
      <c r="K20" s="1">
        <v>136.77000000000001</v>
      </c>
      <c r="L20" s="1">
        <v>0.45</v>
      </c>
      <c r="M20" s="1">
        <v>0.45</v>
      </c>
      <c r="N20" s="1">
        <v>0</v>
      </c>
      <c r="O20" s="1">
        <v>0</v>
      </c>
      <c r="P20" s="1">
        <f t="shared" si="1"/>
        <v>137.22</v>
      </c>
      <c r="Q20" s="2">
        <v>4.9400000000000004</v>
      </c>
      <c r="R20" s="2">
        <v>165.69</v>
      </c>
      <c r="S20" s="2">
        <v>0</v>
      </c>
      <c r="T20" s="1">
        <v>0</v>
      </c>
      <c r="U20" s="2">
        <v>0</v>
      </c>
      <c r="V20" s="1">
        <v>0</v>
      </c>
      <c r="W20" s="2">
        <f t="shared" si="2"/>
        <v>165.69</v>
      </c>
      <c r="X20" s="2">
        <f t="shared" si="3"/>
        <v>1937.51</v>
      </c>
      <c r="Y20" s="16"/>
      <c r="Z20" s="16"/>
      <c r="AA20" s="16"/>
    </row>
    <row r="21" spans="1:27" x14ac:dyDescent="0.4">
      <c r="A21" s="14">
        <v>12</v>
      </c>
      <c r="B21" s="15" t="s">
        <v>29</v>
      </c>
      <c r="C21" s="1">
        <v>253.84375</v>
      </c>
      <c r="D21" s="1">
        <v>1134.23</v>
      </c>
      <c r="E21" s="1">
        <v>0</v>
      </c>
      <c r="F21" s="1">
        <v>0</v>
      </c>
      <c r="G21" s="1">
        <v>0</v>
      </c>
      <c r="H21" s="1">
        <v>0</v>
      </c>
      <c r="I21" s="1">
        <f t="shared" si="0"/>
        <v>1134.23</v>
      </c>
      <c r="J21" s="1">
        <v>31.85</v>
      </c>
      <c r="K21" s="1">
        <v>49.61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49.61</v>
      </c>
      <c r="Q21" s="2">
        <v>20.085000000000001</v>
      </c>
      <c r="R21" s="2">
        <v>175.43</v>
      </c>
      <c r="S21" s="2">
        <v>0.6</v>
      </c>
      <c r="T21" s="1">
        <v>0.6</v>
      </c>
      <c r="U21" s="2">
        <v>0</v>
      </c>
      <c r="V21" s="1">
        <v>0</v>
      </c>
      <c r="W21" s="2">
        <f t="shared" si="2"/>
        <v>176.03</v>
      </c>
      <c r="X21" s="2">
        <f t="shared" si="3"/>
        <v>1359.87</v>
      </c>
      <c r="Y21" s="16"/>
      <c r="Z21" s="16"/>
      <c r="AA21" s="16"/>
    </row>
    <row r="22" spans="1:27" x14ac:dyDescent="0.4">
      <c r="A22" s="14">
        <v>13</v>
      </c>
      <c r="B22" s="58" t="s">
        <v>30</v>
      </c>
      <c r="C22" s="1">
        <v>480.73174999999998</v>
      </c>
      <c r="D22" s="1">
        <v>1332.27</v>
      </c>
      <c r="E22" s="1">
        <v>1.5</v>
      </c>
      <c r="F22" s="1">
        <v>1.5</v>
      </c>
      <c r="G22" s="1">
        <v>0</v>
      </c>
      <c r="H22" s="1">
        <v>0</v>
      </c>
      <c r="I22" s="1">
        <f t="shared" si="0"/>
        <v>1333.77</v>
      </c>
      <c r="J22" s="1">
        <v>124.75300000000001</v>
      </c>
      <c r="K22" s="1">
        <v>25.58</v>
      </c>
      <c r="L22" s="1">
        <v>0</v>
      </c>
      <c r="M22" s="1">
        <v>0</v>
      </c>
      <c r="N22" s="1">
        <v>0</v>
      </c>
      <c r="O22" s="1">
        <v>0</v>
      </c>
      <c r="P22" s="1">
        <f t="shared" si="1"/>
        <v>25.58</v>
      </c>
      <c r="Q22" s="2">
        <v>0.77</v>
      </c>
      <c r="R22" s="2">
        <v>225.28</v>
      </c>
      <c r="S22" s="2">
        <v>0</v>
      </c>
      <c r="T22" s="1">
        <v>0</v>
      </c>
      <c r="U22" s="2">
        <v>0</v>
      </c>
      <c r="V22" s="1">
        <v>0</v>
      </c>
      <c r="W22" s="2">
        <f t="shared" si="2"/>
        <v>225.28</v>
      </c>
      <c r="X22" s="2">
        <f t="shared" si="3"/>
        <v>1584.6299999999999</v>
      </c>
      <c r="Y22" s="16"/>
      <c r="Z22" s="16"/>
      <c r="AA22" s="16"/>
    </row>
    <row r="23" spans="1:27" s="20" customFormat="1" x14ac:dyDescent="0.4">
      <c r="A23" s="17"/>
      <c r="B23" s="18" t="s">
        <v>31</v>
      </c>
      <c r="C23" s="3">
        <v>1105.6395</v>
      </c>
      <c r="D23" s="7">
        <f>SUM(D20:D22)</f>
        <v>4100.07</v>
      </c>
      <c r="E23" s="3">
        <f t="shared" ref="E23:W23" si="7">SUM(E20:E22)</f>
        <v>2.5300000000000002</v>
      </c>
      <c r="F23" s="3">
        <f t="shared" si="7"/>
        <v>2.5300000000000002</v>
      </c>
      <c r="G23" s="3">
        <f t="shared" si="7"/>
        <v>0</v>
      </c>
      <c r="H23" s="3">
        <f t="shared" si="7"/>
        <v>0</v>
      </c>
      <c r="I23" s="7">
        <f t="shared" si="0"/>
        <v>4102.5999999999995</v>
      </c>
      <c r="J23" s="7">
        <f t="shared" si="7"/>
        <v>178.08200000000002</v>
      </c>
      <c r="K23" s="7">
        <f>SUM(K20:K22)</f>
        <v>211.95999999999998</v>
      </c>
      <c r="L23" s="3">
        <f t="shared" si="7"/>
        <v>0.45</v>
      </c>
      <c r="M23" s="3">
        <f t="shared" si="7"/>
        <v>0.45</v>
      </c>
      <c r="N23" s="3">
        <f t="shared" si="7"/>
        <v>0</v>
      </c>
      <c r="O23" s="3">
        <v>0</v>
      </c>
      <c r="P23" s="7">
        <f t="shared" si="7"/>
        <v>212.40999999999997</v>
      </c>
      <c r="Q23" s="3">
        <f t="shared" si="7"/>
        <v>25.795000000000002</v>
      </c>
      <c r="R23" s="19">
        <f>SUM(R20:R22)</f>
        <v>566.4</v>
      </c>
      <c r="S23" s="3">
        <f t="shared" si="7"/>
        <v>0.6</v>
      </c>
      <c r="T23" s="3">
        <f t="shared" si="7"/>
        <v>0.6</v>
      </c>
      <c r="U23" s="3">
        <f t="shared" si="7"/>
        <v>0</v>
      </c>
      <c r="V23" s="3">
        <v>0</v>
      </c>
      <c r="W23" s="7">
        <f t="shared" si="7"/>
        <v>567</v>
      </c>
      <c r="X23" s="4">
        <f t="shared" si="3"/>
        <v>4882.0099999999993</v>
      </c>
      <c r="Y23" s="60"/>
      <c r="Z23" s="60"/>
      <c r="AA23" s="60"/>
    </row>
    <row r="24" spans="1:27" s="56" customFormat="1" x14ac:dyDescent="0.4">
      <c r="A24" s="51"/>
      <c r="B24" s="52" t="s">
        <v>32</v>
      </c>
      <c r="C24" s="53">
        <v>6583.5189999999993</v>
      </c>
      <c r="D24" s="54" t="e">
        <f>D23+D19+D15+D11</f>
        <v>#REF!</v>
      </c>
      <c r="E24" s="54">
        <f t="shared" ref="E24:W24" si="8">E23+E19+E15+E11</f>
        <v>9.76</v>
      </c>
      <c r="F24" s="54">
        <f t="shared" si="8"/>
        <v>9.76</v>
      </c>
      <c r="G24" s="54">
        <f t="shared" si="8"/>
        <v>35.03</v>
      </c>
      <c r="H24" s="54">
        <f t="shared" si="8"/>
        <v>35.03</v>
      </c>
      <c r="I24" s="54" t="e">
        <f t="shared" si="8"/>
        <v>#REF!</v>
      </c>
      <c r="J24" s="54">
        <f t="shared" si="8"/>
        <v>939.65200000000004</v>
      </c>
      <c r="K24" s="54">
        <f t="shared" si="8"/>
        <v>1303.49</v>
      </c>
      <c r="L24" s="54">
        <f t="shared" si="8"/>
        <v>8.6399999999999988</v>
      </c>
      <c r="M24" s="54">
        <f t="shared" si="8"/>
        <v>8.6399999999999988</v>
      </c>
      <c r="N24" s="54">
        <f t="shared" si="8"/>
        <v>0</v>
      </c>
      <c r="O24" s="54">
        <f t="shared" si="8"/>
        <v>0</v>
      </c>
      <c r="P24" s="54">
        <f t="shared" si="8"/>
        <v>1312.13</v>
      </c>
      <c r="Q24" s="54">
        <f t="shared" si="8"/>
        <v>478.15899999999999</v>
      </c>
      <c r="R24" s="54" t="e">
        <f t="shared" si="8"/>
        <v>#REF!</v>
      </c>
      <c r="S24" s="54">
        <f t="shared" si="8"/>
        <v>1.36</v>
      </c>
      <c r="T24" s="54">
        <f t="shared" si="8"/>
        <v>1.36</v>
      </c>
      <c r="U24" s="54">
        <f t="shared" si="8"/>
        <v>0</v>
      </c>
      <c r="V24" s="54">
        <f t="shared" si="8"/>
        <v>0</v>
      </c>
      <c r="W24" s="54" t="e">
        <f t="shared" si="8"/>
        <v>#REF!</v>
      </c>
      <c r="X24" s="4" t="e">
        <f t="shared" si="3"/>
        <v>#REF!</v>
      </c>
      <c r="Y24" s="55"/>
      <c r="Z24" s="55"/>
      <c r="AA24" s="55"/>
    </row>
    <row r="25" spans="1:27" x14ac:dyDescent="0.4">
      <c r="A25" s="14">
        <v>14</v>
      </c>
      <c r="B25" s="58" t="s">
        <v>33</v>
      </c>
      <c r="C25" s="1">
        <v>9507.23</v>
      </c>
      <c r="D25" s="1">
        <v>4315.51</v>
      </c>
      <c r="E25" s="1">
        <v>25.84</v>
      </c>
      <c r="F25" s="1">
        <v>25.84</v>
      </c>
      <c r="G25" s="1">
        <v>0</v>
      </c>
      <c r="H25" s="1">
        <v>0</v>
      </c>
      <c r="I25" s="1">
        <f t="shared" si="0"/>
        <v>4341.3500000000004</v>
      </c>
      <c r="J25" s="1">
        <v>0</v>
      </c>
      <c r="K25" s="1" t="e">
        <f>#REF!</f>
        <v>#REF!</v>
      </c>
      <c r="L25" s="1">
        <v>0</v>
      </c>
      <c r="M25" s="1">
        <v>0</v>
      </c>
      <c r="N25" s="1">
        <v>0</v>
      </c>
      <c r="O25" s="1">
        <v>0</v>
      </c>
      <c r="P25" s="1" t="e">
        <f t="shared" si="1"/>
        <v>#REF!</v>
      </c>
      <c r="Q25" s="2">
        <v>0</v>
      </c>
      <c r="R25" s="2">
        <v>12.47</v>
      </c>
      <c r="S25" s="2">
        <v>0</v>
      </c>
      <c r="T25" s="1">
        <v>0</v>
      </c>
      <c r="U25" s="2">
        <v>0</v>
      </c>
      <c r="V25" s="1">
        <v>0</v>
      </c>
      <c r="W25" s="2">
        <f t="shared" si="2"/>
        <v>12.47</v>
      </c>
      <c r="X25" s="2" t="e">
        <f t="shared" si="3"/>
        <v>#REF!</v>
      </c>
      <c r="Y25" s="16"/>
      <c r="Z25" s="16"/>
      <c r="AA25" s="16"/>
    </row>
    <row r="26" spans="1:27" x14ac:dyDescent="0.4">
      <c r="A26" s="14">
        <v>15</v>
      </c>
      <c r="B26" s="15" t="s">
        <v>34</v>
      </c>
      <c r="C26" s="1">
        <v>9281.15</v>
      </c>
      <c r="D26" s="1">
        <v>9790.01</v>
      </c>
      <c r="E26" s="1">
        <v>7.25</v>
      </c>
      <c r="F26" s="1">
        <v>7.25</v>
      </c>
      <c r="G26" s="1">
        <v>0</v>
      </c>
      <c r="H26" s="1">
        <v>0</v>
      </c>
      <c r="I26" s="1">
        <f t="shared" si="0"/>
        <v>9797.26</v>
      </c>
      <c r="J26" s="1">
        <v>39.86</v>
      </c>
      <c r="K26" s="1">
        <v>303.62</v>
      </c>
      <c r="L26" s="1">
        <v>0</v>
      </c>
      <c r="M26" s="1">
        <v>0</v>
      </c>
      <c r="N26" s="1">
        <v>0</v>
      </c>
      <c r="O26" s="1">
        <v>0</v>
      </c>
      <c r="P26" s="1">
        <f t="shared" si="1"/>
        <v>303.62</v>
      </c>
      <c r="Q26" s="2">
        <v>0</v>
      </c>
      <c r="R26" s="2">
        <v>39.630000000000003</v>
      </c>
      <c r="S26" s="2">
        <v>0.13</v>
      </c>
      <c r="T26" s="1">
        <v>0.13</v>
      </c>
      <c r="U26" s="2">
        <v>0</v>
      </c>
      <c r="V26" s="1">
        <v>0</v>
      </c>
      <c r="W26" s="2">
        <f t="shared" si="2"/>
        <v>39.760000000000005</v>
      </c>
      <c r="X26" s="2">
        <f t="shared" si="3"/>
        <v>10140.640000000001</v>
      </c>
      <c r="Y26" s="16"/>
      <c r="Z26" s="16"/>
      <c r="AA26" s="16"/>
    </row>
    <row r="27" spans="1:27" s="20" customFormat="1" x14ac:dyDescent="0.4">
      <c r="A27" s="17"/>
      <c r="B27" s="21" t="s">
        <v>35</v>
      </c>
      <c r="C27" s="3"/>
      <c r="D27" s="3">
        <f>SUM(D25:D26)</f>
        <v>14105.52</v>
      </c>
      <c r="E27" s="3">
        <f>SUM(E25:E26)</f>
        <v>33.090000000000003</v>
      </c>
      <c r="F27" s="3">
        <f t="shared" ref="F27:W27" si="9">SUM(F25:F26)</f>
        <v>33.090000000000003</v>
      </c>
      <c r="G27" s="3">
        <f t="shared" si="9"/>
        <v>0</v>
      </c>
      <c r="H27" s="3">
        <f t="shared" si="9"/>
        <v>0</v>
      </c>
      <c r="I27" s="3">
        <f t="shared" si="0"/>
        <v>14138.61</v>
      </c>
      <c r="J27" s="3">
        <f t="shared" si="9"/>
        <v>39.86</v>
      </c>
      <c r="K27" s="3" t="e">
        <f>SUM(K25:K26)</f>
        <v>#REF!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  <c r="P27" s="3" t="e">
        <f t="shared" si="9"/>
        <v>#REF!</v>
      </c>
      <c r="Q27" s="3">
        <f t="shared" si="9"/>
        <v>0</v>
      </c>
      <c r="R27" s="4">
        <f>SUM(R25:R26)</f>
        <v>52.1</v>
      </c>
      <c r="S27" s="3">
        <f t="shared" si="9"/>
        <v>0.13</v>
      </c>
      <c r="T27" s="3">
        <f t="shared" si="9"/>
        <v>0.13</v>
      </c>
      <c r="U27" s="3">
        <f t="shared" si="9"/>
        <v>0</v>
      </c>
      <c r="V27" s="3">
        <f t="shared" si="9"/>
        <v>0</v>
      </c>
      <c r="W27" s="3">
        <f t="shared" si="9"/>
        <v>52.230000000000004</v>
      </c>
      <c r="X27" s="4" t="e">
        <f t="shared" si="3"/>
        <v>#REF!</v>
      </c>
      <c r="Y27" s="60"/>
      <c r="Z27" s="60"/>
      <c r="AA27" s="60"/>
    </row>
    <row r="28" spans="1:27" x14ac:dyDescent="0.4">
      <c r="A28" s="14">
        <v>16</v>
      </c>
      <c r="B28" s="58" t="s">
        <v>36</v>
      </c>
      <c r="C28" s="1">
        <v>11201.57</v>
      </c>
      <c r="D28" s="1">
        <v>6219.34</v>
      </c>
      <c r="E28" s="1">
        <v>4.29</v>
      </c>
      <c r="F28" s="1">
        <v>4.29</v>
      </c>
      <c r="G28" s="1">
        <v>0</v>
      </c>
      <c r="H28" s="1">
        <v>0</v>
      </c>
      <c r="I28" s="1">
        <f t="shared" si="0"/>
        <v>6223.63</v>
      </c>
      <c r="J28" s="1">
        <v>0</v>
      </c>
      <c r="K28" s="1">
        <v>0.8</v>
      </c>
      <c r="L28" s="1">
        <v>0</v>
      </c>
      <c r="M28" s="1">
        <v>0</v>
      </c>
      <c r="N28" s="1">
        <v>0</v>
      </c>
      <c r="O28" s="1">
        <v>0</v>
      </c>
      <c r="P28" s="1">
        <f t="shared" si="1"/>
        <v>0.8</v>
      </c>
      <c r="Q28" s="2">
        <v>7.17</v>
      </c>
      <c r="R28" s="2">
        <v>48.2</v>
      </c>
      <c r="S28" s="2">
        <v>0</v>
      </c>
      <c r="T28" s="2">
        <v>0</v>
      </c>
      <c r="U28" s="2">
        <v>0</v>
      </c>
      <c r="V28" s="2">
        <v>0</v>
      </c>
      <c r="W28" s="2">
        <f t="shared" si="2"/>
        <v>48.2</v>
      </c>
      <c r="X28" s="2">
        <f t="shared" si="3"/>
        <v>6272.63</v>
      </c>
      <c r="Y28" s="16"/>
      <c r="Z28" s="16"/>
      <c r="AA28" s="16"/>
    </row>
    <row r="29" spans="1:27" x14ac:dyDescent="0.4">
      <c r="A29" s="14">
        <v>17</v>
      </c>
      <c r="B29" s="58" t="s">
        <v>37</v>
      </c>
      <c r="C29" s="1"/>
      <c r="D29" s="1">
        <v>4140.1099999999997</v>
      </c>
      <c r="E29" s="1">
        <v>75.72</v>
      </c>
      <c r="F29" s="1">
        <v>75.72</v>
      </c>
      <c r="G29" s="1">
        <v>0</v>
      </c>
      <c r="H29" s="1">
        <v>0</v>
      </c>
      <c r="I29" s="1">
        <f t="shared" si="0"/>
        <v>4215.83</v>
      </c>
      <c r="J29" s="1"/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f t="shared" si="1"/>
        <v>0</v>
      </c>
      <c r="Q29" s="2"/>
      <c r="R29" s="2" t="e">
        <f>#REF!</f>
        <v>#REF!</v>
      </c>
      <c r="S29" s="2">
        <v>0</v>
      </c>
      <c r="T29" s="2">
        <v>0</v>
      </c>
      <c r="U29" s="2">
        <v>0</v>
      </c>
      <c r="V29" s="2">
        <v>0</v>
      </c>
      <c r="W29" s="2" t="e">
        <f t="shared" si="2"/>
        <v>#REF!</v>
      </c>
      <c r="X29" s="2" t="e">
        <f t="shared" si="3"/>
        <v>#REF!</v>
      </c>
      <c r="Y29" s="16"/>
      <c r="Z29" s="16"/>
      <c r="AA29" s="16"/>
    </row>
    <row r="30" spans="1:27" x14ac:dyDescent="0.4">
      <c r="A30" s="14">
        <v>18</v>
      </c>
      <c r="B30" s="15" t="s">
        <v>38</v>
      </c>
      <c r="C30" s="1"/>
      <c r="D30" s="1">
        <v>5444.51</v>
      </c>
      <c r="E30" s="1">
        <v>5</v>
      </c>
      <c r="F30" s="1">
        <v>5</v>
      </c>
      <c r="G30" s="1">
        <v>0</v>
      </c>
      <c r="H30" s="1">
        <v>0</v>
      </c>
      <c r="I30" s="1">
        <f t="shared" si="0"/>
        <v>5449.51</v>
      </c>
      <c r="J30" s="1"/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f t="shared" si="1"/>
        <v>0</v>
      </c>
      <c r="Q30" s="2">
        <v>0</v>
      </c>
      <c r="R30" s="2">
        <v>43.16</v>
      </c>
      <c r="S30" s="2">
        <v>0</v>
      </c>
      <c r="T30" s="2">
        <v>0</v>
      </c>
      <c r="U30" s="2">
        <v>0</v>
      </c>
      <c r="V30" s="2">
        <v>0</v>
      </c>
      <c r="W30" s="2">
        <f t="shared" si="2"/>
        <v>43.16</v>
      </c>
      <c r="X30" s="2">
        <f t="shared" si="3"/>
        <v>5492.67</v>
      </c>
      <c r="Y30" s="16"/>
      <c r="Z30" s="16"/>
      <c r="AA30" s="16"/>
    </row>
    <row r="31" spans="1:27" x14ac:dyDescent="0.4">
      <c r="A31" s="14">
        <v>19</v>
      </c>
      <c r="B31" s="15" t="s">
        <v>39</v>
      </c>
      <c r="C31" s="1">
        <v>3260.71</v>
      </c>
      <c r="D31" s="1">
        <v>3730.99</v>
      </c>
      <c r="E31" s="1">
        <v>7.97</v>
      </c>
      <c r="F31" s="1">
        <v>7.97</v>
      </c>
      <c r="G31" s="1">
        <v>0</v>
      </c>
      <c r="H31" s="1">
        <v>0</v>
      </c>
      <c r="I31" s="1">
        <f t="shared" si="0"/>
        <v>3738.9599999999996</v>
      </c>
      <c r="J31" s="1">
        <v>19.3</v>
      </c>
      <c r="K31" s="1">
        <v>296.68</v>
      </c>
      <c r="L31" s="1">
        <v>0</v>
      </c>
      <c r="M31" s="1">
        <v>0</v>
      </c>
      <c r="N31" s="1">
        <v>0</v>
      </c>
      <c r="O31" s="1">
        <v>0</v>
      </c>
      <c r="P31" s="1">
        <f t="shared" si="1"/>
        <v>296.68</v>
      </c>
      <c r="Q31" s="2">
        <v>6.2</v>
      </c>
      <c r="R31" s="2">
        <v>282.85000000000002</v>
      </c>
      <c r="S31" s="2">
        <v>0</v>
      </c>
      <c r="T31" s="2">
        <v>0</v>
      </c>
      <c r="U31" s="2">
        <v>0</v>
      </c>
      <c r="V31" s="2">
        <v>0</v>
      </c>
      <c r="W31" s="2">
        <f t="shared" si="2"/>
        <v>282.85000000000002</v>
      </c>
      <c r="X31" s="2">
        <f t="shared" si="3"/>
        <v>4318.49</v>
      </c>
      <c r="Y31" s="16"/>
      <c r="Z31" s="16"/>
      <c r="AA31" s="16"/>
    </row>
    <row r="32" spans="1:27" s="20" customFormat="1" ht="55.5" x14ac:dyDescent="0.4">
      <c r="A32" s="17"/>
      <c r="B32" s="21" t="s">
        <v>40</v>
      </c>
      <c r="C32" s="3">
        <v>33250.659999999996</v>
      </c>
      <c r="D32" s="7">
        <f>SUM(D28:D31)</f>
        <v>19534.95</v>
      </c>
      <c r="E32" s="3">
        <f>SUM(E28:E31)</f>
        <v>92.98</v>
      </c>
      <c r="F32" s="3">
        <f t="shared" ref="F32:W32" si="10">SUM(F28:F31)</f>
        <v>92.98</v>
      </c>
      <c r="G32" s="3">
        <f t="shared" si="10"/>
        <v>0</v>
      </c>
      <c r="H32" s="3">
        <f t="shared" si="10"/>
        <v>0</v>
      </c>
      <c r="I32" s="7">
        <f t="shared" si="0"/>
        <v>19627.93</v>
      </c>
      <c r="J32" s="3">
        <f t="shared" si="10"/>
        <v>19.3</v>
      </c>
      <c r="K32" s="3">
        <f>SUM(K28:K31)</f>
        <v>297.48</v>
      </c>
      <c r="L32" s="3">
        <f t="shared" si="10"/>
        <v>0</v>
      </c>
      <c r="M32" s="3">
        <f t="shared" si="10"/>
        <v>0</v>
      </c>
      <c r="N32" s="3">
        <f t="shared" si="10"/>
        <v>0</v>
      </c>
      <c r="O32" s="3">
        <f t="shared" si="10"/>
        <v>0</v>
      </c>
      <c r="P32" s="7">
        <f t="shared" si="10"/>
        <v>297.48</v>
      </c>
      <c r="Q32" s="3">
        <f t="shared" si="10"/>
        <v>13.370000000000001</v>
      </c>
      <c r="R32" s="7" t="e">
        <f>SUM(R28:R31)</f>
        <v>#REF!</v>
      </c>
      <c r="S32" s="3">
        <f t="shared" si="10"/>
        <v>0</v>
      </c>
      <c r="T32" s="3">
        <f t="shared" si="10"/>
        <v>0</v>
      </c>
      <c r="U32" s="3">
        <f t="shared" si="10"/>
        <v>0</v>
      </c>
      <c r="V32" s="3">
        <f t="shared" si="10"/>
        <v>0</v>
      </c>
      <c r="W32" s="7" t="e">
        <f t="shared" si="10"/>
        <v>#REF!</v>
      </c>
      <c r="X32" s="4" t="e">
        <f t="shared" si="3"/>
        <v>#REF!</v>
      </c>
      <c r="Y32" s="60"/>
      <c r="Z32" s="60"/>
      <c r="AA32" s="60"/>
    </row>
    <row r="33" spans="1:27" x14ac:dyDescent="0.4">
      <c r="A33" s="14">
        <v>20</v>
      </c>
      <c r="B33" s="15" t="s">
        <v>41</v>
      </c>
      <c r="C33" s="1">
        <v>5567.8789999999999</v>
      </c>
      <c r="D33" s="1">
        <v>5633.96</v>
      </c>
      <c r="E33" s="1">
        <v>0.82</v>
      </c>
      <c r="F33" s="1">
        <v>0.82</v>
      </c>
      <c r="G33" s="1">
        <v>0</v>
      </c>
      <c r="H33" s="1">
        <v>0</v>
      </c>
      <c r="I33" s="1">
        <f t="shared" si="0"/>
        <v>5634.78</v>
      </c>
      <c r="J33" s="1">
        <v>0</v>
      </c>
      <c r="K33" s="1" t="e">
        <f>#REF!</f>
        <v>#REF!</v>
      </c>
      <c r="L33" s="1">
        <v>0</v>
      </c>
      <c r="M33" s="1">
        <v>0</v>
      </c>
      <c r="N33" s="1">
        <v>0</v>
      </c>
      <c r="O33" s="1">
        <v>0</v>
      </c>
      <c r="P33" s="1" t="e">
        <f t="shared" si="1"/>
        <v>#REF!</v>
      </c>
      <c r="Q33" s="5">
        <v>0</v>
      </c>
      <c r="R33" s="2" t="e">
        <f>#REF!</f>
        <v>#REF!</v>
      </c>
      <c r="S33" s="5">
        <v>0</v>
      </c>
      <c r="T33" s="1">
        <v>0</v>
      </c>
      <c r="U33" s="5">
        <v>0</v>
      </c>
      <c r="V33" s="1">
        <v>0</v>
      </c>
      <c r="W33" s="2" t="e">
        <f t="shared" si="2"/>
        <v>#REF!</v>
      </c>
      <c r="X33" s="2" t="e">
        <f t="shared" si="3"/>
        <v>#REF!</v>
      </c>
      <c r="Y33" s="22"/>
      <c r="Z33" s="22"/>
      <c r="AA33" s="22"/>
    </row>
    <row r="34" spans="1:27" x14ac:dyDescent="0.4">
      <c r="A34" s="14">
        <v>21</v>
      </c>
      <c r="B34" s="15" t="s">
        <v>42</v>
      </c>
      <c r="C34" s="1">
        <v>6659.4525000000003</v>
      </c>
      <c r="D34" s="1">
        <v>4362.47</v>
      </c>
      <c r="E34" s="1">
        <v>2.54</v>
      </c>
      <c r="F34" s="1">
        <v>2.54</v>
      </c>
      <c r="G34" s="1">
        <v>0</v>
      </c>
      <c r="H34" s="1">
        <v>0</v>
      </c>
      <c r="I34" s="1">
        <f t="shared" si="0"/>
        <v>4365.01</v>
      </c>
      <c r="J34" s="1">
        <v>0</v>
      </c>
      <c r="K34" s="1" t="e">
        <f>#REF!</f>
        <v>#REF!</v>
      </c>
      <c r="L34" s="1">
        <v>0</v>
      </c>
      <c r="M34" s="1">
        <v>0</v>
      </c>
      <c r="N34" s="1">
        <v>0</v>
      </c>
      <c r="O34" s="1">
        <v>0</v>
      </c>
      <c r="P34" s="1" t="e">
        <f t="shared" si="1"/>
        <v>#REF!</v>
      </c>
      <c r="Q34" s="5">
        <v>0</v>
      </c>
      <c r="R34" s="2" t="e">
        <f>#REF!</f>
        <v>#REF!</v>
      </c>
      <c r="S34" s="5">
        <v>0</v>
      </c>
      <c r="T34" s="1">
        <v>0</v>
      </c>
      <c r="U34" s="5">
        <v>0</v>
      </c>
      <c r="V34" s="1">
        <v>0</v>
      </c>
      <c r="W34" s="2" t="e">
        <f t="shared" si="2"/>
        <v>#REF!</v>
      </c>
      <c r="X34" s="2" t="e">
        <f t="shared" si="3"/>
        <v>#REF!</v>
      </c>
      <c r="Y34" s="22"/>
      <c r="Z34" s="22"/>
      <c r="AA34" s="22"/>
    </row>
    <row r="35" spans="1:27" x14ac:dyDescent="0.4">
      <c r="A35" s="14">
        <v>22</v>
      </c>
      <c r="B35" s="15" t="s">
        <v>43</v>
      </c>
      <c r="C35" s="1">
        <v>4231.9849999999997</v>
      </c>
      <c r="D35" s="1">
        <v>5645.79</v>
      </c>
      <c r="E35" s="1">
        <v>0.83</v>
      </c>
      <c r="F35" s="1">
        <v>0.83</v>
      </c>
      <c r="G35" s="1">
        <v>0</v>
      </c>
      <c r="H35" s="1">
        <v>0</v>
      </c>
      <c r="I35" s="1">
        <f t="shared" si="0"/>
        <v>5646.62</v>
      </c>
      <c r="J35" s="1">
        <v>0</v>
      </c>
      <c r="K35" s="1">
        <v>2.2999999999999998</v>
      </c>
      <c r="L35" s="1">
        <v>0</v>
      </c>
      <c r="M35" s="1">
        <v>0</v>
      </c>
      <c r="N35" s="1">
        <v>0</v>
      </c>
      <c r="O35" s="1">
        <v>0</v>
      </c>
      <c r="P35" s="1">
        <f t="shared" si="1"/>
        <v>2.2999999999999998</v>
      </c>
      <c r="Q35" s="5">
        <v>0</v>
      </c>
      <c r="R35" s="2" t="e">
        <f>#REF!</f>
        <v>#REF!</v>
      </c>
      <c r="S35" s="5">
        <v>0</v>
      </c>
      <c r="T35" s="1">
        <v>0</v>
      </c>
      <c r="U35" s="5">
        <v>0</v>
      </c>
      <c r="V35" s="1">
        <v>0</v>
      </c>
      <c r="W35" s="2" t="e">
        <f t="shared" si="2"/>
        <v>#REF!</v>
      </c>
      <c r="X35" s="2" t="e">
        <f t="shared" si="3"/>
        <v>#REF!</v>
      </c>
      <c r="Y35" s="22"/>
      <c r="Z35" s="22"/>
      <c r="AA35" s="22"/>
    </row>
    <row r="36" spans="1:27" x14ac:dyDescent="0.4">
      <c r="A36" s="14">
        <v>23</v>
      </c>
      <c r="B36" s="15" t="s">
        <v>44</v>
      </c>
      <c r="C36" s="1">
        <v>5571.335</v>
      </c>
      <c r="D36" s="1">
        <v>6936.11</v>
      </c>
      <c r="E36" s="1">
        <v>2.0099999999999998</v>
      </c>
      <c r="F36" s="1">
        <v>2.0099999999999998</v>
      </c>
      <c r="G36" s="1">
        <v>0</v>
      </c>
      <c r="H36" s="1">
        <v>0</v>
      </c>
      <c r="I36" s="1">
        <f t="shared" si="0"/>
        <v>6938.12</v>
      </c>
      <c r="J36" s="1">
        <v>2.2999999999999998</v>
      </c>
      <c r="K36" s="1" t="e">
        <f>#REF!</f>
        <v>#REF!</v>
      </c>
      <c r="L36" s="1">
        <v>0</v>
      </c>
      <c r="M36" s="1">
        <v>0</v>
      </c>
      <c r="N36" s="1">
        <v>0</v>
      </c>
      <c r="O36" s="1">
        <v>0</v>
      </c>
      <c r="P36" s="1" t="e">
        <f t="shared" si="1"/>
        <v>#REF!</v>
      </c>
      <c r="Q36" s="5">
        <v>0</v>
      </c>
      <c r="R36" s="2" t="e">
        <f>#REF!</f>
        <v>#REF!</v>
      </c>
      <c r="S36" s="5">
        <v>0</v>
      </c>
      <c r="T36" s="1">
        <v>0</v>
      </c>
      <c r="U36" s="5">
        <v>0</v>
      </c>
      <c r="V36" s="1">
        <v>0</v>
      </c>
      <c r="W36" s="2" t="e">
        <f t="shared" si="2"/>
        <v>#REF!</v>
      </c>
      <c r="X36" s="2" t="e">
        <f t="shared" si="3"/>
        <v>#REF!</v>
      </c>
      <c r="Y36" s="22"/>
      <c r="Z36" s="22"/>
      <c r="AA36" s="22"/>
    </row>
    <row r="37" spans="1:27" s="20" customFormat="1" x14ac:dyDescent="0.4">
      <c r="A37" s="17"/>
      <c r="B37" s="18" t="s">
        <v>45</v>
      </c>
      <c r="C37" s="3">
        <v>22030.6515</v>
      </c>
      <c r="D37" s="7">
        <f>SUM(D33:D36)</f>
        <v>22578.33</v>
      </c>
      <c r="E37" s="3">
        <f>SUM(E33:E36)</f>
        <v>6.1999999999999993</v>
      </c>
      <c r="F37" s="3">
        <f t="shared" ref="F37:W37" si="11">SUM(F33:F36)</f>
        <v>6.1999999999999993</v>
      </c>
      <c r="G37" s="3">
        <f t="shared" si="11"/>
        <v>0</v>
      </c>
      <c r="H37" s="3">
        <f t="shared" si="11"/>
        <v>0</v>
      </c>
      <c r="I37" s="7">
        <f t="shared" si="0"/>
        <v>22584.530000000002</v>
      </c>
      <c r="J37" s="3">
        <f t="shared" si="11"/>
        <v>2.2999999999999998</v>
      </c>
      <c r="K37" s="3" t="e">
        <f>SUM(K33:K36)</f>
        <v>#REF!</v>
      </c>
      <c r="L37" s="3">
        <f t="shared" si="11"/>
        <v>0</v>
      </c>
      <c r="M37" s="3">
        <f t="shared" si="11"/>
        <v>0</v>
      </c>
      <c r="N37" s="3">
        <f t="shared" si="11"/>
        <v>0</v>
      </c>
      <c r="O37" s="3">
        <f t="shared" si="11"/>
        <v>0</v>
      </c>
      <c r="P37" s="7" t="e">
        <f>SUM(P33:P36)</f>
        <v>#REF!</v>
      </c>
      <c r="Q37" s="3">
        <f t="shared" si="11"/>
        <v>0</v>
      </c>
      <c r="R37" s="4" t="e">
        <f>SUM(R33:R36)</f>
        <v>#REF!</v>
      </c>
      <c r="S37" s="3">
        <f t="shared" si="11"/>
        <v>0</v>
      </c>
      <c r="T37" s="3">
        <f t="shared" si="11"/>
        <v>0</v>
      </c>
      <c r="U37" s="3">
        <f t="shared" si="11"/>
        <v>0</v>
      </c>
      <c r="V37" s="3">
        <f t="shared" si="11"/>
        <v>0</v>
      </c>
      <c r="W37" s="3" t="e">
        <f t="shared" si="11"/>
        <v>#REF!</v>
      </c>
      <c r="X37" s="2" t="e">
        <f t="shared" si="3"/>
        <v>#REF!</v>
      </c>
      <c r="Y37" s="60"/>
      <c r="Z37" s="60"/>
      <c r="AA37" s="60"/>
    </row>
    <row r="38" spans="1:27" s="56" customFormat="1" x14ac:dyDescent="0.4">
      <c r="A38" s="51"/>
      <c r="B38" s="52" t="s">
        <v>46</v>
      </c>
      <c r="C38" s="53">
        <v>55281.311499999996</v>
      </c>
      <c r="D38" s="54">
        <f>D37+D32+D27</f>
        <v>56218.8</v>
      </c>
      <c r="E38" s="54">
        <f t="shared" ref="E38:W38" si="12">E37+E32+E27</f>
        <v>132.27000000000001</v>
      </c>
      <c r="F38" s="54">
        <f t="shared" si="12"/>
        <v>132.27000000000001</v>
      </c>
      <c r="G38" s="54">
        <f t="shared" si="12"/>
        <v>0</v>
      </c>
      <c r="H38" s="54">
        <f t="shared" si="12"/>
        <v>0</v>
      </c>
      <c r="I38" s="54">
        <f t="shared" si="12"/>
        <v>56351.070000000007</v>
      </c>
      <c r="J38" s="54">
        <f t="shared" si="12"/>
        <v>61.46</v>
      </c>
      <c r="K38" s="54" t="e">
        <f t="shared" si="12"/>
        <v>#REF!</v>
      </c>
      <c r="L38" s="54">
        <f t="shared" si="12"/>
        <v>0</v>
      </c>
      <c r="M38" s="54">
        <f t="shared" si="12"/>
        <v>0</v>
      </c>
      <c r="N38" s="54">
        <f t="shared" si="12"/>
        <v>0</v>
      </c>
      <c r="O38" s="54">
        <f t="shared" si="12"/>
        <v>0</v>
      </c>
      <c r="P38" s="54" t="e">
        <f t="shared" si="12"/>
        <v>#REF!</v>
      </c>
      <c r="Q38" s="54">
        <f t="shared" si="12"/>
        <v>13.370000000000001</v>
      </c>
      <c r="R38" s="54" t="e">
        <f t="shared" si="12"/>
        <v>#REF!</v>
      </c>
      <c r="S38" s="54">
        <f t="shared" si="12"/>
        <v>0.13</v>
      </c>
      <c r="T38" s="54">
        <f t="shared" si="12"/>
        <v>0.13</v>
      </c>
      <c r="U38" s="54">
        <f t="shared" si="12"/>
        <v>0</v>
      </c>
      <c r="V38" s="54">
        <f t="shared" si="12"/>
        <v>0</v>
      </c>
      <c r="W38" s="54" t="e">
        <f t="shared" si="12"/>
        <v>#REF!</v>
      </c>
      <c r="X38" s="4" t="e">
        <f t="shared" si="3"/>
        <v>#REF!</v>
      </c>
      <c r="Y38" s="55"/>
      <c r="Z38" s="55"/>
      <c r="AA38" s="55"/>
    </row>
    <row r="39" spans="1:27" x14ac:dyDescent="0.4">
      <c r="A39" s="14">
        <v>24</v>
      </c>
      <c r="B39" s="58" t="s">
        <v>47</v>
      </c>
      <c r="C39" s="1">
        <v>3403.3207499999999</v>
      </c>
      <c r="D39" s="1">
        <v>11776.54</v>
      </c>
      <c r="E39" s="1">
        <v>34.659999999999997</v>
      </c>
      <c r="F39" s="1">
        <v>34.659999999999997</v>
      </c>
      <c r="G39" s="1">
        <v>0</v>
      </c>
      <c r="H39" s="1">
        <v>0</v>
      </c>
      <c r="I39" s="1">
        <f t="shared" si="0"/>
        <v>11811.2</v>
      </c>
      <c r="J39" s="1">
        <v>0</v>
      </c>
      <c r="K39" s="1" t="e">
        <f>#REF!</f>
        <v>#REF!</v>
      </c>
      <c r="L39" s="1">
        <v>0</v>
      </c>
      <c r="M39" s="1">
        <v>0</v>
      </c>
      <c r="N39" s="1">
        <v>0</v>
      </c>
      <c r="O39" s="1">
        <v>0</v>
      </c>
      <c r="P39" s="1" t="e">
        <f t="shared" si="1"/>
        <v>#REF!</v>
      </c>
      <c r="Q39" s="2">
        <v>0</v>
      </c>
      <c r="R39" s="2" t="e">
        <f>#REF!</f>
        <v>#REF!</v>
      </c>
      <c r="S39" s="2">
        <v>0</v>
      </c>
      <c r="T39" s="1">
        <v>0</v>
      </c>
      <c r="U39" s="2">
        <v>0</v>
      </c>
      <c r="V39" s="1">
        <v>0</v>
      </c>
      <c r="W39" s="2" t="e">
        <f t="shared" si="2"/>
        <v>#REF!</v>
      </c>
      <c r="X39" s="2" t="e">
        <f t="shared" si="3"/>
        <v>#REF!</v>
      </c>
      <c r="Y39" s="16"/>
      <c r="Z39" s="16"/>
      <c r="AA39" s="16"/>
    </row>
    <row r="40" spans="1:27" x14ac:dyDescent="0.4">
      <c r="A40" s="14">
        <v>25</v>
      </c>
      <c r="B40" s="15" t="s">
        <v>48</v>
      </c>
      <c r="C40" s="1">
        <v>2201.6424999999999</v>
      </c>
      <c r="D40" s="1">
        <v>9530.7999999999993</v>
      </c>
      <c r="E40" s="1">
        <v>6.43</v>
      </c>
      <c r="F40" s="1">
        <v>6.43</v>
      </c>
      <c r="G40" s="1">
        <v>0</v>
      </c>
      <c r="H40" s="1">
        <v>0</v>
      </c>
      <c r="I40" s="1">
        <f t="shared" si="0"/>
        <v>9537.23</v>
      </c>
      <c r="J40" s="1">
        <v>0</v>
      </c>
      <c r="K40" s="1" t="e">
        <f>#REF!</f>
        <v>#REF!</v>
      </c>
      <c r="L40" s="1">
        <v>0</v>
      </c>
      <c r="M40" s="1">
        <v>0</v>
      </c>
      <c r="N40" s="1">
        <v>0</v>
      </c>
      <c r="O40" s="1">
        <v>0</v>
      </c>
      <c r="P40" s="1" t="e">
        <f t="shared" si="1"/>
        <v>#REF!</v>
      </c>
      <c r="Q40" s="2">
        <v>0</v>
      </c>
      <c r="R40" s="2" t="e">
        <f>#REF!</f>
        <v>#REF!</v>
      </c>
      <c r="S40" s="2">
        <v>0</v>
      </c>
      <c r="T40" s="1">
        <v>0</v>
      </c>
      <c r="U40" s="2">
        <v>0</v>
      </c>
      <c r="V40" s="1">
        <v>0</v>
      </c>
      <c r="W40" s="2" t="e">
        <f t="shared" si="2"/>
        <v>#REF!</v>
      </c>
      <c r="X40" s="2" t="e">
        <f t="shared" si="3"/>
        <v>#REF!</v>
      </c>
      <c r="Y40" s="16"/>
      <c r="Z40" s="16"/>
      <c r="AA40" s="16"/>
    </row>
    <row r="41" spans="1:27" x14ac:dyDescent="0.4">
      <c r="A41" s="14">
        <v>26</v>
      </c>
      <c r="B41" s="15" t="s">
        <v>49</v>
      </c>
      <c r="C41" s="1">
        <v>5534.1854999999996</v>
      </c>
      <c r="D41" s="1">
        <v>23279.17</v>
      </c>
      <c r="E41" s="1">
        <v>9.9730000000000008</v>
      </c>
      <c r="F41" s="1">
        <v>9.9730000000000008</v>
      </c>
      <c r="G41" s="1">
        <v>0</v>
      </c>
      <c r="H41" s="1">
        <v>0</v>
      </c>
      <c r="I41" s="1">
        <f t="shared" si="0"/>
        <v>23289.143</v>
      </c>
      <c r="J41" s="1">
        <v>0</v>
      </c>
      <c r="K41" s="1" t="e">
        <f>#REF!</f>
        <v>#REF!</v>
      </c>
      <c r="L41" s="1">
        <v>0</v>
      </c>
      <c r="M41" s="1">
        <v>0</v>
      </c>
      <c r="N41" s="1">
        <v>0</v>
      </c>
      <c r="O41" s="1">
        <v>0</v>
      </c>
      <c r="P41" s="1" t="e">
        <f t="shared" si="1"/>
        <v>#REF!</v>
      </c>
      <c r="Q41" s="2">
        <v>0</v>
      </c>
      <c r="R41" s="2" t="e">
        <f>#REF!</f>
        <v>#REF!</v>
      </c>
      <c r="S41" s="2">
        <v>0</v>
      </c>
      <c r="T41" s="1">
        <v>0</v>
      </c>
      <c r="U41" s="2">
        <v>0</v>
      </c>
      <c r="V41" s="1">
        <v>0</v>
      </c>
      <c r="W41" s="2" t="e">
        <f t="shared" si="2"/>
        <v>#REF!</v>
      </c>
      <c r="X41" s="2" t="e">
        <f t="shared" si="3"/>
        <v>#REF!</v>
      </c>
      <c r="Y41" s="16"/>
      <c r="Z41" s="16"/>
      <c r="AA41" s="16"/>
    </row>
    <row r="42" spans="1:27" x14ac:dyDescent="0.4">
      <c r="A42" s="14">
        <v>27</v>
      </c>
      <c r="B42" s="58" t="s">
        <v>50</v>
      </c>
      <c r="C42" s="1"/>
      <c r="D42" s="1">
        <v>3753.71</v>
      </c>
      <c r="E42" s="1">
        <v>8.66</v>
      </c>
      <c r="F42" s="1">
        <v>8.66</v>
      </c>
      <c r="G42" s="1">
        <v>0</v>
      </c>
      <c r="H42" s="1">
        <v>0</v>
      </c>
      <c r="I42" s="1">
        <f t="shared" si="0"/>
        <v>3762.37</v>
      </c>
      <c r="J42" s="1"/>
      <c r="K42" s="1" t="e">
        <f>#REF!</f>
        <v>#REF!</v>
      </c>
      <c r="L42" s="1">
        <v>0</v>
      </c>
      <c r="M42" s="1">
        <v>0</v>
      </c>
      <c r="N42" s="1">
        <v>0</v>
      </c>
      <c r="O42" s="1">
        <v>0</v>
      </c>
      <c r="P42" s="1" t="e">
        <f t="shared" si="1"/>
        <v>#REF!</v>
      </c>
      <c r="Q42" s="2">
        <v>0</v>
      </c>
      <c r="R42" s="2" t="e">
        <f>#REF!</f>
        <v>#REF!</v>
      </c>
      <c r="S42" s="2">
        <v>0</v>
      </c>
      <c r="T42" s="1">
        <v>0</v>
      </c>
      <c r="U42" s="2">
        <v>0</v>
      </c>
      <c r="V42" s="1">
        <v>0</v>
      </c>
      <c r="W42" s="2" t="e">
        <f t="shared" si="2"/>
        <v>#REF!</v>
      </c>
      <c r="X42" s="2" t="e">
        <f t="shared" si="3"/>
        <v>#REF!</v>
      </c>
      <c r="Y42" s="16"/>
      <c r="Z42" s="16"/>
      <c r="AA42" s="16"/>
    </row>
    <row r="43" spans="1:27" s="20" customFormat="1" x14ac:dyDescent="0.4">
      <c r="A43" s="17"/>
      <c r="B43" s="21" t="s">
        <v>51</v>
      </c>
      <c r="C43" s="3">
        <v>11139.14875</v>
      </c>
      <c r="D43" s="7">
        <f>SUM(D39:D42)</f>
        <v>48340.219999999994</v>
      </c>
      <c r="E43" s="3">
        <f>SUM(E39:E42)</f>
        <v>59.722999999999999</v>
      </c>
      <c r="F43" s="3">
        <f t="shared" ref="F43:W43" si="13">SUM(F39:F42)</f>
        <v>59.722999999999999</v>
      </c>
      <c r="G43" s="3">
        <f t="shared" si="13"/>
        <v>0</v>
      </c>
      <c r="H43" s="3">
        <v>0</v>
      </c>
      <c r="I43" s="7">
        <f t="shared" si="0"/>
        <v>48399.942999999992</v>
      </c>
      <c r="J43" s="3">
        <f t="shared" si="13"/>
        <v>0</v>
      </c>
      <c r="K43" s="3" t="e">
        <f>SUM(K39:K42)</f>
        <v>#REF!</v>
      </c>
      <c r="L43" s="3">
        <f t="shared" si="13"/>
        <v>0</v>
      </c>
      <c r="M43" s="3">
        <f t="shared" si="13"/>
        <v>0</v>
      </c>
      <c r="N43" s="3">
        <f t="shared" si="13"/>
        <v>0</v>
      </c>
      <c r="O43" s="3">
        <f t="shared" si="13"/>
        <v>0</v>
      </c>
      <c r="P43" s="3" t="e">
        <f t="shared" si="13"/>
        <v>#REF!</v>
      </c>
      <c r="Q43" s="3">
        <f t="shared" si="13"/>
        <v>0</v>
      </c>
      <c r="R43" s="4" t="e">
        <f>SUM(R39:R42)</f>
        <v>#REF!</v>
      </c>
      <c r="S43" s="3">
        <f t="shared" si="13"/>
        <v>0</v>
      </c>
      <c r="T43" s="3">
        <f t="shared" si="13"/>
        <v>0</v>
      </c>
      <c r="U43" s="3">
        <f t="shared" si="13"/>
        <v>0</v>
      </c>
      <c r="V43" s="3">
        <f t="shared" si="13"/>
        <v>0</v>
      </c>
      <c r="W43" s="3" t="e">
        <f t="shared" si="13"/>
        <v>#REF!</v>
      </c>
      <c r="X43" s="4" t="e">
        <f t="shared" si="3"/>
        <v>#REF!</v>
      </c>
      <c r="Y43" s="60"/>
      <c r="Z43" s="60"/>
      <c r="AA43" s="60"/>
    </row>
    <row r="44" spans="1:27" x14ac:dyDescent="0.4">
      <c r="A44" s="14">
        <v>28</v>
      </c>
      <c r="B44" s="15" t="s">
        <v>52</v>
      </c>
      <c r="C44" s="1">
        <v>3101.01</v>
      </c>
      <c r="D44" s="1">
        <v>13827.18</v>
      </c>
      <c r="E44" s="1">
        <v>18.48</v>
      </c>
      <c r="F44" s="1">
        <v>18.48</v>
      </c>
      <c r="G44" s="1">
        <v>0</v>
      </c>
      <c r="H44" s="1">
        <v>0</v>
      </c>
      <c r="I44" s="1">
        <f t="shared" si="0"/>
        <v>13845.66</v>
      </c>
      <c r="J44" s="1">
        <v>0.24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f t="shared" si="1"/>
        <v>0</v>
      </c>
      <c r="Q44" s="2">
        <v>0</v>
      </c>
      <c r="R44" s="2" t="e">
        <f>#REF!</f>
        <v>#REF!</v>
      </c>
      <c r="S44" s="2">
        <v>0</v>
      </c>
      <c r="T44" s="1">
        <v>0</v>
      </c>
      <c r="U44" s="2">
        <v>0</v>
      </c>
      <c r="V44" s="1">
        <v>0</v>
      </c>
      <c r="W44" s="2" t="e">
        <f t="shared" si="2"/>
        <v>#REF!</v>
      </c>
      <c r="X44" s="2" t="e">
        <f t="shared" si="3"/>
        <v>#REF!</v>
      </c>
      <c r="Y44" s="16"/>
      <c r="Z44" s="16"/>
      <c r="AA44" s="16"/>
    </row>
    <row r="45" spans="1:27" x14ac:dyDescent="0.4">
      <c r="A45" s="14">
        <v>29</v>
      </c>
      <c r="B45" s="15" t="s">
        <v>53</v>
      </c>
      <c r="C45" s="1">
        <v>1413.37</v>
      </c>
      <c r="D45" s="1">
        <v>6330.14</v>
      </c>
      <c r="E45" s="1">
        <v>51.02</v>
      </c>
      <c r="F45" s="1">
        <v>51.02</v>
      </c>
      <c r="G45" s="1">
        <v>0</v>
      </c>
      <c r="H45" s="1">
        <v>0</v>
      </c>
      <c r="I45" s="1">
        <f t="shared" si="0"/>
        <v>6381.1600000000008</v>
      </c>
      <c r="J45" s="1">
        <v>0.12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f t="shared" si="1"/>
        <v>0</v>
      </c>
      <c r="Q45" s="2">
        <v>25</v>
      </c>
      <c r="R45" s="2" t="e">
        <f>#REF!</f>
        <v>#REF!</v>
      </c>
      <c r="S45" s="2">
        <v>0</v>
      </c>
      <c r="T45" s="1">
        <v>0</v>
      </c>
      <c r="U45" s="2">
        <v>0</v>
      </c>
      <c r="V45" s="1">
        <v>0</v>
      </c>
      <c r="W45" s="2" t="e">
        <f t="shared" si="2"/>
        <v>#REF!</v>
      </c>
      <c r="X45" s="2" t="e">
        <f t="shared" si="3"/>
        <v>#REF!</v>
      </c>
      <c r="Y45" s="16"/>
      <c r="Z45" s="16"/>
      <c r="AA45" s="16"/>
    </row>
    <row r="46" spans="1:27" x14ac:dyDescent="0.4">
      <c r="A46" s="14">
        <v>30</v>
      </c>
      <c r="B46" s="15" t="s">
        <v>54</v>
      </c>
      <c r="C46" s="1">
        <v>2827.57</v>
      </c>
      <c r="D46" s="1">
        <v>11996.15</v>
      </c>
      <c r="E46" s="1">
        <v>7.35</v>
      </c>
      <c r="F46" s="1">
        <v>7.35</v>
      </c>
      <c r="G46" s="1">
        <v>0</v>
      </c>
      <c r="H46" s="1">
        <v>0</v>
      </c>
      <c r="I46" s="1">
        <f t="shared" si="0"/>
        <v>12003.5</v>
      </c>
      <c r="J46" s="1">
        <v>2.67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f t="shared" si="1"/>
        <v>0</v>
      </c>
      <c r="Q46" s="2">
        <v>2.67</v>
      </c>
      <c r="R46" s="2">
        <v>0</v>
      </c>
      <c r="S46" s="2">
        <v>0</v>
      </c>
      <c r="T46" s="1">
        <v>0</v>
      </c>
      <c r="U46" s="2">
        <v>0</v>
      </c>
      <c r="V46" s="1">
        <v>0</v>
      </c>
      <c r="W46" s="2">
        <f t="shared" si="2"/>
        <v>0</v>
      </c>
      <c r="X46" s="2">
        <f t="shared" si="3"/>
        <v>12003.5</v>
      </c>
      <c r="Y46" s="16"/>
      <c r="Z46" s="16"/>
      <c r="AA46" s="16"/>
    </row>
    <row r="47" spans="1:27" x14ac:dyDescent="0.4">
      <c r="A47" s="14">
        <v>31</v>
      </c>
      <c r="B47" s="15" t="s">
        <v>55</v>
      </c>
      <c r="C47" s="1">
        <v>2589.4899999999998</v>
      </c>
      <c r="D47" s="1">
        <v>10575.55</v>
      </c>
      <c r="E47" s="1">
        <v>59.45</v>
      </c>
      <c r="F47" s="1">
        <v>59.45</v>
      </c>
      <c r="G47" s="1">
        <v>0</v>
      </c>
      <c r="H47" s="1">
        <v>0</v>
      </c>
      <c r="I47" s="1">
        <f t="shared" si="0"/>
        <v>10635</v>
      </c>
      <c r="J47" s="1">
        <v>3.1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f t="shared" si="1"/>
        <v>0</v>
      </c>
      <c r="Q47" s="2">
        <v>0</v>
      </c>
      <c r="R47" s="2" t="e">
        <f>#REF!</f>
        <v>#REF!</v>
      </c>
      <c r="S47" s="2">
        <v>0</v>
      </c>
      <c r="T47" s="1">
        <v>0</v>
      </c>
      <c r="U47" s="2">
        <v>0</v>
      </c>
      <c r="V47" s="1">
        <v>0</v>
      </c>
      <c r="W47" s="2" t="e">
        <f t="shared" si="2"/>
        <v>#REF!</v>
      </c>
      <c r="X47" s="2" t="e">
        <f t="shared" si="3"/>
        <v>#REF!</v>
      </c>
      <c r="Y47" s="16"/>
      <c r="Z47" s="16"/>
      <c r="AA47" s="16"/>
    </row>
    <row r="48" spans="1:27" s="20" customFormat="1" ht="55.5" x14ac:dyDescent="0.4">
      <c r="A48" s="17"/>
      <c r="B48" s="21" t="s">
        <v>56</v>
      </c>
      <c r="C48" s="3">
        <v>9931.44</v>
      </c>
      <c r="D48" s="6">
        <f>SUM(D44:D47)</f>
        <v>42729.020000000004</v>
      </c>
      <c r="E48" s="3">
        <f>SUM(E44:E47)</f>
        <v>136.30000000000001</v>
      </c>
      <c r="F48" s="3">
        <f t="shared" ref="F48:Y48" si="14">SUM(F44:F47)</f>
        <v>136.30000000000001</v>
      </c>
      <c r="G48" s="3">
        <f t="shared" si="14"/>
        <v>0</v>
      </c>
      <c r="H48" s="3">
        <f t="shared" si="14"/>
        <v>0</v>
      </c>
      <c r="I48" s="7">
        <f t="shared" si="14"/>
        <v>42865.32</v>
      </c>
      <c r="J48" s="3">
        <f t="shared" si="14"/>
        <v>6.13</v>
      </c>
      <c r="K48" s="3">
        <v>0</v>
      </c>
      <c r="L48" s="3">
        <f t="shared" ref="L48:W48" si="15">SUM(L44:L47)</f>
        <v>0</v>
      </c>
      <c r="M48" s="3">
        <f t="shared" si="15"/>
        <v>0</v>
      </c>
      <c r="N48" s="3">
        <f t="shared" si="15"/>
        <v>0</v>
      </c>
      <c r="O48" s="3">
        <f t="shared" si="15"/>
        <v>0</v>
      </c>
      <c r="P48" s="3">
        <f t="shared" si="15"/>
        <v>0</v>
      </c>
      <c r="Q48" s="3">
        <f t="shared" si="15"/>
        <v>27.67</v>
      </c>
      <c r="R48" s="3" t="e">
        <f t="shared" si="15"/>
        <v>#REF!</v>
      </c>
      <c r="S48" s="3">
        <f t="shared" si="15"/>
        <v>0</v>
      </c>
      <c r="T48" s="3">
        <f t="shared" si="15"/>
        <v>0</v>
      </c>
      <c r="U48" s="3">
        <f t="shared" si="15"/>
        <v>0</v>
      </c>
      <c r="V48" s="3">
        <f t="shared" si="15"/>
        <v>0</v>
      </c>
      <c r="W48" s="3" t="e">
        <f t="shared" si="15"/>
        <v>#REF!</v>
      </c>
      <c r="X48" s="4" t="e">
        <f t="shared" si="3"/>
        <v>#REF!</v>
      </c>
      <c r="Y48" s="3">
        <f t="shared" si="14"/>
        <v>0</v>
      </c>
      <c r="Z48" s="60"/>
      <c r="AA48" s="60"/>
    </row>
    <row r="49" spans="1:27" s="56" customFormat="1" x14ac:dyDescent="0.4">
      <c r="A49" s="51"/>
      <c r="B49" s="52" t="s">
        <v>57</v>
      </c>
      <c r="C49" s="53">
        <v>21070.588750000003</v>
      </c>
      <c r="D49" s="53">
        <f>D48+D43</f>
        <v>91069.239999999991</v>
      </c>
      <c r="E49" s="53">
        <f t="shared" ref="E49:W49" si="16">E48+E43</f>
        <v>196.02300000000002</v>
      </c>
      <c r="F49" s="53">
        <f t="shared" si="16"/>
        <v>196.02300000000002</v>
      </c>
      <c r="G49" s="53">
        <f t="shared" si="16"/>
        <v>0</v>
      </c>
      <c r="H49" s="53">
        <f t="shared" si="16"/>
        <v>0</v>
      </c>
      <c r="I49" s="53">
        <f t="shared" si="16"/>
        <v>91265.262999999992</v>
      </c>
      <c r="J49" s="53">
        <f t="shared" si="16"/>
        <v>6.13</v>
      </c>
      <c r="K49" s="53" t="e">
        <f t="shared" si="16"/>
        <v>#REF!</v>
      </c>
      <c r="L49" s="53">
        <f t="shared" si="16"/>
        <v>0</v>
      </c>
      <c r="M49" s="53">
        <f t="shared" si="16"/>
        <v>0</v>
      </c>
      <c r="N49" s="53">
        <f t="shared" si="16"/>
        <v>0</v>
      </c>
      <c r="O49" s="53">
        <f t="shared" si="16"/>
        <v>0</v>
      </c>
      <c r="P49" s="53" t="e">
        <f t="shared" si="16"/>
        <v>#REF!</v>
      </c>
      <c r="Q49" s="53">
        <f t="shared" si="16"/>
        <v>27.67</v>
      </c>
      <c r="R49" s="53" t="e">
        <f t="shared" si="16"/>
        <v>#REF!</v>
      </c>
      <c r="S49" s="53">
        <f t="shared" si="16"/>
        <v>0</v>
      </c>
      <c r="T49" s="53">
        <f t="shared" si="16"/>
        <v>0</v>
      </c>
      <c r="U49" s="53">
        <f t="shared" si="16"/>
        <v>0</v>
      </c>
      <c r="V49" s="53">
        <f t="shared" si="16"/>
        <v>0</v>
      </c>
      <c r="W49" s="53" t="e">
        <f t="shared" si="16"/>
        <v>#REF!</v>
      </c>
      <c r="X49" s="4" t="e">
        <f t="shared" si="3"/>
        <v>#REF!</v>
      </c>
      <c r="Y49" s="55"/>
      <c r="Z49" s="55"/>
      <c r="AA49" s="55"/>
    </row>
    <row r="50" spans="1:27" s="20" customFormat="1" x14ac:dyDescent="0.4">
      <c r="A50" s="17"/>
      <c r="B50" s="21" t="s">
        <v>58</v>
      </c>
      <c r="C50" s="3">
        <v>82935.419250000006</v>
      </c>
      <c r="D50" s="3" t="e">
        <f>D49+D38+D24</f>
        <v>#REF!</v>
      </c>
      <c r="E50" s="3">
        <f t="shared" ref="E50:W50" si="17">E49+E38+E24</f>
        <v>338.053</v>
      </c>
      <c r="F50" s="3">
        <f t="shared" si="17"/>
        <v>338.053</v>
      </c>
      <c r="G50" s="3">
        <f t="shared" si="17"/>
        <v>35.03</v>
      </c>
      <c r="H50" s="3">
        <f t="shared" si="17"/>
        <v>35.03</v>
      </c>
      <c r="I50" s="3" t="e">
        <f t="shared" si="17"/>
        <v>#REF!</v>
      </c>
      <c r="J50" s="3">
        <f t="shared" si="17"/>
        <v>1007.2420000000001</v>
      </c>
      <c r="K50" s="3" t="e">
        <f t="shared" si="17"/>
        <v>#REF!</v>
      </c>
      <c r="L50" s="3">
        <f t="shared" si="17"/>
        <v>8.6399999999999988</v>
      </c>
      <c r="M50" s="3">
        <f t="shared" si="17"/>
        <v>8.6399999999999988</v>
      </c>
      <c r="N50" s="3">
        <f t="shared" si="17"/>
        <v>0</v>
      </c>
      <c r="O50" s="3">
        <f t="shared" si="17"/>
        <v>0</v>
      </c>
      <c r="P50" s="3" t="e">
        <f t="shared" si="17"/>
        <v>#REF!</v>
      </c>
      <c r="Q50" s="3">
        <f t="shared" si="17"/>
        <v>519.19899999999996</v>
      </c>
      <c r="R50" s="3" t="e">
        <f t="shared" si="17"/>
        <v>#REF!</v>
      </c>
      <c r="S50" s="3">
        <f t="shared" si="17"/>
        <v>1.4900000000000002</v>
      </c>
      <c r="T50" s="3">
        <f t="shared" si="17"/>
        <v>1.4900000000000002</v>
      </c>
      <c r="U50" s="3">
        <f t="shared" si="17"/>
        <v>0</v>
      </c>
      <c r="V50" s="3">
        <f t="shared" si="17"/>
        <v>0</v>
      </c>
      <c r="W50" s="3" t="e">
        <f t="shared" si="17"/>
        <v>#REF!</v>
      </c>
      <c r="X50" s="4" t="e">
        <f t="shared" si="3"/>
        <v>#REF!</v>
      </c>
      <c r="Y50" s="60"/>
      <c r="Z50" s="60"/>
      <c r="AA50" s="60"/>
    </row>
    <row r="51" spans="1:27" s="28" customFormat="1" x14ac:dyDescent="0.4">
      <c r="A51" s="23"/>
      <c r="B51" s="24"/>
      <c r="C51" s="25"/>
      <c r="D51" s="25"/>
      <c r="E51" s="25"/>
      <c r="F51" s="25">
        <f>'[1]APRIL 18'!E48+'[1]may 2018'!D49</f>
        <v>432.81799999999998</v>
      </c>
      <c r="G51" s="25"/>
      <c r="H51" s="25"/>
      <c r="I51" s="25"/>
      <c r="J51" s="25"/>
      <c r="K51" s="1">
        <v>0</v>
      </c>
      <c r="L51" s="25"/>
      <c r="M51" s="25">
        <f>'[1]APRIL 18'!K48+'[1]may 2018'!J49</f>
        <v>13.847000000000001</v>
      </c>
      <c r="N51" s="25"/>
      <c r="O51" s="26"/>
      <c r="P51" s="25"/>
      <c r="Q51" s="25"/>
      <c r="R51" s="25"/>
      <c r="S51" s="26"/>
      <c r="T51" s="26">
        <f>'[1]APRIL 18'!Q48+'[1]may 2018'!P49</f>
        <v>155.94999999999999</v>
      </c>
      <c r="U51" s="25"/>
      <c r="V51" s="1"/>
      <c r="W51" s="27"/>
      <c r="X51" s="25"/>
      <c r="Y51" s="25"/>
      <c r="Z51" s="25"/>
      <c r="AA51" s="25"/>
    </row>
    <row r="52" spans="1:27" s="20" customFormat="1" x14ac:dyDescent="0.4">
      <c r="A52" s="29"/>
      <c r="B52" s="30"/>
      <c r="C52" s="31"/>
      <c r="D52" s="31"/>
      <c r="E52" s="31"/>
      <c r="F52" s="151" t="s">
        <v>59</v>
      </c>
      <c r="G52" s="151"/>
      <c r="H52" s="151"/>
      <c r="I52" s="60">
        <f>E49+L49+S49-G49-N49-U49</f>
        <v>196.02300000000002</v>
      </c>
      <c r="J52" s="60"/>
      <c r="K52" s="60"/>
      <c r="L52" s="60"/>
      <c r="M52" s="60"/>
      <c r="N52" s="60"/>
      <c r="O52" s="60"/>
      <c r="P52" s="60"/>
      <c r="Q52" s="32"/>
      <c r="R52" s="32"/>
      <c r="S52" s="60"/>
      <c r="T52" s="60"/>
      <c r="U52" s="60"/>
      <c r="V52" s="60"/>
      <c r="W52" s="60"/>
      <c r="X52" s="61"/>
      <c r="Y52" s="61"/>
      <c r="Z52" s="61"/>
      <c r="AA52" s="61"/>
    </row>
    <row r="53" spans="1:27" s="20" customFormat="1" x14ac:dyDescent="0.4">
      <c r="A53" s="29"/>
      <c r="B53" s="30"/>
      <c r="C53" s="60"/>
      <c r="D53" s="60"/>
      <c r="E53" s="60"/>
      <c r="F53" s="151" t="s">
        <v>60</v>
      </c>
      <c r="G53" s="151"/>
      <c r="H53" s="151"/>
      <c r="I53" s="60">
        <f>F49+M49+T49-H49-O49-V49</f>
        <v>196.02300000000002</v>
      </c>
      <c r="J53" s="60"/>
      <c r="K53" s="60"/>
      <c r="L53" s="60"/>
      <c r="M53" s="60"/>
      <c r="N53" s="60"/>
      <c r="O53" s="60"/>
      <c r="P53" s="25"/>
      <c r="Q53" s="27"/>
      <c r="R53" s="27"/>
      <c r="S53" s="25"/>
      <c r="T53" s="25" t="s">
        <v>61</v>
      </c>
      <c r="U53" s="25"/>
      <c r="V53" s="60"/>
      <c r="W53" s="60"/>
      <c r="X53" s="61"/>
      <c r="Y53" s="61"/>
      <c r="Z53" s="61"/>
      <c r="AA53" s="61"/>
    </row>
    <row r="54" spans="1:27" x14ac:dyDescent="0.4">
      <c r="C54" s="31"/>
      <c r="D54" s="31"/>
      <c r="E54" s="31"/>
      <c r="F54" s="151" t="s">
        <v>62</v>
      </c>
      <c r="G54" s="151"/>
      <c r="H54" s="151"/>
      <c r="I54" s="60" t="e">
        <f>I50+P50+W50</f>
        <v>#REF!</v>
      </c>
      <c r="J54" s="34"/>
      <c r="K54" s="34"/>
      <c r="L54" s="35"/>
      <c r="M54" s="36"/>
      <c r="N54" s="37"/>
      <c r="O54" s="38"/>
      <c r="P54" s="39"/>
      <c r="Q54" s="40"/>
      <c r="R54" s="40"/>
      <c r="S54" s="36"/>
      <c r="T54" s="36">
        <f>F50+M50+T50</f>
        <v>348.18299999999999</v>
      </c>
      <c r="U54" s="41" t="s">
        <v>61</v>
      </c>
      <c r="W54" s="42"/>
      <c r="X54" s="16"/>
      <c r="Y54" s="16"/>
      <c r="Z54" s="16"/>
      <c r="AA54" s="16"/>
    </row>
    <row r="55" spans="1:27" x14ac:dyDescent="0.4">
      <c r="C55" s="61"/>
      <c r="D55" s="61"/>
      <c r="E55" s="61"/>
      <c r="F55" s="43"/>
      <c r="I55" s="34"/>
      <c r="M55" s="36">
        <f>'[1]Aug 18'!H54+'[1]sep 18'!H52</f>
        <v>169100.05599999998</v>
      </c>
      <c r="N55" s="41"/>
      <c r="O55" s="36" t="e">
        <f>I50+P50+W50</f>
        <v>#REF!</v>
      </c>
      <c r="P55" s="41"/>
      <c r="Q55" s="44"/>
      <c r="R55" s="44"/>
      <c r="S55" s="41"/>
      <c r="T55" s="41"/>
      <c r="U55" s="41"/>
    </row>
    <row r="56" spans="1:27" x14ac:dyDescent="0.4">
      <c r="C56" s="61"/>
      <c r="D56" s="61"/>
      <c r="E56" s="61"/>
      <c r="F56" s="43"/>
      <c r="I56" s="34"/>
      <c r="L56" s="34">
        <f>170600.01+196.02</f>
        <v>170796.03</v>
      </c>
      <c r="M56" s="36">
        <f>'[1]JULY 18'!H54+'[1]Aug 18'!H52</f>
        <v>168844.74000000002</v>
      </c>
      <c r="O56" s="41"/>
      <c r="P56" s="41"/>
      <c r="Q56" s="44"/>
      <c r="R56" s="44"/>
      <c r="S56" s="41"/>
      <c r="T56" s="41"/>
      <c r="U56" s="41"/>
    </row>
    <row r="57" spans="1:27" s="20" customFormat="1" ht="20.25" customHeight="1" x14ac:dyDescent="0.4">
      <c r="B57" s="149" t="s">
        <v>63</v>
      </c>
      <c r="C57" s="149"/>
      <c r="D57" s="149"/>
      <c r="E57" s="149"/>
      <c r="F57" s="149"/>
      <c r="G57" s="149"/>
      <c r="I57" s="45">
        <f>'[2]dec 18 '!H54+'circle ob '!I52</f>
        <v>170014.89099999995</v>
      </c>
      <c r="J57" s="46"/>
      <c r="K57" s="46"/>
      <c r="L57" s="43"/>
      <c r="M57" s="45">
        <f>'[1]sep 18'!H54+'[1]oct 18'!H52</f>
        <v>169356.52699999997</v>
      </c>
      <c r="N57" s="45">
        <f>'[1]nov 18'!H54+'[2]dec 18 '!H52</f>
        <v>169818.86799999996</v>
      </c>
      <c r="T57" s="61"/>
      <c r="U57" s="149" t="s">
        <v>64</v>
      </c>
      <c r="V57" s="149"/>
      <c r="W57" s="149"/>
      <c r="X57" s="149"/>
    </row>
    <row r="58" spans="1:27" s="20" customFormat="1" x14ac:dyDescent="0.4">
      <c r="B58" s="149" t="s">
        <v>65</v>
      </c>
      <c r="C58" s="149"/>
      <c r="D58" s="149"/>
      <c r="E58" s="149"/>
      <c r="F58" s="149"/>
      <c r="G58" s="149"/>
      <c r="I58" s="45">
        <f>'[2]dec 18 '!H54+'circle ob '!I52</f>
        <v>170014.89099999995</v>
      </c>
      <c r="J58" s="47"/>
      <c r="K58" s="47"/>
      <c r="L58" s="48"/>
      <c r="O58" s="45">
        <f>'[3]feb 19'!H54+'circle ob '!I52</f>
        <v>170576.50999999992</v>
      </c>
      <c r="T58" s="61"/>
      <c r="U58" s="149" t="s">
        <v>65</v>
      </c>
      <c r="V58" s="149"/>
      <c r="W58" s="149"/>
      <c r="X58" s="149"/>
    </row>
    <row r="59" spans="1:27" s="20" customFormat="1" x14ac:dyDescent="0.4">
      <c r="B59" s="30"/>
      <c r="G59" s="48"/>
      <c r="J59" s="47"/>
      <c r="K59" s="47"/>
      <c r="L59" s="48"/>
      <c r="T59" s="61"/>
      <c r="U59" s="61"/>
      <c r="V59" s="8"/>
      <c r="W59" s="61"/>
      <c r="X59" s="61"/>
      <c r="Y59" s="61"/>
      <c r="Z59" s="61"/>
      <c r="AA59" s="61"/>
    </row>
    <row r="60" spans="1:27" s="20" customFormat="1" x14ac:dyDescent="0.4">
      <c r="B60" s="30"/>
      <c r="G60" s="48"/>
      <c r="H60" s="45">
        <f>'[4]oct 17'!H51+'[4]nov 17'!H49</f>
        <v>166711.78699999989</v>
      </c>
      <c r="J60" s="47"/>
      <c r="K60" s="47"/>
      <c r="L60" s="150"/>
      <c r="M60" s="150"/>
      <c r="N60" s="150"/>
      <c r="P60" s="43"/>
      <c r="T60" s="61"/>
      <c r="U60" s="61"/>
      <c r="V60" s="8"/>
      <c r="W60" s="61"/>
      <c r="X60" s="61"/>
      <c r="Y60" s="61"/>
      <c r="Z60" s="61"/>
      <c r="AA60" s="61"/>
    </row>
    <row r="61" spans="1:27" s="20" customFormat="1" x14ac:dyDescent="0.4">
      <c r="B61" s="30"/>
      <c r="L61" s="49"/>
      <c r="M61" s="59"/>
      <c r="N61" s="49"/>
      <c r="Q61" s="61"/>
      <c r="R61" s="61"/>
      <c r="V61" s="48"/>
      <c r="X61" s="61"/>
      <c r="Y61" s="61"/>
      <c r="Z61" s="61"/>
      <c r="AA61" s="61"/>
    </row>
    <row r="62" spans="1:27" s="20" customFormat="1" ht="19.5" customHeight="1" x14ac:dyDescent="0.4">
      <c r="B62" s="30"/>
      <c r="L62" s="150" t="s">
        <v>66</v>
      </c>
      <c r="M62" s="150"/>
      <c r="N62" s="150"/>
      <c r="Q62" s="61"/>
      <c r="R62" s="61"/>
      <c r="V62" s="48"/>
      <c r="X62" s="61"/>
      <c r="Y62" s="61"/>
      <c r="Z62" s="61"/>
      <c r="AA62" s="61"/>
    </row>
    <row r="63" spans="1:27" s="20" customFormat="1" ht="19.5" customHeight="1" x14ac:dyDescent="0.4">
      <c r="B63" s="30"/>
      <c r="L63" s="150" t="s">
        <v>67</v>
      </c>
      <c r="M63" s="150"/>
      <c r="N63" s="150"/>
      <c r="Q63" s="61"/>
      <c r="R63" s="61"/>
      <c r="V63" s="48"/>
      <c r="X63" s="61"/>
      <c r="Y63" s="61"/>
      <c r="Z63" s="61"/>
      <c r="AA63" s="61"/>
    </row>
    <row r="65" spans="2:27" x14ac:dyDescent="0.4">
      <c r="I65" s="41"/>
    </row>
    <row r="66" spans="2:27" x14ac:dyDescent="0.4">
      <c r="I66" s="36">
        <f>'[4]nov 17'!H51+'[4]DEC 17'!H49</f>
        <v>166865.31999999989</v>
      </c>
    </row>
    <row r="68" spans="2:27" x14ac:dyDescent="0.4">
      <c r="B68" s="9"/>
      <c r="H68" s="50"/>
      <c r="Q68" s="9"/>
      <c r="R68" s="9"/>
      <c r="X68" s="9"/>
      <c r="Y68" s="9"/>
      <c r="Z68" s="9"/>
      <c r="AA68" s="9"/>
    </row>
  </sheetData>
  <mergeCells count="33">
    <mergeCell ref="A1:X2"/>
    <mergeCell ref="A3:X3"/>
    <mergeCell ref="A4:A6"/>
    <mergeCell ref="B4:B6"/>
    <mergeCell ref="C4:I4"/>
    <mergeCell ref="J4:P4"/>
    <mergeCell ref="Q4:W4"/>
    <mergeCell ref="C5:C6"/>
    <mergeCell ref="D5:D6"/>
    <mergeCell ref="E5:F5"/>
    <mergeCell ref="X5:X6"/>
    <mergeCell ref="P5:P6"/>
    <mergeCell ref="Q5:Q6"/>
    <mergeCell ref="R5:R6"/>
    <mergeCell ref="S5:T5"/>
    <mergeCell ref="U5:V5"/>
    <mergeCell ref="F52:H52"/>
    <mergeCell ref="F53:H53"/>
    <mergeCell ref="F54:H54"/>
    <mergeCell ref="B57:G57"/>
    <mergeCell ref="U57:X57"/>
    <mergeCell ref="W5:W6"/>
    <mergeCell ref="G5:H5"/>
    <mergeCell ref="I5:I6"/>
    <mergeCell ref="J5:J6"/>
    <mergeCell ref="K5:K6"/>
    <mergeCell ref="L5:M5"/>
    <mergeCell ref="N5:O5"/>
    <mergeCell ref="B58:G58"/>
    <mergeCell ref="U58:X58"/>
    <mergeCell ref="L60:N60"/>
    <mergeCell ref="L62:N62"/>
    <mergeCell ref="L63:N63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rowBreaks count="1" manualBreakCount="1">
    <brk id="6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X65"/>
  <sheetViews>
    <sheetView zoomScale="50" zoomScaleNormal="50" workbookViewId="0">
      <pane ySplit="3" topLeftCell="A22" activePane="bottomLeft" state="frozen"/>
      <selection pane="bottomLeft" activeCell="E22" sqref="E22:H22"/>
    </sheetView>
  </sheetViews>
  <sheetFormatPr defaultRowHeight="27.75" x14ac:dyDescent="0.4"/>
  <cols>
    <col min="1" max="1" width="12.85546875" style="9" customWidth="1"/>
    <col min="2" max="2" width="37" style="33" customWidth="1"/>
    <col min="3" max="3" width="16.5703125" style="9" hidden="1" customWidth="1"/>
    <col min="4" max="4" width="59" style="9" customWidth="1"/>
    <col min="5" max="5" width="40.5703125" style="9" customWidth="1"/>
    <col min="6" max="6" width="41.42578125" style="9" customWidth="1"/>
    <col min="7" max="7" width="9.140625" style="9"/>
    <col min="8" max="8" width="24.7109375" style="9" customWidth="1"/>
    <col min="9" max="16384" width="9.140625" style="9"/>
  </cols>
  <sheetData>
    <row r="1" spans="1:154" s="12" customFormat="1" ht="32.25" customHeight="1" x14ac:dyDescent="0.4">
      <c r="A1" s="147" t="s">
        <v>2</v>
      </c>
      <c r="B1" s="147" t="s">
        <v>3</v>
      </c>
      <c r="C1" s="147" t="s">
        <v>4</v>
      </c>
      <c r="D1" s="14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</row>
    <row r="2" spans="1:154" s="12" customFormat="1" ht="35.25" customHeight="1" x14ac:dyDescent="0.4">
      <c r="A2" s="147"/>
      <c r="B2" s="147"/>
      <c r="C2" s="147" t="s">
        <v>7</v>
      </c>
      <c r="D2" s="152" t="s">
        <v>68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</row>
    <row r="3" spans="1:154" s="12" customFormat="1" ht="28.5" customHeight="1" x14ac:dyDescent="0.4">
      <c r="A3" s="147"/>
      <c r="B3" s="147"/>
      <c r="C3" s="148"/>
      <c r="D3" s="153"/>
      <c r="E3" s="64" t="s">
        <v>70</v>
      </c>
      <c r="F3" s="64" t="s">
        <v>69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</row>
    <row r="4" spans="1:154" x14ac:dyDescent="0.4">
      <c r="A4" s="14">
        <v>1</v>
      </c>
      <c r="B4" s="15" t="s">
        <v>14</v>
      </c>
      <c r="C4" s="1">
        <v>514.57775000000004</v>
      </c>
      <c r="D4" s="1">
        <v>1070.81</v>
      </c>
      <c r="E4" s="64">
        <v>2189.9000000000005</v>
      </c>
      <c r="F4" s="64">
        <v>1070.81</v>
      </c>
      <c r="G4" s="64"/>
      <c r="H4" s="64">
        <f>E4-F4</f>
        <v>1119.0900000000006</v>
      </c>
    </row>
    <row r="5" spans="1:154" x14ac:dyDescent="0.4">
      <c r="A5" s="14">
        <v>2</v>
      </c>
      <c r="B5" s="15" t="s">
        <v>15</v>
      </c>
      <c r="C5" s="1"/>
      <c r="D5" s="1">
        <v>1121.43</v>
      </c>
      <c r="E5" s="64">
        <v>2.36</v>
      </c>
      <c r="F5" s="64">
        <v>1121.43</v>
      </c>
      <c r="G5" s="64"/>
      <c r="H5" s="64">
        <f t="shared" ref="H5:H47" si="0">E5-F5</f>
        <v>-1119.0700000000002</v>
      </c>
    </row>
    <row r="6" spans="1:154" x14ac:dyDescent="0.4">
      <c r="A6" s="14">
        <v>3</v>
      </c>
      <c r="B6" s="15" t="s">
        <v>16</v>
      </c>
      <c r="C6" s="1">
        <v>274.42500000000001</v>
      </c>
      <c r="D6" s="1">
        <v>1306.98</v>
      </c>
      <c r="E6" s="64">
        <v>1307.1299999999994</v>
      </c>
      <c r="F6" s="64">
        <v>1306.98</v>
      </c>
      <c r="G6" s="64"/>
      <c r="H6" s="64">
        <f t="shared" si="0"/>
        <v>0.14999999999940883</v>
      </c>
    </row>
    <row r="7" spans="1:154" ht="55.5" x14ac:dyDescent="0.4">
      <c r="A7" s="14">
        <v>4</v>
      </c>
      <c r="B7" s="63" t="s">
        <v>17</v>
      </c>
      <c r="C7" s="1">
        <v>38.465000000000003</v>
      </c>
      <c r="D7" s="1">
        <v>0</v>
      </c>
      <c r="E7" s="64">
        <v>183.93</v>
      </c>
      <c r="F7" s="64">
        <v>0</v>
      </c>
      <c r="G7" s="64"/>
      <c r="H7" s="64">
        <f t="shared" si="0"/>
        <v>183.93</v>
      </c>
    </row>
    <row r="8" spans="1:154" s="20" customFormat="1" x14ac:dyDescent="0.4">
      <c r="A8" s="17"/>
      <c r="B8" s="21" t="s">
        <v>18</v>
      </c>
      <c r="C8" s="3">
        <v>827.46775000000014</v>
      </c>
      <c r="D8" s="3">
        <f>SUM(D4:D7)</f>
        <v>3499.22</v>
      </c>
      <c r="E8" s="8">
        <v>3683.3199999999997</v>
      </c>
      <c r="F8" s="8">
        <v>3499.22</v>
      </c>
      <c r="G8" s="8"/>
      <c r="H8" s="64">
        <f t="shared" si="0"/>
        <v>184.09999999999991</v>
      </c>
    </row>
    <row r="9" spans="1:154" x14ac:dyDescent="0.4">
      <c r="A9" s="14">
        <v>5</v>
      </c>
      <c r="B9" s="15" t="s">
        <v>19</v>
      </c>
      <c r="C9" s="1">
        <v>2063.0500000000002</v>
      </c>
      <c r="D9" s="1">
        <v>1974.09</v>
      </c>
      <c r="E9" s="64">
        <v>1974.109999999999</v>
      </c>
      <c r="F9" s="64">
        <v>1974.09</v>
      </c>
      <c r="G9" s="64"/>
      <c r="H9" s="64">
        <f t="shared" si="0"/>
        <v>1.9999999999072315E-2</v>
      </c>
    </row>
    <row r="10" spans="1:154" x14ac:dyDescent="0.4">
      <c r="A10" s="14">
        <v>6</v>
      </c>
      <c r="B10" s="15" t="s">
        <v>20</v>
      </c>
      <c r="C10" s="1">
        <v>259.88749999999999</v>
      </c>
      <c r="D10" s="1">
        <v>1014.72</v>
      </c>
      <c r="E10" s="64">
        <v>1049.7499999999998</v>
      </c>
      <c r="F10" s="64">
        <v>1014.72</v>
      </c>
      <c r="G10" s="64"/>
      <c r="H10" s="64">
        <f t="shared" si="0"/>
        <v>35.029999999999745</v>
      </c>
    </row>
    <row r="11" spans="1:154" x14ac:dyDescent="0.4">
      <c r="A11" s="14">
        <v>7</v>
      </c>
      <c r="B11" s="15" t="s">
        <v>21</v>
      </c>
      <c r="C11" s="1">
        <v>582.84775000000013</v>
      </c>
      <c r="D11" s="1" t="e">
        <f>#REF!</f>
        <v>#REF!</v>
      </c>
      <c r="E11" s="64">
        <v>2408.1399999999994</v>
      </c>
      <c r="F11" s="64">
        <v>2408.1399999999994</v>
      </c>
      <c r="G11" s="64"/>
      <c r="H11" s="64">
        <f t="shared" si="0"/>
        <v>0</v>
      </c>
    </row>
    <row r="12" spans="1:154" s="20" customFormat="1" x14ac:dyDescent="0.4">
      <c r="A12" s="17" t="s">
        <v>22</v>
      </c>
      <c r="B12" s="21" t="s">
        <v>23</v>
      </c>
      <c r="C12" s="3">
        <v>2905.7852499999999</v>
      </c>
      <c r="D12" s="3" t="e">
        <f>SUM(D9:D11)</f>
        <v>#REF!</v>
      </c>
      <c r="E12" s="8">
        <v>5431.9999999999982</v>
      </c>
      <c r="F12" s="8">
        <v>5396.9499999999989</v>
      </c>
      <c r="G12" s="8"/>
      <c r="H12" s="64">
        <f t="shared" si="0"/>
        <v>35.049999999999272</v>
      </c>
    </row>
    <row r="13" spans="1:154" x14ac:dyDescent="0.4">
      <c r="A13" s="14">
        <v>8</v>
      </c>
      <c r="B13" s="15" t="s">
        <v>24</v>
      </c>
      <c r="C13" s="1">
        <v>1117.1212499999997</v>
      </c>
      <c r="D13" s="1">
        <v>1839</v>
      </c>
      <c r="E13" s="64">
        <v>1838.4359999999997</v>
      </c>
      <c r="F13" s="64">
        <v>1839</v>
      </c>
      <c r="G13" s="64"/>
      <c r="H13" s="64">
        <f t="shared" si="0"/>
        <v>-0.56400000000030559</v>
      </c>
    </row>
    <row r="14" spans="1:154" ht="55.5" x14ac:dyDescent="0.4">
      <c r="A14" s="14">
        <v>9</v>
      </c>
      <c r="B14" s="15" t="s">
        <v>25</v>
      </c>
      <c r="C14" s="1">
        <v>197.07524999999998</v>
      </c>
      <c r="D14" s="1">
        <v>702.48</v>
      </c>
      <c r="E14" s="64">
        <v>783.68099999999981</v>
      </c>
      <c r="F14" s="64">
        <v>702.48</v>
      </c>
      <c r="G14" s="64"/>
      <c r="H14" s="64">
        <f t="shared" si="0"/>
        <v>81.200999999999794</v>
      </c>
    </row>
    <row r="15" spans="1:154" x14ac:dyDescent="0.4">
      <c r="A15" s="14">
        <v>10</v>
      </c>
      <c r="B15" s="15" t="s">
        <v>26</v>
      </c>
      <c r="C15" s="1">
        <v>430.43</v>
      </c>
      <c r="D15" s="1">
        <v>788.67</v>
      </c>
      <c r="E15" s="64">
        <v>816.09499999999991</v>
      </c>
      <c r="F15" s="64">
        <v>788.67</v>
      </c>
      <c r="G15" s="64"/>
      <c r="H15" s="64">
        <f t="shared" si="0"/>
        <v>27.424999999999955</v>
      </c>
    </row>
    <row r="16" spans="1:154" s="20" customFormat="1" x14ac:dyDescent="0.4">
      <c r="A16" s="17"/>
      <c r="B16" s="21" t="s">
        <v>27</v>
      </c>
      <c r="C16" s="3">
        <v>1744.6264999999996</v>
      </c>
      <c r="D16" s="3">
        <f>SUM(D13:D15)</f>
        <v>3330.15</v>
      </c>
      <c r="E16" s="8">
        <v>3438.2119999999995</v>
      </c>
      <c r="F16" s="8">
        <v>3330.15</v>
      </c>
      <c r="G16" s="8"/>
      <c r="H16" s="64">
        <f t="shared" si="0"/>
        <v>108.06199999999944</v>
      </c>
    </row>
    <row r="17" spans="1:8" x14ac:dyDescent="0.4">
      <c r="A17" s="14">
        <v>11</v>
      </c>
      <c r="B17" s="15" t="s">
        <v>28</v>
      </c>
      <c r="C17" s="1">
        <v>371.06400000000002</v>
      </c>
      <c r="D17" s="1">
        <v>1633.57</v>
      </c>
      <c r="E17" s="64">
        <v>1746.5400000000004</v>
      </c>
      <c r="F17" s="64">
        <v>1633.57</v>
      </c>
      <c r="G17" s="64"/>
      <c r="H17" s="64">
        <f t="shared" si="0"/>
        <v>112.97000000000048</v>
      </c>
    </row>
    <row r="18" spans="1:8" x14ac:dyDescent="0.4">
      <c r="A18" s="14">
        <v>12</v>
      </c>
      <c r="B18" s="15" t="s">
        <v>29</v>
      </c>
      <c r="C18" s="1">
        <v>253.84375</v>
      </c>
      <c r="D18" s="1">
        <v>1134.23</v>
      </c>
      <c r="E18" s="64">
        <v>1135.3900000000003</v>
      </c>
      <c r="F18" s="64">
        <v>1134.23</v>
      </c>
      <c r="G18" s="64"/>
      <c r="H18" s="64">
        <f t="shared" si="0"/>
        <v>1.1600000000003092</v>
      </c>
    </row>
    <row r="19" spans="1:8" x14ac:dyDescent="0.4">
      <c r="A19" s="14">
        <v>13</v>
      </c>
      <c r="B19" s="15" t="s">
        <v>30</v>
      </c>
      <c r="C19" s="1">
        <v>480.73174999999998</v>
      </c>
      <c r="D19" s="1">
        <v>1332.27</v>
      </c>
      <c r="E19" s="64">
        <v>1369.0800000000004</v>
      </c>
      <c r="F19" s="64">
        <v>1332.27</v>
      </c>
      <c r="G19" s="64"/>
      <c r="H19" s="64">
        <f t="shared" si="0"/>
        <v>36.8100000000004</v>
      </c>
    </row>
    <row r="20" spans="1:8" s="20" customFormat="1" x14ac:dyDescent="0.4">
      <c r="A20" s="17"/>
      <c r="B20" s="21" t="s">
        <v>31</v>
      </c>
      <c r="C20" s="3">
        <v>1105.6395</v>
      </c>
      <c r="D20" s="3">
        <f>SUM(D17:D19)</f>
        <v>4100.07</v>
      </c>
      <c r="E20" s="8">
        <v>4251.01</v>
      </c>
      <c r="F20" s="8">
        <v>4100.07</v>
      </c>
      <c r="G20" s="8"/>
      <c r="H20" s="64">
        <f t="shared" si="0"/>
        <v>150.94000000000051</v>
      </c>
    </row>
    <row r="21" spans="1:8" s="20" customFormat="1" x14ac:dyDescent="0.4">
      <c r="A21" s="17"/>
      <c r="B21" s="21" t="s">
        <v>32</v>
      </c>
      <c r="C21" s="3">
        <v>6583.5189999999993</v>
      </c>
      <c r="D21" s="1" t="e">
        <f>D20+D16+D12+D8</f>
        <v>#REF!</v>
      </c>
      <c r="E21" s="8">
        <v>16804.542000000005</v>
      </c>
      <c r="F21" s="8">
        <v>16326.389999999998</v>
      </c>
      <c r="G21" s="8"/>
      <c r="H21" s="64">
        <f t="shared" si="0"/>
        <v>478.15200000000732</v>
      </c>
    </row>
    <row r="22" spans="1:8" x14ac:dyDescent="0.4">
      <c r="A22" s="14">
        <v>14</v>
      </c>
      <c r="B22" s="15" t="s">
        <v>33</v>
      </c>
      <c r="C22" s="1">
        <v>9507.23</v>
      </c>
      <c r="D22" s="1">
        <v>4315.51</v>
      </c>
      <c r="E22" s="64">
        <v>11249.292000000001</v>
      </c>
      <c r="F22" s="64">
        <v>4315.51</v>
      </c>
      <c r="G22" s="64"/>
      <c r="H22" s="64">
        <f t="shared" si="0"/>
        <v>6933.7820000000011</v>
      </c>
    </row>
    <row r="23" spans="1:8" x14ac:dyDescent="0.4">
      <c r="A23" s="14">
        <v>15</v>
      </c>
      <c r="B23" s="15" t="s">
        <v>34</v>
      </c>
      <c r="C23" s="1">
        <v>9281.15</v>
      </c>
      <c r="D23" s="1">
        <v>9790.01</v>
      </c>
      <c r="E23" s="64">
        <v>9779.8669999999966</v>
      </c>
      <c r="F23" s="64">
        <v>9790.01</v>
      </c>
      <c r="G23" s="64"/>
      <c r="H23" s="64">
        <f t="shared" si="0"/>
        <v>-10.143000000003667</v>
      </c>
    </row>
    <row r="24" spans="1:8" s="20" customFormat="1" x14ac:dyDescent="0.4">
      <c r="A24" s="17"/>
      <c r="B24" s="21" t="s">
        <v>35</v>
      </c>
      <c r="C24" s="3"/>
      <c r="D24" s="3">
        <f>SUM(D22:D23)</f>
        <v>14105.52</v>
      </c>
      <c r="E24" s="8">
        <v>21029.159</v>
      </c>
      <c r="F24" s="8">
        <v>14105.52</v>
      </c>
      <c r="G24" s="8"/>
      <c r="H24" s="64">
        <f t="shared" si="0"/>
        <v>6923.6389999999992</v>
      </c>
    </row>
    <row r="25" spans="1:8" x14ac:dyDescent="0.4">
      <c r="A25" s="14">
        <v>16</v>
      </c>
      <c r="B25" s="15" t="s">
        <v>36</v>
      </c>
      <c r="C25" s="1">
        <v>11201.57</v>
      </c>
      <c r="D25" s="1">
        <v>6219.34</v>
      </c>
      <c r="E25" s="64">
        <v>6917.0910000000013</v>
      </c>
      <c r="F25" s="64">
        <v>6219.34</v>
      </c>
      <c r="G25" s="64"/>
      <c r="H25" s="64">
        <f t="shared" si="0"/>
        <v>697.75100000000111</v>
      </c>
    </row>
    <row r="26" spans="1:8" x14ac:dyDescent="0.4">
      <c r="A26" s="14">
        <v>17</v>
      </c>
      <c r="B26" s="15" t="s">
        <v>37</v>
      </c>
      <c r="C26" s="1"/>
      <c r="D26" s="1">
        <v>4140.1099999999997</v>
      </c>
      <c r="E26" s="64">
        <v>107.27200000000001</v>
      </c>
      <c r="F26" s="64">
        <v>4140.1099999999997</v>
      </c>
      <c r="G26" s="64"/>
      <c r="H26" s="64">
        <f t="shared" si="0"/>
        <v>-4032.8379999999997</v>
      </c>
    </row>
    <row r="27" spans="1:8" x14ac:dyDescent="0.4">
      <c r="A27" s="14">
        <v>18</v>
      </c>
      <c r="B27" s="15" t="s">
        <v>38</v>
      </c>
      <c r="C27" s="1"/>
      <c r="D27" s="1">
        <v>5444.51</v>
      </c>
      <c r="E27" s="64">
        <v>5418.7310000000007</v>
      </c>
      <c r="F27" s="64">
        <v>5444.51</v>
      </c>
      <c r="G27" s="64"/>
      <c r="H27" s="64">
        <f t="shared" si="0"/>
        <v>-25.778999999999542</v>
      </c>
    </row>
    <row r="28" spans="1:8" x14ac:dyDescent="0.4">
      <c r="A28" s="14">
        <v>19</v>
      </c>
      <c r="B28" s="15" t="s">
        <v>39</v>
      </c>
      <c r="C28" s="1">
        <v>3260.71</v>
      </c>
      <c r="D28" s="1">
        <v>3730.99</v>
      </c>
      <c r="E28" s="64">
        <v>3715.6209999999992</v>
      </c>
      <c r="F28" s="64">
        <v>3730.99</v>
      </c>
      <c r="G28" s="64"/>
      <c r="H28" s="64">
        <f t="shared" si="0"/>
        <v>-15.369000000000597</v>
      </c>
    </row>
    <row r="29" spans="1:8" s="20" customFormat="1" ht="55.5" x14ac:dyDescent="0.4">
      <c r="A29" s="17"/>
      <c r="B29" s="21" t="s">
        <v>40</v>
      </c>
      <c r="C29" s="3">
        <v>33250.659999999996</v>
      </c>
      <c r="D29" s="3">
        <f>SUM(D25:D28)</f>
        <v>19534.95</v>
      </c>
      <c r="E29" s="8">
        <v>16158.715000000002</v>
      </c>
      <c r="F29" s="8">
        <v>19534.95</v>
      </c>
      <c r="G29" s="8"/>
      <c r="H29" s="64">
        <f t="shared" si="0"/>
        <v>-3376.2349999999988</v>
      </c>
    </row>
    <row r="30" spans="1:8" x14ac:dyDescent="0.4">
      <c r="A30" s="14">
        <v>20</v>
      </c>
      <c r="B30" s="15" t="s">
        <v>41</v>
      </c>
      <c r="C30" s="1">
        <v>5567.8789999999999</v>
      </c>
      <c r="D30" s="1">
        <v>5633.96</v>
      </c>
      <c r="E30" s="64">
        <v>5751.7099999999991</v>
      </c>
      <c r="F30" s="64">
        <v>5633.96</v>
      </c>
      <c r="G30" s="64"/>
      <c r="H30" s="64">
        <f t="shared" si="0"/>
        <v>117.74999999999909</v>
      </c>
    </row>
    <row r="31" spans="1:8" x14ac:dyDescent="0.4">
      <c r="A31" s="14">
        <v>21</v>
      </c>
      <c r="B31" s="15" t="s">
        <v>42</v>
      </c>
      <c r="C31" s="1">
        <v>6659.4525000000003</v>
      </c>
      <c r="D31" s="1">
        <v>4362.47</v>
      </c>
      <c r="E31" s="64">
        <v>4392.4549999999999</v>
      </c>
      <c r="F31" s="64">
        <v>4362.47</v>
      </c>
      <c r="G31" s="64"/>
      <c r="H31" s="64">
        <f t="shared" si="0"/>
        <v>29.984999999999673</v>
      </c>
    </row>
    <row r="32" spans="1:8" x14ac:dyDescent="0.4">
      <c r="A32" s="14">
        <v>22</v>
      </c>
      <c r="B32" s="15" t="s">
        <v>43</v>
      </c>
      <c r="C32" s="1">
        <v>4231.9849999999997</v>
      </c>
      <c r="D32" s="1">
        <v>5645.79</v>
      </c>
      <c r="E32" s="64">
        <v>5670.3600000000006</v>
      </c>
      <c r="F32" s="64">
        <v>5645.79</v>
      </c>
      <c r="G32" s="64"/>
      <c r="H32" s="64">
        <f t="shared" si="0"/>
        <v>24.570000000000618</v>
      </c>
    </row>
    <row r="33" spans="1:8" x14ac:dyDescent="0.4">
      <c r="A33" s="14">
        <v>23</v>
      </c>
      <c r="B33" s="15" t="s">
        <v>44</v>
      </c>
      <c r="C33" s="1">
        <v>5571.335</v>
      </c>
      <c r="D33" s="1">
        <v>6936.11</v>
      </c>
      <c r="E33" s="64">
        <v>6932.98</v>
      </c>
      <c r="F33" s="64">
        <v>6936.11</v>
      </c>
      <c r="G33" s="64"/>
      <c r="H33" s="64">
        <f t="shared" si="0"/>
        <v>-3.1300000000001091</v>
      </c>
    </row>
    <row r="34" spans="1:8" s="20" customFormat="1" x14ac:dyDescent="0.4">
      <c r="A34" s="17"/>
      <c r="B34" s="21" t="s">
        <v>45</v>
      </c>
      <c r="C34" s="3">
        <v>22030.6515</v>
      </c>
      <c r="D34" s="3">
        <f>SUM(D30:D33)</f>
        <v>22578.33</v>
      </c>
      <c r="E34" s="8">
        <v>22747.505000000001</v>
      </c>
      <c r="F34" s="8">
        <v>22578.33</v>
      </c>
      <c r="G34" s="8"/>
      <c r="H34" s="64">
        <f t="shared" si="0"/>
        <v>169.17499999999927</v>
      </c>
    </row>
    <row r="35" spans="1:8" s="20" customFormat="1" x14ac:dyDescent="0.4">
      <c r="A35" s="17"/>
      <c r="B35" s="21" t="s">
        <v>46</v>
      </c>
      <c r="C35" s="3">
        <v>55281.311499999996</v>
      </c>
      <c r="D35" s="1">
        <f>D34+D29+D24</f>
        <v>56218.8</v>
      </c>
      <c r="E35" s="8">
        <v>59858.099000000002</v>
      </c>
      <c r="F35" s="8">
        <v>56218.8</v>
      </c>
      <c r="G35" s="8"/>
      <c r="H35" s="64">
        <f t="shared" si="0"/>
        <v>3639.2989999999991</v>
      </c>
    </row>
    <row r="36" spans="1:8" x14ac:dyDescent="0.4">
      <c r="A36" s="14">
        <v>24</v>
      </c>
      <c r="B36" s="15" t="s">
        <v>47</v>
      </c>
      <c r="C36" s="1">
        <v>3403.3207499999999</v>
      </c>
      <c r="D36" s="1">
        <v>11776.54</v>
      </c>
      <c r="E36" s="64">
        <v>14533.904</v>
      </c>
      <c r="F36" s="64">
        <v>11776.54</v>
      </c>
      <c r="G36" s="64"/>
      <c r="H36" s="64">
        <f t="shared" si="0"/>
        <v>2757.3639999999996</v>
      </c>
    </row>
    <row r="37" spans="1:8" x14ac:dyDescent="0.4">
      <c r="A37" s="14">
        <v>25</v>
      </c>
      <c r="B37" s="15" t="s">
        <v>48</v>
      </c>
      <c r="C37" s="1">
        <v>2201.6424999999999</v>
      </c>
      <c r="D37" s="1">
        <v>9530.7999999999993</v>
      </c>
      <c r="E37" s="64">
        <v>9488.3949999999913</v>
      </c>
      <c r="F37" s="64">
        <v>9530.7999999999993</v>
      </c>
      <c r="G37" s="64"/>
      <c r="H37" s="64">
        <f t="shared" si="0"/>
        <v>-42.405000000007931</v>
      </c>
    </row>
    <row r="38" spans="1:8" x14ac:dyDescent="0.4">
      <c r="A38" s="14">
        <v>26</v>
      </c>
      <c r="B38" s="15" t="s">
        <v>49</v>
      </c>
      <c r="C38" s="1">
        <v>5534.1854999999996</v>
      </c>
      <c r="D38" s="1">
        <v>23279.17</v>
      </c>
      <c r="E38" s="64">
        <v>23236.041000000008</v>
      </c>
      <c r="F38" s="64">
        <v>23279.17</v>
      </c>
      <c r="G38" s="64"/>
      <c r="H38" s="64">
        <f t="shared" si="0"/>
        <v>-43.128999999989901</v>
      </c>
    </row>
    <row r="39" spans="1:8" x14ac:dyDescent="0.4">
      <c r="A39" s="14">
        <v>27</v>
      </c>
      <c r="B39" s="15" t="s">
        <v>50</v>
      </c>
      <c r="C39" s="1"/>
      <c r="D39" s="1">
        <v>3753.71</v>
      </c>
      <c r="E39" s="64">
        <v>86.052999999999997</v>
      </c>
      <c r="F39" s="64">
        <v>3753.71</v>
      </c>
      <c r="G39" s="64"/>
      <c r="H39" s="64">
        <f t="shared" si="0"/>
        <v>-3667.6570000000002</v>
      </c>
    </row>
    <row r="40" spans="1:8" s="20" customFormat="1" x14ac:dyDescent="0.4">
      <c r="A40" s="17"/>
      <c r="B40" s="21" t="s">
        <v>51</v>
      </c>
      <c r="C40" s="3">
        <v>11139.14875</v>
      </c>
      <c r="D40" s="3">
        <f>SUM(D36:D39)</f>
        <v>48340.219999999994</v>
      </c>
      <c r="E40" s="8">
        <v>47344.392999999996</v>
      </c>
      <c r="F40" s="8">
        <v>48340.219999999994</v>
      </c>
      <c r="G40" s="8"/>
      <c r="H40" s="64">
        <f t="shared" si="0"/>
        <v>-995.8269999999975</v>
      </c>
    </row>
    <row r="41" spans="1:8" x14ac:dyDescent="0.4">
      <c r="A41" s="14">
        <v>28</v>
      </c>
      <c r="B41" s="15" t="s">
        <v>52</v>
      </c>
      <c r="C41" s="1">
        <v>3101.01</v>
      </c>
      <c r="D41" s="1">
        <v>13827.18</v>
      </c>
      <c r="E41" s="64">
        <v>13840.9</v>
      </c>
      <c r="F41" s="64">
        <v>13827.18</v>
      </c>
      <c r="G41" s="64"/>
      <c r="H41" s="64">
        <f t="shared" si="0"/>
        <v>13.719999999999345</v>
      </c>
    </row>
    <row r="42" spans="1:8" x14ac:dyDescent="0.4">
      <c r="A42" s="14">
        <v>29</v>
      </c>
      <c r="B42" s="15" t="s">
        <v>53</v>
      </c>
      <c r="C42" s="1">
        <v>1413.37</v>
      </c>
      <c r="D42" s="1">
        <v>6330.14</v>
      </c>
      <c r="E42" s="64">
        <v>6370.26</v>
      </c>
      <c r="F42" s="64">
        <v>6330.14</v>
      </c>
      <c r="G42" s="64"/>
      <c r="H42" s="64">
        <f t="shared" si="0"/>
        <v>40.119999999999891</v>
      </c>
    </row>
    <row r="43" spans="1:8" x14ac:dyDescent="0.4">
      <c r="A43" s="14">
        <v>30</v>
      </c>
      <c r="B43" s="15" t="s">
        <v>54</v>
      </c>
      <c r="C43" s="1">
        <v>2827.57</v>
      </c>
      <c r="D43" s="1">
        <v>11996.15</v>
      </c>
      <c r="E43" s="64">
        <v>11994.920000000006</v>
      </c>
      <c r="F43" s="64">
        <v>11996.15</v>
      </c>
      <c r="G43" s="64"/>
      <c r="H43" s="64">
        <f t="shared" si="0"/>
        <v>-1.2299999999941065</v>
      </c>
    </row>
    <row r="44" spans="1:8" x14ac:dyDescent="0.4">
      <c r="A44" s="14">
        <v>31</v>
      </c>
      <c r="B44" s="15" t="s">
        <v>55</v>
      </c>
      <c r="C44" s="1">
        <v>2589.4899999999998</v>
      </c>
      <c r="D44" s="1">
        <v>10575.55</v>
      </c>
      <c r="E44" s="64">
        <v>10581.554000000002</v>
      </c>
      <c r="F44" s="64">
        <v>10575.55</v>
      </c>
      <c r="G44" s="64"/>
      <c r="H44" s="64">
        <f t="shared" si="0"/>
        <v>6.0040000000026339</v>
      </c>
    </row>
    <row r="45" spans="1:8" s="20" customFormat="1" ht="55.5" x14ac:dyDescent="0.4">
      <c r="A45" s="17"/>
      <c r="B45" s="21" t="s">
        <v>56</v>
      </c>
      <c r="C45" s="3">
        <v>9931.44</v>
      </c>
      <c r="D45" s="6">
        <f>SUM(D41:D44)</f>
        <v>42729.020000000004</v>
      </c>
      <c r="E45" s="8">
        <v>42787.634000000013</v>
      </c>
      <c r="F45" s="8">
        <v>42729.020000000004</v>
      </c>
      <c r="G45" s="8"/>
      <c r="H45" s="64">
        <f t="shared" si="0"/>
        <v>58.614000000008673</v>
      </c>
    </row>
    <row r="46" spans="1:8" s="20" customFormat="1" x14ac:dyDescent="0.4">
      <c r="A46" s="17"/>
      <c r="B46" s="21" t="s">
        <v>57</v>
      </c>
      <c r="C46" s="3">
        <v>21070.588750000003</v>
      </c>
      <c r="D46" s="3">
        <f>D45+D40</f>
        <v>91069.239999999991</v>
      </c>
      <c r="E46" s="8">
        <v>90132.026999999987</v>
      </c>
      <c r="F46" s="8">
        <v>91069.239999999991</v>
      </c>
      <c r="G46" s="8"/>
      <c r="H46" s="64">
        <f t="shared" si="0"/>
        <v>-937.21300000000338</v>
      </c>
    </row>
    <row r="47" spans="1:8" s="20" customFormat="1" x14ac:dyDescent="0.4">
      <c r="A47" s="17"/>
      <c r="B47" s="21" t="s">
        <v>58</v>
      </c>
      <c r="C47" s="3">
        <v>82935.419250000006</v>
      </c>
      <c r="D47" s="3" t="e">
        <f>D46+D35+D21</f>
        <v>#REF!</v>
      </c>
      <c r="E47" s="8">
        <v>166794.66799999998</v>
      </c>
      <c r="F47" s="8">
        <v>163614.42999999996</v>
      </c>
      <c r="G47" s="8"/>
      <c r="H47" s="64">
        <f t="shared" si="0"/>
        <v>3180.2380000000121</v>
      </c>
    </row>
    <row r="48" spans="1:8" s="28" customFormat="1" x14ac:dyDescent="0.4">
      <c r="A48" s="23"/>
      <c r="B48" s="24"/>
      <c r="C48" s="25"/>
      <c r="D48" s="25"/>
    </row>
    <row r="49" spans="1:4" s="20" customFormat="1" ht="27.75" customHeight="1" x14ac:dyDescent="0.4">
      <c r="A49" s="29"/>
      <c r="B49" s="30"/>
      <c r="C49" s="31"/>
      <c r="D49" s="31"/>
    </row>
    <row r="50" spans="1:4" s="20" customFormat="1" ht="27.75" customHeight="1" x14ac:dyDescent="0.4">
      <c r="A50" s="29"/>
      <c r="B50" s="30"/>
      <c r="C50" s="60"/>
      <c r="D50" s="60"/>
    </row>
    <row r="51" spans="1:4" ht="27.75" customHeight="1" x14ac:dyDescent="0.4">
      <c r="C51" s="31"/>
      <c r="D51" s="31"/>
    </row>
    <row r="52" spans="1:4" x14ac:dyDescent="0.4">
      <c r="C52" s="61"/>
      <c r="D52" s="61"/>
    </row>
    <row r="53" spans="1:4" x14ac:dyDescent="0.4">
      <c r="C53" s="61"/>
      <c r="D53" s="61"/>
    </row>
    <row r="54" spans="1:4" s="20" customFormat="1" ht="20.25" customHeight="1" x14ac:dyDescent="0.4">
      <c r="B54" s="149" t="s">
        <v>63</v>
      </c>
      <c r="C54" s="149"/>
      <c r="D54" s="149"/>
    </row>
    <row r="55" spans="1:4" s="20" customFormat="1" x14ac:dyDescent="0.4">
      <c r="B55" s="149" t="s">
        <v>65</v>
      </c>
      <c r="C55" s="149"/>
      <c r="D55" s="149"/>
    </row>
    <row r="56" spans="1:4" s="20" customFormat="1" x14ac:dyDescent="0.4">
      <c r="B56" s="30"/>
    </row>
    <row r="57" spans="1:4" s="20" customFormat="1" x14ac:dyDescent="0.4">
      <c r="B57" s="30"/>
    </row>
    <row r="58" spans="1:4" s="20" customFormat="1" x14ac:dyDescent="0.4">
      <c r="B58" s="30"/>
    </row>
    <row r="59" spans="1:4" s="20" customFormat="1" ht="19.5" customHeight="1" x14ac:dyDescent="0.4">
      <c r="B59" s="30"/>
    </row>
    <row r="60" spans="1:4" s="20" customFormat="1" ht="19.5" customHeight="1" x14ac:dyDescent="0.4">
      <c r="B60" s="30"/>
    </row>
    <row r="65" spans="2:2" x14ac:dyDescent="0.4">
      <c r="B65" s="9"/>
    </row>
  </sheetData>
  <mergeCells count="7">
    <mergeCell ref="B55:D55"/>
    <mergeCell ref="B54:D54"/>
    <mergeCell ref="A1:A3"/>
    <mergeCell ref="B1:B3"/>
    <mergeCell ref="C1:D1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73"/>
  <sheetViews>
    <sheetView topLeftCell="M1" zoomScale="50" zoomScaleNormal="50" zoomScaleSheetLayoutView="25" workbookViewId="0">
      <pane ySplit="6" topLeftCell="A42" activePane="bottomLeft" state="frozen"/>
      <selection pane="bottomLeft" activeCell="C7" sqref="C7:U51"/>
    </sheetView>
  </sheetViews>
  <sheetFormatPr defaultRowHeight="27.75" x14ac:dyDescent="0.4"/>
  <cols>
    <col min="1" max="1" width="12.855468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9.28515625" style="11" customWidth="1"/>
    <col min="22" max="24" width="26" style="11" customWidth="1"/>
    <col min="25" max="16384" width="9.140625" style="9"/>
  </cols>
  <sheetData>
    <row r="1" spans="1:184" x14ac:dyDescent="0.4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8"/>
      <c r="W1" s="8"/>
      <c r="X1" s="8"/>
    </row>
    <row r="2" spans="1:184" ht="19.5" customHeight="1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8"/>
      <c r="W2" s="8"/>
      <c r="X2" s="8"/>
    </row>
    <row r="3" spans="1:184" ht="71.25" customHeight="1" x14ac:dyDescent="0.4">
      <c r="A3" s="155" t="s">
        <v>74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8"/>
      <c r="W3" s="8"/>
      <c r="X3" s="8"/>
    </row>
    <row r="4" spans="1:184" s="12" customFormat="1" ht="32.25" customHeight="1" x14ac:dyDescent="0.4">
      <c r="A4" s="147" t="s">
        <v>2</v>
      </c>
      <c r="B4" s="147" t="s">
        <v>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50.25" customHeight="1" x14ac:dyDescent="0.4">
      <c r="A5" s="147"/>
      <c r="B5" s="147"/>
      <c r="C5" s="147" t="s">
        <v>68</v>
      </c>
      <c r="D5" s="147" t="s">
        <v>8</v>
      </c>
      <c r="E5" s="147"/>
      <c r="F5" s="147" t="s">
        <v>9</v>
      </c>
      <c r="G5" s="147"/>
      <c r="H5" s="147" t="s">
        <v>10</v>
      </c>
      <c r="I5" s="147" t="s">
        <v>68</v>
      </c>
      <c r="J5" s="147" t="s">
        <v>8</v>
      </c>
      <c r="K5" s="147"/>
      <c r="L5" s="147" t="s">
        <v>9</v>
      </c>
      <c r="M5" s="147"/>
      <c r="N5" s="147" t="s">
        <v>10</v>
      </c>
      <c r="O5" s="147" t="s">
        <v>7</v>
      </c>
      <c r="P5" s="147" t="s">
        <v>8</v>
      </c>
      <c r="Q5" s="147"/>
      <c r="R5" s="147" t="s">
        <v>9</v>
      </c>
      <c r="S5" s="147"/>
      <c r="T5" s="147" t="s">
        <v>10</v>
      </c>
      <c r="U5" s="147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28.5" customHeight="1" x14ac:dyDescent="0.4">
      <c r="A6" s="147"/>
      <c r="B6" s="147"/>
      <c r="C6" s="147"/>
      <c r="D6" s="70" t="s">
        <v>12</v>
      </c>
      <c r="E6" s="70" t="s">
        <v>13</v>
      </c>
      <c r="F6" s="70" t="s">
        <v>12</v>
      </c>
      <c r="G6" s="70" t="s">
        <v>13</v>
      </c>
      <c r="H6" s="147"/>
      <c r="I6" s="147"/>
      <c r="J6" s="13" t="s">
        <v>12</v>
      </c>
      <c r="K6" s="70" t="s">
        <v>13</v>
      </c>
      <c r="L6" s="70" t="s">
        <v>12</v>
      </c>
      <c r="M6" s="70" t="s">
        <v>13</v>
      </c>
      <c r="N6" s="147"/>
      <c r="O6" s="147"/>
      <c r="P6" s="70" t="s">
        <v>12</v>
      </c>
      <c r="Q6" s="70" t="s">
        <v>13</v>
      </c>
      <c r="R6" s="70" t="s">
        <v>12</v>
      </c>
      <c r="S6" s="70" t="s">
        <v>13</v>
      </c>
      <c r="T6" s="147"/>
      <c r="U6" s="147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101">
        <f>'april 2020'!I7</f>
        <v>2191.2000000000007</v>
      </c>
      <c r="D7" s="101">
        <v>0</v>
      </c>
      <c r="E7" s="101">
        <f>'april 2020'!F7+'May 2020'!D7</f>
        <v>0.9</v>
      </c>
      <c r="F7" s="101">
        <v>0</v>
      </c>
      <c r="G7" s="101">
        <f>'april 2020'!H7+'May 2020'!F7</f>
        <v>0</v>
      </c>
      <c r="H7" s="101">
        <f>C7+(D7-F7)</f>
        <v>2191.2000000000007</v>
      </c>
      <c r="I7" s="101">
        <f>'april 2020'!O7</f>
        <v>295.87999999999994</v>
      </c>
      <c r="J7" s="101">
        <v>0.2</v>
      </c>
      <c r="K7" s="101">
        <f>'april 2020'!L7+'May 2020'!J7</f>
        <v>0.2</v>
      </c>
      <c r="L7" s="101">
        <v>0</v>
      </c>
      <c r="M7" s="101">
        <f>'april 2020'!N7+'May 2020'!L7</f>
        <v>0</v>
      </c>
      <c r="N7" s="101">
        <f>I7+(J7-L7)</f>
        <v>296.07999999999993</v>
      </c>
      <c r="O7" s="102">
        <f>'april 2020'!U7</f>
        <v>197.63000000000005</v>
      </c>
      <c r="P7" s="101">
        <v>0</v>
      </c>
      <c r="Q7" s="101">
        <f>'april 2020'!R7+'May 2020'!P7</f>
        <v>0</v>
      </c>
      <c r="R7" s="101">
        <v>0</v>
      </c>
      <c r="S7" s="101">
        <f>'april 2020'!T7+'May 2020'!R7</f>
        <v>0</v>
      </c>
      <c r="T7" s="102">
        <f>O7+(P7-R7)</f>
        <v>197.63000000000005</v>
      </c>
      <c r="U7" s="102">
        <f>H7+N7+T7</f>
        <v>2684.9100000000008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101">
        <f>'april 2020'!I8</f>
        <v>7.6799999999999988</v>
      </c>
      <c r="D8" s="101">
        <v>0.17499999999999999</v>
      </c>
      <c r="E8" s="101">
        <f>'april 2020'!F8+'May 2020'!D8</f>
        <v>0.17499999999999999</v>
      </c>
      <c r="F8" s="101">
        <v>0</v>
      </c>
      <c r="G8" s="101">
        <f>'april 2020'!H8+'May 2020'!F8</f>
        <v>0</v>
      </c>
      <c r="H8" s="101">
        <f>C8+(D8-F8)</f>
        <v>7.8549999999999986</v>
      </c>
      <c r="I8" s="101">
        <f>'april 2020'!O8</f>
        <v>22.769999999999996</v>
      </c>
      <c r="J8" s="101">
        <v>4.4999999999999998E-2</v>
      </c>
      <c r="K8" s="101">
        <f>'april 2020'!L8+'May 2020'!J8</f>
        <v>4.4999999999999998E-2</v>
      </c>
      <c r="L8" s="101">
        <v>0</v>
      </c>
      <c r="M8" s="101">
        <f>'april 2020'!N8+'May 2020'!L8</f>
        <v>0</v>
      </c>
      <c r="N8" s="101">
        <f t="shared" ref="N8:N48" si="0">I8+(J8-L8)</f>
        <v>22.814999999999998</v>
      </c>
      <c r="O8" s="102">
        <f>'april 2020'!U8</f>
        <v>164.5</v>
      </c>
      <c r="P8" s="101">
        <v>0</v>
      </c>
      <c r="Q8" s="101">
        <f>'april 2020'!R8+'May 2020'!P8</f>
        <v>0</v>
      </c>
      <c r="R8" s="101">
        <v>0</v>
      </c>
      <c r="S8" s="101">
        <f>'april 2020'!T8+'May 2020'!R8</f>
        <v>0</v>
      </c>
      <c r="T8" s="102">
        <f t="shared" ref="T8:T48" si="1">O8+(P8-R8)</f>
        <v>164.5</v>
      </c>
      <c r="U8" s="102">
        <f>H8+N8+T8</f>
        <v>195.17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101">
        <f>'april 2020'!I9</f>
        <v>1307.1299999999994</v>
      </c>
      <c r="D9" s="101">
        <v>0</v>
      </c>
      <c r="E9" s="101">
        <f>'april 2020'!F9+'May 2020'!D9</f>
        <v>0</v>
      </c>
      <c r="F9" s="101">
        <v>0</v>
      </c>
      <c r="G9" s="101">
        <f>'april 2020'!H9+'May 2020'!F9</f>
        <v>0</v>
      </c>
      <c r="H9" s="101">
        <f>C9+(D9-F9)</f>
        <v>1307.1299999999994</v>
      </c>
      <c r="I9" s="101">
        <f>'april 2020'!O9</f>
        <v>141.62300000000002</v>
      </c>
      <c r="J9" s="101">
        <v>0.41</v>
      </c>
      <c r="K9" s="101">
        <f>'april 2020'!L9+'May 2020'!J9</f>
        <v>0.44999999999999996</v>
      </c>
      <c r="L9" s="101">
        <v>0</v>
      </c>
      <c r="M9" s="101">
        <f>'april 2020'!N9+'May 2020'!L9</f>
        <v>0</v>
      </c>
      <c r="N9" s="101">
        <f t="shared" si="0"/>
        <v>142.03300000000002</v>
      </c>
      <c r="O9" s="102">
        <f>'april 2020'!U9</f>
        <v>28.400000000000002</v>
      </c>
      <c r="P9" s="101">
        <v>0</v>
      </c>
      <c r="Q9" s="101">
        <f>'april 2020'!R9+'May 2020'!P9</f>
        <v>0</v>
      </c>
      <c r="R9" s="101">
        <v>0</v>
      </c>
      <c r="S9" s="101">
        <f>'april 2020'!T9+'May 2020'!R9</f>
        <v>0</v>
      </c>
      <c r="T9" s="102">
        <f t="shared" si="1"/>
        <v>28.400000000000002</v>
      </c>
      <c r="U9" s="102">
        <f>H9+N9+T9</f>
        <v>1477.5629999999996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101">
        <f>'april 2020'!I10</f>
        <v>183.93</v>
      </c>
      <c r="D10" s="101">
        <v>0</v>
      </c>
      <c r="E10" s="101">
        <f>'april 2020'!F10+'May 2020'!D10</f>
        <v>0</v>
      </c>
      <c r="F10" s="101">
        <v>0</v>
      </c>
      <c r="G10" s="101">
        <f>'april 2020'!H10+'May 2020'!F10</f>
        <v>0</v>
      </c>
      <c r="H10" s="101">
        <f>C10+(D10-F10)</f>
        <v>183.93</v>
      </c>
      <c r="I10" s="101">
        <f>'april 2020'!O10</f>
        <v>159.41999999999999</v>
      </c>
      <c r="J10" s="101">
        <v>0.03</v>
      </c>
      <c r="K10" s="101">
        <f>'april 2020'!L10+'May 2020'!J10</f>
        <v>0.05</v>
      </c>
      <c r="L10" s="101">
        <v>0</v>
      </c>
      <c r="M10" s="101">
        <f>'april 2020'!N10+'May 2020'!L10</f>
        <v>0</v>
      </c>
      <c r="N10" s="101">
        <f t="shared" si="0"/>
        <v>159.44999999999999</v>
      </c>
      <c r="O10" s="102">
        <f>'april 2020'!U10</f>
        <v>409.29999999999995</v>
      </c>
      <c r="P10" s="101">
        <v>0.18</v>
      </c>
      <c r="Q10" s="101">
        <f>'april 2020'!R10+'May 2020'!P10</f>
        <v>0.18</v>
      </c>
      <c r="R10" s="101">
        <v>0</v>
      </c>
      <c r="S10" s="101">
        <f>'april 2020'!T10+'May 2020'!R10</f>
        <v>0</v>
      </c>
      <c r="T10" s="102">
        <f t="shared" si="1"/>
        <v>409.47999999999996</v>
      </c>
      <c r="U10" s="102">
        <f>H10+N10+T10</f>
        <v>752.8599999999999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3">
        <f>SUM(C7:C10)</f>
        <v>3689.94</v>
      </c>
      <c r="D11" s="103">
        <f t="shared" ref="D11:U11" si="2">SUM(D7:D10)</f>
        <v>0.17499999999999999</v>
      </c>
      <c r="E11" s="103">
        <f t="shared" si="2"/>
        <v>1.075</v>
      </c>
      <c r="F11" s="103">
        <f t="shared" si="2"/>
        <v>0</v>
      </c>
      <c r="G11" s="103">
        <f t="shared" si="2"/>
        <v>0</v>
      </c>
      <c r="H11" s="103">
        <f t="shared" si="2"/>
        <v>3690.1150000000002</v>
      </c>
      <c r="I11" s="103">
        <f t="shared" si="2"/>
        <v>619.69299999999987</v>
      </c>
      <c r="J11" s="103">
        <f t="shared" si="2"/>
        <v>0.68500000000000005</v>
      </c>
      <c r="K11" s="103">
        <f t="shared" si="2"/>
        <v>0.745</v>
      </c>
      <c r="L11" s="103">
        <f t="shared" si="2"/>
        <v>0</v>
      </c>
      <c r="M11" s="103">
        <f t="shared" si="2"/>
        <v>0</v>
      </c>
      <c r="N11" s="103">
        <f t="shared" si="2"/>
        <v>620.37799999999993</v>
      </c>
      <c r="O11" s="103">
        <f t="shared" si="2"/>
        <v>799.82999999999993</v>
      </c>
      <c r="P11" s="103">
        <f t="shared" si="2"/>
        <v>0.18</v>
      </c>
      <c r="Q11" s="103">
        <f t="shared" si="2"/>
        <v>0.18</v>
      </c>
      <c r="R11" s="103">
        <f t="shared" si="2"/>
        <v>0</v>
      </c>
      <c r="S11" s="103">
        <f t="shared" si="2"/>
        <v>0</v>
      </c>
      <c r="T11" s="103">
        <f t="shared" si="2"/>
        <v>800.01</v>
      </c>
      <c r="U11" s="103">
        <f t="shared" si="2"/>
        <v>5110.5029999999997</v>
      </c>
      <c r="V11" s="72"/>
      <c r="W11" s="72"/>
      <c r="X11" s="72"/>
    </row>
    <row r="12" spans="1:184" ht="42.75" customHeight="1" x14ac:dyDescent="0.5">
      <c r="A12" s="14">
        <v>5</v>
      </c>
      <c r="B12" s="15" t="s">
        <v>19</v>
      </c>
      <c r="C12" s="101">
        <f>'april 2020'!I12</f>
        <v>1974.1599999999989</v>
      </c>
      <c r="D12" s="101">
        <v>0</v>
      </c>
      <c r="E12" s="101">
        <f>'april 2020'!F12+'May 2020'!D12</f>
        <v>0</v>
      </c>
      <c r="F12" s="101">
        <v>0</v>
      </c>
      <c r="G12" s="101">
        <f>'april 2020'!H12+'May 2020'!F12</f>
        <v>0</v>
      </c>
      <c r="H12" s="101">
        <f>C12+(D12-F12)</f>
        <v>1974.1599999999989</v>
      </c>
      <c r="I12" s="101">
        <f>'april 2020'!O12</f>
        <v>117.29299999999999</v>
      </c>
      <c r="J12" s="101">
        <v>0.03</v>
      </c>
      <c r="K12" s="101">
        <f>'april 2020'!L12+'May 2020'!J12</f>
        <v>0.48</v>
      </c>
      <c r="L12" s="101">
        <v>0</v>
      </c>
      <c r="M12" s="101">
        <f>'april 2020'!N12+'May 2020'!L12</f>
        <v>0</v>
      </c>
      <c r="N12" s="101">
        <f t="shared" si="0"/>
        <v>117.32299999999999</v>
      </c>
      <c r="O12" s="102">
        <f>'april 2020'!U12</f>
        <v>248.64</v>
      </c>
      <c r="P12" s="101">
        <v>0</v>
      </c>
      <c r="Q12" s="101">
        <f>'april 2020'!R12+'May 2020'!P12</f>
        <v>0</v>
      </c>
      <c r="R12" s="101">
        <v>0</v>
      </c>
      <c r="S12" s="101">
        <f>'april 2020'!T12+'May 2020'!R12</f>
        <v>0</v>
      </c>
      <c r="T12" s="102">
        <f t="shared" si="1"/>
        <v>248.64</v>
      </c>
      <c r="U12" s="102">
        <f>H12+N12+T12</f>
        <v>2340.1229999999987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101">
        <f>'april 2020'!I13</f>
        <v>1014.7699999999998</v>
      </c>
      <c r="D13" s="101">
        <v>0</v>
      </c>
      <c r="E13" s="101">
        <f>'april 2020'!F13+'May 2020'!D13</f>
        <v>0</v>
      </c>
      <c r="F13" s="101">
        <v>0</v>
      </c>
      <c r="G13" s="101">
        <f>'april 2020'!H13+'May 2020'!F13</f>
        <v>0</v>
      </c>
      <c r="H13" s="101">
        <f>C13+(D13-F13)</f>
        <v>1014.7699999999998</v>
      </c>
      <c r="I13" s="101">
        <f>'april 2020'!O13</f>
        <v>133.50399999999999</v>
      </c>
      <c r="J13" s="101">
        <v>0.99</v>
      </c>
      <c r="K13" s="101">
        <f>'april 2020'!L13+'May 2020'!J13</f>
        <v>0.99</v>
      </c>
      <c r="L13" s="101">
        <v>0</v>
      </c>
      <c r="M13" s="101">
        <f>'april 2020'!N13+'May 2020'!L13</f>
        <v>0</v>
      </c>
      <c r="N13" s="101">
        <f t="shared" si="0"/>
        <v>134.494</v>
      </c>
      <c r="O13" s="102">
        <f>'april 2020'!U13</f>
        <v>82.13</v>
      </c>
      <c r="P13" s="101">
        <v>3</v>
      </c>
      <c r="Q13" s="101">
        <f>'april 2020'!R13+'May 2020'!P13</f>
        <v>3</v>
      </c>
      <c r="R13" s="101">
        <v>0</v>
      </c>
      <c r="S13" s="101">
        <f>'april 2020'!T13+'May 2020'!R13</f>
        <v>0</v>
      </c>
      <c r="T13" s="102">
        <f t="shared" si="1"/>
        <v>85.13</v>
      </c>
      <c r="U13" s="102">
        <f>H13+N13+T13</f>
        <v>1234.3939999999998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101">
        <f>'april 2020'!I14</f>
        <v>2409.4699999999993</v>
      </c>
      <c r="D14" s="101">
        <v>0</v>
      </c>
      <c r="E14" s="101">
        <f>'april 2020'!F14+'May 2020'!D14</f>
        <v>0</v>
      </c>
      <c r="F14" s="101">
        <v>0</v>
      </c>
      <c r="G14" s="101">
        <f>'april 2020'!H14+'May 2020'!F14</f>
        <v>0</v>
      </c>
      <c r="H14" s="101">
        <f>C14+(D14-F14)</f>
        <v>2409.4699999999993</v>
      </c>
      <c r="I14" s="101">
        <f>'april 2020'!O14</f>
        <v>174.72699999999998</v>
      </c>
      <c r="J14" s="101">
        <v>0.1</v>
      </c>
      <c r="K14" s="101">
        <f>'april 2020'!L14+'May 2020'!J14</f>
        <v>0.1</v>
      </c>
      <c r="L14" s="101">
        <v>0</v>
      </c>
      <c r="M14" s="101">
        <f>'april 2020'!N14+'May 2020'!L14</f>
        <v>0</v>
      </c>
      <c r="N14" s="101">
        <f t="shared" si="0"/>
        <v>174.82699999999997</v>
      </c>
      <c r="O14" s="102">
        <f>'april 2020'!U14</f>
        <v>155.18</v>
      </c>
      <c r="P14" s="101">
        <v>0.41</v>
      </c>
      <c r="Q14" s="101">
        <f>'april 2020'!R14+'May 2020'!P14</f>
        <v>0.41</v>
      </c>
      <c r="R14" s="101">
        <v>0</v>
      </c>
      <c r="S14" s="101">
        <f>'april 2020'!T14+'May 2020'!R14</f>
        <v>0</v>
      </c>
      <c r="T14" s="102">
        <f t="shared" si="1"/>
        <v>155.59</v>
      </c>
      <c r="U14" s="102">
        <f>H14+N14+T14</f>
        <v>2739.8869999999993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3">
        <f>SUM(C12:C14)</f>
        <v>5398.3999999999978</v>
      </c>
      <c r="D15" s="103">
        <f t="shared" ref="D15:U15" si="3">SUM(D12:D14)</f>
        <v>0</v>
      </c>
      <c r="E15" s="103">
        <f t="shared" si="3"/>
        <v>0</v>
      </c>
      <c r="F15" s="103">
        <f t="shared" si="3"/>
        <v>0</v>
      </c>
      <c r="G15" s="103">
        <f t="shared" si="3"/>
        <v>0</v>
      </c>
      <c r="H15" s="103">
        <f t="shared" si="3"/>
        <v>5398.3999999999978</v>
      </c>
      <c r="I15" s="103">
        <f t="shared" si="3"/>
        <v>425.52399999999994</v>
      </c>
      <c r="J15" s="103">
        <f t="shared" si="3"/>
        <v>1.1200000000000001</v>
      </c>
      <c r="K15" s="103">
        <f t="shared" si="3"/>
        <v>1.57</v>
      </c>
      <c r="L15" s="103">
        <f t="shared" si="3"/>
        <v>0</v>
      </c>
      <c r="M15" s="103">
        <f t="shared" si="3"/>
        <v>0</v>
      </c>
      <c r="N15" s="103">
        <f t="shared" si="3"/>
        <v>426.64400000000001</v>
      </c>
      <c r="O15" s="103">
        <f t="shared" si="3"/>
        <v>485.95</v>
      </c>
      <c r="P15" s="103">
        <f t="shared" si="3"/>
        <v>3.41</v>
      </c>
      <c r="Q15" s="103">
        <f t="shared" si="3"/>
        <v>3.41</v>
      </c>
      <c r="R15" s="103">
        <f t="shared" si="3"/>
        <v>0</v>
      </c>
      <c r="S15" s="103">
        <f t="shared" si="3"/>
        <v>0</v>
      </c>
      <c r="T15" s="103">
        <f t="shared" si="3"/>
        <v>489.36</v>
      </c>
      <c r="U15" s="103">
        <f t="shared" si="3"/>
        <v>6314.4039999999977</v>
      </c>
      <c r="V15" s="72"/>
      <c r="W15" s="72"/>
      <c r="X15" s="72"/>
    </row>
    <row r="16" spans="1:184" ht="42.75" customHeight="1" x14ac:dyDescent="0.5">
      <c r="A16" s="14">
        <v>8</v>
      </c>
      <c r="B16" s="15" t="s">
        <v>24</v>
      </c>
      <c r="C16" s="101">
        <f>'april 2020'!I16</f>
        <v>1886.6159999999995</v>
      </c>
      <c r="D16" s="101">
        <v>0.7</v>
      </c>
      <c r="E16" s="101">
        <f>'april 2020'!F16+'May 2020'!D16</f>
        <v>0.7</v>
      </c>
      <c r="F16" s="101">
        <v>1.66</v>
      </c>
      <c r="G16" s="101">
        <f>'april 2020'!H16+'May 2020'!F16</f>
        <v>1.66</v>
      </c>
      <c r="H16" s="101">
        <f>C16+(D16-F16)</f>
        <v>1885.6559999999995</v>
      </c>
      <c r="I16" s="101">
        <f>'april 2020'!O16</f>
        <v>63.762000000000029</v>
      </c>
      <c r="J16" s="101">
        <v>0.2</v>
      </c>
      <c r="K16" s="101">
        <f>'april 2020'!L16+'May 2020'!J16</f>
        <v>0.2</v>
      </c>
      <c r="L16" s="101">
        <v>0</v>
      </c>
      <c r="M16" s="101">
        <f>'april 2020'!N16+'May 2020'!L16</f>
        <v>0</v>
      </c>
      <c r="N16" s="101">
        <f t="shared" si="0"/>
        <v>63.962000000000032</v>
      </c>
      <c r="O16" s="102">
        <f>'april 2020'!U16</f>
        <v>57.899000000000001</v>
      </c>
      <c r="P16" s="101">
        <v>0.85</v>
      </c>
      <c r="Q16" s="101">
        <f>'april 2020'!R16+'May 2020'!P16</f>
        <v>0.85</v>
      </c>
      <c r="R16" s="101">
        <v>0</v>
      </c>
      <c r="S16" s="101">
        <f>'april 2020'!T16+'May 2020'!R16</f>
        <v>0</v>
      </c>
      <c r="T16" s="102">
        <f t="shared" si="1"/>
        <v>58.749000000000002</v>
      </c>
      <c r="U16" s="102">
        <f>H16+N16+T16</f>
        <v>2008.3669999999995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101">
        <f>'april 2020'!I17</f>
        <v>785.55099999999982</v>
      </c>
      <c r="D17" s="101">
        <v>0</v>
      </c>
      <c r="E17" s="101">
        <f>'april 2020'!F17+'May 2020'!D17</f>
        <v>0</v>
      </c>
      <c r="F17" s="101">
        <v>42.44</v>
      </c>
      <c r="G17" s="101">
        <f>'april 2020'!H17+'May 2020'!F17</f>
        <v>42.44</v>
      </c>
      <c r="H17" s="101">
        <f>C17+(D17-F17)</f>
        <v>743.11099999999988</v>
      </c>
      <c r="I17" s="101">
        <f>'april 2020'!O17</f>
        <v>21.079999999999991</v>
      </c>
      <c r="J17" s="101">
        <v>0.05</v>
      </c>
      <c r="K17" s="101">
        <f>'april 2020'!L17+'May 2020'!J17</f>
        <v>6.0000000000000005E-2</v>
      </c>
      <c r="L17" s="101">
        <v>0</v>
      </c>
      <c r="M17" s="101">
        <f>'april 2020'!N17+'May 2020'!L17</f>
        <v>0</v>
      </c>
      <c r="N17" s="101">
        <f t="shared" si="0"/>
        <v>21.129999999999992</v>
      </c>
      <c r="O17" s="102">
        <f>'april 2020'!U17</f>
        <v>281.11499999999995</v>
      </c>
      <c r="P17" s="101">
        <v>48.12</v>
      </c>
      <c r="Q17" s="101">
        <f>'april 2020'!R17+'May 2020'!P17</f>
        <v>48.12</v>
      </c>
      <c r="R17" s="101">
        <v>0</v>
      </c>
      <c r="S17" s="101">
        <f>'april 2020'!T17+'May 2020'!R17</f>
        <v>0</v>
      </c>
      <c r="T17" s="102">
        <f t="shared" si="1"/>
        <v>329.23499999999996</v>
      </c>
      <c r="U17" s="102">
        <f>H17+N17+T17</f>
        <v>1093.4759999999999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101">
        <f>'april 2020'!I18</f>
        <v>824.40499999999986</v>
      </c>
      <c r="D18" s="101">
        <v>0.1</v>
      </c>
      <c r="E18" s="101">
        <f>'april 2020'!F18+'May 2020'!D18</f>
        <v>0.1</v>
      </c>
      <c r="F18" s="101">
        <v>0</v>
      </c>
      <c r="G18" s="101">
        <f>'april 2020'!H18+'May 2020'!F18</f>
        <v>0</v>
      </c>
      <c r="H18" s="101">
        <f>C18+(D18-F18)</f>
        <v>824.50499999999988</v>
      </c>
      <c r="I18" s="101">
        <f>'april 2020'!O18</f>
        <v>33.448999999999998</v>
      </c>
      <c r="J18" s="104">
        <v>0</v>
      </c>
      <c r="K18" s="101">
        <f>'april 2020'!L18+'May 2020'!J18</f>
        <v>0</v>
      </c>
      <c r="L18" s="101">
        <v>0</v>
      </c>
      <c r="M18" s="101">
        <f>'april 2020'!N18+'May 2020'!L18</f>
        <v>0</v>
      </c>
      <c r="N18" s="101">
        <f t="shared" si="0"/>
        <v>33.448999999999998</v>
      </c>
      <c r="O18" s="102">
        <f>'april 2020'!U18</f>
        <v>56.885000000000005</v>
      </c>
      <c r="P18" s="101">
        <v>0.06</v>
      </c>
      <c r="Q18" s="101">
        <f>'april 2020'!R18+'May 2020'!P18</f>
        <v>0.06</v>
      </c>
      <c r="R18" s="101">
        <v>0</v>
      </c>
      <c r="S18" s="101">
        <f>'april 2020'!T18+'May 2020'!R18</f>
        <v>0</v>
      </c>
      <c r="T18" s="102">
        <f t="shared" si="1"/>
        <v>56.945000000000007</v>
      </c>
      <c r="U18" s="102">
        <f>H18+N18+T18</f>
        <v>914.89899999999989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3">
        <f>SUM(C16:C18)</f>
        <v>3496.5719999999992</v>
      </c>
      <c r="D19" s="103">
        <f t="shared" ref="D19:U19" si="4">SUM(D16:D18)</f>
        <v>0.79999999999999993</v>
      </c>
      <c r="E19" s="103">
        <f t="shared" si="4"/>
        <v>0.79999999999999993</v>
      </c>
      <c r="F19" s="103">
        <f t="shared" si="4"/>
        <v>44.099999999999994</v>
      </c>
      <c r="G19" s="103">
        <f t="shared" si="4"/>
        <v>44.099999999999994</v>
      </c>
      <c r="H19" s="103">
        <f t="shared" si="4"/>
        <v>3453.271999999999</v>
      </c>
      <c r="I19" s="103">
        <f t="shared" si="4"/>
        <v>118.29100000000001</v>
      </c>
      <c r="J19" s="103">
        <f t="shared" si="4"/>
        <v>0.25</v>
      </c>
      <c r="K19" s="103">
        <f t="shared" si="4"/>
        <v>0.26</v>
      </c>
      <c r="L19" s="103">
        <f t="shared" si="4"/>
        <v>0</v>
      </c>
      <c r="M19" s="103">
        <f t="shared" si="4"/>
        <v>0</v>
      </c>
      <c r="N19" s="103">
        <f t="shared" si="4"/>
        <v>118.54100000000003</v>
      </c>
      <c r="O19" s="103">
        <f t="shared" si="4"/>
        <v>395.89899999999994</v>
      </c>
      <c r="P19" s="103">
        <f t="shared" si="4"/>
        <v>49.03</v>
      </c>
      <c r="Q19" s="103">
        <f t="shared" si="4"/>
        <v>49.03</v>
      </c>
      <c r="R19" s="103">
        <f t="shared" si="4"/>
        <v>0</v>
      </c>
      <c r="S19" s="103">
        <f t="shared" si="4"/>
        <v>0</v>
      </c>
      <c r="T19" s="103">
        <f t="shared" si="4"/>
        <v>444.92899999999997</v>
      </c>
      <c r="U19" s="103">
        <f t="shared" si="4"/>
        <v>4016.7419999999993</v>
      </c>
      <c r="V19" s="72"/>
      <c r="W19" s="72"/>
      <c r="X19" s="72"/>
    </row>
    <row r="20" spans="1:24" ht="42.75" customHeight="1" x14ac:dyDescent="0.5">
      <c r="A20" s="14">
        <v>11</v>
      </c>
      <c r="B20" s="15" t="s">
        <v>28</v>
      </c>
      <c r="C20" s="101">
        <f>'april 2020'!I20</f>
        <v>1527.9599999999998</v>
      </c>
      <c r="D20" s="101">
        <v>0.51</v>
      </c>
      <c r="E20" s="101">
        <f>'april 2020'!F20+'May 2020'!D20</f>
        <v>0.51</v>
      </c>
      <c r="F20" s="101">
        <v>0</v>
      </c>
      <c r="G20" s="101">
        <f>'april 2020'!H20+'May 2020'!F20</f>
        <v>0</v>
      </c>
      <c r="H20" s="101">
        <f>C20+(D20-F20)</f>
        <v>1528.4699999999998</v>
      </c>
      <c r="I20" s="101">
        <f>'april 2020'!O20</f>
        <v>139.77000000000001</v>
      </c>
      <c r="J20" s="101">
        <v>0.04</v>
      </c>
      <c r="K20" s="101">
        <f>'april 2020'!L20+'May 2020'!J20</f>
        <v>0.1</v>
      </c>
      <c r="L20" s="101">
        <v>0</v>
      </c>
      <c r="M20" s="101">
        <f>'april 2020'!N20+'May 2020'!L20</f>
        <v>0</v>
      </c>
      <c r="N20" s="101">
        <f t="shared" si="0"/>
        <v>139.81</v>
      </c>
      <c r="O20" s="102">
        <f>'april 2020'!U20</f>
        <v>208.27999999999997</v>
      </c>
      <c r="P20" s="101">
        <v>0</v>
      </c>
      <c r="Q20" s="101">
        <f>'april 2020'!R20+'May 2020'!P20</f>
        <v>0</v>
      </c>
      <c r="R20" s="101">
        <v>0</v>
      </c>
      <c r="S20" s="101">
        <f>'april 2020'!T20+'May 2020'!R20</f>
        <v>0</v>
      </c>
      <c r="T20" s="102">
        <f t="shared" si="1"/>
        <v>208.27999999999997</v>
      </c>
      <c r="U20" s="102">
        <f>H20+N20+T20</f>
        <v>1876.5599999999997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101">
        <f>'april 2020'!I21</f>
        <v>898.56999999999994</v>
      </c>
      <c r="D21" s="101">
        <v>0</v>
      </c>
      <c r="E21" s="101">
        <f>'april 2020'!F21+'May 2020'!D21</f>
        <v>0</v>
      </c>
      <c r="F21" s="101">
        <v>0</v>
      </c>
      <c r="G21" s="101">
        <f>'april 2020'!H21+'May 2020'!F21</f>
        <v>0</v>
      </c>
      <c r="H21" s="101">
        <f>C21+(D21-F21)</f>
        <v>898.56999999999994</v>
      </c>
      <c r="I21" s="101">
        <f>'april 2020'!O21</f>
        <v>45.633000000000003</v>
      </c>
      <c r="J21" s="101">
        <v>0.05</v>
      </c>
      <c r="K21" s="101">
        <f>'april 2020'!L21+'May 2020'!J21</f>
        <v>0.08</v>
      </c>
      <c r="L21" s="101">
        <v>0</v>
      </c>
      <c r="M21" s="101">
        <f>'april 2020'!N21+'May 2020'!L21</f>
        <v>0</v>
      </c>
      <c r="N21" s="101">
        <f t="shared" si="0"/>
        <v>45.683</v>
      </c>
      <c r="O21" s="102">
        <f>'april 2020'!U21</f>
        <v>151.93</v>
      </c>
      <c r="P21" s="101">
        <v>0</v>
      </c>
      <c r="Q21" s="101">
        <f>'april 2020'!R21+'May 2020'!P21</f>
        <v>0</v>
      </c>
      <c r="R21" s="101">
        <v>0</v>
      </c>
      <c r="S21" s="101">
        <f>'april 2020'!T21+'May 2020'!R21</f>
        <v>0</v>
      </c>
      <c r="T21" s="102">
        <f t="shared" si="1"/>
        <v>151.93</v>
      </c>
      <c r="U21" s="102">
        <f>H21+N21+T21</f>
        <v>1096.183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101">
        <f>'april 2020'!I22</f>
        <v>777.43</v>
      </c>
      <c r="D22" s="101">
        <v>0</v>
      </c>
      <c r="E22" s="101">
        <f>'april 2020'!F22+'May 2020'!D22</f>
        <v>0.18</v>
      </c>
      <c r="F22" s="101">
        <v>81.12</v>
      </c>
      <c r="G22" s="101">
        <f>'april 2020'!H22+'May 2020'!F22</f>
        <v>81.12</v>
      </c>
      <c r="H22" s="101">
        <f>C22+(D22-F22)</f>
        <v>696.31</v>
      </c>
      <c r="I22" s="101">
        <f>'april 2020'!O22</f>
        <v>26.5</v>
      </c>
      <c r="J22" s="101">
        <v>0.04</v>
      </c>
      <c r="K22" s="101">
        <f>'april 2020'!L22+'May 2020'!J22</f>
        <v>7.0000000000000007E-2</v>
      </c>
      <c r="L22" s="101">
        <v>0</v>
      </c>
      <c r="M22" s="101">
        <f>'april 2020'!N22+'May 2020'!L22</f>
        <v>0</v>
      </c>
      <c r="N22" s="101">
        <f t="shared" si="0"/>
        <v>26.54</v>
      </c>
      <c r="O22" s="102">
        <f>'april 2020'!U22</f>
        <v>124.2</v>
      </c>
      <c r="P22" s="101">
        <v>20.21</v>
      </c>
      <c r="Q22" s="101">
        <f>'april 2020'!R22+'May 2020'!P22</f>
        <v>20.310000000000002</v>
      </c>
      <c r="R22" s="101">
        <v>0</v>
      </c>
      <c r="S22" s="101">
        <f>'april 2020'!T22+'May 2020'!R22</f>
        <v>0</v>
      </c>
      <c r="T22" s="102">
        <f t="shared" si="1"/>
        <v>144.41</v>
      </c>
      <c r="U22" s="102">
        <f>H22+N22+T22</f>
        <v>867.25999999999988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101">
        <f>'april 2020'!I23</f>
        <v>1128.5200000000002</v>
      </c>
      <c r="D23" s="101">
        <v>2.9</v>
      </c>
      <c r="E23" s="101">
        <f>'april 2020'!F23+'May 2020'!D23</f>
        <v>2.9</v>
      </c>
      <c r="F23" s="101">
        <v>0</v>
      </c>
      <c r="G23" s="101">
        <f>'april 2020'!H23+'May 2020'!F23</f>
        <v>0</v>
      </c>
      <c r="H23" s="101">
        <f>C23+(D23-F23)</f>
        <v>1131.4200000000003</v>
      </c>
      <c r="I23" s="101">
        <f>'april 2020'!O23</f>
        <v>9.0799999999999983</v>
      </c>
      <c r="J23" s="101">
        <v>0.03</v>
      </c>
      <c r="K23" s="101">
        <f>'april 2020'!L23+'May 2020'!J23</f>
        <v>0.03</v>
      </c>
      <c r="L23" s="101">
        <v>0</v>
      </c>
      <c r="M23" s="101">
        <f>'april 2020'!N23+'May 2020'!L23</f>
        <v>0</v>
      </c>
      <c r="N23" s="101">
        <f t="shared" si="0"/>
        <v>9.1099999999999977</v>
      </c>
      <c r="O23" s="102">
        <f>'april 2020'!U23</f>
        <v>144.76999999999998</v>
      </c>
      <c r="P23" s="101">
        <v>0.09</v>
      </c>
      <c r="Q23" s="101">
        <f>'april 2020'!R23+'May 2020'!P23</f>
        <v>0.09</v>
      </c>
      <c r="R23" s="101">
        <v>0</v>
      </c>
      <c r="S23" s="101">
        <f>'april 2020'!T23+'May 2020'!R23</f>
        <v>0</v>
      </c>
      <c r="T23" s="102">
        <f t="shared" si="1"/>
        <v>144.85999999999999</v>
      </c>
      <c r="U23" s="102">
        <f>H23+N23+T23</f>
        <v>1285.3900000000001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3">
        <f>SUM(C20:C23)</f>
        <v>4332.4799999999996</v>
      </c>
      <c r="D24" s="103">
        <f t="shared" ref="D24:U24" si="5">SUM(D20:D23)</f>
        <v>3.41</v>
      </c>
      <c r="E24" s="103">
        <f t="shared" si="5"/>
        <v>3.59</v>
      </c>
      <c r="F24" s="103">
        <f t="shared" si="5"/>
        <v>81.12</v>
      </c>
      <c r="G24" s="103">
        <f t="shared" si="5"/>
        <v>81.12</v>
      </c>
      <c r="H24" s="103">
        <f t="shared" si="5"/>
        <v>4254.7700000000004</v>
      </c>
      <c r="I24" s="103">
        <f t="shared" si="5"/>
        <v>220.983</v>
      </c>
      <c r="J24" s="103">
        <f t="shared" si="5"/>
        <v>0.16</v>
      </c>
      <c r="K24" s="103">
        <f t="shared" si="5"/>
        <v>0.28000000000000003</v>
      </c>
      <c r="L24" s="103">
        <f t="shared" si="5"/>
        <v>0</v>
      </c>
      <c r="M24" s="103">
        <f t="shared" si="5"/>
        <v>0</v>
      </c>
      <c r="N24" s="103">
        <f t="shared" si="5"/>
        <v>221.14299999999997</v>
      </c>
      <c r="O24" s="103">
        <f t="shared" si="5"/>
        <v>629.17999999999995</v>
      </c>
      <c r="P24" s="103">
        <f t="shared" si="5"/>
        <v>20.3</v>
      </c>
      <c r="Q24" s="103">
        <f t="shared" si="5"/>
        <v>20.400000000000002</v>
      </c>
      <c r="R24" s="103">
        <f t="shared" si="5"/>
        <v>0</v>
      </c>
      <c r="S24" s="103">
        <f t="shared" si="5"/>
        <v>0</v>
      </c>
      <c r="T24" s="103">
        <f t="shared" si="5"/>
        <v>649.48</v>
      </c>
      <c r="U24" s="103">
        <f t="shared" si="5"/>
        <v>5125.3929999999991</v>
      </c>
      <c r="V24" s="72"/>
      <c r="W24" s="72"/>
      <c r="X24" s="72"/>
    </row>
    <row r="25" spans="1:24" s="20" customFormat="1" ht="42.75" customHeight="1" x14ac:dyDescent="0.4">
      <c r="A25" s="17"/>
      <c r="B25" s="21" t="s">
        <v>32</v>
      </c>
      <c r="C25" s="103">
        <f>C24+C19+C15+C11</f>
        <v>16917.391999999996</v>
      </c>
      <c r="D25" s="103">
        <f t="shared" ref="D25:U25" si="6">D24+D19+D15+D11</f>
        <v>4.3849999999999998</v>
      </c>
      <c r="E25" s="103">
        <f t="shared" si="6"/>
        <v>5.4649999999999999</v>
      </c>
      <c r="F25" s="103">
        <f t="shared" si="6"/>
        <v>125.22</v>
      </c>
      <c r="G25" s="103">
        <f t="shared" si="6"/>
        <v>125.22</v>
      </c>
      <c r="H25" s="103">
        <f t="shared" si="6"/>
        <v>16796.556999999997</v>
      </c>
      <c r="I25" s="103">
        <f t="shared" si="6"/>
        <v>1384.491</v>
      </c>
      <c r="J25" s="103">
        <f t="shared" si="6"/>
        <v>2.2150000000000003</v>
      </c>
      <c r="K25" s="103">
        <f t="shared" si="6"/>
        <v>2.8550000000000004</v>
      </c>
      <c r="L25" s="103">
        <f t="shared" si="6"/>
        <v>0</v>
      </c>
      <c r="M25" s="103">
        <f t="shared" si="6"/>
        <v>0</v>
      </c>
      <c r="N25" s="103">
        <f t="shared" si="6"/>
        <v>1386.7059999999999</v>
      </c>
      <c r="O25" s="103">
        <f t="shared" si="6"/>
        <v>2310.8589999999999</v>
      </c>
      <c r="P25" s="103">
        <f t="shared" si="6"/>
        <v>72.92</v>
      </c>
      <c r="Q25" s="103">
        <f t="shared" si="6"/>
        <v>73.02000000000001</v>
      </c>
      <c r="R25" s="103">
        <f t="shared" si="6"/>
        <v>0</v>
      </c>
      <c r="S25" s="103">
        <f t="shared" si="6"/>
        <v>0</v>
      </c>
      <c r="T25" s="103">
        <f t="shared" si="6"/>
        <v>2383.7790000000005</v>
      </c>
      <c r="U25" s="103">
        <f t="shared" si="6"/>
        <v>20567.041999999998</v>
      </c>
      <c r="V25" s="72"/>
      <c r="W25" s="72"/>
      <c r="X25" s="72"/>
    </row>
    <row r="26" spans="1:24" ht="42.75" customHeight="1" x14ac:dyDescent="0.5">
      <c r="A26" s="14">
        <v>15</v>
      </c>
      <c r="B26" s="15" t="s">
        <v>33</v>
      </c>
      <c r="C26" s="101">
        <f>'april 2020'!I26</f>
        <v>11388.022000000001</v>
      </c>
      <c r="D26" s="101">
        <v>31.16</v>
      </c>
      <c r="E26" s="101">
        <f>'april 2020'!F26+'May 2020'!D26</f>
        <v>31.52</v>
      </c>
      <c r="F26" s="101">
        <v>0</v>
      </c>
      <c r="G26" s="101">
        <f>'april 2020'!H26+'May 2020'!F26</f>
        <v>0</v>
      </c>
      <c r="H26" s="101">
        <f>C26+(D26-F26)</f>
        <v>11419.182000000001</v>
      </c>
      <c r="I26" s="101">
        <f>'april 2020'!O26</f>
        <v>0</v>
      </c>
      <c r="J26" s="101">
        <v>0</v>
      </c>
      <c r="K26" s="101">
        <f>'april 2020'!L26+'May 2020'!J26</f>
        <v>0</v>
      </c>
      <c r="L26" s="101">
        <v>0</v>
      </c>
      <c r="M26" s="101">
        <f>'april 2020'!N26+'May 2020'!L26</f>
        <v>0</v>
      </c>
      <c r="N26" s="101">
        <f t="shared" si="0"/>
        <v>0</v>
      </c>
      <c r="O26" s="102">
        <f>'april 2020'!U26</f>
        <v>0</v>
      </c>
      <c r="P26" s="101">
        <v>0</v>
      </c>
      <c r="Q26" s="101">
        <f>'april 2020'!R26+'May 2020'!P26</f>
        <v>0</v>
      </c>
      <c r="R26" s="101">
        <v>0</v>
      </c>
      <c r="S26" s="101">
        <f>'april 2020'!T26+'May 2020'!R26</f>
        <v>0</v>
      </c>
      <c r="T26" s="102">
        <f t="shared" si="1"/>
        <v>0</v>
      </c>
      <c r="U26" s="102">
        <f>H26+N26+T26</f>
        <v>11419.182000000001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34</v>
      </c>
      <c r="C27" s="101">
        <f>'april 2020'!I27</f>
        <v>9933.546999999995</v>
      </c>
      <c r="D27" s="101">
        <v>18.93</v>
      </c>
      <c r="E27" s="101">
        <f>'april 2020'!F27+'May 2020'!D27</f>
        <v>19.489999999999998</v>
      </c>
      <c r="F27" s="101">
        <v>0</v>
      </c>
      <c r="G27" s="101">
        <f>'april 2020'!H27+'May 2020'!F27</f>
        <v>0</v>
      </c>
      <c r="H27" s="101">
        <f>C27+(D27-F27)</f>
        <v>9952.4769999999953</v>
      </c>
      <c r="I27" s="101">
        <f>'april 2020'!O27</f>
        <v>315.01499999999999</v>
      </c>
      <c r="J27" s="101">
        <v>0</v>
      </c>
      <c r="K27" s="101">
        <f>'april 2020'!L27+'May 2020'!J27</f>
        <v>0</v>
      </c>
      <c r="L27" s="101">
        <v>0</v>
      </c>
      <c r="M27" s="101">
        <f>'april 2020'!N27+'May 2020'!L27</f>
        <v>0</v>
      </c>
      <c r="N27" s="101">
        <f t="shared" si="0"/>
        <v>315.01499999999999</v>
      </c>
      <c r="O27" s="102">
        <f>'april 2020'!U27</f>
        <v>58.710000000000008</v>
      </c>
      <c r="P27" s="101">
        <v>0</v>
      </c>
      <c r="Q27" s="101">
        <f>'april 2020'!R27+'May 2020'!P27</f>
        <v>0</v>
      </c>
      <c r="R27" s="101">
        <v>0</v>
      </c>
      <c r="S27" s="101">
        <f>'april 2020'!T27+'May 2020'!R27</f>
        <v>0</v>
      </c>
      <c r="T27" s="102">
        <f t="shared" si="1"/>
        <v>58.710000000000008</v>
      </c>
      <c r="U27" s="102">
        <f>H27+N27+T27</f>
        <v>10326.201999999994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3">
        <f>SUM(C26:C27)</f>
        <v>21321.568999999996</v>
      </c>
      <c r="D28" s="103">
        <f t="shared" ref="D28:U28" si="7">SUM(D26:D27)</f>
        <v>50.09</v>
      </c>
      <c r="E28" s="103">
        <f t="shared" si="7"/>
        <v>51.01</v>
      </c>
      <c r="F28" s="103">
        <f t="shared" si="7"/>
        <v>0</v>
      </c>
      <c r="G28" s="103">
        <f t="shared" si="7"/>
        <v>0</v>
      </c>
      <c r="H28" s="103">
        <f t="shared" si="7"/>
        <v>21371.658999999996</v>
      </c>
      <c r="I28" s="103">
        <f t="shared" si="7"/>
        <v>315.01499999999999</v>
      </c>
      <c r="J28" s="103">
        <f t="shared" si="7"/>
        <v>0</v>
      </c>
      <c r="K28" s="103">
        <f t="shared" si="7"/>
        <v>0</v>
      </c>
      <c r="L28" s="103">
        <f t="shared" si="7"/>
        <v>0</v>
      </c>
      <c r="M28" s="103">
        <f t="shared" si="7"/>
        <v>0</v>
      </c>
      <c r="N28" s="103">
        <f t="shared" si="7"/>
        <v>315.01499999999999</v>
      </c>
      <c r="O28" s="103">
        <f t="shared" si="7"/>
        <v>58.710000000000008</v>
      </c>
      <c r="P28" s="103">
        <f t="shared" si="7"/>
        <v>0</v>
      </c>
      <c r="Q28" s="103">
        <f t="shared" si="7"/>
        <v>0</v>
      </c>
      <c r="R28" s="103">
        <f t="shared" si="7"/>
        <v>0</v>
      </c>
      <c r="S28" s="103">
        <f t="shared" si="7"/>
        <v>0</v>
      </c>
      <c r="T28" s="103">
        <f t="shared" si="7"/>
        <v>58.710000000000008</v>
      </c>
      <c r="U28" s="103">
        <f t="shared" si="7"/>
        <v>21745.383999999995</v>
      </c>
      <c r="V28" s="72"/>
      <c r="W28" s="72"/>
      <c r="X28" s="72"/>
    </row>
    <row r="29" spans="1:24" ht="42.75" customHeight="1" x14ac:dyDescent="0.5">
      <c r="A29" s="14">
        <v>17</v>
      </c>
      <c r="B29" s="15" t="s">
        <v>36</v>
      </c>
      <c r="C29" s="101">
        <f>'april 2020'!I29</f>
        <v>6911.6820000000016</v>
      </c>
      <c r="D29" s="101">
        <v>5.0999999999999996</v>
      </c>
      <c r="E29" s="101">
        <f>'april 2020'!F29+'May 2020'!D29</f>
        <v>6.67</v>
      </c>
      <c r="F29" s="101">
        <v>0</v>
      </c>
      <c r="G29" s="101">
        <f>'april 2020'!H29+'May 2020'!F29</f>
        <v>0</v>
      </c>
      <c r="H29" s="101">
        <f>C29+(D29-F29)</f>
        <v>6916.782000000002</v>
      </c>
      <c r="I29" s="101">
        <f>'april 2020'!O29</f>
        <v>3.5200000000000005</v>
      </c>
      <c r="J29" s="101">
        <v>0</v>
      </c>
      <c r="K29" s="101">
        <f>'april 2020'!L29+'May 2020'!J29</f>
        <v>0</v>
      </c>
      <c r="L29" s="101">
        <v>0</v>
      </c>
      <c r="M29" s="101">
        <f>'april 2020'!N29+'May 2020'!L29</f>
        <v>0</v>
      </c>
      <c r="N29" s="101">
        <f t="shared" si="0"/>
        <v>3.5200000000000005</v>
      </c>
      <c r="O29" s="102">
        <f>'april 2020'!U29</f>
        <v>46.72</v>
      </c>
      <c r="P29" s="101">
        <v>0</v>
      </c>
      <c r="Q29" s="101">
        <f>'april 2020'!R29+'May 2020'!P29</f>
        <v>0</v>
      </c>
      <c r="R29" s="101">
        <v>0</v>
      </c>
      <c r="S29" s="101">
        <f>'april 2020'!T29+'May 2020'!R29</f>
        <v>0</v>
      </c>
      <c r="T29" s="102">
        <f t="shared" si="1"/>
        <v>46.72</v>
      </c>
      <c r="U29" s="102">
        <f>H29+N29+T29</f>
        <v>6967.0220000000027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101">
        <f>'april 2020'!I30</f>
        <v>381.66899999999998</v>
      </c>
      <c r="D30" s="101">
        <v>4.21</v>
      </c>
      <c r="E30" s="101">
        <f>'april 2020'!F30+'May 2020'!D30</f>
        <v>8.14</v>
      </c>
      <c r="F30" s="101">
        <v>0</v>
      </c>
      <c r="G30" s="101">
        <f>'april 2020'!H30+'May 2020'!F30</f>
        <v>0</v>
      </c>
      <c r="H30" s="101">
        <f>C30+(D30-F30)</f>
        <v>385.87899999999996</v>
      </c>
      <c r="I30" s="101">
        <f>'april 2020'!O30</f>
        <v>0</v>
      </c>
      <c r="J30" s="101">
        <v>0</v>
      </c>
      <c r="K30" s="101">
        <f>'april 2020'!L30+'May 2020'!J30</f>
        <v>0</v>
      </c>
      <c r="L30" s="101">
        <v>0</v>
      </c>
      <c r="M30" s="101">
        <f>'april 2020'!N30+'May 2020'!L30</f>
        <v>0</v>
      </c>
      <c r="N30" s="101">
        <f t="shared" si="0"/>
        <v>0</v>
      </c>
      <c r="O30" s="102">
        <f>'april 2020'!U30</f>
        <v>0</v>
      </c>
      <c r="P30" s="101">
        <v>0</v>
      </c>
      <c r="Q30" s="101">
        <f>'april 2020'!R30+'May 2020'!P30</f>
        <v>0</v>
      </c>
      <c r="R30" s="101">
        <v>0</v>
      </c>
      <c r="S30" s="101">
        <f>'april 2020'!T30+'May 2020'!R30</f>
        <v>0</v>
      </c>
      <c r="T30" s="102">
        <f t="shared" si="1"/>
        <v>0</v>
      </c>
      <c r="U30" s="102">
        <f>H30+N30+T30</f>
        <v>385.87899999999996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101">
        <f>'april 2020'!I31</f>
        <v>5454.4290000000001</v>
      </c>
      <c r="D31" s="101">
        <v>0.81</v>
      </c>
      <c r="E31" s="101">
        <f>'april 2020'!F31+'May 2020'!D31</f>
        <v>0.89</v>
      </c>
      <c r="F31" s="101">
        <v>0</v>
      </c>
      <c r="G31" s="101">
        <f>'april 2020'!H31+'May 2020'!F31</f>
        <v>0</v>
      </c>
      <c r="H31" s="101">
        <f>C31+(D31-F31)</f>
        <v>5455.2390000000005</v>
      </c>
      <c r="I31" s="101">
        <f>'april 2020'!O31</f>
        <v>31.01</v>
      </c>
      <c r="J31" s="101">
        <v>0</v>
      </c>
      <c r="K31" s="101">
        <f>'april 2020'!L31+'May 2020'!J31</f>
        <v>0</v>
      </c>
      <c r="L31" s="101">
        <v>0</v>
      </c>
      <c r="M31" s="101">
        <f>'april 2020'!N31+'May 2020'!L31</f>
        <v>0</v>
      </c>
      <c r="N31" s="101">
        <f t="shared" si="0"/>
        <v>31.01</v>
      </c>
      <c r="O31" s="102">
        <f>'april 2020'!U31</f>
        <v>48.29</v>
      </c>
      <c r="P31" s="101">
        <v>0</v>
      </c>
      <c r="Q31" s="101">
        <f>'april 2020'!R31+'May 2020'!P31</f>
        <v>0</v>
      </c>
      <c r="R31" s="101">
        <v>0</v>
      </c>
      <c r="S31" s="101">
        <f>'april 2020'!T31+'May 2020'!R31</f>
        <v>0</v>
      </c>
      <c r="T31" s="102">
        <f t="shared" si="1"/>
        <v>48.29</v>
      </c>
      <c r="U31" s="102">
        <f>H31+N31+T31</f>
        <v>5534.5390000000007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101">
        <f>'april 2020'!I32</f>
        <v>4405.3989999999994</v>
      </c>
      <c r="D32" s="101">
        <v>2.125</v>
      </c>
      <c r="E32" s="101">
        <f>'april 2020'!F32+'May 2020'!D32</f>
        <v>2.125</v>
      </c>
      <c r="F32" s="101">
        <v>0</v>
      </c>
      <c r="G32" s="101">
        <f>'april 2020'!H32+'May 2020'!F32</f>
        <v>0</v>
      </c>
      <c r="H32" s="101">
        <f>C32+(D32-F32)</f>
        <v>4407.5239999999994</v>
      </c>
      <c r="I32" s="101">
        <f>'april 2020'!O32</f>
        <v>51.480000000000004</v>
      </c>
      <c r="J32" s="101">
        <v>0</v>
      </c>
      <c r="K32" s="101">
        <f>'april 2020'!L32+'May 2020'!J32</f>
        <v>0</v>
      </c>
      <c r="L32" s="101">
        <v>0</v>
      </c>
      <c r="M32" s="101">
        <f>'april 2020'!N32+'May 2020'!L32</f>
        <v>0</v>
      </c>
      <c r="N32" s="101">
        <f t="shared" si="0"/>
        <v>51.480000000000004</v>
      </c>
      <c r="O32" s="102">
        <f>'april 2020'!U32</f>
        <v>266.54999999999995</v>
      </c>
      <c r="P32" s="101">
        <v>0</v>
      </c>
      <c r="Q32" s="101">
        <f>'april 2020'!R32+'May 2020'!P32</f>
        <v>0</v>
      </c>
      <c r="R32" s="101">
        <v>0</v>
      </c>
      <c r="S32" s="101">
        <f>'april 2020'!T32+'May 2020'!R32</f>
        <v>0</v>
      </c>
      <c r="T32" s="102">
        <f t="shared" si="1"/>
        <v>266.54999999999995</v>
      </c>
      <c r="U32" s="102">
        <f>H32+N32+T32</f>
        <v>4725.5539999999992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3">
        <f>SUM(C29:C32)</f>
        <v>17153.179000000004</v>
      </c>
      <c r="D33" s="103">
        <f t="shared" ref="D33:U33" si="8">SUM(D29:D32)</f>
        <v>12.244999999999999</v>
      </c>
      <c r="E33" s="103">
        <f t="shared" si="8"/>
        <v>17.825000000000003</v>
      </c>
      <c r="F33" s="103">
        <f t="shared" si="8"/>
        <v>0</v>
      </c>
      <c r="G33" s="103">
        <f t="shared" si="8"/>
        <v>0</v>
      </c>
      <c r="H33" s="103">
        <f t="shared" si="8"/>
        <v>17165.423999999999</v>
      </c>
      <c r="I33" s="103">
        <f t="shared" si="8"/>
        <v>86.01</v>
      </c>
      <c r="J33" s="103">
        <f t="shared" si="8"/>
        <v>0</v>
      </c>
      <c r="K33" s="103">
        <f t="shared" si="8"/>
        <v>0</v>
      </c>
      <c r="L33" s="103">
        <f t="shared" si="8"/>
        <v>0</v>
      </c>
      <c r="M33" s="103">
        <f t="shared" si="8"/>
        <v>0</v>
      </c>
      <c r="N33" s="103">
        <f t="shared" si="8"/>
        <v>86.01</v>
      </c>
      <c r="O33" s="103">
        <f t="shared" si="8"/>
        <v>361.55999999999995</v>
      </c>
      <c r="P33" s="103">
        <f t="shared" si="8"/>
        <v>0</v>
      </c>
      <c r="Q33" s="103">
        <f t="shared" si="8"/>
        <v>0</v>
      </c>
      <c r="R33" s="103">
        <f t="shared" si="8"/>
        <v>0</v>
      </c>
      <c r="S33" s="103">
        <f t="shared" si="8"/>
        <v>0</v>
      </c>
      <c r="T33" s="103">
        <f t="shared" si="8"/>
        <v>361.55999999999995</v>
      </c>
      <c r="U33" s="103">
        <f t="shared" si="8"/>
        <v>17612.994000000002</v>
      </c>
      <c r="V33" s="72"/>
      <c r="W33" s="72"/>
      <c r="X33" s="72"/>
    </row>
    <row r="34" spans="1:24" ht="42.75" customHeight="1" x14ac:dyDescent="0.5">
      <c r="A34" s="14">
        <v>21</v>
      </c>
      <c r="B34" s="15" t="s">
        <v>41</v>
      </c>
      <c r="C34" s="101">
        <f>'april 2020'!I34</f>
        <v>5757.2099999999991</v>
      </c>
      <c r="D34" s="101">
        <v>1.3</v>
      </c>
      <c r="E34" s="101">
        <f>'april 2020'!F34+'May 2020'!D34</f>
        <v>1.3</v>
      </c>
      <c r="F34" s="101">
        <v>0</v>
      </c>
      <c r="G34" s="101">
        <f>'april 2020'!H34+'May 2020'!F34</f>
        <v>10.19</v>
      </c>
      <c r="H34" s="101">
        <f>C34+(D34-F34)</f>
        <v>5758.5099999999993</v>
      </c>
      <c r="I34" s="101">
        <f>'april 2020'!O34</f>
        <v>0</v>
      </c>
      <c r="J34" s="101">
        <v>0</v>
      </c>
      <c r="K34" s="101">
        <f>'april 2020'!L34+'May 2020'!J34</f>
        <v>0</v>
      </c>
      <c r="L34" s="101">
        <v>0</v>
      </c>
      <c r="M34" s="101">
        <f>'april 2020'!N34+'May 2020'!L34</f>
        <v>0</v>
      </c>
      <c r="N34" s="101">
        <f t="shared" si="0"/>
        <v>0</v>
      </c>
      <c r="O34" s="102">
        <f>'april 2020'!U34</f>
        <v>0</v>
      </c>
      <c r="P34" s="101">
        <v>0</v>
      </c>
      <c r="Q34" s="101">
        <f>'april 2020'!R34+'May 2020'!P34</f>
        <v>0</v>
      </c>
      <c r="R34" s="101">
        <v>0</v>
      </c>
      <c r="S34" s="101">
        <f>'april 2020'!T34+'May 2020'!R34</f>
        <v>0</v>
      </c>
      <c r="T34" s="102">
        <f t="shared" si="1"/>
        <v>0</v>
      </c>
      <c r="U34" s="102">
        <f>H34+N34+T34</f>
        <v>5758.5099999999993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101">
        <f>'april 2020'!I35</f>
        <v>4437.0250000000005</v>
      </c>
      <c r="D35" s="101">
        <v>10.57</v>
      </c>
      <c r="E35" s="101">
        <f>'april 2020'!F35+'May 2020'!D35</f>
        <v>11.38</v>
      </c>
      <c r="F35" s="101">
        <v>0</v>
      </c>
      <c r="G35" s="101">
        <f>'april 2020'!H35+'May 2020'!F35</f>
        <v>0</v>
      </c>
      <c r="H35" s="101">
        <f>C35+(D35-F35)</f>
        <v>4447.5950000000003</v>
      </c>
      <c r="I35" s="101">
        <f>'april 2020'!O35</f>
        <v>0</v>
      </c>
      <c r="J35" s="101">
        <v>0</v>
      </c>
      <c r="K35" s="101">
        <f>'april 2020'!L35+'May 2020'!J35</f>
        <v>0</v>
      </c>
      <c r="L35" s="101">
        <v>0</v>
      </c>
      <c r="M35" s="101">
        <f>'april 2020'!N35+'May 2020'!L35</f>
        <v>0</v>
      </c>
      <c r="N35" s="101">
        <f t="shared" si="0"/>
        <v>0</v>
      </c>
      <c r="O35" s="102">
        <f>'april 2020'!U35</f>
        <v>0</v>
      </c>
      <c r="P35" s="101">
        <v>0</v>
      </c>
      <c r="Q35" s="101">
        <f>'april 2020'!R35+'May 2020'!P35</f>
        <v>0</v>
      </c>
      <c r="R35" s="101">
        <v>0</v>
      </c>
      <c r="S35" s="101">
        <f>'april 2020'!T35+'May 2020'!R35</f>
        <v>0</v>
      </c>
      <c r="T35" s="102">
        <f t="shared" si="1"/>
        <v>0</v>
      </c>
      <c r="U35" s="102">
        <f>H35+N35+T35</f>
        <v>4447.5950000000003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101">
        <f>'april 2020'!I36</f>
        <v>5684.8399999999992</v>
      </c>
      <c r="D36" s="101">
        <v>0.87</v>
      </c>
      <c r="E36" s="101">
        <f>'april 2020'!F36+'May 2020'!D36</f>
        <v>6.4</v>
      </c>
      <c r="F36" s="101">
        <v>0</v>
      </c>
      <c r="G36" s="101">
        <f>'april 2020'!H36+'May 2020'!F36</f>
        <v>0</v>
      </c>
      <c r="H36" s="101">
        <f>C36+(D36-F36)</f>
        <v>5685.7099999999991</v>
      </c>
      <c r="I36" s="101">
        <f>'april 2020'!O36</f>
        <v>6.33</v>
      </c>
      <c r="J36" s="101">
        <v>0</v>
      </c>
      <c r="K36" s="101">
        <f>'april 2020'!L36+'May 2020'!J36</f>
        <v>0</v>
      </c>
      <c r="L36" s="101">
        <v>0</v>
      </c>
      <c r="M36" s="101">
        <f>'april 2020'!N36+'May 2020'!L36</f>
        <v>0</v>
      </c>
      <c r="N36" s="101">
        <f t="shared" si="0"/>
        <v>6.33</v>
      </c>
      <c r="O36" s="102">
        <f>'april 2020'!U36</f>
        <v>0</v>
      </c>
      <c r="P36" s="101">
        <v>0</v>
      </c>
      <c r="Q36" s="101">
        <f>'april 2020'!R36+'May 2020'!P36</f>
        <v>0</v>
      </c>
      <c r="R36" s="101">
        <v>0</v>
      </c>
      <c r="S36" s="101">
        <f>'april 2020'!T36+'May 2020'!R36</f>
        <v>0</v>
      </c>
      <c r="T36" s="102">
        <f t="shared" si="1"/>
        <v>0</v>
      </c>
      <c r="U36" s="102">
        <f>H36+N36+T36</f>
        <v>5692.0399999999991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101">
        <f>'april 2020'!I37</f>
        <v>6955.08</v>
      </c>
      <c r="D37" s="101">
        <v>2.2400000000000002</v>
      </c>
      <c r="E37" s="101">
        <f>'april 2020'!F37+'May 2020'!D37</f>
        <v>3.7600000000000002</v>
      </c>
      <c r="F37" s="101">
        <v>0</v>
      </c>
      <c r="G37" s="101">
        <f>'april 2020'!H37+'May 2020'!F37</f>
        <v>0</v>
      </c>
      <c r="H37" s="101">
        <f>C37+(D37-F37)</f>
        <v>6957.32</v>
      </c>
      <c r="I37" s="101">
        <f>'april 2020'!O37</f>
        <v>0</v>
      </c>
      <c r="J37" s="101">
        <v>0</v>
      </c>
      <c r="K37" s="101">
        <f>'april 2020'!L37+'May 2020'!J37</f>
        <v>0</v>
      </c>
      <c r="L37" s="101">
        <v>0</v>
      </c>
      <c r="M37" s="101">
        <f>'april 2020'!N37+'May 2020'!L37</f>
        <v>0</v>
      </c>
      <c r="N37" s="101">
        <f t="shared" si="0"/>
        <v>0</v>
      </c>
      <c r="O37" s="102">
        <f>'april 2020'!U37</f>
        <v>0</v>
      </c>
      <c r="P37" s="101">
        <v>0</v>
      </c>
      <c r="Q37" s="101">
        <f>'april 2020'!R37+'May 2020'!P37</f>
        <v>0</v>
      </c>
      <c r="R37" s="101">
        <v>0</v>
      </c>
      <c r="S37" s="101">
        <f>'april 2020'!T37+'May 2020'!R37</f>
        <v>0</v>
      </c>
      <c r="T37" s="102">
        <f t="shared" si="1"/>
        <v>0</v>
      </c>
      <c r="U37" s="102">
        <f>H37+N37+T37</f>
        <v>6957.32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3">
        <f>SUM(C34:C37)</f>
        <v>22834.154999999999</v>
      </c>
      <c r="D38" s="103">
        <f t="shared" ref="D38:U38" si="9">SUM(D34:D37)</f>
        <v>14.98</v>
      </c>
      <c r="E38" s="103">
        <f t="shared" si="9"/>
        <v>22.840000000000003</v>
      </c>
      <c r="F38" s="103">
        <f t="shared" si="9"/>
        <v>0</v>
      </c>
      <c r="G38" s="103">
        <f t="shared" si="9"/>
        <v>10.19</v>
      </c>
      <c r="H38" s="103">
        <f t="shared" si="9"/>
        <v>22849.134999999998</v>
      </c>
      <c r="I38" s="103">
        <f t="shared" si="9"/>
        <v>6.33</v>
      </c>
      <c r="J38" s="103">
        <f t="shared" si="9"/>
        <v>0</v>
      </c>
      <c r="K38" s="103">
        <f t="shared" si="9"/>
        <v>0</v>
      </c>
      <c r="L38" s="103">
        <f t="shared" si="9"/>
        <v>0</v>
      </c>
      <c r="M38" s="103">
        <f t="shared" si="9"/>
        <v>0</v>
      </c>
      <c r="N38" s="103">
        <f t="shared" si="9"/>
        <v>6.33</v>
      </c>
      <c r="O38" s="103">
        <f t="shared" si="9"/>
        <v>0</v>
      </c>
      <c r="P38" s="103">
        <f t="shared" si="9"/>
        <v>0</v>
      </c>
      <c r="Q38" s="103">
        <f t="shared" si="9"/>
        <v>0</v>
      </c>
      <c r="R38" s="103">
        <f t="shared" si="9"/>
        <v>0</v>
      </c>
      <c r="S38" s="103">
        <f t="shared" si="9"/>
        <v>0</v>
      </c>
      <c r="T38" s="103">
        <f t="shared" si="9"/>
        <v>0</v>
      </c>
      <c r="U38" s="103">
        <f t="shared" si="9"/>
        <v>22855.464999999997</v>
      </c>
      <c r="V38" s="72"/>
      <c r="W38" s="72"/>
      <c r="X38" s="72"/>
    </row>
    <row r="39" spans="1:24" s="20" customFormat="1" ht="42.75" customHeight="1" x14ac:dyDescent="0.4">
      <c r="A39" s="17"/>
      <c r="B39" s="21" t="s">
        <v>46</v>
      </c>
      <c r="C39" s="103">
        <f>C38+C33+C28</f>
        <v>61308.902999999998</v>
      </c>
      <c r="D39" s="103">
        <f t="shared" ref="D39:U39" si="10">D38+D33+D28</f>
        <v>77.314999999999998</v>
      </c>
      <c r="E39" s="103">
        <f t="shared" si="10"/>
        <v>91.675000000000011</v>
      </c>
      <c r="F39" s="103">
        <f t="shared" si="10"/>
        <v>0</v>
      </c>
      <c r="G39" s="103">
        <f t="shared" si="10"/>
        <v>10.19</v>
      </c>
      <c r="H39" s="103">
        <f t="shared" si="10"/>
        <v>61386.217999999993</v>
      </c>
      <c r="I39" s="103">
        <f t="shared" si="10"/>
        <v>407.35500000000002</v>
      </c>
      <c r="J39" s="103">
        <f t="shared" si="10"/>
        <v>0</v>
      </c>
      <c r="K39" s="103">
        <f t="shared" si="10"/>
        <v>0</v>
      </c>
      <c r="L39" s="103">
        <f t="shared" si="10"/>
        <v>0</v>
      </c>
      <c r="M39" s="103">
        <f t="shared" si="10"/>
        <v>0</v>
      </c>
      <c r="N39" s="103">
        <f t="shared" si="10"/>
        <v>407.35500000000002</v>
      </c>
      <c r="O39" s="103">
        <f t="shared" si="10"/>
        <v>420.27</v>
      </c>
      <c r="P39" s="103">
        <f t="shared" si="10"/>
        <v>0</v>
      </c>
      <c r="Q39" s="103">
        <f t="shared" si="10"/>
        <v>0</v>
      </c>
      <c r="R39" s="103">
        <f t="shared" si="10"/>
        <v>0</v>
      </c>
      <c r="S39" s="103">
        <f t="shared" si="10"/>
        <v>0</v>
      </c>
      <c r="T39" s="103">
        <f t="shared" si="10"/>
        <v>420.27</v>
      </c>
      <c r="U39" s="103">
        <f t="shared" si="10"/>
        <v>62213.842999999993</v>
      </c>
      <c r="V39" s="72"/>
      <c r="W39" s="72"/>
      <c r="X39" s="72"/>
    </row>
    <row r="40" spans="1:24" ht="42.75" customHeight="1" x14ac:dyDescent="0.5">
      <c r="A40" s="14">
        <v>25</v>
      </c>
      <c r="B40" s="15" t="s">
        <v>47</v>
      </c>
      <c r="C40" s="101">
        <f>'april 2020'!I40</f>
        <v>14786.715</v>
      </c>
      <c r="D40" s="101">
        <v>5.2</v>
      </c>
      <c r="E40" s="101">
        <f>'april 2020'!F40+'May 2020'!D40</f>
        <v>5.3</v>
      </c>
      <c r="F40" s="101">
        <v>0</v>
      </c>
      <c r="G40" s="101">
        <f>'april 2020'!H40+'May 2020'!F40</f>
        <v>0</v>
      </c>
      <c r="H40" s="101">
        <f>C40+(D40-F40)</f>
        <v>14791.915000000001</v>
      </c>
      <c r="I40" s="101">
        <f>'april 2020'!O40</f>
        <v>0</v>
      </c>
      <c r="J40" s="101">
        <v>0</v>
      </c>
      <c r="K40" s="101">
        <f>'april 2020'!L40+'May 2020'!J40</f>
        <v>0</v>
      </c>
      <c r="L40" s="101">
        <v>0</v>
      </c>
      <c r="M40" s="101">
        <f>'april 2020'!N40+'May 2020'!L40</f>
        <v>0</v>
      </c>
      <c r="N40" s="101">
        <f t="shared" si="0"/>
        <v>0</v>
      </c>
      <c r="O40" s="102">
        <f>'april 2020'!U40</f>
        <v>0</v>
      </c>
      <c r="P40" s="101">
        <v>0</v>
      </c>
      <c r="Q40" s="101">
        <f>'april 2020'!R40+'May 2020'!P40</f>
        <v>0</v>
      </c>
      <c r="R40" s="101">
        <v>0</v>
      </c>
      <c r="S40" s="101">
        <f>'april 2020'!T40+'May 2020'!R40</f>
        <v>0</v>
      </c>
      <c r="T40" s="102">
        <f t="shared" si="1"/>
        <v>0</v>
      </c>
      <c r="U40" s="102">
        <f>H40+N40+T40</f>
        <v>14791.915000000001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101">
        <f>'april 2020'!I41</f>
        <v>9578.2809999999918</v>
      </c>
      <c r="D41" s="101">
        <v>5.21</v>
      </c>
      <c r="E41" s="101">
        <f>'april 2020'!F41+'May 2020'!D41</f>
        <v>7.9399999999999995</v>
      </c>
      <c r="F41" s="101">
        <v>0</v>
      </c>
      <c r="G41" s="101">
        <f>'april 2020'!H41+'May 2020'!F41</f>
        <v>0</v>
      </c>
      <c r="H41" s="101">
        <f>C41+(D41-F41)</f>
        <v>9583.4909999999909</v>
      </c>
      <c r="I41" s="101">
        <f>'april 2020'!O41</f>
        <v>0</v>
      </c>
      <c r="J41" s="101">
        <v>0</v>
      </c>
      <c r="K41" s="101">
        <f>'april 2020'!L41+'May 2020'!J41</f>
        <v>0</v>
      </c>
      <c r="L41" s="101">
        <v>0</v>
      </c>
      <c r="M41" s="101">
        <f>'april 2020'!N41+'May 2020'!L41</f>
        <v>0</v>
      </c>
      <c r="N41" s="101">
        <f t="shared" si="0"/>
        <v>0</v>
      </c>
      <c r="O41" s="102">
        <f>'april 2020'!U41</f>
        <v>0</v>
      </c>
      <c r="P41" s="101">
        <v>0</v>
      </c>
      <c r="Q41" s="101">
        <f>'april 2020'!R41+'May 2020'!P41</f>
        <v>0</v>
      </c>
      <c r="R41" s="101">
        <v>0</v>
      </c>
      <c r="S41" s="101">
        <f>'april 2020'!T41+'May 2020'!R41</f>
        <v>0</v>
      </c>
      <c r="T41" s="102">
        <f t="shared" si="1"/>
        <v>0</v>
      </c>
      <c r="U41" s="102">
        <f>H41+N41+T41</f>
        <v>9583.4909999999909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101">
        <f>'april 2020'!I42</f>
        <v>23374.648000000008</v>
      </c>
      <c r="D42" s="101">
        <v>2.5499999999999998</v>
      </c>
      <c r="E42" s="101">
        <f>'april 2020'!F42+'May 2020'!D42</f>
        <v>2.5499999999999998</v>
      </c>
      <c r="F42" s="101">
        <v>0</v>
      </c>
      <c r="G42" s="101">
        <f>'april 2020'!H42+'May 2020'!F42</f>
        <v>0</v>
      </c>
      <c r="H42" s="101">
        <f>C42+(D42-F42)</f>
        <v>23377.198000000008</v>
      </c>
      <c r="I42" s="101">
        <f>'april 2020'!O42</f>
        <v>0</v>
      </c>
      <c r="J42" s="101">
        <v>0</v>
      </c>
      <c r="K42" s="101">
        <f>'april 2020'!L42+'May 2020'!J42</f>
        <v>0</v>
      </c>
      <c r="L42" s="101">
        <v>0</v>
      </c>
      <c r="M42" s="101">
        <f>'april 2020'!N42+'May 2020'!L42</f>
        <v>0</v>
      </c>
      <c r="N42" s="101">
        <f t="shared" si="0"/>
        <v>0</v>
      </c>
      <c r="O42" s="102">
        <f>'april 2020'!U42</f>
        <v>0</v>
      </c>
      <c r="P42" s="101">
        <v>0</v>
      </c>
      <c r="Q42" s="101">
        <f>'april 2020'!R42+'May 2020'!P42</f>
        <v>0</v>
      </c>
      <c r="R42" s="101">
        <v>0</v>
      </c>
      <c r="S42" s="101">
        <f>'april 2020'!T42+'May 2020'!R42</f>
        <v>0</v>
      </c>
      <c r="T42" s="102">
        <f t="shared" si="1"/>
        <v>0</v>
      </c>
      <c r="U42" s="102">
        <f>H42+N42+T42</f>
        <v>23377.198000000008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101">
        <f>'april 2020'!I43</f>
        <v>213.75800000000004</v>
      </c>
      <c r="D43" s="101">
        <v>37.83</v>
      </c>
      <c r="E43" s="101">
        <f>'april 2020'!F43+'May 2020'!D43</f>
        <v>39.42</v>
      </c>
      <c r="F43" s="101">
        <v>0</v>
      </c>
      <c r="G43" s="101">
        <f>'april 2020'!H43+'May 2020'!F43</f>
        <v>0</v>
      </c>
      <c r="H43" s="101">
        <f>C43+(D43-F43)</f>
        <v>251.58800000000002</v>
      </c>
      <c r="I43" s="101">
        <f>'april 2020'!O43</f>
        <v>0</v>
      </c>
      <c r="J43" s="101">
        <v>0</v>
      </c>
      <c r="K43" s="101">
        <f>'april 2020'!L43+'May 2020'!J43</f>
        <v>0</v>
      </c>
      <c r="L43" s="101">
        <v>0</v>
      </c>
      <c r="M43" s="101">
        <f>'april 2020'!N43+'May 2020'!L43</f>
        <v>0</v>
      </c>
      <c r="N43" s="101">
        <f t="shared" si="0"/>
        <v>0</v>
      </c>
      <c r="O43" s="102">
        <f>'april 2020'!U43</f>
        <v>0</v>
      </c>
      <c r="P43" s="101">
        <v>0</v>
      </c>
      <c r="Q43" s="101">
        <f>'april 2020'!R43+'May 2020'!P43</f>
        <v>0</v>
      </c>
      <c r="R43" s="101">
        <v>0</v>
      </c>
      <c r="S43" s="101">
        <f>'april 2020'!T43+'May 2020'!R43</f>
        <v>0</v>
      </c>
      <c r="T43" s="102">
        <f t="shared" si="1"/>
        <v>0</v>
      </c>
      <c r="U43" s="102">
        <f>H43+N43+T43</f>
        <v>251.58800000000002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3">
        <f>SUM(C40:C43)</f>
        <v>47953.402000000002</v>
      </c>
      <c r="D44" s="103">
        <f t="shared" ref="D44:U44" si="11">SUM(D40:D43)</f>
        <v>50.79</v>
      </c>
      <c r="E44" s="103">
        <f t="shared" si="11"/>
        <v>55.21</v>
      </c>
      <c r="F44" s="103">
        <f t="shared" si="11"/>
        <v>0</v>
      </c>
      <c r="G44" s="103">
        <f t="shared" si="11"/>
        <v>0</v>
      </c>
      <c r="H44" s="103">
        <f t="shared" si="11"/>
        <v>48004.192000000003</v>
      </c>
      <c r="I44" s="103">
        <f t="shared" si="11"/>
        <v>0</v>
      </c>
      <c r="J44" s="103">
        <f t="shared" si="11"/>
        <v>0</v>
      </c>
      <c r="K44" s="103">
        <f t="shared" si="11"/>
        <v>0</v>
      </c>
      <c r="L44" s="103">
        <f t="shared" si="11"/>
        <v>0</v>
      </c>
      <c r="M44" s="103">
        <f t="shared" si="11"/>
        <v>0</v>
      </c>
      <c r="N44" s="103">
        <f t="shared" si="11"/>
        <v>0</v>
      </c>
      <c r="O44" s="103">
        <f t="shared" si="11"/>
        <v>0</v>
      </c>
      <c r="P44" s="103">
        <f t="shared" si="11"/>
        <v>0</v>
      </c>
      <c r="Q44" s="103">
        <f t="shared" si="11"/>
        <v>0</v>
      </c>
      <c r="R44" s="103">
        <f t="shared" si="11"/>
        <v>0</v>
      </c>
      <c r="S44" s="103">
        <f t="shared" si="11"/>
        <v>0</v>
      </c>
      <c r="T44" s="103">
        <f t="shared" si="11"/>
        <v>0</v>
      </c>
      <c r="U44" s="103">
        <f t="shared" si="11"/>
        <v>48004.192000000003</v>
      </c>
      <c r="V44" s="72"/>
      <c r="W44" s="72"/>
      <c r="X44" s="72"/>
    </row>
    <row r="45" spans="1:24" ht="42.75" customHeight="1" x14ac:dyDescent="0.5">
      <c r="A45" s="14">
        <v>29</v>
      </c>
      <c r="B45" s="15" t="s">
        <v>52</v>
      </c>
      <c r="C45" s="101">
        <f>'april 2020'!I45</f>
        <v>14097.22</v>
      </c>
      <c r="D45" s="101">
        <v>8.67</v>
      </c>
      <c r="E45" s="101">
        <f>'april 2020'!F45+'May 2020'!D45</f>
        <v>9.5399999999999991</v>
      </c>
      <c r="F45" s="101">
        <v>0</v>
      </c>
      <c r="G45" s="101">
        <f>'april 2020'!H45+'May 2020'!F45</f>
        <v>0</v>
      </c>
      <c r="H45" s="101">
        <f>C45+(D45-F45)</f>
        <v>14105.89</v>
      </c>
      <c r="I45" s="101">
        <f>'april 2020'!O45</f>
        <v>0.48</v>
      </c>
      <c r="J45" s="101">
        <v>0</v>
      </c>
      <c r="K45" s="101">
        <f>'april 2020'!L45+'May 2020'!J45</f>
        <v>0</v>
      </c>
      <c r="L45" s="101">
        <v>0</v>
      </c>
      <c r="M45" s="101">
        <f>'april 2020'!N45+'May 2020'!L45</f>
        <v>0</v>
      </c>
      <c r="N45" s="101">
        <f t="shared" si="0"/>
        <v>0.48</v>
      </c>
      <c r="O45" s="102">
        <f>'april 2020'!U45</f>
        <v>0</v>
      </c>
      <c r="P45" s="101">
        <v>0</v>
      </c>
      <c r="Q45" s="101">
        <f>'april 2020'!R45+'May 2020'!P45</f>
        <v>0</v>
      </c>
      <c r="R45" s="101">
        <v>0</v>
      </c>
      <c r="S45" s="101">
        <f>'april 2020'!T45+'May 2020'!R45</f>
        <v>0</v>
      </c>
      <c r="T45" s="102">
        <f t="shared" si="1"/>
        <v>0</v>
      </c>
      <c r="U45" s="102">
        <f>H45+N45+T45</f>
        <v>14106.369999999999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101">
        <f>'april 2020'!I46</f>
        <v>6761.8600000000015</v>
      </c>
      <c r="D46" s="101">
        <v>6.51</v>
      </c>
      <c r="E46" s="101">
        <f>'april 2020'!F46+'May 2020'!D46</f>
        <v>22.28</v>
      </c>
      <c r="F46" s="101">
        <v>0</v>
      </c>
      <c r="G46" s="101">
        <f>'april 2020'!H46+'May 2020'!F46</f>
        <v>0</v>
      </c>
      <c r="H46" s="101">
        <f>C46+(D46-F46)</f>
        <v>6768.3700000000017</v>
      </c>
      <c r="I46" s="101">
        <f>'april 2020'!O46</f>
        <v>0.24</v>
      </c>
      <c r="J46" s="101">
        <v>0</v>
      </c>
      <c r="K46" s="101">
        <f>'april 2020'!L46+'May 2020'!J46</f>
        <v>0</v>
      </c>
      <c r="L46" s="101">
        <v>0</v>
      </c>
      <c r="M46" s="101">
        <f>'april 2020'!N46+'May 2020'!L46</f>
        <v>0</v>
      </c>
      <c r="N46" s="101">
        <f t="shared" si="0"/>
        <v>0.24</v>
      </c>
      <c r="O46" s="102">
        <f>'april 2020'!U46</f>
        <v>0</v>
      </c>
      <c r="P46" s="101">
        <v>0</v>
      </c>
      <c r="Q46" s="101">
        <f>'april 2020'!R46+'May 2020'!P46</f>
        <v>0</v>
      </c>
      <c r="R46" s="101">
        <v>0</v>
      </c>
      <c r="S46" s="101">
        <f>'april 2020'!T46+'May 2020'!R46</f>
        <v>0</v>
      </c>
      <c r="T46" s="102">
        <f t="shared" si="1"/>
        <v>0</v>
      </c>
      <c r="U46" s="102">
        <f>H46+N46+T46</f>
        <v>6768.6100000000015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101">
        <f>'april 2020'!I47</f>
        <v>12095.830000000004</v>
      </c>
      <c r="D47" s="101">
        <v>14.5</v>
      </c>
      <c r="E47" s="101">
        <f>'april 2020'!F47+'May 2020'!D47</f>
        <v>16.329999999999998</v>
      </c>
      <c r="F47" s="101">
        <v>0</v>
      </c>
      <c r="G47" s="101">
        <f>'april 2020'!H47+'May 2020'!F47</f>
        <v>0</v>
      </c>
      <c r="H47" s="101">
        <f>C47+(D47-F47)</f>
        <v>12110.330000000004</v>
      </c>
      <c r="I47" s="101">
        <f>'april 2020'!O47</f>
        <v>5.34</v>
      </c>
      <c r="J47" s="101">
        <v>0</v>
      </c>
      <c r="K47" s="101">
        <f>'april 2020'!L47+'May 2020'!J47</f>
        <v>0</v>
      </c>
      <c r="L47" s="101">
        <v>0</v>
      </c>
      <c r="M47" s="101">
        <f>'april 2020'!N47+'May 2020'!L47</f>
        <v>0</v>
      </c>
      <c r="N47" s="101">
        <f t="shared" si="0"/>
        <v>5.34</v>
      </c>
      <c r="O47" s="102">
        <f>'april 2020'!U47</f>
        <v>2.67</v>
      </c>
      <c r="P47" s="101">
        <v>0</v>
      </c>
      <c r="Q47" s="101">
        <f>'april 2020'!R47+'May 2020'!P47</f>
        <v>0</v>
      </c>
      <c r="R47" s="101">
        <v>0</v>
      </c>
      <c r="S47" s="101">
        <f>'april 2020'!T47+'May 2020'!R47</f>
        <v>0</v>
      </c>
      <c r="T47" s="102">
        <f t="shared" si="1"/>
        <v>2.67</v>
      </c>
      <c r="U47" s="102">
        <f>H47+N47+T47</f>
        <v>12118.340000000004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101">
        <f>'april 2020'!I48</f>
        <v>10941.464000000004</v>
      </c>
      <c r="D48" s="101">
        <v>4.9000000000000004</v>
      </c>
      <c r="E48" s="101">
        <f>'april 2020'!F48+'May 2020'!D48</f>
        <v>9.4</v>
      </c>
      <c r="F48" s="101">
        <v>0</v>
      </c>
      <c r="G48" s="101">
        <f>'april 2020'!H48+'May 2020'!F48</f>
        <v>0</v>
      </c>
      <c r="H48" s="101">
        <f>C48+(D48-F48)</f>
        <v>10946.364000000003</v>
      </c>
      <c r="I48" s="101">
        <f>'april 2020'!O48</f>
        <v>6.2</v>
      </c>
      <c r="J48" s="101">
        <v>0</v>
      </c>
      <c r="K48" s="101">
        <f>'april 2020'!L48+'May 2020'!J48</f>
        <v>0</v>
      </c>
      <c r="L48" s="101">
        <v>0</v>
      </c>
      <c r="M48" s="101">
        <f>'april 2020'!N48+'May 2020'!L48</f>
        <v>0</v>
      </c>
      <c r="N48" s="101">
        <f t="shared" si="0"/>
        <v>6.2</v>
      </c>
      <c r="O48" s="102">
        <f>'april 2020'!U48</f>
        <v>0</v>
      </c>
      <c r="P48" s="101">
        <v>0</v>
      </c>
      <c r="Q48" s="101">
        <f>'april 2020'!R48+'May 2020'!P48</f>
        <v>0</v>
      </c>
      <c r="R48" s="101">
        <v>0</v>
      </c>
      <c r="S48" s="101">
        <f>'april 2020'!T48+'May 2020'!R48</f>
        <v>0</v>
      </c>
      <c r="T48" s="102">
        <f t="shared" si="1"/>
        <v>0</v>
      </c>
      <c r="U48" s="102">
        <f>H48+N48+T48</f>
        <v>10952.564000000004</v>
      </c>
      <c r="V48" s="16"/>
      <c r="W48" s="16"/>
      <c r="X48" s="16"/>
    </row>
    <row r="49" spans="1:24" s="20" customFormat="1" ht="66.75" customHeight="1" x14ac:dyDescent="0.4">
      <c r="A49" s="17"/>
      <c r="B49" s="21" t="s">
        <v>56</v>
      </c>
      <c r="C49" s="103">
        <f>SUM(C45:C48)</f>
        <v>43896.374000000011</v>
      </c>
      <c r="D49" s="103">
        <f t="shared" ref="D49:U49" si="12">SUM(D45:D48)</f>
        <v>34.58</v>
      </c>
      <c r="E49" s="103">
        <f t="shared" si="12"/>
        <v>57.55</v>
      </c>
      <c r="F49" s="103">
        <f t="shared" si="12"/>
        <v>0</v>
      </c>
      <c r="G49" s="103">
        <f t="shared" si="12"/>
        <v>0</v>
      </c>
      <c r="H49" s="103">
        <f t="shared" si="12"/>
        <v>43930.954000000005</v>
      </c>
      <c r="I49" s="103">
        <f t="shared" si="12"/>
        <v>12.26</v>
      </c>
      <c r="J49" s="103">
        <f t="shared" si="12"/>
        <v>0</v>
      </c>
      <c r="K49" s="103">
        <f t="shared" si="12"/>
        <v>0</v>
      </c>
      <c r="L49" s="103">
        <f t="shared" si="12"/>
        <v>0</v>
      </c>
      <c r="M49" s="103">
        <f t="shared" si="12"/>
        <v>0</v>
      </c>
      <c r="N49" s="103">
        <f t="shared" si="12"/>
        <v>12.26</v>
      </c>
      <c r="O49" s="103">
        <f t="shared" si="12"/>
        <v>2.67</v>
      </c>
      <c r="P49" s="103">
        <f t="shared" si="12"/>
        <v>0</v>
      </c>
      <c r="Q49" s="103">
        <f t="shared" si="12"/>
        <v>0</v>
      </c>
      <c r="R49" s="103">
        <f t="shared" si="12"/>
        <v>0</v>
      </c>
      <c r="S49" s="103">
        <f t="shared" si="12"/>
        <v>0</v>
      </c>
      <c r="T49" s="103">
        <f t="shared" si="12"/>
        <v>2.67</v>
      </c>
      <c r="U49" s="103">
        <f t="shared" si="12"/>
        <v>43945.884000000013</v>
      </c>
      <c r="V49" s="72">
        <f t="shared" ref="V49" si="13">SUM(V45:V48)</f>
        <v>0</v>
      </c>
      <c r="W49" s="72"/>
      <c r="X49" s="72"/>
    </row>
    <row r="50" spans="1:24" s="20" customFormat="1" ht="42.75" customHeight="1" x14ac:dyDescent="0.4">
      <c r="A50" s="17"/>
      <c r="B50" s="21" t="s">
        <v>57</v>
      </c>
      <c r="C50" s="103">
        <f>C49+C44</f>
        <v>91849.776000000013</v>
      </c>
      <c r="D50" s="103">
        <f t="shared" ref="D50:U50" si="14">D49+D44</f>
        <v>85.37</v>
      </c>
      <c r="E50" s="103">
        <f t="shared" si="14"/>
        <v>112.75999999999999</v>
      </c>
      <c r="F50" s="103">
        <f t="shared" si="14"/>
        <v>0</v>
      </c>
      <c r="G50" s="103">
        <f t="shared" si="14"/>
        <v>0</v>
      </c>
      <c r="H50" s="103">
        <f t="shared" si="14"/>
        <v>91935.146000000008</v>
      </c>
      <c r="I50" s="103">
        <f t="shared" si="14"/>
        <v>12.26</v>
      </c>
      <c r="J50" s="103">
        <f t="shared" si="14"/>
        <v>0</v>
      </c>
      <c r="K50" s="103">
        <f t="shared" si="14"/>
        <v>0</v>
      </c>
      <c r="L50" s="103">
        <f t="shared" si="14"/>
        <v>0</v>
      </c>
      <c r="M50" s="103">
        <f t="shared" si="14"/>
        <v>0</v>
      </c>
      <c r="N50" s="103">
        <f t="shared" si="14"/>
        <v>12.26</v>
      </c>
      <c r="O50" s="103">
        <f t="shared" si="14"/>
        <v>2.67</v>
      </c>
      <c r="P50" s="103">
        <f t="shared" si="14"/>
        <v>0</v>
      </c>
      <c r="Q50" s="103">
        <f t="shared" si="14"/>
        <v>0</v>
      </c>
      <c r="R50" s="103">
        <f t="shared" si="14"/>
        <v>0</v>
      </c>
      <c r="S50" s="103">
        <f t="shared" si="14"/>
        <v>0</v>
      </c>
      <c r="T50" s="103">
        <f t="shared" si="14"/>
        <v>2.67</v>
      </c>
      <c r="U50" s="103">
        <f t="shared" si="14"/>
        <v>91950.076000000015</v>
      </c>
      <c r="V50" s="72"/>
      <c r="W50" s="72"/>
      <c r="X50" s="72"/>
    </row>
    <row r="51" spans="1:24" s="20" customFormat="1" ht="42.75" customHeight="1" x14ac:dyDescent="0.4">
      <c r="A51" s="17"/>
      <c r="B51" s="21" t="s">
        <v>58</v>
      </c>
      <c r="C51" s="103">
        <f>C50+C39+C25</f>
        <v>170076.071</v>
      </c>
      <c r="D51" s="103">
        <f t="shared" ref="D51:U51" si="15">D50+D39+D25</f>
        <v>167.07</v>
      </c>
      <c r="E51" s="103">
        <f t="shared" si="15"/>
        <v>209.9</v>
      </c>
      <c r="F51" s="103">
        <f t="shared" si="15"/>
        <v>125.22</v>
      </c>
      <c r="G51" s="103">
        <f t="shared" si="15"/>
        <v>135.41</v>
      </c>
      <c r="H51" s="103">
        <f t="shared" si="15"/>
        <v>170117.921</v>
      </c>
      <c r="I51" s="103">
        <f t="shared" si="15"/>
        <v>1804.106</v>
      </c>
      <c r="J51" s="103">
        <f t="shared" si="15"/>
        <v>2.2150000000000003</v>
      </c>
      <c r="K51" s="103">
        <f t="shared" si="15"/>
        <v>2.8550000000000004</v>
      </c>
      <c r="L51" s="103">
        <f t="shared" si="15"/>
        <v>0</v>
      </c>
      <c r="M51" s="103">
        <f t="shared" si="15"/>
        <v>0</v>
      </c>
      <c r="N51" s="103">
        <f t="shared" si="15"/>
        <v>1806.3209999999999</v>
      </c>
      <c r="O51" s="103">
        <f t="shared" si="15"/>
        <v>2733.799</v>
      </c>
      <c r="P51" s="103">
        <f t="shared" si="15"/>
        <v>72.92</v>
      </c>
      <c r="Q51" s="103">
        <f t="shared" si="15"/>
        <v>73.02000000000001</v>
      </c>
      <c r="R51" s="103">
        <f t="shared" si="15"/>
        <v>0</v>
      </c>
      <c r="S51" s="103">
        <f t="shared" si="15"/>
        <v>0</v>
      </c>
      <c r="T51" s="103">
        <f t="shared" si="15"/>
        <v>2806.7190000000005</v>
      </c>
      <c r="U51" s="103">
        <f t="shared" si="15"/>
        <v>174730.96099999998</v>
      </c>
      <c r="V51" s="72"/>
      <c r="W51" s="72"/>
      <c r="X51" s="72"/>
    </row>
    <row r="52" spans="1:24" s="28" customFormat="1" ht="42.75" hidden="1" customHeight="1" x14ac:dyDescent="0.4">
      <c r="A52" s="23"/>
      <c r="B52" s="24"/>
      <c r="C52" s="25"/>
      <c r="D52" s="25"/>
      <c r="E52" s="25" t="e">
        <f>#REF!+'May 2020'!D51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26">
        <f>'april 2020'!R52+'May 2020'!P52</f>
        <v>15</v>
      </c>
      <c r="R52" s="25"/>
      <c r="S52" s="25"/>
      <c r="T52" s="25"/>
      <c r="U52" s="25"/>
      <c r="V52" s="25"/>
      <c r="W52" s="25"/>
      <c r="X52" s="25"/>
    </row>
    <row r="53" spans="1:24" s="28" customFormat="1" hidden="1" x14ac:dyDescent="0.4">
      <c r="A53" s="23"/>
      <c r="B53" s="24"/>
      <c r="C53" s="25"/>
      <c r="D53" s="25"/>
      <c r="E53" s="25">
        <f>'[1]APRIL 18'!E48+'[1]may 2018'!D49</f>
        <v>432.81799999999998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0" customFormat="1" ht="57" hidden="1" customHeight="1" x14ac:dyDescent="0.4">
      <c r="A54" s="29"/>
      <c r="B54" s="30"/>
      <c r="C54" s="31"/>
      <c r="D54" s="154" t="s">
        <v>59</v>
      </c>
      <c r="E54" s="154"/>
      <c r="F54" s="154"/>
      <c r="G54" s="154"/>
      <c r="H54" s="105">
        <f>D51+J51+P51-F51-L51-R51</f>
        <v>116.98499999999999</v>
      </c>
      <c r="I54" s="71"/>
      <c r="J54" s="71"/>
      <c r="K54" s="71"/>
      <c r="L54" s="71"/>
      <c r="M54" s="71"/>
      <c r="N54" s="71"/>
      <c r="O54" s="32"/>
      <c r="P54" s="71"/>
      <c r="Q54" s="71"/>
      <c r="R54" s="71"/>
      <c r="S54" s="71"/>
      <c r="T54" s="71"/>
      <c r="U54" s="69"/>
      <c r="V54" s="69"/>
      <c r="W54" s="69"/>
      <c r="X54" s="69"/>
    </row>
    <row r="55" spans="1:24" s="20" customFormat="1" ht="66" hidden="1" customHeight="1" x14ac:dyDescent="0.4">
      <c r="A55" s="29"/>
      <c r="B55" s="30"/>
      <c r="C55" s="71"/>
      <c r="D55" s="154" t="s">
        <v>60</v>
      </c>
      <c r="E55" s="154"/>
      <c r="F55" s="154"/>
      <c r="G55" s="154"/>
      <c r="H55" s="105">
        <f>E51+K51+Q51-G51-M51-S51</f>
        <v>150.36499999999998</v>
      </c>
      <c r="I55" s="71"/>
      <c r="J55" s="71"/>
      <c r="K55" s="71"/>
      <c r="L55" s="71"/>
      <c r="M55" s="71"/>
      <c r="N55" s="71"/>
      <c r="O55" s="32"/>
      <c r="P55" s="71"/>
      <c r="Q55" s="71"/>
      <c r="R55" s="71"/>
      <c r="S55" s="71"/>
      <c r="T55" s="71"/>
      <c r="U55" s="69"/>
      <c r="V55" s="69"/>
      <c r="W55" s="69"/>
      <c r="X55" s="69"/>
    </row>
    <row r="56" spans="1:24" ht="54" hidden="1" customHeight="1" x14ac:dyDescent="0.4">
      <c r="C56" s="31"/>
      <c r="D56" s="154" t="s">
        <v>62</v>
      </c>
      <c r="E56" s="154"/>
      <c r="F56" s="154"/>
      <c r="G56" s="154"/>
      <c r="H56" s="105">
        <f>H51+N51+T51</f>
        <v>174730.96100000001</v>
      </c>
      <c r="I56" s="34"/>
      <c r="J56" s="34"/>
      <c r="K56" s="34"/>
      <c r="L56" s="38"/>
      <c r="M56" s="38"/>
      <c r="N56" s="67"/>
      <c r="O56" s="16"/>
      <c r="P56" s="34"/>
      <c r="Q56" s="34"/>
      <c r="T56" s="42"/>
      <c r="U56" s="16"/>
      <c r="V56" s="16"/>
      <c r="W56" s="16"/>
      <c r="X56" s="16"/>
    </row>
    <row r="57" spans="1:24" ht="42.75" hidden="1" customHeight="1" x14ac:dyDescent="0.45">
      <c r="C57" s="69"/>
      <c r="D57" s="69"/>
      <c r="E57" s="81"/>
      <c r="F57" s="83"/>
      <c r="G57" s="83"/>
      <c r="H57" s="82"/>
      <c r="J57" s="34"/>
      <c r="K57" s="34"/>
      <c r="L57" s="36" t="e">
        <f>#REF!+'May 2020'!H54</f>
        <v>#REF!</v>
      </c>
      <c r="M57" s="34"/>
      <c r="O57" s="16"/>
    </row>
    <row r="58" spans="1:24" s="84" customFormat="1" ht="78.75" hidden="1" customHeight="1" x14ac:dyDescent="0.65">
      <c r="B58" s="156" t="s">
        <v>63</v>
      </c>
      <c r="C58" s="156"/>
      <c r="D58" s="156"/>
      <c r="E58" s="156"/>
      <c r="F58" s="156"/>
      <c r="H58" s="85"/>
      <c r="I58" s="87" t="e">
        <f>#REF!+'May 2020'!H54</f>
        <v>#REF!</v>
      </c>
      <c r="J58" s="85"/>
      <c r="K58" s="88"/>
      <c r="L58" s="88"/>
      <c r="M58" s="88"/>
      <c r="Q58" s="156" t="s">
        <v>64</v>
      </c>
      <c r="R58" s="156"/>
      <c r="S58" s="156"/>
      <c r="T58" s="156"/>
      <c r="U58" s="156"/>
    </row>
    <row r="59" spans="1:24" s="84" customFormat="1" ht="45.75" hidden="1" customHeight="1" x14ac:dyDescent="0.65">
      <c r="B59" s="156" t="s">
        <v>65</v>
      </c>
      <c r="C59" s="156"/>
      <c r="D59" s="156"/>
      <c r="E59" s="156"/>
      <c r="F59" s="156"/>
      <c r="G59" s="86"/>
      <c r="H59" s="85"/>
      <c r="I59" s="86"/>
      <c r="J59" s="91"/>
      <c r="K59" s="88"/>
      <c r="L59" s="88"/>
      <c r="M59" s="88"/>
      <c r="Q59" s="156" t="s">
        <v>65</v>
      </c>
      <c r="R59" s="156"/>
      <c r="S59" s="156"/>
      <c r="T59" s="156"/>
      <c r="U59" s="156"/>
    </row>
    <row r="60" spans="1:24" s="84" customFormat="1" ht="45" hidden="1" x14ac:dyDescent="0.6">
      <c r="B60" s="92"/>
      <c r="F60" s="93"/>
      <c r="I60" s="90"/>
      <c r="J60" s="93"/>
      <c r="Q60" s="89"/>
      <c r="R60" s="89"/>
      <c r="S60" s="94"/>
      <c r="T60" s="89"/>
      <c r="U60" s="89"/>
      <c r="V60" s="95">
        <f>Q51+K51+E51-S51-M51-G51</f>
        <v>150.36500000000004</v>
      </c>
      <c r="W60" s="89"/>
      <c r="X60" s="89"/>
    </row>
    <row r="61" spans="1:24" s="84" customFormat="1" ht="61.5" hidden="1" customHeight="1" x14ac:dyDescent="0.6">
      <c r="B61" s="92"/>
      <c r="G61" s="96" t="e">
        <f>#REF!+'May 2020'!H54</f>
        <v>#REF!</v>
      </c>
      <c r="J61" s="157" t="s">
        <v>66</v>
      </c>
      <c r="K61" s="157"/>
      <c r="L61" s="157"/>
      <c r="O61" s="89"/>
      <c r="S61" s="93"/>
      <c r="U61" s="89"/>
      <c r="V61" s="89"/>
      <c r="W61" s="89"/>
      <c r="X61" s="89"/>
    </row>
    <row r="62" spans="1:24" s="84" customFormat="1" ht="58.5" hidden="1" customHeight="1" x14ac:dyDescent="0.6">
      <c r="B62" s="92"/>
      <c r="H62" s="85"/>
      <c r="J62" s="157" t="s">
        <v>67</v>
      </c>
      <c r="K62" s="157"/>
      <c r="L62" s="157"/>
      <c r="O62" s="89"/>
      <c r="S62" s="93"/>
      <c r="U62" s="89"/>
      <c r="V62" s="89"/>
      <c r="W62" s="89"/>
      <c r="X62" s="89"/>
    </row>
    <row r="63" spans="1:24" s="97" customFormat="1" ht="45.75" hidden="1" x14ac:dyDescent="0.65">
      <c r="B63" s="98"/>
      <c r="O63" s="99"/>
      <c r="S63" s="100"/>
      <c r="U63" s="99"/>
      <c r="V63" s="99"/>
      <c r="W63" s="99"/>
      <c r="X63" s="99"/>
    </row>
    <row r="64" spans="1:24" hidden="1" x14ac:dyDescent="0.4">
      <c r="H64" s="36" t="e">
        <f>#REF!+'May 2020'!H54</f>
        <v>#REF!</v>
      </c>
    </row>
    <row r="65" spans="2:24" hidden="1" x14ac:dyDescent="0.4">
      <c r="H65" s="34"/>
      <c r="J65" s="34"/>
    </row>
    <row r="66" spans="2:24" hidden="1" x14ac:dyDescent="0.4"/>
    <row r="67" spans="2:24" hidden="1" x14ac:dyDescent="0.4">
      <c r="B67" s="9"/>
      <c r="G67" s="50"/>
      <c r="O67" s="9"/>
      <c r="U67" s="9"/>
      <c r="V67" s="9"/>
      <c r="W67" s="9"/>
      <c r="X67" s="9"/>
    </row>
    <row r="68" spans="2:24" hidden="1" x14ac:dyDescent="0.4"/>
    <row r="69" spans="2:24" hidden="1" x14ac:dyDescent="0.4"/>
    <row r="70" spans="2:24" x14ac:dyDescent="0.4">
      <c r="C70" s="9">
        <v>1</v>
      </c>
      <c r="D70" s="9">
        <v>2</v>
      </c>
      <c r="E70" s="9">
        <v>3</v>
      </c>
      <c r="F70" s="9">
        <v>4</v>
      </c>
      <c r="G70" s="9">
        <v>5</v>
      </c>
      <c r="H70" s="9">
        <v>6</v>
      </c>
      <c r="I70" s="9">
        <v>7</v>
      </c>
      <c r="J70" s="9">
        <v>8</v>
      </c>
      <c r="K70" s="9">
        <v>9</v>
      </c>
      <c r="L70" s="9">
        <v>10</v>
      </c>
      <c r="M70" s="9">
        <v>11</v>
      </c>
      <c r="N70" s="9">
        <v>12</v>
      </c>
      <c r="O70" s="9">
        <v>14</v>
      </c>
      <c r="P70" s="9">
        <v>15</v>
      </c>
      <c r="Q70" s="9">
        <v>16</v>
      </c>
      <c r="R70" s="9">
        <v>17</v>
      </c>
      <c r="S70" s="9">
        <v>18</v>
      </c>
      <c r="T70" s="9">
        <v>19</v>
      </c>
      <c r="U70" s="9">
        <v>20</v>
      </c>
    </row>
    <row r="71" spans="2:24" x14ac:dyDescent="0.4">
      <c r="C71" s="158" t="s">
        <v>84</v>
      </c>
      <c r="D71" s="159"/>
      <c r="E71" s="159"/>
      <c r="F71" s="159"/>
      <c r="G71" s="159"/>
      <c r="H71" s="159"/>
      <c r="I71" s="158" t="s">
        <v>85</v>
      </c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46"/>
    </row>
    <row r="72" spans="2:24" ht="31.5" x14ac:dyDescent="0.4">
      <c r="C72" s="165" t="s">
        <v>7</v>
      </c>
      <c r="D72" s="166" t="s">
        <v>86</v>
      </c>
      <c r="E72" s="167"/>
      <c r="F72" s="166" t="s">
        <v>87</v>
      </c>
      <c r="G72" s="167"/>
      <c r="H72" s="165" t="s">
        <v>10</v>
      </c>
      <c r="I72" s="165" t="s">
        <v>7</v>
      </c>
      <c r="J72" s="166" t="s">
        <v>86</v>
      </c>
      <c r="K72" s="167"/>
      <c r="L72" s="166" t="s">
        <v>87</v>
      </c>
      <c r="M72" s="167"/>
      <c r="N72" s="165" t="s">
        <v>10</v>
      </c>
      <c r="O72" s="166" t="s">
        <v>86</v>
      </c>
      <c r="P72" s="167"/>
      <c r="Q72" s="166" t="s">
        <v>87</v>
      </c>
      <c r="R72" s="167"/>
      <c r="S72" s="165" t="s">
        <v>10</v>
      </c>
      <c r="T72" s="168" t="s">
        <v>88</v>
      </c>
    </row>
    <row r="73" spans="2:24" ht="31.5" x14ac:dyDescent="0.4">
      <c r="C73" s="169"/>
      <c r="D73" s="170" t="s">
        <v>89</v>
      </c>
      <c r="E73" s="170" t="s">
        <v>90</v>
      </c>
      <c r="F73" s="170" t="s">
        <v>89</v>
      </c>
      <c r="G73" s="170" t="s">
        <v>90</v>
      </c>
      <c r="H73" s="169"/>
      <c r="I73" s="169"/>
      <c r="J73" s="170" t="s">
        <v>89</v>
      </c>
      <c r="K73" s="170" t="s">
        <v>90</v>
      </c>
      <c r="L73" s="170" t="s">
        <v>89</v>
      </c>
      <c r="M73" s="170" t="s">
        <v>90</v>
      </c>
      <c r="N73" s="169"/>
      <c r="O73" s="170" t="s">
        <v>89</v>
      </c>
      <c r="P73" s="170" t="s">
        <v>90</v>
      </c>
      <c r="Q73" s="170" t="s">
        <v>89</v>
      </c>
      <c r="R73" s="170" t="s">
        <v>90</v>
      </c>
      <c r="S73" s="169"/>
      <c r="T73" s="171"/>
    </row>
  </sheetData>
  <mergeCells count="44">
    <mergeCell ref="T72:T73"/>
    <mergeCell ref="C71:H71"/>
    <mergeCell ref="I71:N71"/>
    <mergeCell ref="O71:S71"/>
    <mergeCell ref="C72:C73"/>
    <mergeCell ref="D72:E72"/>
    <mergeCell ref="F72:G72"/>
    <mergeCell ref="H72:H73"/>
    <mergeCell ref="I72:I73"/>
    <mergeCell ref="J72:K72"/>
    <mergeCell ref="L72:M72"/>
    <mergeCell ref="N72:N73"/>
    <mergeCell ref="O72:P72"/>
    <mergeCell ref="Q72:R72"/>
    <mergeCell ref="S72:S73"/>
    <mergeCell ref="B59:F59"/>
    <mergeCell ref="J61:L61"/>
    <mergeCell ref="J62:L62"/>
    <mergeCell ref="U5:U6"/>
    <mergeCell ref="B58:F58"/>
    <mergeCell ref="N5:N6"/>
    <mergeCell ref="O5:O6"/>
    <mergeCell ref="P5:Q5"/>
    <mergeCell ref="R5:S5"/>
    <mergeCell ref="T5:T6"/>
    <mergeCell ref="L5:M5"/>
    <mergeCell ref="Q58:U58"/>
    <mergeCell ref="Q59:U59"/>
    <mergeCell ref="D56:G56"/>
    <mergeCell ref="D55:G55"/>
    <mergeCell ref="D54:G54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H5:H6"/>
    <mergeCell ref="I5:I6"/>
    <mergeCell ref="J5:K5"/>
  </mergeCells>
  <printOptions horizontalCentered="1" verticalCentered="1"/>
  <pageMargins left="0.15748031496062992" right="0.15748031496062992" top="0.47244094488188981" bottom="0.23622047244094491" header="0.47244094488188981" footer="0.31496062992125984"/>
  <pageSetup paperSize="9" scale="14" orientation="portrait" r:id="rId1"/>
  <rowBreaks count="4" manualBreakCount="4">
    <brk id="22" max="23" man="1"/>
    <brk id="50" max="23" man="1"/>
    <brk id="53" max="23" man="1"/>
    <brk id="6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68"/>
  <sheetViews>
    <sheetView topLeftCell="K1" zoomScale="50" zoomScaleNormal="50" zoomScaleSheetLayoutView="25" workbookViewId="0">
      <pane ySplit="6" topLeftCell="A41" activePane="bottomLeft" state="frozen"/>
      <selection pane="bottomLeft" activeCell="C7" sqref="C7:U51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8"/>
      <c r="W1" s="8"/>
      <c r="X1" s="8"/>
    </row>
    <row r="2" spans="1:184" ht="7.5" customHeight="1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8"/>
      <c r="W2" s="8"/>
      <c r="X2" s="8"/>
    </row>
    <row r="3" spans="1:184" ht="35.25" customHeight="1" x14ac:dyDescent="0.4">
      <c r="A3" s="155" t="s">
        <v>80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8"/>
      <c r="W3" s="8"/>
      <c r="X3" s="8"/>
    </row>
    <row r="4" spans="1:184" s="12" customFormat="1" ht="32.25" customHeight="1" x14ac:dyDescent="0.4">
      <c r="A4" s="147" t="s">
        <v>2</v>
      </c>
      <c r="B4" s="147" t="s">
        <v>3</v>
      </c>
      <c r="C4" s="158" t="s">
        <v>4</v>
      </c>
      <c r="D4" s="158"/>
      <c r="E4" s="158"/>
      <c r="F4" s="158"/>
      <c r="G4" s="158"/>
      <c r="H4" s="158"/>
      <c r="I4" s="158" t="s">
        <v>5</v>
      </c>
      <c r="J4" s="159"/>
      <c r="K4" s="159"/>
      <c r="L4" s="159"/>
      <c r="M4" s="159"/>
      <c r="N4" s="159"/>
      <c r="O4" s="158" t="s">
        <v>6</v>
      </c>
      <c r="P4" s="159"/>
      <c r="Q4" s="159"/>
      <c r="R4" s="159"/>
      <c r="S4" s="159"/>
      <c r="T4" s="159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47"/>
      <c r="B5" s="147"/>
      <c r="C5" s="147" t="s">
        <v>68</v>
      </c>
      <c r="D5" s="147" t="s">
        <v>8</v>
      </c>
      <c r="E5" s="147"/>
      <c r="F5" s="147" t="s">
        <v>9</v>
      </c>
      <c r="G5" s="147"/>
      <c r="H5" s="147" t="s">
        <v>10</v>
      </c>
      <c r="I5" s="147" t="s">
        <v>68</v>
      </c>
      <c r="J5" s="147" t="s">
        <v>8</v>
      </c>
      <c r="K5" s="147"/>
      <c r="L5" s="147" t="s">
        <v>9</v>
      </c>
      <c r="M5" s="147"/>
      <c r="N5" s="147" t="s">
        <v>10</v>
      </c>
      <c r="O5" s="147" t="s">
        <v>7</v>
      </c>
      <c r="P5" s="147" t="s">
        <v>8</v>
      </c>
      <c r="Q5" s="147"/>
      <c r="R5" s="147" t="s">
        <v>9</v>
      </c>
      <c r="S5" s="147"/>
      <c r="T5" s="147" t="s">
        <v>10</v>
      </c>
      <c r="U5" s="147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28.5" customHeight="1" x14ac:dyDescent="0.4">
      <c r="A6" s="147"/>
      <c r="B6" s="147"/>
      <c r="C6" s="147"/>
      <c r="D6" s="109" t="s">
        <v>12</v>
      </c>
      <c r="E6" s="109" t="s">
        <v>13</v>
      </c>
      <c r="F6" s="109" t="s">
        <v>12</v>
      </c>
      <c r="G6" s="109" t="s">
        <v>13</v>
      </c>
      <c r="H6" s="147"/>
      <c r="I6" s="147"/>
      <c r="J6" s="13" t="s">
        <v>12</v>
      </c>
      <c r="K6" s="109" t="s">
        <v>13</v>
      </c>
      <c r="L6" s="109" t="s">
        <v>12</v>
      </c>
      <c r="M6" s="109" t="s">
        <v>13</v>
      </c>
      <c r="N6" s="147"/>
      <c r="O6" s="147"/>
      <c r="P6" s="109" t="s">
        <v>12</v>
      </c>
      <c r="Q6" s="109" t="s">
        <v>13</v>
      </c>
      <c r="R6" s="109" t="s">
        <v>12</v>
      </c>
      <c r="S6" s="109" t="s">
        <v>13</v>
      </c>
      <c r="T6" s="147"/>
      <c r="U6" s="147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101">
        <f>'May 2020'!H7</f>
        <v>2191.2000000000007</v>
      </c>
      <c r="D7" s="101">
        <v>0</v>
      </c>
      <c r="E7" s="101">
        <f>'May 2020'!E7+'June 2020'!D7</f>
        <v>0.9</v>
      </c>
      <c r="F7" s="101">
        <v>0</v>
      </c>
      <c r="G7" s="101">
        <f>'May 2020'!G7+'June 2020'!F7</f>
        <v>0</v>
      </c>
      <c r="H7" s="101">
        <f>C7+(D7-F7)</f>
        <v>2191.2000000000007</v>
      </c>
      <c r="I7" s="101">
        <f>'May 2020'!N7</f>
        <v>296.07999999999993</v>
      </c>
      <c r="J7" s="101">
        <v>0</v>
      </c>
      <c r="K7" s="101">
        <f>'May 2020'!K7+'June 2020'!J7</f>
        <v>0.2</v>
      </c>
      <c r="L7" s="101">
        <v>0</v>
      </c>
      <c r="M7" s="101">
        <f>'May 2020'!M7+'June 2020'!L7</f>
        <v>0</v>
      </c>
      <c r="N7" s="101">
        <f>I7+(J7-L7)</f>
        <v>296.07999999999993</v>
      </c>
      <c r="O7" s="102">
        <f>'May 2020'!T7</f>
        <v>197.63000000000005</v>
      </c>
      <c r="P7" s="101">
        <v>0</v>
      </c>
      <c r="Q7" s="101">
        <f>'May 2020'!Q7+'June 2020'!P7</f>
        <v>0</v>
      </c>
      <c r="R7" s="101">
        <v>0</v>
      </c>
      <c r="S7" s="101">
        <f>'May 2020'!S7+'June 2020'!R7</f>
        <v>0</v>
      </c>
      <c r="T7" s="102">
        <f>O7+(P7-R7)</f>
        <v>197.63000000000005</v>
      </c>
      <c r="U7" s="102">
        <f>H7+N7+T7</f>
        <v>2684.9100000000008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101">
        <f>'May 2020'!H8</f>
        <v>7.8549999999999986</v>
      </c>
      <c r="D8" s="101">
        <v>0.39</v>
      </c>
      <c r="E8" s="101">
        <f>'May 2020'!E8+'June 2020'!D8</f>
        <v>0.56499999999999995</v>
      </c>
      <c r="F8" s="101">
        <v>0</v>
      </c>
      <c r="G8" s="101">
        <f>'May 2020'!G8+'June 2020'!F8</f>
        <v>0</v>
      </c>
      <c r="H8" s="101">
        <f t="shared" ref="H8:H51" si="0">C8+(D8-F8)</f>
        <v>8.2449999999999992</v>
      </c>
      <c r="I8" s="101">
        <f>'May 2020'!N8</f>
        <v>22.814999999999998</v>
      </c>
      <c r="J8" s="101">
        <v>0.14000000000000001</v>
      </c>
      <c r="K8" s="101">
        <f>'May 2020'!K8+'June 2020'!J8</f>
        <v>0.185</v>
      </c>
      <c r="L8" s="101">
        <v>0</v>
      </c>
      <c r="M8" s="101">
        <f>'May 2020'!M8+'June 2020'!L8</f>
        <v>0</v>
      </c>
      <c r="N8" s="101">
        <f t="shared" ref="N8:N51" si="1">I8+(J8-L8)</f>
        <v>22.954999999999998</v>
      </c>
      <c r="O8" s="102">
        <f>'May 2020'!T8</f>
        <v>164.5</v>
      </c>
      <c r="P8" s="101">
        <v>0</v>
      </c>
      <c r="Q8" s="101">
        <f>'May 2020'!Q8+'June 2020'!P8</f>
        <v>0</v>
      </c>
      <c r="R8" s="101">
        <v>0</v>
      </c>
      <c r="S8" s="101">
        <f>'May 2020'!S8+'June 2020'!R8</f>
        <v>0</v>
      </c>
      <c r="T8" s="102">
        <f t="shared" ref="T8:T51" si="2">O8+(P8-R8)</f>
        <v>164.5</v>
      </c>
      <c r="U8" s="102">
        <f t="shared" ref="U8:U51" si="3">H8+N8+T8</f>
        <v>195.7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101">
        <f>'May 2020'!H9</f>
        <v>1307.1299999999994</v>
      </c>
      <c r="D9" s="101">
        <v>0</v>
      </c>
      <c r="E9" s="101">
        <f>'May 2020'!E9+'June 2020'!D9</f>
        <v>0</v>
      </c>
      <c r="F9" s="101">
        <v>0</v>
      </c>
      <c r="G9" s="101">
        <f>'May 2020'!G9+'June 2020'!F9</f>
        <v>0</v>
      </c>
      <c r="H9" s="101">
        <f t="shared" si="0"/>
        <v>1307.1299999999994</v>
      </c>
      <c r="I9" s="101">
        <f>'May 2020'!N9</f>
        <v>142.03300000000002</v>
      </c>
      <c r="J9" s="101">
        <v>0.47</v>
      </c>
      <c r="K9" s="101">
        <f>'May 2020'!K9+'June 2020'!J9</f>
        <v>0.91999999999999993</v>
      </c>
      <c r="L9" s="101">
        <v>0</v>
      </c>
      <c r="M9" s="101">
        <f>'May 2020'!M9+'June 2020'!L9</f>
        <v>0</v>
      </c>
      <c r="N9" s="101">
        <f t="shared" si="1"/>
        <v>142.50300000000001</v>
      </c>
      <c r="O9" s="102">
        <f>'May 2020'!T9</f>
        <v>28.400000000000002</v>
      </c>
      <c r="P9" s="101">
        <v>0</v>
      </c>
      <c r="Q9" s="101">
        <f>'May 2020'!Q9+'June 2020'!P9</f>
        <v>0</v>
      </c>
      <c r="R9" s="101">
        <v>0</v>
      </c>
      <c r="S9" s="101">
        <f>'May 2020'!S9+'June 2020'!R9</f>
        <v>0</v>
      </c>
      <c r="T9" s="102">
        <f t="shared" si="2"/>
        <v>28.400000000000002</v>
      </c>
      <c r="U9" s="102">
        <f t="shared" si="3"/>
        <v>1478.0329999999994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101">
        <f>'May 2020'!H10</f>
        <v>183.93</v>
      </c>
      <c r="D10" s="101">
        <v>0</v>
      </c>
      <c r="E10" s="101">
        <f>'May 2020'!E10+'June 2020'!D10</f>
        <v>0</v>
      </c>
      <c r="F10" s="101">
        <v>0</v>
      </c>
      <c r="G10" s="101">
        <f>'May 2020'!G10+'June 2020'!F10</f>
        <v>0</v>
      </c>
      <c r="H10" s="101">
        <f t="shared" si="0"/>
        <v>183.93</v>
      </c>
      <c r="I10" s="101">
        <f>'May 2020'!N10</f>
        <v>159.44999999999999</v>
      </c>
      <c r="J10" s="101">
        <v>0</v>
      </c>
      <c r="K10" s="101">
        <f>'May 2020'!K10+'June 2020'!J10</f>
        <v>0.05</v>
      </c>
      <c r="L10" s="101">
        <v>0</v>
      </c>
      <c r="M10" s="101">
        <f>'May 2020'!M10+'June 2020'!L10</f>
        <v>0</v>
      </c>
      <c r="N10" s="101">
        <f t="shared" si="1"/>
        <v>159.44999999999999</v>
      </c>
      <c r="O10" s="102">
        <f>'May 2020'!T10</f>
        <v>409.47999999999996</v>
      </c>
      <c r="P10" s="101">
        <v>0</v>
      </c>
      <c r="Q10" s="101">
        <f>'May 2020'!Q10+'June 2020'!P10</f>
        <v>0.18</v>
      </c>
      <c r="R10" s="101">
        <v>0</v>
      </c>
      <c r="S10" s="101">
        <f>'May 2020'!S10+'June 2020'!R10</f>
        <v>0</v>
      </c>
      <c r="T10" s="102">
        <f t="shared" si="2"/>
        <v>409.47999999999996</v>
      </c>
      <c r="U10" s="102">
        <f t="shared" si="3"/>
        <v>752.8599999999999</v>
      </c>
      <c r="V10" s="16"/>
      <c r="W10" s="16"/>
      <c r="X10" s="16"/>
    </row>
    <row r="11" spans="1:184" s="20" customFormat="1" ht="42.75" customHeight="1" x14ac:dyDescent="0.5">
      <c r="A11" s="17"/>
      <c r="B11" s="21" t="s">
        <v>18</v>
      </c>
      <c r="C11" s="103">
        <f>'May 2020'!H11</f>
        <v>3690.1150000000002</v>
      </c>
      <c r="D11" s="103">
        <f t="shared" ref="D11:R11" si="4">SUM(D7:D10)</f>
        <v>0.39</v>
      </c>
      <c r="E11" s="103">
        <f>'May 2020'!E11+'June 2020'!D11</f>
        <v>1.4649999999999999</v>
      </c>
      <c r="F11" s="103">
        <f t="shared" si="4"/>
        <v>0</v>
      </c>
      <c r="G11" s="103">
        <f>'May 2020'!G11+'June 2020'!F11</f>
        <v>0</v>
      </c>
      <c r="H11" s="103">
        <f t="shared" si="0"/>
        <v>3690.5050000000001</v>
      </c>
      <c r="I11" s="103">
        <f>'May 2020'!N11</f>
        <v>620.37799999999993</v>
      </c>
      <c r="J11" s="103">
        <f t="shared" si="4"/>
        <v>0.61</v>
      </c>
      <c r="K11" s="103">
        <f>'May 2020'!K11+'June 2020'!J11</f>
        <v>1.355</v>
      </c>
      <c r="L11" s="103">
        <f t="shared" si="4"/>
        <v>0</v>
      </c>
      <c r="M11" s="103">
        <f>'May 2020'!M11+'June 2020'!L11</f>
        <v>0</v>
      </c>
      <c r="N11" s="103">
        <f t="shared" si="1"/>
        <v>620.98799999999994</v>
      </c>
      <c r="O11" s="114">
        <f>'May 2020'!T11</f>
        <v>800.01</v>
      </c>
      <c r="P11" s="103">
        <f t="shared" si="4"/>
        <v>0</v>
      </c>
      <c r="Q11" s="103">
        <f>'May 2020'!Q11+'June 2020'!P11</f>
        <v>0.18</v>
      </c>
      <c r="R11" s="103">
        <f t="shared" si="4"/>
        <v>0</v>
      </c>
      <c r="S11" s="103">
        <f>'May 2020'!S11+'June 2020'!R11</f>
        <v>0</v>
      </c>
      <c r="T11" s="114">
        <f t="shared" si="2"/>
        <v>800.01</v>
      </c>
      <c r="U11" s="114">
        <f t="shared" si="3"/>
        <v>5111.5030000000006</v>
      </c>
      <c r="V11" s="118"/>
      <c r="W11" s="118"/>
      <c r="X11" s="118"/>
    </row>
    <row r="12" spans="1:184" ht="42.75" customHeight="1" x14ac:dyDescent="0.5">
      <c r="A12" s="14">
        <v>5</v>
      </c>
      <c r="B12" s="15" t="s">
        <v>19</v>
      </c>
      <c r="C12" s="101">
        <f>'May 2020'!H12</f>
        <v>1974.1599999999989</v>
      </c>
      <c r="D12" s="101">
        <v>0.04</v>
      </c>
      <c r="E12" s="101">
        <f>'May 2020'!E12+'June 2020'!D12</f>
        <v>0.04</v>
      </c>
      <c r="F12" s="101">
        <v>0</v>
      </c>
      <c r="G12" s="101">
        <f>'May 2020'!G12+'June 2020'!F12</f>
        <v>0</v>
      </c>
      <c r="H12" s="101">
        <f t="shared" si="0"/>
        <v>1974.1999999999989</v>
      </c>
      <c r="I12" s="101">
        <f>'May 2020'!N12</f>
        <v>117.32299999999999</v>
      </c>
      <c r="J12" s="101">
        <v>0.17</v>
      </c>
      <c r="K12" s="101">
        <f>'May 2020'!K12+'June 2020'!J12</f>
        <v>0.65</v>
      </c>
      <c r="L12" s="101">
        <v>0</v>
      </c>
      <c r="M12" s="101">
        <f>'May 2020'!M12+'June 2020'!L12</f>
        <v>0</v>
      </c>
      <c r="N12" s="101">
        <f t="shared" si="1"/>
        <v>117.49299999999999</v>
      </c>
      <c r="O12" s="102">
        <f>'May 2020'!T12</f>
        <v>248.64</v>
      </c>
      <c r="P12" s="101">
        <v>0</v>
      </c>
      <c r="Q12" s="101">
        <f>'May 2020'!Q12+'June 2020'!P12</f>
        <v>0</v>
      </c>
      <c r="R12" s="101">
        <v>0</v>
      </c>
      <c r="S12" s="101">
        <f>'May 2020'!S12+'June 2020'!R12</f>
        <v>0</v>
      </c>
      <c r="T12" s="102">
        <f t="shared" si="2"/>
        <v>248.64</v>
      </c>
      <c r="U12" s="102">
        <f t="shared" si="3"/>
        <v>2340.3329999999987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101">
        <f>'May 2020'!H13</f>
        <v>1014.7699999999998</v>
      </c>
      <c r="D13" s="101">
        <v>0</v>
      </c>
      <c r="E13" s="101">
        <f>'May 2020'!E13+'June 2020'!D13</f>
        <v>0</v>
      </c>
      <c r="F13" s="101">
        <v>0</v>
      </c>
      <c r="G13" s="101">
        <f>'May 2020'!G13+'June 2020'!F13</f>
        <v>0</v>
      </c>
      <c r="H13" s="101">
        <f t="shared" si="0"/>
        <v>1014.7699999999998</v>
      </c>
      <c r="I13" s="101">
        <f>'May 2020'!N13</f>
        <v>134.494</v>
      </c>
      <c r="J13" s="101">
        <v>0</v>
      </c>
      <c r="K13" s="101">
        <f>'May 2020'!K13+'June 2020'!J13</f>
        <v>0.99</v>
      </c>
      <c r="L13" s="101">
        <v>0</v>
      </c>
      <c r="M13" s="101">
        <f>'May 2020'!M13+'June 2020'!L13</f>
        <v>0</v>
      </c>
      <c r="N13" s="101">
        <f t="shared" si="1"/>
        <v>134.494</v>
      </c>
      <c r="O13" s="102">
        <f>'May 2020'!T13</f>
        <v>85.13</v>
      </c>
      <c r="P13" s="101">
        <v>0</v>
      </c>
      <c r="Q13" s="101">
        <f>'May 2020'!Q13+'June 2020'!P13</f>
        <v>3</v>
      </c>
      <c r="R13" s="101">
        <v>0</v>
      </c>
      <c r="S13" s="101">
        <f>'May 2020'!S13+'June 2020'!R13</f>
        <v>0</v>
      </c>
      <c r="T13" s="102">
        <f t="shared" si="2"/>
        <v>85.13</v>
      </c>
      <c r="U13" s="102">
        <f t="shared" si="3"/>
        <v>1234.3939999999998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101">
        <f>'May 2020'!H14</f>
        <v>2409.4699999999993</v>
      </c>
      <c r="D14" s="101">
        <v>0</v>
      </c>
      <c r="E14" s="101">
        <f>'May 2020'!E14+'June 2020'!D14</f>
        <v>0</v>
      </c>
      <c r="F14" s="101">
        <v>65</v>
      </c>
      <c r="G14" s="101">
        <f>'May 2020'!G14+'June 2020'!F14</f>
        <v>65</v>
      </c>
      <c r="H14" s="101">
        <f t="shared" si="0"/>
        <v>2344.4699999999993</v>
      </c>
      <c r="I14" s="101">
        <f>'May 2020'!N14</f>
        <v>174.82699999999997</v>
      </c>
      <c r="J14" s="101">
        <v>2.89</v>
      </c>
      <c r="K14" s="101">
        <f>'May 2020'!K14+'June 2020'!J14</f>
        <v>2.99</v>
      </c>
      <c r="L14" s="101">
        <v>0</v>
      </c>
      <c r="M14" s="101">
        <f>'May 2020'!M14+'June 2020'!L14</f>
        <v>0</v>
      </c>
      <c r="N14" s="101">
        <f t="shared" si="1"/>
        <v>177.71699999999996</v>
      </c>
      <c r="O14" s="102">
        <f>'May 2020'!T14</f>
        <v>155.59</v>
      </c>
      <c r="P14" s="101">
        <v>65</v>
      </c>
      <c r="Q14" s="101">
        <f>'May 2020'!Q14+'June 2020'!P14</f>
        <v>65.41</v>
      </c>
      <c r="R14" s="101">
        <v>65</v>
      </c>
      <c r="S14" s="101">
        <f>'May 2020'!S14+'June 2020'!R14</f>
        <v>65</v>
      </c>
      <c r="T14" s="102">
        <f t="shared" si="2"/>
        <v>155.59</v>
      </c>
      <c r="U14" s="102">
        <f t="shared" si="3"/>
        <v>2677.7769999999996</v>
      </c>
      <c r="V14" s="16"/>
      <c r="W14" s="16"/>
      <c r="X14" s="16"/>
    </row>
    <row r="15" spans="1:184" s="20" customFormat="1" ht="42.75" customHeight="1" x14ac:dyDescent="0.5">
      <c r="A15" s="17" t="s">
        <v>22</v>
      </c>
      <c r="B15" s="21" t="s">
        <v>23</v>
      </c>
      <c r="C15" s="103">
        <f>'May 2020'!H15</f>
        <v>5398.3999999999978</v>
      </c>
      <c r="D15" s="103">
        <f t="shared" ref="D15:R15" si="5">SUM(D12:D14)</f>
        <v>0.04</v>
      </c>
      <c r="E15" s="103">
        <f>'May 2020'!E15+'June 2020'!D15</f>
        <v>0.04</v>
      </c>
      <c r="F15" s="103">
        <f t="shared" si="5"/>
        <v>65</v>
      </c>
      <c r="G15" s="103">
        <f>'May 2020'!G15+'June 2020'!F15</f>
        <v>65</v>
      </c>
      <c r="H15" s="103">
        <f t="shared" si="0"/>
        <v>5333.4399999999978</v>
      </c>
      <c r="I15" s="103">
        <f>'May 2020'!N15</f>
        <v>426.64400000000001</v>
      </c>
      <c r="J15" s="103">
        <f t="shared" si="5"/>
        <v>3.06</v>
      </c>
      <c r="K15" s="103">
        <f>'May 2020'!K15+'June 2020'!J15</f>
        <v>4.63</v>
      </c>
      <c r="L15" s="103">
        <f t="shared" si="5"/>
        <v>0</v>
      </c>
      <c r="M15" s="103">
        <f>'May 2020'!M15+'June 2020'!L15</f>
        <v>0</v>
      </c>
      <c r="N15" s="103">
        <f t="shared" si="1"/>
        <v>429.70400000000001</v>
      </c>
      <c r="O15" s="114">
        <f>'May 2020'!T15</f>
        <v>489.36</v>
      </c>
      <c r="P15" s="103">
        <f t="shared" si="5"/>
        <v>65</v>
      </c>
      <c r="Q15" s="103">
        <f>'May 2020'!Q15+'June 2020'!P15</f>
        <v>68.41</v>
      </c>
      <c r="R15" s="103">
        <f t="shared" si="5"/>
        <v>65</v>
      </c>
      <c r="S15" s="103">
        <f>'May 2020'!S15+'June 2020'!R15</f>
        <v>65</v>
      </c>
      <c r="T15" s="114">
        <f t="shared" si="2"/>
        <v>489.36</v>
      </c>
      <c r="U15" s="114">
        <f t="shared" si="3"/>
        <v>6252.5039999999972</v>
      </c>
      <c r="V15" s="118"/>
      <c r="W15" s="118"/>
      <c r="X15" s="118"/>
    </row>
    <row r="16" spans="1:184" ht="42.75" customHeight="1" x14ac:dyDescent="0.5">
      <c r="A16" s="14">
        <v>8</v>
      </c>
      <c r="B16" s="15" t="s">
        <v>24</v>
      </c>
      <c r="C16" s="101">
        <f>'May 2020'!H16</f>
        <v>1885.6559999999995</v>
      </c>
      <c r="D16" s="101">
        <v>7.4850000000000003</v>
      </c>
      <c r="E16" s="101">
        <f>'May 2020'!E16+'June 2020'!D16</f>
        <v>8.1850000000000005</v>
      </c>
      <c r="F16" s="101">
        <v>0.52</v>
      </c>
      <c r="G16" s="101">
        <f>'May 2020'!G16+'June 2020'!F16</f>
        <v>2.1799999999999997</v>
      </c>
      <c r="H16" s="101">
        <f t="shared" si="0"/>
        <v>1892.6209999999994</v>
      </c>
      <c r="I16" s="101">
        <f>'May 2020'!N16</f>
        <v>63.962000000000032</v>
      </c>
      <c r="J16" s="101">
        <v>0.06</v>
      </c>
      <c r="K16" s="101">
        <f>'May 2020'!K16+'June 2020'!J16</f>
        <v>0.26</v>
      </c>
      <c r="L16" s="101">
        <v>0</v>
      </c>
      <c r="M16" s="101">
        <f>'May 2020'!M16+'June 2020'!L16</f>
        <v>0</v>
      </c>
      <c r="N16" s="101">
        <f t="shared" si="1"/>
        <v>64.022000000000034</v>
      </c>
      <c r="O16" s="102">
        <f>'May 2020'!T16</f>
        <v>58.749000000000002</v>
      </c>
      <c r="P16" s="101">
        <v>0.52</v>
      </c>
      <c r="Q16" s="101">
        <f>'May 2020'!Q16+'June 2020'!P16</f>
        <v>1.37</v>
      </c>
      <c r="R16" s="101">
        <v>0</v>
      </c>
      <c r="S16" s="101">
        <f>'May 2020'!S16+'June 2020'!R16</f>
        <v>0</v>
      </c>
      <c r="T16" s="102">
        <f t="shared" si="2"/>
        <v>59.269000000000005</v>
      </c>
      <c r="U16" s="102">
        <f t="shared" si="3"/>
        <v>2015.9119999999994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101">
        <f>'May 2020'!H17</f>
        <v>743.11099999999988</v>
      </c>
      <c r="D17" s="101">
        <v>0</v>
      </c>
      <c r="E17" s="101">
        <f>'May 2020'!E17+'June 2020'!D17</f>
        <v>0</v>
      </c>
      <c r="F17" s="101">
        <v>9.5969999999999995</v>
      </c>
      <c r="G17" s="101">
        <f>'May 2020'!G17+'June 2020'!F17</f>
        <v>52.036999999999999</v>
      </c>
      <c r="H17" s="101">
        <f t="shared" si="0"/>
        <v>733.5139999999999</v>
      </c>
      <c r="I17" s="101">
        <f>'May 2020'!N17</f>
        <v>21.129999999999992</v>
      </c>
      <c r="J17" s="101">
        <v>0.01</v>
      </c>
      <c r="K17" s="101">
        <f>'May 2020'!K17+'June 2020'!J17</f>
        <v>7.0000000000000007E-2</v>
      </c>
      <c r="L17" s="101">
        <v>0</v>
      </c>
      <c r="M17" s="101">
        <f>'May 2020'!M17+'June 2020'!L17</f>
        <v>0</v>
      </c>
      <c r="N17" s="101">
        <f t="shared" si="1"/>
        <v>21.139999999999993</v>
      </c>
      <c r="O17" s="102">
        <f>'May 2020'!T17</f>
        <v>329.23499999999996</v>
      </c>
      <c r="P17" s="101">
        <v>28.166</v>
      </c>
      <c r="Q17" s="101">
        <f>'May 2020'!Q17+'June 2020'!P17</f>
        <v>76.286000000000001</v>
      </c>
      <c r="R17" s="101">
        <v>0</v>
      </c>
      <c r="S17" s="101">
        <f>'May 2020'!S17+'June 2020'!R17</f>
        <v>0</v>
      </c>
      <c r="T17" s="102">
        <f t="shared" si="2"/>
        <v>357.40099999999995</v>
      </c>
      <c r="U17" s="102">
        <f t="shared" si="3"/>
        <v>1112.0549999999998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101">
        <f>'May 2020'!H18</f>
        <v>824.50499999999988</v>
      </c>
      <c r="D18" s="101">
        <v>0.3</v>
      </c>
      <c r="E18" s="101">
        <f>'May 2020'!E18+'June 2020'!D18</f>
        <v>0.4</v>
      </c>
      <c r="F18" s="101">
        <v>0</v>
      </c>
      <c r="G18" s="101">
        <f>'May 2020'!G18+'June 2020'!F18</f>
        <v>0</v>
      </c>
      <c r="H18" s="101">
        <f t="shared" si="0"/>
        <v>824.80499999999984</v>
      </c>
      <c r="I18" s="101">
        <f>'May 2020'!N18</f>
        <v>33.448999999999998</v>
      </c>
      <c r="J18" s="104">
        <v>2.2909999999999999</v>
      </c>
      <c r="K18" s="101">
        <f>'May 2020'!K18+'June 2020'!J18</f>
        <v>2.2909999999999999</v>
      </c>
      <c r="L18" s="101">
        <v>0</v>
      </c>
      <c r="M18" s="101">
        <f>'May 2020'!M18+'June 2020'!L18</f>
        <v>0</v>
      </c>
      <c r="N18" s="101">
        <f t="shared" si="1"/>
        <v>35.739999999999995</v>
      </c>
      <c r="O18" s="102">
        <f>'May 2020'!T18</f>
        <v>56.945000000000007</v>
      </c>
      <c r="P18" s="101">
        <v>0</v>
      </c>
      <c r="Q18" s="101">
        <f>'May 2020'!Q18+'June 2020'!P18</f>
        <v>0.06</v>
      </c>
      <c r="R18" s="101">
        <v>0</v>
      </c>
      <c r="S18" s="101">
        <f>'May 2020'!S18+'June 2020'!R18</f>
        <v>0</v>
      </c>
      <c r="T18" s="102">
        <f t="shared" si="2"/>
        <v>56.945000000000007</v>
      </c>
      <c r="U18" s="102">
        <f t="shared" si="3"/>
        <v>917.4899999999999</v>
      </c>
      <c r="V18" s="16"/>
      <c r="W18" s="16"/>
      <c r="X18" s="16"/>
    </row>
    <row r="19" spans="1:24" s="20" customFormat="1" ht="42.75" customHeight="1" x14ac:dyDescent="0.5">
      <c r="A19" s="17"/>
      <c r="B19" s="21" t="s">
        <v>27</v>
      </c>
      <c r="C19" s="103">
        <f>'May 2020'!H19</f>
        <v>3453.271999999999</v>
      </c>
      <c r="D19" s="103">
        <f t="shared" ref="D19:R19" si="6">SUM(D16:D18)</f>
        <v>7.7850000000000001</v>
      </c>
      <c r="E19" s="103">
        <f>'May 2020'!E19+'June 2020'!D19</f>
        <v>8.5850000000000009</v>
      </c>
      <c r="F19" s="103">
        <f t="shared" si="6"/>
        <v>10.116999999999999</v>
      </c>
      <c r="G19" s="103">
        <f>'May 2020'!G19+'June 2020'!F19</f>
        <v>54.216999999999992</v>
      </c>
      <c r="H19" s="103">
        <f t="shared" si="0"/>
        <v>3450.9399999999991</v>
      </c>
      <c r="I19" s="103">
        <f>'May 2020'!N19</f>
        <v>118.54100000000003</v>
      </c>
      <c r="J19" s="103">
        <f t="shared" si="6"/>
        <v>2.3609999999999998</v>
      </c>
      <c r="K19" s="103">
        <f>'May 2020'!K19+'June 2020'!J19</f>
        <v>2.6209999999999996</v>
      </c>
      <c r="L19" s="103">
        <f t="shared" si="6"/>
        <v>0</v>
      </c>
      <c r="M19" s="103">
        <f>'May 2020'!M19+'June 2020'!L19</f>
        <v>0</v>
      </c>
      <c r="N19" s="103">
        <f t="shared" si="1"/>
        <v>120.90200000000003</v>
      </c>
      <c r="O19" s="114">
        <f>'May 2020'!T19</f>
        <v>444.92899999999997</v>
      </c>
      <c r="P19" s="103">
        <f t="shared" si="6"/>
        <v>28.686</v>
      </c>
      <c r="Q19" s="103">
        <f>'May 2020'!Q19+'June 2020'!P19</f>
        <v>77.716000000000008</v>
      </c>
      <c r="R19" s="103">
        <f t="shared" si="6"/>
        <v>0</v>
      </c>
      <c r="S19" s="103">
        <f>'May 2020'!S19+'June 2020'!R19</f>
        <v>0</v>
      </c>
      <c r="T19" s="114">
        <f t="shared" si="2"/>
        <v>473.61499999999995</v>
      </c>
      <c r="U19" s="114">
        <f t="shared" si="3"/>
        <v>4045.456999999999</v>
      </c>
      <c r="V19" s="118"/>
      <c r="W19" s="118"/>
      <c r="X19" s="118"/>
    </row>
    <row r="20" spans="1:24" ht="42.75" customHeight="1" x14ac:dyDescent="0.5">
      <c r="A20" s="14">
        <v>11</v>
      </c>
      <c r="B20" s="15" t="s">
        <v>28</v>
      </c>
      <c r="C20" s="101">
        <f>'May 2020'!H20</f>
        <v>1528.4699999999998</v>
      </c>
      <c r="D20" s="101">
        <v>0.78</v>
      </c>
      <c r="E20" s="101">
        <f>'May 2020'!E20+'June 2020'!D20</f>
        <v>1.29</v>
      </c>
      <c r="F20" s="101">
        <v>0</v>
      </c>
      <c r="G20" s="101">
        <f>'May 2020'!G20+'June 2020'!F20</f>
        <v>0</v>
      </c>
      <c r="H20" s="101">
        <f t="shared" si="0"/>
        <v>1529.2499999999998</v>
      </c>
      <c r="I20" s="101">
        <f>'May 2020'!N20</f>
        <v>139.81</v>
      </c>
      <c r="J20" s="101">
        <v>0.42</v>
      </c>
      <c r="K20" s="101">
        <f>'May 2020'!K20+'June 2020'!J20</f>
        <v>0.52</v>
      </c>
      <c r="L20" s="101">
        <v>0</v>
      </c>
      <c r="M20" s="101">
        <f>'May 2020'!M20+'June 2020'!L20</f>
        <v>0</v>
      </c>
      <c r="N20" s="101">
        <f t="shared" si="1"/>
        <v>140.22999999999999</v>
      </c>
      <c r="O20" s="102">
        <f>'May 2020'!T20</f>
        <v>208.27999999999997</v>
      </c>
      <c r="P20" s="101">
        <v>1.35</v>
      </c>
      <c r="Q20" s="101">
        <f>'May 2020'!Q20+'June 2020'!P20</f>
        <v>1.35</v>
      </c>
      <c r="R20" s="101">
        <v>0</v>
      </c>
      <c r="S20" s="101">
        <f>'May 2020'!S20+'June 2020'!R20</f>
        <v>0</v>
      </c>
      <c r="T20" s="102">
        <f t="shared" si="2"/>
        <v>209.62999999999997</v>
      </c>
      <c r="U20" s="102">
        <f t="shared" si="3"/>
        <v>1879.1099999999997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101">
        <f>'May 2020'!H21</f>
        <v>898.56999999999994</v>
      </c>
      <c r="D21" s="101">
        <v>0</v>
      </c>
      <c r="E21" s="101">
        <f>'May 2020'!E21+'June 2020'!D21</f>
        <v>0</v>
      </c>
      <c r="F21" s="101">
        <v>0</v>
      </c>
      <c r="G21" s="101">
        <f>'May 2020'!G21+'June 2020'!F21</f>
        <v>0</v>
      </c>
      <c r="H21" s="101">
        <f t="shared" si="0"/>
        <v>898.56999999999994</v>
      </c>
      <c r="I21" s="101">
        <f>'May 2020'!N21</f>
        <v>45.683</v>
      </c>
      <c r="J21" s="101">
        <v>0</v>
      </c>
      <c r="K21" s="101">
        <f>'May 2020'!K21+'June 2020'!J21</f>
        <v>0.08</v>
      </c>
      <c r="L21" s="101">
        <v>0</v>
      </c>
      <c r="M21" s="101">
        <f>'May 2020'!M21+'June 2020'!L21</f>
        <v>0</v>
      </c>
      <c r="N21" s="101">
        <f t="shared" si="1"/>
        <v>45.683</v>
      </c>
      <c r="O21" s="102">
        <f>'May 2020'!T21</f>
        <v>151.93</v>
      </c>
      <c r="P21" s="101">
        <v>0</v>
      </c>
      <c r="Q21" s="101">
        <f>'May 2020'!Q21+'June 2020'!P21</f>
        <v>0</v>
      </c>
      <c r="R21" s="101">
        <v>0</v>
      </c>
      <c r="S21" s="101">
        <f>'May 2020'!S21+'June 2020'!R21</f>
        <v>0</v>
      </c>
      <c r="T21" s="102">
        <f t="shared" si="2"/>
        <v>151.93</v>
      </c>
      <c r="U21" s="102">
        <f t="shared" si="3"/>
        <v>1096.183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101">
        <f>'May 2020'!H22</f>
        <v>696.31</v>
      </c>
      <c r="D22" s="101">
        <v>0</v>
      </c>
      <c r="E22" s="101">
        <f>'May 2020'!E22+'June 2020'!D22</f>
        <v>0.18</v>
      </c>
      <c r="F22" s="101">
        <v>0</v>
      </c>
      <c r="G22" s="101">
        <f>'May 2020'!G22+'June 2020'!F22</f>
        <v>81.12</v>
      </c>
      <c r="H22" s="101">
        <f t="shared" si="0"/>
        <v>696.31</v>
      </c>
      <c r="I22" s="101">
        <f>'May 2020'!N22</f>
        <v>26.54</v>
      </c>
      <c r="J22" s="101">
        <v>0.26</v>
      </c>
      <c r="K22" s="101">
        <f>'May 2020'!K22+'June 2020'!J22</f>
        <v>0.33</v>
      </c>
      <c r="L22" s="101">
        <v>0</v>
      </c>
      <c r="M22" s="101">
        <f>'May 2020'!M22+'June 2020'!L22</f>
        <v>0</v>
      </c>
      <c r="N22" s="101">
        <f t="shared" si="1"/>
        <v>26.8</v>
      </c>
      <c r="O22" s="102">
        <f>'May 2020'!T22</f>
        <v>144.41</v>
      </c>
      <c r="P22" s="101">
        <v>0.1</v>
      </c>
      <c r="Q22" s="101">
        <f>'May 2020'!Q22+'June 2020'!P22</f>
        <v>20.410000000000004</v>
      </c>
      <c r="R22" s="101">
        <v>0</v>
      </c>
      <c r="S22" s="101">
        <f>'May 2020'!S22+'June 2020'!R22</f>
        <v>0</v>
      </c>
      <c r="T22" s="102">
        <f t="shared" si="2"/>
        <v>144.51</v>
      </c>
      <c r="U22" s="102">
        <f t="shared" si="3"/>
        <v>867.61999999999989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101">
        <f>'May 2020'!H23</f>
        <v>1131.4200000000003</v>
      </c>
      <c r="D23" s="101">
        <v>4.4800000000000004</v>
      </c>
      <c r="E23" s="101">
        <f>'May 2020'!E23+'June 2020'!D23</f>
        <v>7.3800000000000008</v>
      </c>
      <c r="F23" s="101">
        <v>0</v>
      </c>
      <c r="G23" s="101">
        <f>'May 2020'!G23+'June 2020'!F23</f>
        <v>0</v>
      </c>
      <c r="H23" s="101">
        <f t="shared" si="0"/>
        <v>1135.9000000000003</v>
      </c>
      <c r="I23" s="101">
        <f>'May 2020'!N23</f>
        <v>9.1099999999999977</v>
      </c>
      <c r="J23" s="101">
        <v>0</v>
      </c>
      <c r="K23" s="101">
        <f>'May 2020'!K23+'June 2020'!J23</f>
        <v>0.03</v>
      </c>
      <c r="L23" s="101">
        <v>0</v>
      </c>
      <c r="M23" s="101">
        <f>'May 2020'!M23+'June 2020'!L23</f>
        <v>0</v>
      </c>
      <c r="N23" s="101">
        <f t="shared" si="1"/>
        <v>9.1099999999999977</v>
      </c>
      <c r="O23" s="102">
        <f>'May 2020'!T23</f>
        <v>144.85999999999999</v>
      </c>
      <c r="P23" s="101">
        <v>0</v>
      </c>
      <c r="Q23" s="101">
        <f>'May 2020'!Q23+'June 2020'!P23</f>
        <v>0.09</v>
      </c>
      <c r="R23" s="101">
        <v>0</v>
      </c>
      <c r="S23" s="101">
        <f>'May 2020'!S23+'June 2020'!R23</f>
        <v>0</v>
      </c>
      <c r="T23" s="102">
        <f t="shared" si="2"/>
        <v>144.85999999999999</v>
      </c>
      <c r="U23" s="102">
        <f t="shared" si="3"/>
        <v>1289.8700000000001</v>
      </c>
      <c r="V23" s="16"/>
      <c r="W23" s="16"/>
      <c r="X23" s="16"/>
    </row>
    <row r="24" spans="1:24" s="20" customFormat="1" ht="42.75" customHeight="1" x14ac:dyDescent="0.5">
      <c r="A24" s="17"/>
      <c r="B24" s="21" t="s">
        <v>31</v>
      </c>
      <c r="C24" s="103">
        <f>'May 2020'!H24</f>
        <v>4254.7700000000004</v>
      </c>
      <c r="D24" s="103">
        <f t="shared" ref="D24:R24" si="7">SUM(D20:D23)</f>
        <v>5.2600000000000007</v>
      </c>
      <c r="E24" s="103">
        <f>'May 2020'!E24+'June 2020'!D24</f>
        <v>8.8500000000000014</v>
      </c>
      <c r="F24" s="103">
        <f t="shared" si="7"/>
        <v>0</v>
      </c>
      <c r="G24" s="103">
        <f>'May 2020'!G24+'June 2020'!F24</f>
        <v>81.12</v>
      </c>
      <c r="H24" s="103">
        <f t="shared" si="0"/>
        <v>4260.0300000000007</v>
      </c>
      <c r="I24" s="103">
        <f>'May 2020'!N24</f>
        <v>221.14299999999997</v>
      </c>
      <c r="J24" s="103">
        <f t="shared" si="7"/>
        <v>0.67999999999999994</v>
      </c>
      <c r="K24" s="103">
        <f>'May 2020'!K24+'June 2020'!J24</f>
        <v>0.96</v>
      </c>
      <c r="L24" s="103">
        <f t="shared" si="7"/>
        <v>0</v>
      </c>
      <c r="M24" s="103">
        <f>'May 2020'!M24+'June 2020'!L24</f>
        <v>0</v>
      </c>
      <c r="N24" s="103">
        <f t="shared" si="1"/>
        <v>221.82299999999998</v>
      </c>
      <c r="O24" s="114">
        <f>'May 2020'!T24</f>
        <v>649.48</v>
      </c>
      <c r="P24" s="103">
        <f t="shared" si="7"/>
        <v>1.4500000000000002</v>
      </c>
      <c r="Q24" s="103">
        <f>'May 2020'!Q24+'June 2020'!P24</f>
        <v>21.85</v>
      </c>
      <c r="R24" s="103">
        <f t="shared" si="7"/>
        <v>0</v>
      </c>
      <c r="S24" s="103">
        <f>'May 2020'!S24+'June 2020'!R24</f>
        <v>0</v>
      </c>
      <c r="T24" s="114">
        <f t="shared" si="2"/>
        <v>650.93000000000006</v>
      </c>
      <c r="U24" s="114">
        <f t="shared" si="3"/>
        <v>5132.7830000000013</v>
      </c>
      <c r="V24" s="118"/>
      <c r="W24" s="118"/>
      <c r="X24" s="118"/>
    </row>
    <row r="25" spans="1:24" s="20" customFormat="1" ht="42.75" customHeight="1" x14ac:dyDescent="0.5">
      <c r="A25" s="17"/>
      <c r="B25" s="21" t="s">
        <v>32</v>
      </c>
      <c r="C25" s="103">
        <f>'May 2020'!H25</f>
        <v>16796.556999999997</v>
      </c>
      <c r="D25" s="103">
        <f t="shared" ref="D25:R25" si="8">D24+D19+D15+D11</f>
        <v>13.475000000000001</v>
      </c>
      <c r="E25" s="103">
        <f>'May 2020'!E25+'June 2020'!D25</f>
        <v>18.940000000000001</v>
      </c>
      <c r="F25" s="103">
        <f t="shared" si="8"/>
        <v>75.117000000000004</v>
      </c>
      <c r="G25" s="103">
        <f>'May 2020'!G25+'June 2020'!F25</f>
        <v>200.33699999999999</v>
      </c>
      <c r="H25" s="103">
        <f t="shared" si="0"/>
        <v>16734.914999999997</v>
      </c>
      <c r="I25" s="103">
        <f>'May 2020'!N25</f>
        <v>1386.7059999999999</v>
      </c>
      <c r="J25" s="103">
        <f t="shared" si="8"/>
        <v>6.7109999999999994</v>
      </c>
      <c r="K25" s="103">
        <f>'May 2020'!K25+'June 2020'!J25</f>
        <v>9.5659999999999989</v>
      </c>
      <c r="L25" s="103">
        <f t="shared" si="8"/>
        <v>0</v>
      </c>
      <c r="M25" s="103">
        <f>'May 2020'!M25+'June 2020'!L25</f>
        <v>0</v>
      </c>
      <c r="N25" s="103">
        <f t="shared" si="1"/>
        <v>1393.4169999999999</v>
      </c>
      <c r="O25" s="114">
        <f>'May 2020'!T25</f>
        <v>2383.7790000000005</v>
      </c>
      <c r="P25" s="103">
        <f t="shared" si="8"/>
        <v>95.135999999999996</v>
      </c>
      <c r="Q25" s="103">
        <f>'May 2020'!Q25+'June 2020'!P25</f>
        <v>168.15600000000001</v>
      </c>
      <c r="R25" s="103">
        <f t="shared" si="8"/>
        <v>65</v>
      </c>
      <c r="S25" s="103">
        <f>'May 2020'!S25+'June 2020'!R25</f>
        <v>65</v>
      </c>
      <c r="T25" s="114">
        <f t="shared" si="2"/>
        <v>2413.9150000000004</v>
      </c>
      <c r="U25" s="114">
        <f t="shared" si="3"/>
        <v>20542.246999999999</v>
      </c>
      <c r="V25" s="118"/>
      <c r="W25" s="118"/>
      <c r="X25" s="118"/>
    </row>
    <row r="26" spans="1:24" ht="42.75" customHeight="1" x14ac:dyDescent="0.5">
      <c r="A26" s="14">
        <v>15</v>
      </c>
      <c r="B26" s="15" t="s">
        <v>33</v>
      </c>
      <c r="C26" s="101">
        <f>'May 2020'!H26</f>
        <v>11419.182000000001</v>
      </c>
      <c r="D26" s="101">
        <v>20.48</v>
      </c>
      <c r="E26" s="101">
        <f>'May 2020'!E26+'June 2020'!D26</f>
        <v>52</v>
      </c>
      <c r="F26" s="101">
        <v>0</v>
      </c>
      <c r="G26" s="101">
        <f>'May 2020'!G26+'June 2020'!F26</f>
        <v>0</v>
      </c>
      <c r="H26" s="101">
        <f t="shared" si="0"/>
        <v>11439.662</v>
      </c>
      <c r="I26" s="101">
        <f>'May 2020'!N26</f>
        <v>0</v>
      </c>
      <c r="J26" s="101">
        <v>0</v>
      </c>
      <c r="K26" s="101">
        <f>'May 2020'!K26+'June 2020'!J26</f>
        <v>0</v>
      </c>
      <c r="L26" s="101">
        <v>0</v>
      </c>
      <c r="M26" s="101">
        <f>'May 2020'!M26+'June 2020'!L26</f>
        <v>0</v>
      </c>
      <c r="N26" s="101">
        <f t="shared" si="1"/>
        <v>0</v>
      </c>
      <c r="O26" s="102">
        <f>'May 2020'!T26</f>
        <v>0</v>
      </c>
      <c r="P26" s="101">
        <v>0</v>
      </c>
      <c r="Q26" s="101">
        <f>'May 2020'!Q26+'June 2020'!P26</f>
        <v>0</v>
      </c>
      <c r="R26" s="101">
        <v>0</v>
      </c>
      <c r="S26" s="101">
        <f>'May 2020'!S26+'June 2020'!R26</f>
        <v>0</v>
      </c>
      <c r="T26" s="102">
        <f t="shared" si="2"/>
        <v>0</v>
      </c>
      <c r="U26" s="102">
        <f t="shared" si="3"/>
        <v>11439.662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34</v>
      </c>
      <c r="C27" s="101">
        <f>'May 2020'!H27</f>
        <v>9952.4769999999953</v>
      </c>
      <c r="D27" s="101">
        <v>37.96</v>
      </c>
      <c r="E27" s="101">
        <f>'May 2020'!E27+'June 2020'!D27</f>
        <v>57.45</v>
      </c>
      <c r="F27" s="101">
        <v>0</v>
      </c>
      <c r="G27" s="101">
        <f>'May 2020'!G27+'June 2020'!F27</f>
        <v>0</v>
      </c>
      <c r="H27" s="101">
        <f t="shared" si="0"/>
        <v>9990.4369999999944</v>
      </c>
      <c r="I27" s="101">
        <f>'May 2020'!N27</f>
        <v>315.01499999999999</v>
      </c>
      <c r="J27" s="101">
        <v>2.94</v>
      </c>
      <c r="K27" s="101">
        <f>'May 2020'!K27+'June 2020'!J27</f>
        <v>2.94</v>
      </c>
      <c r="L27" s="101">
        <v>0</v>
      </c>
      <c r="M27" s="101">
        <f>'May 2020'!M27+'June 2020'!L27</f>
        <v>0</v>
      </c>
      <c r="N27" s="101">
        <f t="shared" si="1"/>
        <v>317.95499999999998</v>
      </c>
      <c r="O27" s="102">
        <f>'May 2020'!T27</f>
        <v>58.710000000000008</v>
      </c>
      <c r="P27" s="101">
        <v>6.43</v>
      </c>
      <c r="Q27" s="101">
        <f>'May 2020'!Q27+'June 2020'!P27</f>
        <v>6.43</v>
      </c>
      <c r="R27" s="101">
        <v>0</v>
      </c>
      <c r="S27" s="101">
        <f>'May 2020'!S27+'June 2020'!R27</f>
        <v>0</v>
      </c>
      <c r="T27" s="102">
        <f t="shared" si="2"/>
        <v>65.140000000000015</v>
      </c>
      <c r="U27" s="102">
        <f t="shared" si="3"/>
        <v>10373.531999999994</v>
      </c>
      <c r="V27" s="16"/>
      <c r="W27" s="16"/>
      <c r="X27" s="16"/>
    </row>
    <row r="28" spans="1:24" s="20" customFormat="1" ht="42.75" customHeight="1" x14ac:dyDescent="0.5">
      <c r="A28" s="17"/>
      <c r="B28" s="21" t="s">
        <v>35</v>
      </c>
      <c r="C28" s="103">
        <f>'May 2020'!H28</f>
        <v>21371.658999999996</v>
      </c>
      <c r="D28" s="103">
        <f t="shared" ref="D28:R28" si="9">SUM(D26:D27)</f>
        <v>58.44</v>
      </c>
      <c r="E28" s="103">
        <f>'May 2020'!E28+'June 2020'!D28</f>
        <v>109.44999999999999</v>
      </c>
      <c r="F28" s="103">
        <f t="shared" si="9"/>
        <v>0</v>
      </c>
      <c r="G28" s="103">
        <f>'May 2020'!G28+'June 2020'!F28</f>
        <v>0</v>
      </c>
      <c r="H28" s="103">
        <f t="shared" si="0"/>
        <v>21430.098999999995</v>
      </c>
      <c r="I28" s="103">
        <f>'May 2020'!N28</f>
        <v>315.01499999999999</v>
      </c>
      <c r="J28" s="103">
        <f t="shared" si="9"/>
        <v>2.94</v>
      </c>
      <c r="K28" s="103">
        <f>'May 2020'!K28+'June 2020'!J28</f>
        <v>2.94</v>
      </c>
      <c r="L28" s="103">
        <f t="shared" si="9"/>
        <v>0</v>
      </c>
      <c r="M28" s="103">
        <f>'May 2020'!M28+'June 2020'!L28</f>
        <v>0</v>
      </c>
      <c r="N28" s="103">
        <f t="shared" si="1"/>
        <v>317.95499999999998</v>
      </c>
      <c r="O28" s="114">
        <f>'May 2020'!T28</f>
        <v>58.710000000000008</v>
      </c>
      <c r="P28" s="103">
        <f t="shared" si="9"/>
        <v>6.43</v>
      </c>
      <c r="Q28" s="103">
        <f>'May 2020'!Q28+'June 2020'!P28</f>
        <v>6.43</v>
      </c>
      <c r="R28" s="103">
        <f t="shared" si="9"/>
        <v>0</v>
      </c>
      <c r="S28" s="103">
        <f>'May 2020'!S28+'June 2020'!R28</f>
        <v>0</v>
      </c>
      <c r="T28" s="114">
        <f t="shared" si="2"/>
        <v>65.140000000000015</v>
      </c>
      <c r="U28" s="114">
        <f t="shared" si="3"/>
        <v>21813.193999999996</v>
      </c>
      <c r="V28" s="118"/>
      <c r="W28" s="118"/>
      <c r="X28" s="118"/>
    </row>
    <row r="29" spans="1:24" ht="42.75" customHeight="1" x14ac:dyDescent="0.5">
      <c r="A29" s="14">
        <v>17</v>
      </c>
      <c r="B29" s="15" t="s">
        <v>36</v>
      </c>
      <c r="C29" s="101">
        <f>'May 2020'!H29</f>
        <v>6916.782000000002</v>
      </c>
      <c r="D29" s="101">
        <v>8.42</v>
      </c>
      <c r="E29" s="101">
        <f>'May 2020'!E29+'June 2020'!D29</f>
        <v>15.09</v>
      </c>
      <c r="F29" s="101">
        <v>0</v>
      </c>
      <c r="G29" s="101">
        <f>'May 2020'!G29+'June 2020'!F29</f>
        <v>0</v>
      </c>
      <c r="H29" s="101">
        <f t="shared" si="0"/>
        <v>6925.202000000002</v>
      </c>
      <c r="I29" s="101">
        <f>'May 2020'!N29</f>
        <v>3.5200000000000005</v>
      </c>
      <c r="J29" s="101">
        <v>0</v>
      </c>
      <c r="K29" s="101">
        <f>'May 2020'!K29+'June 2020'!J29</f>
        <v>0</v>
      </c>
      <c r="L29" s="101">
        <v>0</v>
      </c>
      <c r="M29" s="101">
        <f>'May 2020'!M29+'June 2020'!L29</f>
        <v>0</v>
      </c>
      <c r="N29" s="101">
        <f t="shared" si="1"/>
        <v>3.5200000000000005</v>
      </c>
      <c r="O29" s="102">
        <f>'May 2020'!T29</f>
        <v>46.72</v>
      </c>
      <c r="P29" s="101">
        <v>0</v>
      </c>
      <c r="Q29" s="101">
        <f>'May 2020'!Q29+'June 2020'!P29</f>
        <v>0</v>
      </c>
      <c r="R29" s="101">
        <v>0</v>
      </c>
      <c r="S29" s="101">
        <f>'May 2020'!S29+'June 2020'!R29</f>
        <v>0</v>
      </c>
      <c r="T29" s="102">
        <f t="shared" si="2"/>
        <v>46.72</v>
      </c>
      <c r="U29" s="102">
        <f t="shared" si="3"/>
        <v>6975.4420000000027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101">
        <f>'May 2020'!H30</f>
        <v>385.87899999999996</v>
      </c>
      <c r="D30" s="101">
        <v>7.7</v>
      </c>
      <c r="E30" s="101">
        <f>'May 2020'!E30+'June 2020'!D30</f>
        <v>15.84</v>
      </c>
      <c r="F30" s="101">
        <v>0</v>
      </c>
      <c r="G30" s="101">
        <f>'May 2020'!G30+'June 2020'!F30</f>
        <v>0</v>
      </c>
      <c r="H30" s="101">
        <f t="shared" si="0"/>
        <v>393.57899999999995</v>
      </c>
      <c r="I30" s="101">
        <f>'May 2020'!N30</f>
        <v>0</v>
      </c>
      <c r="J30" s="101">
        <v>0</v>
      </c>
      <c r="K30" s="101">
        <f>'May 2020'!K30+'June 2020'!J30</f>
        <v>0</v>
      </c>
      <c r="L30" s="101">
        <v>0</v>
      </c>
      <c r="M30" s="101">
        <f>'May 2020'!M30+'June 2020'!L30</f>
        <v>0</v>
      </c>
      <c r="N30" s="101">
        <f t="shared" si="1"/>
        <v>0</v>
      </c>
      <c r="O30" s="102">
        <f>'May 2020'!T30</f>
        <v>0</v>
      </c>
      <c r="P30" s="101">
        <v>0</v>
      </c>
      <c r="Q30" s="101">
        <f>'May 2020'!Q30+'June 2020'!P30</f>
        <v>0</v>
      </c>
      <c r="R30" s="101">
        <v>0</v>
      </c>
      <c r="S30" s="101">
        <f>'May 2020'!S30+'June 2020'!R30</f>
        <v>0</v>
      </c>
      <c r="T30" s="102">
        <f t="shared" si="2"/>
        <v>0</v>
      </c>
      <c r="U30" s="102">
        <f t="shared" si="3"/>
        <v>393.57899999999995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101">
        <f>'May 2020'!H31</f>
        <v>5455.2390000000005</v>
      </c>
      <c r="D31" s="101">
        <v>1.92</v>
      </c>
      <c r="E31" s="101">
        <f>'May 2020'!E31+'June 2020'!D31</f>
        <v>2.81</v>
      </c>
      <c r="F31" s="101">
        <v>0</v>
      </c>
      <c r="G31" s="101">
        <f>'May 2020'!G31+'June 2020'!F31</f>
        <v>0</v>
      </c>
      <c r="H31" s="101">
        <f t="shared" si="0"/>
        <v>5457.1590000000006</v>
      </c>
      <c r="I31" s="101">
        <f>'May 2020'!N31</f>
        <v>31.01</v>
      </c>
      <c r="J31" s="101">
        <v>1</v>
      </c>
      <c r="K31" s="101">
        <f>'May 2020'!K31+'June 2020'!J31</f>
        <v>1</v>
      </c>
      <c r="L31" s="101">
        <v>0</v>
      </c>
      <c r="M31" s="101">
        <f>'May 2020'!M31+'June 2020'!L31</f>
        <v>0</v>
      </c>
      <c r="N31" s="101">
        <f t="shared" si="1"/>
        <v>32.010000000000005</v>
      </c>
      <c r="O31" s="102">
        <f>'May 2020'!T31</f>
        <v>48.29</v>
      </c>
      <c r="P31" s="101">
        <v>0</v>
      </c>
      <c r="Q31" s="101">
        <f>'May 2020'!Q31+'June 2020'!P31</f>
        <v>0</v>
      </c>
      <c r="R31" s="101">
        <v>0</v>
      </c>
      <c r="S31" s="101">
        <f>'May 2020'!S31+'June 2020'!R31</f>
        <v>0</v>
      </c>
      <c r="T31" s="102">
        <f t="shared" si="2"/>
        <v>48.29</v>
      </c>
      <c r="U31" s="102">
        <f t="shared" si="3"/>
        <v>5537.4590000000007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101">
        <f>'May 2020'!H32</f>
        <v>4407.5239999999994</v>
      </c>
      <c r="D32" s="101">
        <v>4.24</v>
      </c>
      <c r="E32" s="101">
        <f>'May 2020'!E32+'June 2020'!D32</f>
        <v>6.3650000000000002</v>
      </c>
      <c r="F32" s="101">
        <v>0</v>
      </c>
      <c r="G32" s="101">
        <f>'May 2020'!G32+'June 2020'!F32</f>
        <v>0</v>
      </c>
      <c r="H32" s="101">
        <f t="shared" si="0"/>
        <v>4411.7639999999992</v>
      </c>
      <c r="I32" s="101">
        <f>'May 2020'!N32</f>
        <v>51.480000000000004</v>
      </c>
      <c r="J32" s="101">
        <v>0</v>
      </c>
      <c r="K32" s="101">
        <f>'May 2020'!K32+'June 2020'!J32</f>
        <v>0</v>
      </c>
      <c r="L32" s="101">
        <v>0</v>
      </c>
      <c r="M32" s="101">
        <f>'May 2020'!M32+'June 2020'!L32</f>
        <v>0</v>
      </c>
      <c r="N32" s="101">
        <f t="shared" si="1"/>
        <v>51.480000000000004</v>
      </c>
      <c r="O32" s="102">
        <f>'May 2020'!T32</f>
        <v>266.54999999999995</v>
      </c>
      <c r="P32" s="101">
        <v>0</v>
      </c>
      <c r="Q32" s="101">
        <f>'May 2020'!Q32+'June 2020'!P32</f>
        <v>0</v>
      </c>
      <c r="R32" s="101">
        <v>0</v>
      </c>
      <c r="S32" s="101">
        <f>'May 2020'!S32+'June 2020'!R32</f>
        <v>0</v>
      </c>
      <c r="T32" s="102">
        <f t="shared" si="2"/>
        <v>266.54999999999995</v>
      </c>
      <c r="U32" s="102">
        <f t="shared" si="3"/>
        <v>4729.793999999999</v>
      </c>
      <c r="V32" s="16"/>
      <c r="W32" s="16"/>
      <c r="X32" s="16"/>
    </row>
    <row r="33" spans="1:24" s="20" customFormat="1" ht="42.75" customHeight="1" x14ac:dyDescent="0.5">
      <c r="A33" s="17"/>
      <c r="B33" s="21" t="s">
        <v>40</v>
      </c>
      <c r="C33" s="103">
        <f>'May 2020'!H33</f>
        <v>17165.423999999999</v>
      </c>
      <c r="D33" s="103">
        <f t="shared" ref="D33:R33" si="10">SUM(D29:D32)</f>
        <v>22.28</v>
      </c>
      <c r="E33" s="103">
        <f>'May 2020'!E33+'June 2020'!D33</f>
        <v>40.105000000000004</v>
      </c>
      <c r="F33" s="103">
        <f t="shared" si="10"/>
        <v>0</v>
      </c>
      <c r="G33" s="103">
        <f>'May 2020'!G33+'June 2020'!F33</f>
        <v>0</v>
      </c>
      <c r="H33" s="103">
        <f t="shared" si="0"/>
        <v>17187.703999999998</v>
      </c>
      <c r="I33" s="103">
        <f>'May 2020'!N33</f>
        <v>86.01</v>
      </c>
      <c r="J33" s="103">
        <f t="shared" si="10"/>
        <v>1</v>
      </c>
      <c r="K33" s="103">
        <f>'May 2020'!K33+'June 2020'!J33</f>
        <v>1</v>
      </c>
      <c r="L33" s="103">
        <f t="shared" si="10"/>
        <v>0</v>
      </c>
      <c r="M33" s="103">
        <f>'May 2020'!M33+'June 2020'!L33</f>
        <v>0</v>
      </c>
      <c r="N33" s="103">
        <f t="shared" si="1"/>
        <v>87.01</v>
      </c>
      <c r="O33" s="114">
        <f>'May 2020'!T33</f>
        <v>361.55999999999995</v>
      </c>
      <c r="P33" s="103">
        <f t="shared" si="10"/>
        <v>0</v>
      </c>
      <c r="Q33" s="103">
        <f>'May 2020'!Q33+'June 2020'!P33</f>
        <v>0</v>
      </c>
      <c r="R33" s="103">
        <f t="shared" si="10"/>
        <v>0</v>
      </c>
      <c r="S33" s="103">
        <f>'May 2020'!S33+'June 2020'!R33</f>
        <v>0</v>
      </c>
      <c r="T33" s="114">
        <f t="shared" si="2"/>
        <v>361.55999999999995</v>
      </c>
      <c r="U33" s="114">
        <f t="shared" si="3"/>
        <v>17636.273999999998</v>
      </c>
      <c r="V33" s="118"/>
      <c r="W33" s="118"/>
      <c r="X33" s="118"/>
    </row>
    <row r="34" spans="1:24" ht="42.75" customHeight="1" x14ac:dyDescent="0.5">
      <c r="A34" s="14">
        <v>21</v>
      </c>
      <c r="B34" s="15" t="s">
        <v>41</v>
      </c>
      <c r="C34" s="101">
        <f>'May 2020'!H34</f>
        <v>5758.5099999999993</v>
      </c>
      <c r="D34" s="101">
        <v>1.67</v>
      </c>
      <c r="E34" s="101">
        <f>'May 2020'!E34+'June 2020'!D34</f>
        <v>2.9699999999999998</v>
      </c>
      <c r="F34" s="101">
        <v>0</v>
      </c>
      <c r="G34" s="101">
        <f>'May 2020'!G34+'June 2020'!F34</f>
        <v>10.19</v>
      </c>
      <c r="H34" s="101">
        <f t="shared" si="0"/>
        <v>5760.1799999999994</v>
      </c>
      <c r="I34" s="101">
        <f>'May 2020'!N34</f>
        <v>0</v>
      </c>
      <c r="J34" s="101">
        <v>0</v>
      </c>
      <c r="K34" s="101">
        <f>'May 2020'!K34+'June 2020'!J34</f>
        <v>0</v>
      </c>
      <c r="L34" s="101">
        <v>0</v>
      </c>
      <c r="M34" s="101">
        <f>'May 2020'!M34+'June 2020'!L34</f>
        <v>0</v>
      </c>
      <c r="N34" s="101">
        <f t="shared" si="1"/>
        <v>0</v>
      </c>
      <c r="O34" s="102">
        <f>'May 2020'!T34</f>
        <v>0</v>
      </c>
      <c r="P34" s="101">
        <v>0</v>
      </c>
      <c r="Q34" s="101">
        <f>'May 2020'!Q34+'June 2020'!P34</f>
        <v>0</v>
      </c>
      <c r="R34" s="101">
        <v>0</v>
      </c>
      <c r="S34" s="101">
        <f>'May 2020'!S34+'June 2020'!R34</f>
        <v>0</v>
      </c>
      <c r="T34" s="102">
        <f t="shared" si="2"/>
        <v>0</v>
      </c>
      <c r="U34" s="102">
        <f t="shared" si="3"/>
        <v>5760.1799999999994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101">
        <f>'May 2020'!H35</f>
        <v>4447.5950000000003</v>
      </c>
      <c r="D35" s="101">
        <v>2.39</v>
      </c>
      <c r="E35" s="101">
        <f>'May 2020'!E35+'June 2020'!D35</f>
        <v>13.770000000000001</v>
      </c>
      <c r="F35" s="101">
        <v>0</v>
      </c>
      <c r="G35" s="101">
        <f>'May 2020'!G35+'June 2020'!F35</f>
        <v>0</v>
      </c>
      <c r="H35" s="101">
        <f t="shared" si="0"/>
        <v>4449.9850000000006</v>
      </c>
      <c r="I35" s="101">
        <f>'May 2020'!N35</f>
        <v>0</v>
      </c>
      <c r="J35" s="101">
        <v>0</v>
      </c>
      <c r="K35" s="101">
        <f>'May 2020'!K35+'June 2020'!J35</f>
        <v>0</v>
      </c>
      <c r="L35" s="101">
        <v>0</v>
      </c>
      <c r="M35" s="101">
        <f>'May 2020'!M35+'June 2020'!L35</f>
        <v>0</v>
      </c>
      <c r="N35" s="101">
        <f t="shared" si="1"/>
        <v>0</v>
      </c>
      <c r="O35" s="102">
        <f>'May 2020'!T35</f>
        <v>0</v>
      </c>
      <c r="P35" s="101">
        <v>0</v>
      </c>
      <c r="Q35" s="101">
        <f>'May 2020'!Q35+'June 2020'!P35</f>
        <v>0</v>
      </c>
      <c r="R35" s="101">
        <v>0</v>
      </c>
      <c r="S35" s="101">
        <f>'May 2020'!S35+'June 2020'!R35</f>
        <v>0</v>
      </c>
      <c r="T35" s="102">
        <f t="shared" si="2"/>
        <v>0</v>
      </c>
      <c r="U35" s="102">
        <f t="shared" si="3"/>
        <v>4449.9850000000006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101">
        <f>'May 2020'!H36</f>
        <v>5685.7099999999991</v>
      </c>
      <c r="D36" s="101">
        <v>0.71</v>
      </c>
      <c r="E36" s="101">
        <f>'May 2020'!E36+'June 2020'!D36</f>
        <v>7.11</v>
      </c>
      <c r="F36" s="101">
        <v>0</v>
      </c>
      <c r="G36" s="101">
        <f>'May 2020'!G36+'June 2020'!F36</f>
        <v>0</v>
      </c>
      <c r="H36" s="101">
        <f t="shared" si="0"/>
        <v>5686.4199999999992</v>
      </c>
      <c r="I36" s="101">
        <f>'May 2020'!N36</f>
        <v>6.33</v>
      </c>
      <c r="J36" s="101">
        <v>0</v>
      </c>
      <c r="K36" s="101">
        <f>'May 2020'!K36+'June 2020'!J36</f>
        <v>0</v>
      </c>
      <c r="L36" s="101">
        <v>0</v>
      </c>
      <c r="M36" s="101">
        <f>'May 2020'!M36+'June 2020'!L36</f>
        <v>0</v>
      </c>
      <c r="N36" s="101">
        <f t="shared" si="1"/>
        <v>6.33</v>
      </c>
      <c r="O36" s="102">
        <f>'May 2020'!T36</f>
        <v>0</v>
      </c>
      <c r="P36" s="101">
        <v>0</v>
      </c>
      <c r="Q36" s="101">
        <f>'May 2020'!Q36+'June 2020'!P36</f>
        <v>0</v>
      </c>
      <c r="R36" s="101">
        <v>0</v>
      </c>
      <c r="S36" s="101">
        <f>'May 2020'!S36+'June 2020'!R36</f>
        <v>0</v>
      </c>
      <c r="T36" s="102">
        <f t="shared" si="2"/>
        <v>0</v>
      </c>
      <c r="U36" s="102">
        <f t="shared" si="3"/>
        <v>5692.7499999999991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101">
        <f>'May 2020'!H37</f>
        <v>6957.32</v>
      </c>
      <c r="D37" s="101">
        <v>1.36</v>
      </c>
      <c r="E37" s="101">
        <f>'May 2020'!E37+'June 2020'!D37</f>
        <v>5.12</v>
      </c>
      <c r="F37" s="101">
        <v>0</v>
      </c>
      <c r="G37" s="101">
        <f>'May 2020'!G37+'June 2020'!F37</f>
        <v>0</v>
      </c>
      <c r="H37" s="101">
        <f t="shared" si="0"/>
        <v>6958.6799999999994</v>
      </c>
      <c r="I37" s="101">
        <f>'May 2020'!N37</f>
        <v>0</v>
      </c>
      <c r="J37" s="101">
        <v>0</v>
      </c>
      <c r="K37" s="101">
        <f>'May 2020'!K37+'June 2020'!J37</f>
        <v>0</v>
      </c>
      <c r="L37" s="101">
        <v>0</v>
      </c>
      <c r="M37" s="101">
        <f>'May 2020'!M37+'June 2020'!L37</f>
        <v>0</v>
      </c>
      <c r="N37" s="101">
        <f t="shared" si="1"/>
        <v>0</v>
      </c>
      <c r="O37" s="102">
        <f>'May 2020'!T37</f>
        <v>0</v>
      </c>
      <c r="P37" s="101">
        <v>0</v>
      </c>
      <c r="Q37" s="101">
        <f>'May 2020'!Q37+'June 2020'!P37</f>
        <v>0</v>
      </c>
      <c r="R37" s="101">
        <v>0</v>
      </c>
      <c r="S37" s="101">
        <f>'May 2020'!S37+'June 2020'!R37</f>
        <v>0</v>
      </c>
      <c r="T37" s="102">
        <f t="shared" si="2"/>
        <v>0</v>
      </c>
      <c r="U37" s="102">
        <f t="shared" si="3"/>
        <v>6958.6799999999994</v>
      </c>
      <c r="V37" s="22"/>
      <c r="W37" s="22"/>
      <c r="X37" s="22"/>
    </row>
    <row r="38" spans="1:24" s="20" customFormat="1" ht="42.75" customHeight="1" x14ac:dyDescent="0.5">
      <c r="A38" s="17"/>
      <c r="B38" s="21" t="s">
        <v>45</v>
      </c>
      <c r="C38" s="103">
        <f>'May 2020'!H38</f>
        <v>22849.134999999998</v>
      </c>
      <c r="D38" s="103">
        <f t="shared" ref="D38:R38" si="11">SUM(D34:D37)</f>
        <v>6.1300000000000008</v>
      </c>
      <c r="E38" s="103">
        <f>'May 2020'!E38+'June 2020'!D38</f>
        <v>28.970000000000006</v>
      </c>
      <c r="F38" s="103">
        <f t="shared" si="11"/>
        <v>0</v>
      </c>
      <c r="G38" s="103">
        <f>'May 2020'!G38+'June 2020'!F38</f>
        <v>10.19</v>
      </c>
      <c r="H38" s="103">
        <f t="shared" si="0"/>
        <v>22855.264999999999</v>
      </c>
      <c r="I38" s="103">
        <f>'May 2020'!N38</f>
        <v>6.33</v>
      </c>
      <c r="J38" s="103">
        <f t="shared" si="11"/>
        <v>0</v>
      </c>
      <c r="K38" s="103">
        <f>'May 2020'!K38+'June 2020'!J38</f>
        <v>0</v>
      </c>
      <c r="L38" s="103">
        <f t="shared" si="11"/>
        <v>0</v>
      </c>
      <c r="M38" s="103">
        <f>'May 2020'!M38+'June 2020'!L38</f>
        <v>0</v>
      </c>
      <c r="N38" s="103">
        <f t="shared" si="1"/>
        <v>6.33</v>
      </c>
      <c r="O38" s="114">
        <f>'May 2020'!T38</f>
        <v>0</v>
      </c>
      <c r="P38" s="103">
        <f t="shared" si="11"/>
        <v>0</v>
      </c>
      <c r="Q38" s="103">
        <f>'May 2020'!Q38+'June 2020'!P38</f>
        <v>0</v>
      </c>
      <c r="R38" s="103">
        <f t="shared" si="11"/>
        <v>0</v>
      </c>
      <c r="S38" s="103">
        <f>'May 2020'!S38+'June 2020'!R38</f>
        <v>0</v>
      </c>
      <c r="T38" s="114">
        <f t="shared" si="2"/>
        <v>0</v>
      </c>
      <c r="U38" s="114">
        <f t="shared" si="3"/>
        <v>22861.595000000001</v>
      </c>
      <c r="V38" s="118"/>
      <c r="W38" s="118"/>
      <c r="X38" s="118"/>
    </row>
    <row r="39" spans="1:24" s="20" customFormat="1" ht="42.75" customHeight="1" x14ac:dyDescent="0.5">
      <c r="A39" s="17"/>
      <c r="B39" s="21" t="s">
        <v>46</v>
      </c>
      <c r="C39" s="103">
        <f>'May 2020'!H39</f>
        <v>61386.217999999993</v>
      </c>
      <c r="D39" s="103">
        <f t="shared" ref="D39:R39" si="12">D38+D33+D28</f>
        <v>86.85</v>
      </c>
      <c r="E39" s="103">
        <f>'May 2020'!E39+'June 2020'!D39</f>
        <v>178.52500000000001</v>
      </c>
      <c r="F39" s="103">
        <f t="shared" si="12"/>
        <v>0</v>
      </c>
      <c r="G39" s="103">
        <f>'May 2020'!G39+'June 2020'!F39</f>
        <v>10.19</v>
      </c>
      <c r="H39" s="103">
        <f t="shared" si="0"/>
        <v>61473.067999999992</v>
      </c>
      <c r="I39" s="103">
        <f>'May 2020'!N39</f>
        <v>407.35500000000002</v>
      </c>
      <c r="J39" s="103">
        <f t="shared" si="12"/>
        <v>3.94</v>
      </c>
      <c r="K39" s="103">
        <f>'May 2020'!K39+'June 2020'!J39</f>
        <v>3.94</v>
      </c>
      <c r="L39" s="103">
        <f t="shared" si="12"/>
        <v>0</v>
      </c>
      <c r="M39" s="103">
        <f>'May 2020'!M39+'June 2020'!L39</f>
        <v>0</v>
      </c>
      <c r="N39" s="103">
        <f t="shared" si="1"/>
        <v>411.29500000000002</v>
      </c>
      <c r="O39" s="114">
        <f>'May 2020'!T39</f>
        <v>420.27</v>
      </c>
      <c r="P39" s="103">
        <f t="shared" si="12"/>
        <v>6.43</v>
      </c>
      <c r="Q39" s="103">
        <f>'May 2020'!Q39+'June 2020'!P39</f>
        <v>6.43</v>
      </c>
      <c r="R39" s="103">
        <f t="shared" si="12"/>
        <v>0</v>
      </c>
      <c r="S39" s="103">
        <f>'May 2020'!S39+'June 2020'!R39</f>
        <v>0</v>
      </c>
      <c r="T39" s="114">
        <f t="shared" si="2"/>
        <v>426.7</v>
      </c>
      <c r="U39" s="114">
        <f t="shared" si="3"/>
        <v>62311.062999999987</v>
      </c>
      <c r="V39" s="118"/>
      <c r="W39" s="118"/>
      <c r="X39" s="118"/>
    </row>
    <row r="40" spans="1:24" ht="42.75" customHeight="1" x14ac:dyDescent="0.5">
      <c r="A40" s="14">
        <v>25</v>
      </c>
      <c r="B40" s="15" t="s">
        <v>47</v>
      </c>
      <c r="C40" s="101">
        <f>'May 2020'!H40</f>
        <v>14791.915000000001</v>
      </c>
      <c r="D40" s="101">
        <v>9.26</v>
      </c>
      <c r="E40" s="101">
        <f>'May 2020'!E40+'June 2020'!D40</f>
        <v>14.559999999999999</v>
      </c>
      <c r="F40" s="101">
        <v>0</v>
      </c>
      <c r="G40" s="101">
        <f>'May 2020'!G40+'June 2020'!F40</f>
        <v>0</v>
      </c>
      <c r="H40" s="101">
        <f t="shared" si="0"/>
        <v>14801.175000000001</v>
      </c>
      <c r="I40" s="101">
        <f>'May 2020'!N40</f>
        <v>0</v>
      </c>
      <c r="J40" s="101">
        <v>0</v>
      </c>
      <c r="K40" s="101">
        <f>'May 2020'!K40+'June 2020'!J40</f>
        <v>0</v>
      </c>
      <c r="L40" s="101">
        <v>0</v>
      </c>
      <c r="M40" s="101">
        <f>'May 2020'!M40+'June 2020'!L40</f>
        <v>0</v>
      </c>
      <c r="N40" s="101">
        <f t="shared" si="1"/>
        <v>0</v>
      </c>
      <c r="O40" s="102">
        <f>'May 2020'!T40</f>
        <v>0</v>
      </c>
      <c r="P40" s="101">
        <v>0</v>
      </c>
      <c r="Q40" s="101">
        <f>'May 2020'!Q40+'June 2020'!P40</f>
        <v>0</v>
      </c>
      <c r="R40" s="101">
        <v>0</v>
      </c>
      <c r="S40" s="101">
        <f>'May 2020'!S40+'June 2020'!R40</f>
        <v>0</v>
      </c>
      <c r="T40" s="102">
        <f t="shared" si="2"/>
        <v>0</v>
      </c>
      <c r="U40" s="102">
        <f t="shared" si="3"/>
        <v>14801.175000000001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101">
        <f>'May 2020'!H41</f>
        <v>9583.4909999999909</v>
      </c>
      <c r="D41" s="101">
        <v>6.99</v>
      </c>
      <c r="E41" s="101">
        <f>'May 2020'!E41+'June 2020'!D41</f>
        <v>14.93</v>
      </c>
      <c r="F41" s="101">
        <v>0</v>
      </c>
      <c r="G41" s="101">
        <f>'May 2020'!G41+'June 2020'!F41</f>
        <v>0</v>
      </c>
      <c r="H41" s="101">
        <f t="shared" si="0"/>
        <v>9590.4809999999907</v>
      </c>
      <c r="I41" s="101">
        <f>'May 2020'!N41</f>
        <v>0</v>
      </c>
      <c r="J41" s="101">
        <v>0</v>
      </c>
      <c r="K41" s="101">
        <f>'May 2020'!K41+'June 2020'!J41</f>
        <v>0</v>
      </c>
      <c r="L41" s="101">
        <v>0</v>
      </c>
      <c r="M41" s="101">
        <f>'May 2020'!M41+'June 2020'!L41</f>
        <v>0</v>
      </c>
      <c r="N41" s="101">
        <f t="shared" si="1"/>
        <v>0</v>
      </c>
      <c r="O41" s="102">
        <f>'May 2020'!T41</f>
        <v>0</v>
      </c>
      <c r="P41" s="101">
        <v>0</v>
      </c>
      <c r="Q41" s="101">
        <f>'May 2020'!Q41+'June 2020'!P41</f>
        <v>0</v>
      </c>
      <c r="R41" s="101">
        <v>0</v>
      </c>
      <c r="S41" s="101">
        <f>'May 2020'!S41+'June 2020'!R41</f>
        <v>0</v>
      </c>
      <c r="T41" s="102">
        <f t="shared" si="2"/>
        <v>0</v>
      </c>
      <c r="U41" s="102">
        <f t="shared" si="3"/>
        <v>9590.4809999999907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101">
        <f>'May 2020'!H42</f>
        <v>23377.198000000008</v>
      </c>
      <c r="D42" s="101">
        <v>1.6</v>
      </c>
      <c r="E42" s="101">
        <f>'May 2020'!E42+'June 2020'!D42</f>
        <v>4.1500000000000004</v>
      </c>
      <c r="F42" s="101">
        <v>0</v>
      </c>
      <c r="G42" s="101">
        <f>'May 2020'!G42+'June 2020'!F42</f>
        <v>0</v>
      </c>
      <c r="H42" s="101">
        <f t="shared" si="0"/>
        <v>23378.798000000006</v>
      </c>
      <c r="I42" s="101">
        <f>'May 2020'!N42</f>
        <v>0</v>
      </c>
      <c r="J42" s="101">
        <v>0</v>
      </c>
      <c r="K42" s="101">
        <f>'May 2020'!K42+'June 2020'!J42</f>
        <v>0</v>
      </c>
      <c r="L42" s="101">
        <v>0</v>
      </c>
      <c r="M42" s="101">
        <f>'May 2020'!M42+'June 2020'!L42</f>
        <v>0</v>
      </c>
      <c r="N42" s="101">
        <f t="shared" si="1"/>
        <v>0</v>
      </c>
      <c r="O42" s="102">
        <f>'May 2020'!T42</f>
        <v>0</v>
      </c>
      <c r="P42" s="101">
        <v>0</v>
      </c>
      <c r="Q42" s="101">
        <f>'May 2020'!Q42+'June 2020'!P42</f>
        <v>0</v>
      </c>
      <c r="R42" s="101">
        <v>0</v>
      </c>
      <c r="S42" s="101">
        <f>'May 2020'!S42+'June 2020'!R42</f>
        <v>0</v>
      </c>
      <c r="T42" s="102">
        <f t="shared" si="2"/>
        <v>0</v>
      </c>
      <c r="U42" s="102">
        <f t="shared" si="3"/>
        <v>23378.798000000006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101">
        <f>'May 2020'!H43</f>
        <v>251.58800000000002</v>
      </c>
      <c r="D43" s="101">
        <v>12.51</v>
      </c>
      <c r="E43" s="101">
        <f>'May 2020'!E43+'June 2020'!D43</f>
        <v>51.93</v>
      </c>
      <c r="F43" s="101">
        <v>0</v>
      </c>
      <c r="G43" s="101">
        <f>'May 2020'!G43+'June 2020'!F43</f>
        <v>0</v>
      </c>
      <c r="H43" s="101">
        <f t="shared" si="0"/>
        <v>264.09800000000001</v>
      </c>
      <c r="I43" s="101">
        <f>'May 2020'!N43</f>
        <v>0</v>
      </c>
      <c r="J43" s="101">
        <v>0</v>
      </c>
      <c r="K43" s="101">
        <f>'May 2020'!K43+'June 2020'!J43</f>
        <v>0</v>
      </c>
      <c r="L43" s="101">
        <v>0</v>
      </c>
      <c r="M43" s="101">
        <f>'May 2020'!M43+'June 2020'!L43</f>
        <v>0</v>
      </c>
      <c r="N43" s="101">
        <f t="shared" si="1"/>
        <v>0</v>
      </c>
      <c r="O43" s="102">
        <f>'May 2020'!T43</f>
        <v>0</v>
      </c>
      <c r="P43" s="101">
        <v>0</v>
      </c>
      <c r="Q43" s="101">
        <f>'May 2020'!Q43+'June 2020'!P43</f>
        <v>0</v>
      </c>
      <c r="R43" s="101">
        <v>0</v>
      </c>
      <c r="S43" s="101">
        <f>'May 2020'!S43+'June 2020'!R43</f>
        <v>0</v>
      </c>
      <c r="T43" s="102">
        <f t="shared" si="2"/>
        <v>0</v>
      </c>
      <c r="U43" s="102">
        <f t="shared" si="3"/>
        <v>264.09800000000001</v>
      </c>
      <c r="V43" s="16"/>
      <c r="W43" s="16"/>
      <c r="X43" s="16"/>
    </row>
    <row r="44" spans="1:24" s="20" customFormat="1" ht="42.75" customHeight="1" x14ac:dyDescent="0.5">
      <c r="A44" s="17"/>
      <c r="B44" s="21" t="s">
        <v>51</v>
      </c>
      <c r="C44" s="103">
        <f>'May 2020'!H44</f>
        <v>48004.192000000003</v>
      </c>
      <c r="D44" s="103">
        <f t="shared" ref="D44:R44" si="13">SUM(D40:D43)</f>
        <v>30.36</v>
      </c>
      <c r="E44" s="103">
        <f>'May 2020'!E44+'June 2020'!D44</f>
        <v>85.57</v>
      </c>
      <c r="F44" s="103">
        <f t="shared" si="13"/>
        <v>0</v>
      </c>
      <c r="G44" s="103">
        <f>'May 2020'!G44+'June 2020'!F44</f>
        <v>0</v>
      </c>
      <c r="H44" s="103">
        <f t="shared" si="0"/>
        <v>48034.552000000003</v>
      </c>
      <c r="I44" s="103">
        <f>'May 2020'!N44</f>
        <v>0</v>
      </c>
      <c r="J44" s="103">
        <f t="shared" si="13"/>
        <v>0</v>
      </c>
      <c r="K44" s="103">
        <f>'May 2020'!K44+'June 2020'!J44</f>
        <v>0</v>
      </c>
      <c r="L44" s="103">
        <f t="shared" si="13"/>
        <v>0</v>
      </c>
      <c r="M44" s="103">
        <f>'May 2020'!M44+'June 2020'!L44</f>
        <v>0</v>
      </c>
      <c r="N44" s="103">
        <f t="shared" si="1"/>
        <v>0</v>
      </c>
      <c r="O44" s="114">
        <f>'May 2020'!T44</f>
        <v>0</v>
      </c>
      <c r="P44" s="103">
        <f t="shared" si="13"/>
        <v>0</v>
      </c>
      <c r="Q44" s="103">
        <f>'May 2020'!Q44+'June 2020'!P44</f>
        <v>0</v>
      </c>
      <c r="R44" s="103">
        <f t="shared" si="13"/>
        <v>0</v>
      </c>
      <c r="S44" s="103">
        <f>'May 2020'!S44+'June 2020'!R44</f>
        <v>0</v>
      </c>
      <c r="T44" s="114">
        <f t="shared" si="2"/>
        <v>0</v>
      </c>
      <c r="U44" s="114">
        <f t="shared" si="3"/>
        <v>48034.552000000003</v>
      </c>
      <c r="V44" s="118"/>
      <c r="W44" s="118"/>
      <c r="X44" s="118"/>
    </row>
    <row r="45" spans="1:24" ht="42.75" customHeight="1" x14ac:dyDescent="0.5">
      <c r="A45" s="14">
        <v>29</v>
      </c>
      <c r="B45" s="15" t="s">
        <v>52</v>
      </c>
      <c r="C45" s="101">
        <f>'May 2020'!H45</f>
        <v>14105.89</v>
      </c>
      <c r="D45" s="101">
        <v>8.67</v>
      </c>
      <c r="E45" s="101">
        <f>'May 2020'!E45+'June 2020'!D45</f>
        <v>18.21</v>
      </c>
      <c r="F45" s="101">
        <v>0</v>
      </c>
      <c r="G45" s="101">
        <f>'May 2020'!G45+'June 2020'!F45</f>
        <v>0</v>
      </c>
      <c r="H45" s="101">
        <f t="shared" si="0"/>
        <v>14114.56</v>
      </c>
      <c r="I45" s="101">
        <f>'May 2020'!N45</f>
        <v>0.48</v>
      </c>
      <c r="J45" s="101">
        <v>0</v>
      </c>
      <c r="K45" s="101">
        <f>'May 2020'!K45+'June 2020'!J45</f>
        <v>0</v>
      </c>
      <c r="L45" s="101">
        <v>0</v>
      </c>
      <c r="M45" s="101">
        <f>'May 2020'!M45+'June 2020'!L45</f>
        <v>0</v>
      </c>
      <c r="N45" s="101">
        <f t="shared" si="1"/>
        <v>0.48</v>
      </c>
      <c r="O45" s="102">
        <f>'May 2020'!T45</f>
        <v>0</v>
      </c>
      <c r="P45" s="101">
        <v>0</v>
      </c>
      <c r="Q45" s="101">
        <f>'May 2020'!Q45+'June 2020'!P45</f>
        <v>0</v>
      </c>
      <c r="R45" s="101">
        <v>0</v>
      </c>
      <c r="S45" s="101">
        <f>'May 2020'!S45+'June 2020'!R45</f>
        <v>0</v>
      </c>
      <c r="T45" s="102">
        <f t="shared" si="2"/>
        <v>0</v>
      </c>
      <c r="U45" s="102">
        <f t="shared" si="3"/>
        <v>14115.039999999999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101">
        <f>'May 2020'!H46</f>
        <v>6768.3700000000017</v>
      </c>
      <c r="D46" s="101">
        <v>8.65</v>
      </c>
      <c r="E46" s="101">
        <f>'May 2020'!E46+'June 2020'!D46</f>
        <v>30.93</v>
      </c>
      <c r="F46" s="101">
        <v>0</v>
      </c>
      <c r="G46" s="101">
        <f>'May 2020'!G46+'June 2020'!F46</f>
        <v>0</v>
      </c>
      <c r="H46" s="101">
        <f t="shared" si="0"/>
        <v>6777.0200000000013</v>
      </c>
      <c r="I46" s="101">
        <f>'May 2020'!N46</f>
        <v>0.24</v>
      </c>
      <c r="J46" s="101">
        <v>0</v>
      </c>
      <c r="K46" s="101">
        <f>'May 2020'!K46+'June 2020'!J46</f>
        <v>0</v>
      </c>
      <c r="L46" s="101">
        <v>0</v>
      </c>
      <c r="M46" s="101">
        <f>'May 2020'!M46+'June 2020'!L46</f>
        <v>0</v>
      </c>
      <c r="N46" s="101">
        <f t="shared" si="1"/>
        <v>0.24</v>
      </c>
      <c r="O46" s="102">
        <f>'May 2020'!T46</f>
        <v>0</v>
      </c>
      <c r="P46" s="101">
        <v>0</v>
      </c>
      <c r="Q46" s="101">
        <f>'May 2020'!Q46+'June 2020'!P46</f>
        <v>0</v>
      </c>
      <c r="R46" s="101">
        <v>0</v>
      </c>
      <c r="S46" s="101">
        <f>'May 2020'!S46+'June 2020'!R46</f>
        <v>0</v>
      </c>
      <c r="T46" s="102">
        <f t="shared" si="2"/>
        <v>0</v>
      </c>
      <c r="U46" s="102">
        <f t="shared" si="3"/>
        <v>6777.2600000000011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101">
        <f>'May 2020'!H47</f>
        <v>12110.330000000004</v>
      </c>
      <c r="D47" s="101">
        <v>29.65</v>
      </c>
      <c r="E47" s="101">
        <f>'May 2020'!E47+'June 2020'!D47</f>
        <v>45.98</v>
      </c>
      <c r="F47" s="101">
        <v>0</v>
      </c>
      <c r="G47" s="101">
        <f>'May 2020'!G47+'June 2020'!F47</f>
        <v>0</v>
      </c>
      <c r="H47" s="101">
        <f t="shared" si="0"/>
        <v>12139.980000000003</v>
      </c>
      <c r="I47" s="101">
        <f>'May 2020'!N47</f>
        <v>5.34</v>
      </c>
      <c r="J47" s="101">
        <v>0</v>
      </c>
      <c r="K47" s="101">
        <f>'May 2020'!K47+'June 2020'!J47</f>
        <v>0</v>
      </c>
      <c r="L47" s="101">
        <v>0</v>
      </c>
      <c r="M47" s="101">
        <f>'May 2020'!M47+'June 2020'!L47</f>
        <v>0</v>
      </c>
      <c r="N47" s="101">
        <f t="shared" si="1"/>
        <v>5.34</v>
      </c>
      <c r="O47" s="102">
        <f>'May 2020'!T47</f>
        <v>2.67</v>
      </c>
      <c r="P47" s="101">
        <v>43.88</v>
      </c>
      <c r="Q47" s="101">
        <f>'May 2020'!Q47+'June 2020'!P47</f>
        <v>43.88</v>
      </c>
      <c r="R47" s="101">
        <v>0</v>
      </c>
      <c r="S47" s="101">
        <f>'May 2020'!S47+'June 2020'!R47</f>
        <v>0</v>
      </c>
      <c r="T47" s="102">
        <f t="shared" si="2"/>
        <v>46.550000000000004</v>
      </c>
      <c r="U47" s="102">
        <f t="shared" si="3"/>
        <v>12191.870000000003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101">
        <f>'May 2020'!H48</f>
        <v>10946.364000000003</v>
      </c>
      <c r="D48" s="101">
        <v>8</v>
      </c>
      <c r="E48" s="101">
        <f>'May 2020'!E48+'June 2020'!D48</f>
        <v>17.399999999999999</v>
      </c>
      <c r="F48" s="101">
        <v>0</v>
      </c>
      <c r="G48" s="101">
        <f>'May 2020'!G48+'June 2020'!F48</f>
        <v>0</v>
      </c>
      <c r="H48" s="101">
        <f t="shared" si="0"/>
        <v>10954.364000000003</v>
      </c>
      <c r="I48" s="101">
        <f>'May 2020'!N48</f>
        <v>6.2</v>
      </c>
      <c r="J48" s="101">
        <v>0</v>
      </c>
      <c r="K48" s="101">
        <f>'May 2020'!K48+'June 2020'!J48</f>
        <v>0</v>
      </c>
      <c r="L48" s="101">
        <v>0</v>
      </c>
      <c r="M48" s="101">
        <f>'May 2020'!M48+'June 2020'!L48</f>
        <v>0</v>
      </c>
      <c r="N48" s="101">
        <f t="shared" si="1"/>
        <v>6.2</v>
      </c>
      <c r="O48" s="102">
        <f>'May 2020'!T48</f>
        <v>0</v>
      </c>
      <c r="P48" s="101">
        <v>0</v>
      </c>
      <c r="Q48" s="101">
        <f>'May 2020'!Q48+'June 2020'!P48</f>
        <v>0</v>
      </c>
      <c r="R48" s="101">
        <v>0</v>
      </c>
      <c r="S48" s="101">
        <f>'May 2020'!S48+'June 2020'!R48</f>
        <v>0</v>
      </c>
      <c r="T48" s="102">
        <f t="shared" si="2"/>
        <v>0</v>
      </c>
      <c r="U48" s="102">
        <f t="shared" si="3"/>
        <v>10960.564000000004</v>
      </c>
      <c r="V48" s="16"/>
      <c r="W48" s="16"/>
      <c r="X48" s="16"/>
    </row>
    <row r="49" spans="1:24" s="20" customFormat="1" ht="42.75" customHeight="1" x14ac:dyDescent="0.5">
      <c r="A49" s="17"/>
      <c r="B49" s="21" t="s">
        <v>56</v>
      </c>
      <c r="C49" s="103">
        <f>'May 2020'!H49</f>
        <v>43930.954000000005</v>
      </c>
      <c r="D49" s="103">
        <f t="shared" ref="D49:R49" si="14">SUM(D45:D48)</f>
        <v>54.97</v>
      </c>
      <c r="E49" s="103">
        <f>'May 2020'!E49+'June 2020'!D49</f>
        <v>112.52</v>
      </c>
      <c r="F49" s="103">
        <f t="shared" si="14"/>
        <v>0</v>
      </c>
      <c r="G49" s="103">
        <f>'May 2020'!G49+'June 2020'!F49</f>
        <v>0</v>
      </c>
      <c r="H49" s="103">
        <f t="shared" si="0"/>
        <v>43985.924000000006</v>
      </c>
      <c r="I49" s="103">
        <f>'May 2020'!N49</f>
        <v>12.26</v>
      </c>
      <c r="J49" s="103">
        <f t="shared" si="14"/>
        <v>0</v>
      </c>
      <c r="K49" s="103">
        <f>'May 2020'!K49+'June 2020'!J49</f>
        <v>0</v>
      </c>
      <c r="L49" s="103">
        <f t="shared" si="14"/>
        <v>0</v>
      </c>
      <c r="M49" s="103">
        <f>'May 2020'!M49+'June 2020'!L49</f>
        <v>0</v>
      </c>
      <c r="N49" s="103">
        <f t="shared" si="1"/>
        <v>12.26</v>
      </c>
      <c r="O49" s="114">
        <f>'May 2020'!T49</f>
        <v>2.67</v>
      </c>
      <c r="P49" s="103">
        <f t="shared" si="14"/>
        <v>43.88</v>
      </c>
      <c r="Q49" s="103">
        <f>'May 2020'!Q49+'June 2020'!P49</f>
        <v>43.88</v>
      </c>
      <c r="R49" s="103">
        <f t="shared" si="14"/>
        <v>0</v>
      </c>
      <c r="S49" s="103">
        <f>'May 2020'!S49+'June 2020'!R49</f>
        <v>0</v>
      </c>
      <c r="T49" s="114">
        <f t="shared" si="2"/>
        <v>46.550000000000004</v>
      </c>
      <c r="U49" s="114">
        <f t="shared" si="3"/>
        <v>44044.734000000011</v>
      </c>
      <c r="V49" s="118">
        <f t="shared" ref="V49" si="15">SUM(V45:V48)</f>
        <v>0</v>
      </c>
      <c r="W49" s="118"/>
      <c r="X49" s="118"/>
    </row>
    <row r="50" spans="1:24" s="20" customFormat="1" ht="42.75" customHeight="1" x14ac:dyDescent="0.5">
      <c r="A50" s="17"/>
      <c r="B50" s="21" t="s">
        <v>57</v>
      </c>
      <c r="C50" s="103">
        <f>'May 2020'!H50</f>
        <v>91935.146000000008</v>
      </c>
      <c r="D50" s="103">
        <f t="shared" ref="D50:R50" si="16">D49+D44</f>
        <v>85.33</v>
      </c>
      <c r="E50" s="103">
        <f>'May 2020'!E50+'June 2020'!D50</f>
        <v>198.08999999999997</v>
      </c>
      <c r="F50" s="103">
        <f t="shared" si="16"/>
        <v>0</v>
      </c>
      <c r="G50" s="103">
        <f>'May 2020'!G50+'June 2020'!F50</f>
        <v>0</v>
      </c>
      <c r="H50" s="103">
        <f t="shared" si="0"/>
        <v>92020.47600000001</v>
      </c>
      <c r="I50" s="103">
        <f>'May 2020'!N50</f>
        <v>12.26</v>
      </c>
      <c r="J50" s="103">
        <f t="shared" si="16"/>
        <v>0</v>
      </c>
      <c r="K50" s="103">
        <f>'May 2020'!K50+'June 2020'!J50</f>
        <v>0</v>
      </c>
      <c r="L50" s="103">
        <f t="shared" si="16"/>
        <v>0</v>
      </c>
      <c r="M50" s="103">
        <f>'May 2020'!M50+'June 2020'!L50</f>
        <v>0</v>
      </c>
      <c r="N50" s="103">
        <f t="shared" si="1"/>
        <v>12.26</v>
      </c>
      <c r="O50" s="114">
        <f>'May 2020'!T50</f>
        <v>2.67</v>
      </c>
      <c r="P50" s="103">
        <f t="shared" si="16"/>
        <v>43.88</v>
      </c>
      <c r="Q50" s="103">
        <f>'May 2020'!Q50+'June 2020'!P50</f>
        <v>43.88</v>
      </c>
      <c r="R50" s="103">
        <f t="shared" si="16"/>
        <v>0</v>
      </c>
      <c r="S50" s="103">
        <f>'May 2020'!S50+'June 2020'!R50</f>
        <v>0</v>
      </c>
      <c r="T50" s="114">
        <f t="shared" si="2"/>
        <v>46.550000000000004</v>
      </c>
      <c r="U50" s="114">
        <f t="shared" si="3"/>
        <v>92079.286000000007</v>
      </c>
      <c r="V50" s="118"/>
      <c r="W50" s="118"/>
      <c r="X50" s="118"/>
    </row>
    <row r="51" spans="1:24" s="20" customFormat="1" ht="42.75" customHeight="1" x14ac:dyDescent="0.5">
      <c r="A51" s="17"/>
      <c r="B51" s="21" t="s">
        <v>58</v>
      </c>
      <c r="C51" s="103">
        <f>'May 2020'!H51</f>
        <v>170117.921</v>
      </c>
      <c r="D51" s="103">
        <f t="shared" ref="D51:R51" si="17">D50+D39+D25</f>
        <v>185.655</v>
      </c>
      <c r="E51" s="103">
        <f>'May 2020'!E51+'June 2020'!D51</f>
        <v>395.55500000000001</v>
      </c>
      <c r="F51" s="103">
        <f t="shared" si="17"/>
        <v>75.117000000000004</v>
      </c>
      <c r="G51" s="103">
        <f>'May 2020'!G51+'June 2020'!F51</f>
        <v>210.52699999999999</v>
      </c>
      <c r="H51" s="103">
        <f t="shared" si="0"/>
        <v>170228.459</v>
      </c>
      <c r="I51" s="103">
        <f>'May 2020'!N51</f>
        <v>1806.3209999999999</v>
      </c>
      <c r="J51" s="103">
        <f t="shared" si="17"/>
        <v>10.651</v>
      </c>
      <c r="K51" s="103">
        <f>'May 2020'!K51+'June 2020'!J51</f>
        <v>13.506</v>
      </c>
      <c r="L51" s="103">
        <f t="shared" si="17"/>
        <v>0</v>
      </c>
      <c r="M51" s="103">
        <f>'May 2020'!M51+'June 2020'!L51</f>
        <v>0</v>
      </c>
      <c r="N51" s="103">
        <f t="shared" si="1"/>
        <v>1816.972</v>
      </c>
      <c r="O51" s="114">
        <f>'May 2020'!T51</f>
        <v>2806.7190000000005</v>
      </c>
      <c r="P51" s="103">
        <f t="shared" si="17"/>
        <v>145.446</v>
      </c>
      <c r="Q51" s="103">
        <f>'May 2020'!Q51+'June 2020'!P51</f>
        <v>218.46600000000001</v>
      </c>
      <c r="R51" s="103">
        <f t="shared" si="17"/>
        <v>65</v>
      </c>
      <c r="S51" s="103">
        <f>'May 2020'!S51+'June 2020'!R51</f>
        <v>65</v>
      </c>
      <c r="T51" s="114">
        <f t="shared" si="2"/>
        <v>2887.1650000000004</v>
      </c>
      <c r="U51" s="114">
        <f t="shared" si="3"/>
        <v>174932.59600000002</v>
      </c>
      <c r="V51" s="118"/>
      <c r="W51" s="118"/>
      <c r="X51" s="118"/>
    </row>
    <row r="52" spans="1:24" s="28" customFormat="1" ht="42.75" hidden="1" customHeight="1" x14ac:dyDescent="0.4">
      <c r="A52" s="23"/>
      <c r="B52" s="24"/>
      <c r="C52" s="25"/>
      <c r="D52" s="25"/>
      <c r="E52" s="101" t="e">
        <f>'May 2020'!E52+'June 2020'!D52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101">
        <f>'May 2020'!Q52+'June 2020'!P52</f>
        <v>15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101">
        <f>'May 2020'!E53+'June 2020'!D53</f>
        <v>432.81799999999998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ht="35.25" x14ac:dyDescent="0.4">
      <c r="A54" s="23"/>
      <c r="B54" s="24"/>
      <c r="C54" s="25"/>
      <c r="D54" s="25"/>
      <c r="E54" s="116"/>
      <c r="F54" s="25"/>
      <c r="G54" s="25"/>
      <c r="H54" s="25"/>
      <c r="I54" s="26"/>
      <c r="J54" s="25"/>
      <c r="K54" s="65"/>
      <c r="L54" s="25"/>
      <c r="M54" s="26"/>
      <c r="N54" s="25"/>
      <c r="O54" s="25"/>
      <c r="P54" s="26"/>
      <c r="Q54" s="65"/>
      <c r="R54" s="25"/>
      <c r="S54" s="26"/>
      <c r="T54" s="27"/>
      <c r="U54" s="25"/>
      <c r="V54" s="25"/>
      <c r="W54" s="25"/>
      <c r="X54" s="25"/>
    </row>
    <row r="55" spans="1:24" s="20" customFormat="1" ht="57" hidden="1" customHeight="1" x14ac:dyDescent="0.4">
      <c r="A55" s="29"/>
      <c r="B55" s="30"/>
      <c r="C55" s="31"/>
      <c r="D55" s="154" t="s">
        <v>59</v>
      </c>
      <c r="E55" s="154"/>
      <c r="F55" s="154"/>
      <c r="G55" s="154"/>
      <c r="H55" s="112">
        <f>D51+J51+P51-F51-L51-R51</f>
        <v>201.63499999999999</v>
      </c>
      <c r="I55" s="111"/>
      <c r="J55" s="111"/>
      <c r="K55" s="111"/>
      <c r="L55" s="111"/>
      <c r="M55" s="111"/>
      <c r="N55" s="111"/>
      <c r="O55" s="32"/>
      <c r="P55" s="111"/>
      <c r="Q55" s="111"/>
      <c r="R55" s="111"/>
      <c r="S55" s="111"/>
      <c r="T55" s="111"/>
      <c r="U55" s="110"/>
      <c r="V55" s="110"/>
      <c r="W55" s="110"/>
      <c r="X55" s="110"/>
    </row>
    <row r="56" spans="1:24" s="20" customFormat="1" ht="66" hidden="1" customHeight="1" x14ac:dyDescent="0.4">
      <c r="A56" s="29"/>
      <c r="B56" s="30"/>
      <c r="C56" s="111"/>
      <c r="D56" s="154" t="s">
        <v>60</v>
      </c>
      <c r="E56" s="154"/>
      <c r="F56" s="154"/>
      <c r="G56" s="154"/>
      <c r="H56" s="112">
        <f>E51+K51+Q51-G51-M51-S51</f>
        <v>352.00000000000006</v>
      </c>
      <c r="I56" s="111"/>
      <c r="J56" s="111"/>
      <c r="K56" s="111"/>
      <c r="L56" s="111"/>
      <c r="M56" s="111"/>
      <c r="N56" s="111"/>
      <c r="O56" s="32"/>
      <c r="P56" s="111"/>
      <c r="Q56" s="111"/>
      <c r="R56" s="111"/>
      <c r="S56" s="111"/>
      <c r="T56" s="111"/>
      <c r="U56" s="110"/>
      <c r="V56" s="110"/>
      <c r="W56" s="110"/>
      <c r="X56" s="110"/>
    </row>
    <row r="57" spans="1:24" ht="54" hidden="1" customHeight="1" x14ac:dyDescent="0.4">
      <c r="C57" s="31"/>
      <c r="D57" s="154" t="s">
        <v>62</v>
      </c>
      <c r="E57" s="154"/>
      <c r="F57" s="154"/>
      <c r="G57" s="154"/>
      <c r="H57" s="112">
        <f>H51+N51+T51</f>
        <v>174932.59600000002</v>
      </c>
      <c r="I57" s="34"/>
      <c r="J57" s="34"/>
      <c r="K57" s="34"/>
      <c r="L57" s="38"/>
      <c r="M57" s="38"/>
      <c r="N57" s="67"/>
      <c r="O57" s="16"/>
      <c r="P57" s="34"/>
      <c r="Q57" s="34"/>
      <c r="T57" s="42"/>
      <c r="U57" s="16"/>
      <c r="V57" s="16"/>
      <c r="W57" s="16"/>
      <c r="X57" s="16"/>
    </row>
    <row r="58" spans="1:24" ht="42.75" hidden="1" customHeight="1" x14ac:dyDescent="0.45">
      <c r="C58" s="110"/>
      <c r="D58" s="110"/>
      <c r="E58" s="81"/>
      <c r="F58" s="83"/>
      <c r="G58" s="83"/>
      <c r="H58" s="82"/>
      <c r="J58" s="34"/>
      <c r="K58" s="34"/>
      <c r="L58" s="36" t="e">
        <f>#REF!+'June 2020'!H55</f>
        <v>#REF!</v>
      </c>
      <c r="M58" s="34"/>
      <c r="O58" s="16"/>
    </row>
    <row r="59" spans="1:24" s="84" customFormat="1" ht="78.75" hidden="1" customHeight="1" x14ac:dyDescent="0.65">
      <c r="B59" s="156" t="s">
        <v>63</v>
      </c>
      <c r="C59" s="156"/>
      <c r="D59" s="156"/>
      <c r="E59" s="156"/>
      <c r="F59" s="156"/>
      <c r="H59" s="85"/>
      <c r="I59" s="87" t="e">
        <f>#REF!+'June 2020'!H55</f>
        <v>#REF!</v>
      </c>
      <c r="J59" s="85"/>
      <c r="K59" s="88"/>
      <c r="L59" s="88"/>
      <c r="M59" s="88"/>
      <c r="Q59" s="156" t="s">
        <v>64</v>
      </c>
      <c r="R59" s="156"/>
      <c r="S59" s="156"/>
      <c r="T59" s="156"/>
      <c r="U59" s="156"/>
    </row>
    <row r="60" spans="1:24" s="84" customFormat="1" ht="45.75" hidden="1" customHeight="1" x14ac:dyDescent="0.65">
      <c r="B60" s="156" t="s">
        <v>65</v>
      </c>
      <c r="C60" s="156"/>
      <c r="D60" s="156"/>
      <c r="E60" s="156"/>
      <c r="F60" s="156"/>
      <c r="G60" s="86"/>
      <c r="H60" s="85"/>
      <c r="I60" s="86"/>
      <c r="J60" s="91"/>
      <c r="K60" s="88"/>
      <c r="L60" s="88"/>
      <c r="M60" s="88"/>
      <c r="Q60" s="156" t="s">
        <v>65</v>
      </c>
      <c r="R60" s="156"/>
      <c r="S60" s="156"/>
      <c r="T60" s="156"/>
      <c r="U60" s="156"/>
    </row>
    <row r="61" spans="1:24" s="84" customFormat="1" ht="45" hidden="1" x14ac:dyDescent="0.6">
      <c r="B61" s="92"/>
      <c r="F61" s="93"/>
      <c r="I61" s="90"/>
      <c r="J61" s="93"/>
      <c r="Q61" s="113"/>
      <c r="R61" s="113"/>
      <c r="S61" s="94"/>
      <c r="T61" s="113"/>
      <c r="U61" s="113"/>
      <c r="V61" s="95">
        <f>Q51+K51+E51-S51-M51-G51</f>
        <v>352.00000000000006</v>
      </c>
      <c r="W61" s="113"/>
      <c r="X61" s="113"/>
    </row>
    <row r="62" spans="1:24" s="84" customFormat="1" ht="61.5" hidden="1" customHeight="1" x14ac:dyDescent="0.6">
      <c r="B62" s="92"/>
      <c r="G62" s="115">
        <f>'May 2020'!H56+'June 2020'!H55</f>
        <v>174932.59600000002</v>
      </c>
      <c r="J62" s="157" t="s">
        <v>66</v>
      </c>
      <c r="K62" s="157"/>
      <c r="L62" s="157"/>
      <c r="O62" s="113"/>
      <c r="S62" s="93"/>
      <c r="U62" s="113"/>
      <c r="V62" s="113"/>
      <c r="W62" s="113"/>
      <c r="X62" s="113"/>
    </row>
    <row r="63" spans="1:24" s="84" customFormat="1" ht="58.5" hidden="1" customHeight="1" x14ac:dyDescent="0.6">
      <c r="B63" s="92"/>
      <c r="H63" s="85"/>
      <c r="J63" s="157" t="s">
        <v>67</v>
      </c>
      <c r="K63" s="157"/>
      <c r="L63" s="157"/>
      <c r="O63" s="113"/>
      <c r="S63" s="93"/>
      <c r="U63" s="113"/>
      <c r="V63" s="113"/>
      <c r="W63" s="113"/>
      <c r="X63" s="113"/>
    </row>
    <row r="64" spans="1:24" s="97" customFormat="1" ht="45.75" hidden="1" x14ac:dyDescent="0.65">
      <c r="B64" s="98"/>
      <c r="O64" s="99"/>
      <c r="S64" s="100"/>
      <c r="U64" s="99"/>
      <c r="V64" s="99"/>
      <c r="W64" s="99"/>
      <c r="X64" s="99"/>
    </row>
    <row r="65" spans="2:24" hidden="1" x14ac:dyDescent="0.4">
      <c r="H65" s="36" t="e">
        <f>#REF!+'June 2020'!H55</f>
        <v>#REF!</v>
      </c>
    </row>
    <row r="66" spans="2:24" hidden="1" x14ac:dyDescent="0.4">
      <c r="H66" s="34"/>
      <c r="J66" s="34"/>
    </row>
    <row r="68" spans="2:24" x14ac:dyDescent="0.4">
      <c r="B68" s="9"/>
      <c r="G68" s="50"/>
      <c r="O68" s="9"/>
      <c r="U68" s="9"/>
      <c r="V68" s="9"/>
      <c r="W68" s="9"/>
      <c r="X68" s="9"/>
    </row>
  </sheetData>
  <mergeCells count="29">
    <mergeCell ref="J62:L62"/>
    <mergeCell ref="J63:L63"/>
    <mergeCell ref="D56:G56"/>
    <mergeCell ref="D57:G57"/>
    <mergeCell ref="B59:F59"/>
    <mergeCell ref="Q59:U59"/>
    <mergeCell ref="B60:F60"/>
    <mergeCell ref="Q60:U60"/>
    <mergeCell ref="O5:O6"/>
    <mergeCell ref="P5:Q5"/>
    <mergeCell ref="R5:S5"/>
    <mergeCell ref="T5:T6"/>
    <mergeCell ref="U5:U6"/>
    <mergeCell ref="D55:G55"/>
    <mergeCell ref="H5:H6"/>
    <mergeCell ref="I5:I6"/>
    <mergeCell ref="J5:K5"/>
    <mergeCell ref="L5:M5"/>
    <mergeCell ref="N5:N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9" scale="19" fitToHeight="0" orientation="landscape" r:id="rId1"/>
  <rowBreaks count="1" manualBreakCount="1">
    <brk id="6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69"/>
  <sheetViews>
    <sheetView tabSelected="1" topLeftCell="M1" zoomScale="50" zoomScaleNormal="50" zoomScaleSheetLayoutView="25" workbookViewId="0">
      <pane ySplit="6" topLeftCell="A42" activePane="bottomLeft" state="frozen"/>
      <selection pane="bottomLeft" activeCell="V50" sqref="V50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8"/>
      <c r="W1" s="8"/>
      <c r="X1" s="8"/>
    </row>
    <row r="2" spans="1:184" ht="7.5" customHeight="1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8"/>
      <c r="W2" s="8"/>
      <c r="X2" s="8"/>
    </row>
    <row r="3" spans="1:184" ht="35.25" customHeight="1" x14ac:dyDescent="0.4">
      <c r="A3" s="155" t="s">
        <v>81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8"/>
      <c r="W3" s="8"/>
      <c r="X3" s="8"/>
    </row>
    <row r="4" spans="1:184" s="12" customFormat="1" ht="32.25" customHeight="1" x14ac:dyDescent="0.4">
      <c r="A4" s="147" t="s">
        <v>2</v>
      </c>
      <c r="B4" s="147" t="s">
        <v>3</v>
      </c>
      <c r="C4" s="158" t="s">
        <v>4</v>
      </c>
      <c r="D4" s="158"/>
      <c r="E4" s="158"/>
      <c r="F4" s="158"/>
      <c r="G4" s="158"/>
      <c r="H4" s="158"/>
      <c r="I4" s="158" t="s">
        <v>5</v>
      </c>
      <c r="J4" s="159"/>
      <c r="K4" s="159"/>
      <c r="L4" s="159"/>
      <c r="M4" s="159"/>
      <c r="N4" s="159"/>
      <c r="O4" s="158" t="s">
        <v>6</v>
      </c>
      <c r="P4" s="159"/>
      <c r="Q4" s="159"/>
      <c r="R4" s="159"/>
      <c r="S4" s="159"/>
      <c r="T4" s="159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47"/>
      <c r="B5" s="147"/>
      <c r="C5" s="147" t="s">
        <v>68</v>
      </c>
      <c r="D5" s="147" t="s">
        <v>8</v>
      </c>
      <c r="E5" s="147"/>
      <c r="F5" s="147" t="s">
        <v>9</v>
      </c>
      <c r="G5" s="147"/>
      <c r="H5" s="147" t="s">
        <v>10</v>
      </c>
      <c r="I5" s="147" t="s">
        <v>68</v>
      </c>
      <c r="J5" s="147" t="s">
        <v>8</v>
      </c>
      <c r="K5" s="147"/>
      <c r="L5" s="147" t="s">
        <v>9</v>
      </c>
      <c r="M5" s="147"/>
      <c r="N5" s="147" t="s">
        <v>10</v>
      </c>
      <c r="O5" s="147" t="s">
        <v>7</v>
      </c>
      <c r="P5" s="147" t="s">
        <v>8</v>
      </c>
      <c r="Q5" s="147"/>
      <c r="R5" s="147" t="s">
        <v>9</v>
      </c>
      <c r="S5" s="147"/>
      <c r="T5" s="147" t="s">
        <v>10</v>
      </c>
      <c r="U5" s="147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47"/>
      <c r="B6" s="147"/>
      <c r="C6" s="147"/>
      <c r="D6" s="117" t="s">
        <v>12</v>
      </c>
      <c r="E6" s="117" t="s">
        <v>13</v>
      </c>
      <c r="F6" s="117" t="s">
        <v>12</v>
      </c>
      <c r="G6" s="117" t="s">
        <v>13</v>
      </c>
      <c r="H6" s="147"/>
      <c r="I6" s="147"/>
      <c r="J6" s="13" t="s">
        <v>12</v>
      </c>
      <c r="K6" s="117" t="s">
        <v>13</v>
      </c>
      <c r="L6" s="117" t="s">
        <v>12</v>
      </c>
      <c r="M6" s="117" t="s">
        <v>13</v>
      </c>
      <c r="N6" s="147"/>
      <c r="O6" s="147"/>
      <c r="P6" s="117" t="s">
        <v>12</v>
      </c>
      <c r="Q6" s="117" t="s">
        <v>13</v>
      </c>
      <c r="R6" s="117" t="s">
        <v>12</v>
      </c>
      <c r="S6" s="117" t="s">
        <v>13</v>
      </c>
      <c r="T6" s="147"/>
      <c r="U6" s="147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">
      <c r="A7" s="14">
        <v>1</v>
      </c>
      <c r="B7" s="15" t="s">
        <v>14</v>
      </c>
      <c r="C7" s="101">
        <f>'June 2020'!H7</f>
        <v>2191.2000000000007</v>
      </c>
      <c r="D7" s="101">
        <v>0</v>
      </c>
      <c r="E7" s="101">
        <f>'June 2020'!E7+'july 2020'!D7</f>
        <v>0.9</v>
      </c>
      <c r="F7" s="101">
        <v>0</v>
      </c>
      <c r="G7" s="101">
        <f>'June 2020'!G7+'july 2020'!F7</f>
        <v>0</v>
      </c>
      <c r="H7" s="101">
        <f>C7+(D7-F7)</f>
        <v>2191.2000000000007</v>
      </c>
      <c r="I7" s="101">
        <f>'June 2020'!N7</f>
        <v>296.07999999999993</v>
      </c>
      <c r="J7" s="101">
        <v>0.54</v>
      </c>
      <c r="K7" s="101">
        <f>'June 2020'!K7+'july 2020'!J7</f>
        <v>0.74</v>
      </c>
      <c r="L7" s="101">
        <v>0</v>
      </c>
      <c r="M7" s="101">
        <f>'June 2020'!M7+'july 2020'!L7</f>
        <v>0</v>
      </c>
      <c r="N7" s="101">
        <f>I7+(J7-L7)</f>
        <v>296.61999999999995</v>
      </c>
      <c r="O7" s="101">
        <f>'June 2020'!T7</f>
        <v>197.63000000000005</v>
      </c>
      <c r="P7" s="101">
        <v>0</v>
      </c>
      <c r="Q7" s="101">
        <f>'June 2020'!Q7+'july 2020'!P7</f>
        <v>0</v>
      </c>
      <c r="R7" s="101">
        <v>0</v>
      </c>
      <c r="S7" s="101">
        <f>'June 2020'!S7+'july 2020'!R7</f>
        <v>0</v>
      </c>
      <c r="T7" s="101">
        <f>O7+(P7-R7)</f>
        <v>197.63000000000005</v>
      </c>
      <c r="U7" s="101">
        <f>H7+N7+T7</f>
        <v>2685.4500000000007</v>
      </c>
      <c r="V7" s="16"/>
      <c r="W7" s="16"/>
      <c r="X7" s="16"/>
    </row>
    <row r="8" spans="1:184" ht="42.75" customHeight="1" x14ac:dyDescent="0.4">
      <c r="A8" s="14">
        <v>2</v>
      </c>
      <c r="B8" s="15" t="s">
        <v>15</v>
      </c>
      <c r="C8" s="101">
        <f>'June 2020'!H8</f>
        <v>8.2449999999999992</v>
      </c>
      <c r="D8" s="101">
        <v>0.12</v>
      </c>
      <c r="E8" s="101">
        <f>'June 2020'!E8+'july 2020'!D8</f>
        <v>0.68499999999999994</v>
      </c>
      <c r="F8" s="101">
        <v>0</v>
      </c>
      <c r="G8" s="101">
        <f>'June 2020'!G8+'july 2020'!F8</f>
        <v>0</v>
      </c>
      <c r="H8" s="101">
        <f t="shared" ref="H8:H51" si="0">C8+(D8-F8)</f>
        <v>8.3649999999999984</v>
      </c>
      <c r="I8" s="101">
        <f>'June 2020'!N8</f>
        <v>22.954999999999998</v>
      </c>
      <c r="J8" s="101">
        <v>0.09</v>
      </c>
      <c r="K8" s="101">
        <f>'June 2020'!K8+'july 2020'!J8</f>
        <v>0.27500000000000002</v>
      </c>
      <c r="L8" s="101">
        <v>0</v>
      </c>
      <c r="M8" s="101">
        <f>'June 2020'!M8+'july 2020'!L8</f>
        <v>0</v>
      </c>
      <c r="N8" s="101">
        <f t="shared" ref="N8:N51" si="1">I8+(J8-L8)</f>
        <v>23.044999999999998</v>
      </c>
      <c r="O8" s="101">
        <f>'June 2020'!T8</f>
        <v>164.5</v>
      </c>
      <c r="P8" s="101">
        <v>0</v>
      </c>
      <c r="Q8" s="101">
        <f>'June 2020'!Q8+'july 2020'!P8</f>
        <v>0</v>
      </c>
      <c r="R8" s="101">
        <v>0</v>
      </c>
      <c r="S8" s="101">
        <f>'June 2020'!S8+'july 2020'!R8</f>
        <v>0</v>
      </c>
      <c r="T8" s="101">
        <f t="shared" ref="T8:T51" si="2">O8+(P8-R8)</f>
        <v>164.5</v>
      </c>
      <c r="U8" s="101">
        <f t="shared" ref="U8:U51" si="3">H8+N8+T8</f>
        <v>195.91</v>
      </c>
      <c r="V8" s="16"/>
      <c r="W8" s="16"/>
      <c r="X8" s="16"/>
    </row>
    <row r="9" spans="1:184" ht="42.75" customHeight="1" x14ac:dyDescent="0.4">
      <c r="A9" s="14">
        <v>3</v>
      </c>
      <c r="B9" s="15" t="s">
        <v>16</v>
      </c>
      <c r="C9" s="101">
        <f>'June 2020'!H9</f>
        <v>1307.1299999999994</v>
      </c>
      <c r="D9" s="101">
        <v>0</v>
      </c>
      <c r="E9" s="101">
        <f>'June 2020'!E9+'july 2020'!D9</f>
        <v>0</v>
      </c>
      <c r="F9" s="101">
        <v>0</v>
      </c>
      <c r="G9" s="101">
        <f>'June 2020'!G9+'july 2020'!F9</f>
        <v>0</v>
      </c>
      <c r="H9" s="101">
        <f t="shared" si="0"/>
        <v>1307.1299999999994</v>
      </c>
      <c r="I9" s="101">
        <f>'June 2020'!N9</f>
        <v>142.50300000000001</v>
      </c>
      <c r="J9" s="101">
        <v>0.08</v>
      </c>
      <c r="K9" s="101">
        <f>'June 2020'!K9+'july 2020'!J9</f>
        <v>0.99999999999999989</v>
      </c>
      <c r="L9" s="101">
        <v>0</v>
      </c>
      <c r="M9" s="101">
        <f>'June 2020'!M9+'july 2020'!L9</f>
        <v>0</v>
      </c>
      <c r="N9" s="101">
        <f t="shared" si="1"/>
        <v>142.58300000000003</v>
      </c>
      <c r="O9" s="101">
        <f>'June 2020'!T9</f>
        <v>28.400000000000002</v>
      </c>
      <c r="P9" s="101">
        <v>0</v>
      </c>
      <c r="Q9" s="101">
        <f>'June 2020'!Q9+'july 2020'!P9</f>
        <v>0</v>
      </c>
      <c r="R9" s="101">
        <v>0</v>
      </c>
      <c r="S9" s="101">
        <f>'June 2020'!S9+'july 2020'!R9</f>
        <v>0</v>
      </c>
      <c r="T9" s="101">
        <f t="shared" si="2"/>
        <v>28.400000000000002</v>
      </c>
      <c r="U9" s="101">
        <f t="shared" si="3"/>
        <v>1478.1129999999996</v>
      </c>
      <c r="V9" s="16"/>
      <c r="W9" s="16"/>
      <c r="X9" s="16"/>
    </row>
    <row r="10" spans="1:184" ht="42.75" customHeight="1" x14ac:dyDescent="0.4">
      <c r="A10" s="14">
        <v>4</v>
      </c>
      <c r="B10" s="63" t="s">
        <v>17</v>
      </c>
      <c r="C10" s="101">
        <f>'June 2020'!H10</f>
        <v>183.93</v>
      </c>
      <c r="D10" s="101">
        <v>0</v>
      </c>
      <c r="E10" s="101">
        <f>'June 2020'!E10+'july 2020'!D10</f>
        <v>0</v>
      </c>
      <c r="F10" s="101">
        <v>0</v>
      </c>
      <c r="G10" s="101">
        <f>'June 2020'!G10+'july 2020'!F10</f>
        <v>0</v>
      </c>
      <c r="H10" s="101">
        <f t="shared" si="0"/>
        <v>183.93</v>
      </c>
      <c r="I10" s="101">
        <f>'June 2020'!N10</f>
        <v>159.44999999999999</v>
      </c>
      <c r="J10" s="101">
        <v>0.96</v>
      </c>
      <c r="K10" s="101">
        <f>'June 2020'!K10+'july 2020'!J10</f>
        <v>1.01</v>
      </c>
      <c r="L10" s="101">
        <v>0</v>
      </c>
      <c r="M10" s="101">
        <f>'June 2020'!M10+'july 2020'!L10</f>
        <v>0</v>
      </c>
      <c r="N10" s="101">
        <f t="shared" si="1"/>
        <v>160.41</v>
      </c>
      <c r="O10" s="101">
        <f>'June 2020'!T10</f>
        <v>409.47999999999996</v>
      </c>
      <c r="P10" s="101">
        <v>0</v>
      </c>
      <c r="Q10" s="101">
        <f>'June 2020'!Q10+'july 2020'!P10</f>
        <v>0.18</v>
      </c>
      <c r="R10" s="101">
        <v>0</v>
      </c>
      <c r="S10" s="101">
        <f>'June 2020'!S10+'july 2020'!R10</f>
        <v>0</v>
      </c>
      <c r="T10" s="101">
        <f t="shared" si="2"/>
        <v>409.47999999999996</v>
      </c>
      <c r="U10" s="101">
        <f t="shared" si="3"/>
        <v>753.81999999999994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3">
        <f>SUM(C7:C10)</f>
        <v>3690.5049999999997</v>
      </c>
      <c r="D11" s="103">
        <f t="shared" ref="D11:R11" si="4">SUM(D7:D10)</f>
        <v>0.12</v>
      </c>
      <c r="E11" s="103">
        <f>'June 2020'!E11+'july 2020'!D11</f>
        <v>1.585</v>
      </c>
      <c r="F11" s="103">
        <f t="shared" si="4"/>
        <v>0</v>
      </c>
      <c r="G11" s="103">
        <f>'June 2020'!G11+'july 2020'!F11</f>
        <v>0</v>
      </c>
      <c r="H11" s="103">
        <f t="shared" si="0"/>
        <v>3690.6249999999995</v>
      </c>
      <c r="I11" s="103">
        <f t="shared" si="4"/>
        <v>620.98799999999983</v>
      </c>
      <c r="J11" s="103">
        <f t="shared" si="4"/>
        <v>1.67</v>
      </c>
      <c r="K11" s="103">
        <f>'June 2020'!K11+'july 2020'!J11</f>
        <v>3.0249999999999999</v>
      </c>
      <c r="L11" s="103">
        <f t="shared" si="4"/>
        <v>0</v>
      </c>
      <c r="M11" s="103">
        <f>'June 2020'!M11+'july 2020'!L11</f>
        <v>0</v>
      </c>
      <c r="N11" s="103">
        <f t="shared" si="1"/>
        <v>622.65799999999979</v>
      </c>
      <c r="O11" s="103">
        <f t="shared" si="4"/>
        <v>800.01</v>
      </c>
      <c r="P11" s="103">
        <f t="shared" si="4"/>
        <v>0</v>
      </c>
      <c r="Q11" s="103">
        <f>'June 2020'!Q11+'july 2020'!P11</f>
        <v>0.18</v>
      </c>
      <c r="R11" s="103">
        <f t="shared" si="4"/>
        <v>0</v>
      </c>
      <c r="S11" s="103">
        <f>'June 2020'!S11+'july 2020'!R11</f>
        <v>0</v>
      </c>
      <c r="T11" s="103">
        <f t="shared" si="2"/>
        <v>800.01</v>
      </c>
      <c r="U11" s="103">
        <f t="shared" si="3"/>
        <v>5113.2929999999997</v>
      </c>
      <c r="V11" s="118"/>
      <c r="W11" s="118"/>
      <c r="X11" s="118"/>
    </row>
    <row r="12" spans="1:184" ht="42.75" customHeight="1" x14ac:dyDescent="0.4">
      <c r="A12" s="14">
        <v>5</v>
      </c>
      <c r="B12" s="15" t="s">
        <v>19</v>
      </c>
      <c r="C12" s="101">
        <f>'June 2020'!H12</f>
        <v>1974.1999999999989</v>
      </c>
      <c r="D12" s="101">
        <v>0</v>
      </c>
      <c r="E12" s="101">
        <f>'June 2020'!E12+'july 2020'!D12</f>
        <v>0.04</v>
      </c>
      <c r="F12" s="101">
        <v>0</v>
      </c>
      <c r="G12" s="101">
        <f>'June 2020'!G12+'july 2020'!F12</f>
        <v>0</v>
      </c>
      <c r="H12" s="101">
        <f t="shared" si="0"/>
        <v>1974.1999999999989</v>
      </c>
      <c r="I12" s="101">
        <f>'June 2020'!N12</f>
        <v>117.49299999999999</v>
      </c>
      <c r="J12" s="101">
        <v>0.44</v>
      </c>
      <c r="K12" s="101">
        <f>'June 2020'!K12+'july 2020'!J12</f>
        <v>1.0900000000000001</v>
      </c>
      <c r="L12" s="101">
        <v>0</v>
      </c>
      <c r="M12" s="101">
        <f>'June 2020'!M12+'july 2020'!L12</f>
        <v>0</v>
      </c>
      <c r="N12" s="101">
        <f t="shared" si="1"/>
        <v>117.93299999999999</v>
      </c>
      <c r="O12" s="101">
        <f>'June 2020'!T12</f>
        <v>248.64</v>
      </c>
      <c r="P12" s="101">
        <v>0</v>
      </c>
      <c r="Q12" s="101">
        <f>'June 2020'!Q12+'july 2020'!P12</f>
        <v>0</v>
      </c>
      <c r="R12" s="101">
        <v>0</v>
      </c>
      <c r="S12" s="101">
        <f>'June 2020'!S12+'july 2020'!R12</f>
        <v>0</v>
      </c>
      <c r="T12" s="101">
        <f t="shared" si="2"/>
        <v>248.64</v>
      </c>
      <c r="U12" s="101">
        <f t="shared" si="3"/>
        <v>2340.7729999999988</v>
      </c>
      <c r="V12" s="16"/>
      <c r="W12" s="16"/>
      <c r="X12" s="16"/>
    </row>
    <row r="13" spans="1:184" ht="42.75" customHeight="1" x14ac:dyDescent="0.4">
      <c r="A13" s="14">
        <v>6</v>
      </c>
      <c r="B13" s="15" t="s">
        <v>20</v>
      </c>
      <c r="C13" s="101">
        <f>'June 2020'!H13</f>
        <v>1014.7699999999998</v>
      </c>
      <c r="D13" s="101">
        <v>0</v>
      </c>
      <c r="E13" s="101">
        <f>'June 2020'!E13+'july 2020'!D13</f>
        <v>0</v>
      </c>
      <c r="F13" s="101">
        <v>0</v>
      </c>
      <c r="G13" s="101">
        <f>'June 2020'!G13+'july 2020'!F13</f>
        <v>0</v>
      </c>
      <c r="H13" s="101">
        <f t="shared" si="0"/>
        <v>1014.7699999999998</v>
      </c>
      <c r="I13" s="101">
        <f>'June 2020'!N13</f>
        <v>134.494</v>
      </c>
      <c r="J13" s="101">
        <v>0.78</v>
      </c>
      <c r="K13" s="101">
        <f>'June 2020'!K13+'july 2020'!J13</f>
        <v>1.77</v>
      </c>
      <c r="L13" s="101">
        <v>0</v>
      </c>
      <c r="M13" s="101">
        <f>'June 2020'!M13+'july 2020'!L13</f>
        <v>0</v>
      </c>
      <c r="N13" s="101">
        <f t="shared" si="1"/>
        <v>135.274</v>
      </c>
      <c r="O13" s="101">
        <f>'June 2020'!T13</f>
        <v>85.13</v>
      </c>
      <c r="P13" s="101">
        <v>0</v>
      </c>
      <c r="Q13" s="101">
        <f>'June 2020'!Q13+'july 2020'!P13</f>
        <v>3</v>
      </c>
      <c r="R13" s="101">
        <v>0</v>
      </c>
      <c r="S13" s="101">
        <f>'June 2020'!S13+'july 2020'!R13</f>
        <v>0</v>
      </c>
      <c r="T13" s="101">
        <f t="shared" si="2"/>
        <v>85.13</v>
      </c>
      <c r="U13" s="101">
        <f t="shared" si="3"/>
        <v>1235.174</v>
      </c>
      <c r="V13" s="16"/>
      <c r="W13" s="16"/>
      <c r="X13" s="16"/>
    </row>
    <row r="14" spans="1:184" ht="42.75" customHeight="1" x14ac:dyDescent="0.4">
      <c r="A14" s="14">
        <v>7</v>
      </c>
      <c r="B14" s="15" t="s">
        <v>21</v>
      </c>
      <c r="C14" s="101">
        <f>'June 2020'!H14</f>
        <v>2344.4699999999993</v>
      </c>
      <c r="D14" s="101">
        <v>0</v>
      </c>
      <c r="E14" s="101">
        <f>'June 2020'!E14+'july 2020'!D14</f>
        <v>0</v>
      </c>
      <c r="F14" s="101">
        <v>30</v>
      </c>
      <c r="G14" s="101">
        <f>'June 2020'!G14+'july 2020'!F14</f>
        <v>95</v>
      </c>
      <c r="H14" s="101">
        <f t="shared" si="0"/>
        <v>2314.4699999999993</v>
      </c>
      <c r="I14" s="101">
        <f>'June 2020'!N14</f>
        <v>177.71699999999996</v>
      </c>
      <c r="J14" s="101">
        <v>0.96</v>
      </c>
      <c r="K14" s="101">
        <f>'June 2020'!K14+'july 2020'!J14</f>
        <v>3.95</v>
      </c>
      <c r="L14" s="101">
        <v>0</v>
      </c>
      <c r="M14" s="101">
        <f>'June 2020'!M14+'july 2020'!L14</f>
        <v>0</v>
      </c>
      <c r="N14" s="101">
        <f t="shared" si="1"/>
        <v>178.67699999999996</v>
      </c>
      <c r="O14" s="101">
        <f>'June 2020'!T14</f>
        <v>155.59</v>
      </c>
      <c r="P14" s="101">
        <v>30</v>
      </c>
      <c r="Q14" s="101">
        <f>'June 2020'!Q14+'july 2020'!P14</f>
        <v>95.41</v>
      </c>
      <c r="R14" s="101">
        <v>0</v>
      </c>
      <c r="S14" s="101">
        <f>'June 2020'!S14+'july 2020'!R14</f>
        <v>65</v>
      </c>
      <c r="T14" s="101">
        <f t="shared" si="2"/>
        <v>185.59</v>
      </c>
      <c r="U14" s="101">
        <f t="shared" si="3"/>
        <v>2678.7369999999996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3">
        <f>SUM(C12:C14)</f>
        <v>5333.4399999999978</v>
      </c>
      <c r="D15" s="103">
        <f t="shared" ref="D15:R15" si="5">SUM(D12:D14)</f>
        <v>0</v>
      </c>
      <c r="E15" s="103">
        <f>'June 2020'!E15+'july 2020'!D15</f>
        <v>0.04</v>
      </c>
      <c r="F15" s="103">
        <f t="shared" si="5"/>
        <v>30</v>
      </c>
      <c r="G15" s="103">
        <f>'June 2020'!G15+'july 2020'!F15</f>
        <v>95</v>
      </c>
      <c r="H15" s="103">
        <f t="shared" si="0"/>
        <v>5303.4399999999978</v>
      </c>
      <c r="I15" s="103">
        <f t="shared" si="5"/>
        <v>429.70399999999995</v>
      </c>
      <c r="J15" s="103">
        <f t="shared" si="5"/>
        <v>2.1799999999999997</v>
      </c>
      <c r="K15" s="103">
        <f>'June 2020'!K15+'july 2020'!J15</f>
        <v>6.81</v>
      </c>
      <c r="L15" s="103">
        <f t="shared" si="5"/>
        <v>0</v>
      </c>
      <c r="M15" s="103">
        <f>'June 2020'!M15+'july 2020'!L15</f>
        <v>0</v>
      </c>
      <c r="N15" s="103">
        <f t="shared" si="1"/>
        <v>431.88399999999996</v>
      </c>
      <c r="O15" s="103">
        <f t="shared" si="5"/>
        <v>489.36</v>
      </c>
      <c r="P15" s="103">
        <f t="shared" si="5"/>
        <v>30</v>
      </c>
      <c r="Q15" s="103">
        <f>'June 2020'!Q15+'july 2020'!P15</f>
        <v>98.41</v>
      </c>
      <c r="R15" s="103">
        <f t="shared" si="5"/>
        <v>0</v>
      </c>
      <c r="S15" s="103">
        <f>'June 2020'!S15+'july 2020'!R15</f>
        <v>65</v>
      </c>
      <c r="T15" s="103">
        <f t="shared" si="2"/>
        <v>519.36</v>
      </c>
      <c r="U15" s="103">
        <f t="shared" si="3"/>
        <v>6254.6839999999975</v>
      </c>
      <c r="V15" s="118"/>
      <c r="W15" s="118"/>
      <c r="X15" s="118"/>
    </row>
    <row r="16" spans="1:184" ht="42.75" customHeight="1" x14ac:dyDescent="0.4">
      <c r="A16" s="14">
        <v>8</v>
      </c>
      <c r="B16" s="15" t="s">
        <v>24</v>
      </c>
      <c r="C16" s="101">
        <f>'June 2020'!H16</f>
        <v>1892.6209999999994</v>
      </c>
      <c r="D16" s="101">
        <v>1.895</v>
      </c>
      <c r="E16" s="101">
        <f>'June 2020'!E16+'july 2020'!D16</f>
        <v>10.08</v>
      </c>
      <c r="F16" s="101">
        <v>0.22500000000000001</v>
      </c>
      <c r="G16" s="101">
        <f>'June 2020'!G16+'july 2020'!F16</f>
        <v>2.4049999999999998</v>
      </c>
      <c r="H16" s="101">
        <f t="shared" si="0"/>
        <v>1894.2909999999995</v>
      </c>
      <c r="I16" s="101">
        <f>'June 2020'!N16</f>
        <v>64.022000000000034</v>
      </c>
      <c r="J16" s="101">
        <v>0.02</v>
      </c>
      <c r="K16" s="101">
        <f>'June 2020'!K16+'july 2020'!J16</f>
        <v>0.28000000000000003</v>
      </c>
      <c r="L16" s="101">
        <v>0</v>
      </c>
      <c r="M16" s="101">
        <f>'June 2020'!M16+'july 2020'!L16</f>
        <v>0</v>
      </c>
      <c r="N16" s="101">
        <f t="shared" si="1"/>
        <v>64.04200000000003</v>
      </c>
      <c r="O16" s="101">
        <f>'June 2020'!T16</f>
        <v>59.269000000000005</v>
      </c>
      <c r="P16" s="101">
        <v>0.22500000000000001</v>
      </c>
      <c r="Q16" s="101">
        <f>'June 2020'!Q16+'july 2020'!P16</f>
        <v>1.5950000000000002</v>
      </c>
      <c r="R16" s="101">
        <v>0</v>
      </c>
      <c r="S16" s="101">
        <f>'June 2020'!S16+'july 2020'!R16</f>
        <v>0</v>
      </c>
      <c r="T16" s="101">
        <f t="shared" si="2"/>
        <v>59.494000000000007</v>
      </c>
      <c r="U16" s="101">
        <f t="shared" si="3"/>
        <v>2017.8269999999995</v>
      </c>
      <c r="V16" s="16"/>
      <c r="W16" s="16"/>
      <c r="X16" s="16"/>
    </row>
    <row r="17" spans="1:24" ht="57.75" customHeight="1" x14ac:dyDescent="0.4">
      <c r="A17" s="14">
        <v>9</v>
      </c>
      <c r="B17" s="15" t="s">
        <v>25</v>
      </c>
      <c r="C17" s="101">
        <f>'June 2020'!H17</f>
        <v>733.5139999999999</v>
      </c>
      <c r="D17" s="101">
        <v>0</v>
      </c>
      <c r="E17" s="101">
        <f>'June 2020'!E17+'july 2020'!D17</f>
        <v>0</v>
      </c>
      <c r="F17" s="101">
        <v>0</v>
      </c>
      <c r="G17" s="101">
        <f>'June 2020'!G17+'july 2020'!F17</f>
        <v>52.036999999999999</v>
      </c>
      <c r="H17" s="101">
        <f t="shared" si="0"/>
        <v>733.5139999999999</v>
      </c>
      <c r="I17" s="101">
        <f>'June 2020'!N17</f>
        <v>21.139999999999993</v>
      </c>
      <c r="J17" s="101">
        <v>0.04</v>
      </c>
      <c r="K17" s="101">
        <f>'June 2020'!K17+'july 2020'!J17</f>
        <v>0.11000000000000001</v>
      </c>
      <c r="L17" s="101">
        <v>0</v>
      </c>
      <c r="M17" s="101">
        <f>'June 2020'!M17+'july 2020'!L17</f>
        <v>0</v>
      </c>
      <c r="N17" s="101">
        <f t="shared" si="1"/>
        <v>21.179999999999993</v>
      </c>
      <c r="O17" s="101">
        <f>'June 2020'!T17</f>
        <v>357.40099999999995</v>
      </c>
      <c r="P17" s="101">
        <v>0.25</v>
      </c>
      <c r="Q17" s="101">
        <f>'June 2020'!Q17+'july 2020'!P17</f>
        <v>76.536000000000001</v>
      </c>
      <c r="R17" s="101">
        <v>0</v>
      </c>
      <c r="S17" s="101">
        <f>'June 2020'!S17+'july 2020'!R17</f>
        <v>0</v>
      </c>
      <c r="T17" s="101">
        <f t="shared" si="2"/>
        <v>357.65099999999995</v>
      </c>
      <c r="U17" s="101">
        <f t="shared" si="3"/>
        <v>1112.3449999999998</v>
      </c>
      <c r="V17" s="16"/>
      <c r="W17" s="16"/>
      <c r="X17" s="16"/>
    </row>
    <row r="18" spans="1:24" ht="42.75" customHeight="1" x14ac:dyDescent="0.4">
      <c r="A18" s="14">
        <v>10</v>
      </c>
      <c r="B18" s="15" t="s">
        <v>26</v>
      </c>
      <c r="C18" s="101">
        <f>'June 2020'!H18</f>
        <v>824.80499999999984</v>
      </c>
      <c r="D18" s="101">
        <v>0.3</v>
      </c>
      <c r="E18" s="101">
        <f>'June 2020'!E18+'july 2020'!D18</f>
        <v>0.7</v>
      </c>
      <c r="F18" s="101">
        <v>0</v>
      </c>
      <c r="G18" s="101">
        <f>'June 2020'!G18+'july 2020'!F18</f>
        <v>0</v>
      </c>
      <c r="H18" s="101">
        <f t="shared" si="0"/>
        <v>825.10499999999979</v>
      </c>
      <c r="I18" s="101">
        <f>'June 2020'!N18</f>
        <v>35.739999999999995</v>
      </c>
      <c r="J18" s="101">
        <v>0.03</v>
      </c>
      <c r="K18" s="101">
        <f>'June 2020'!K18+'july 2020'!J18</f>
        <v>2.3209999999999997</v>
      </c>
      <c r="L18" s="101">
        <v>0</v>
      </c>
      <c r="M18" s="101">
        <f>'June 2020'!M18+'july 2020'!L18</f>
        <v>0</v>
      </c>
      <c r="N18" s="101">
        <f t="shared" si="1"/>
        <v>35.769999999999996</v>
      </c>
      <c r="O18" s="101">
        <f>'June 2020'!T18</f>
        <v>56.945000000000007</v>
      </c>
      <c r="P18" s="101">
        <v>0.16</v>
      </c>
      <c r="Q18" s="101">
        <f>'June 2020'!Q18+'july 2020'!P18</f>
        <v>0.22</v>
      </c>
      <c r="R18" s="101">
        <v>0</v>
      </c>
      <c r="S18" s="101">
        <f>'June 2020'!S18+'july 2020'!R18</f>
        <v>0</v>
      </c>
      <c r="T18" s="101">
        <f t="shared" si="2"/>
        <v>57.105000000000004</v>
      </c>
      <c r="U18" s="101">
        <f t="shared" si="3"/>
        <v>917.97999999999979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3">
        <f>SUM(C16:C18)</f>
        <v>3450.9399999999991</v>
      </c>
      <c r="D19" s="103">
        <f t="shared" ref="D19:R19" si="6">SUM(D16:D18)</f>
        <v>2.1949999999999998</v>
      </c>
      <c r="E19" s="103">
        <f>'June 2020'!E19+'july 2020'!D19</f>
        <v>10.780000000000001</v>
      </c>
      <c r="F19" s="103">
        <f t="shared" si="6"/>
        <v>0.22500000000000001</v>
      </c>
      <c r="G19" s="103">
        <f>'June 2020'!G19+'july 2020'!F19</f>
        <v>54.441999999999993</v>
      </c>
      <c r="H19" s="103">
        <f t="shared" si="0"/>
        <v>3452.9099999999989</v>
      </c>
      <c r="I19" s="103">
        <f t="shared" si="6"/>
        <v>120.90200000000003</v>
      </c>
      <c r="J19" s="103">
        <f t="shared" si="6"/>
        <v>0.09</v>
      </c>
      <c r="K19" s="103">
        <f>'June 2020'!K19+'july 2020'!J19</f>
        <v>2.7109999999999994</v>
      </c>
      <c r="L19" s="103">
        <f t="shared" si="6"/>
        <v>0</v>
      </c>
      <c r="M19" s="103">
        <f>'June 2020'!M19+'july 2020'!L19</f>
        <v>0</v>
      </c>
      <c r="N19" s="103">
        <f t="shared" si="1"/>
        <v>120.99200000000003</v>
      </c>
      <c r="O19" s="103">
        <f t="shared" si="6"/>
        <v>473.61499999999995</v>
      </c>
      <c r="P19" s="103">
        <f t="shared" si="6"/>
        <v>0.63500000000000001</v>
      </c>
      <c r="Q19" s="103">
        <f>'June 2020'!Q19+'july 2020'!P19</f>
        <v>78.351000000000013</v>
      </c>
      <c r="R19" s="103">
        <f t="shared" si="6"/>
        <v>0</v>
      </c>
      <c r="S19" s="103">
        <f>'June 2020'!S19+'july 2020'!R19</f>
        <v>0</v>
      </c>
      <c r="T19" s="103">
        <f t="shared" si="2"/>
        <v>474.24999999999994</v>
      </c>
      <c r="U19" s="103">
        <f t="shared" si="3"/>
        <v>4048.1519999999991</v>
      </c>
      <c r="V19" s="118"/>
      <c r="W19" s="118"/>
      <c r="X19" s="118"/>
    </row>
    <row r="20" spans="1:24" ht="42.75" customHeight="1" x14ac:dyDescent="0.4">
      <c r="A20" s="14">
        <v>11</v>
      </c>
      <c r="B20" s="15" t="s">
        <v>28</v>
      </c>
      <c r="C20" s="101">
        <f>'June 2020'!H20</f>
        <v>1529.2499999999998</v>
      </c>
      <c r="D20" s="101">
        <v>1.21</v>
      </c>
      <c r="E20" s="101">
        <f>'June 2020'!E20+'july 2020'!D20</f>
        <v>2.5</v>
      </c>
      <c r="F20" s="101">
        <v>0</v>
      </c>
      <c r="G20" s="101">
        <f>'June 2020'!G20+'july 2020'!F20</f>
        <v>0</v>
      </c>
      <c r="H20" s="101">
        <f t="shared" si="0"/>
        <v>1530.4599999999998</v>
      </c>
      <c r="I20" s="101">
        <f>'June 2020'!N20</f>
        <v>140.22999999999999</v>
      </c>
      <c r="J20" s="101">
        <v>0.27</v>
      </c>
      <c r="K20" s="101">
        <f>'June 2020'!K20+'july 2020'!J20</f>
        <v>0.79</v>
      </c>
      <c r="L20" s="101">
        <v>0</v>
      </c>
      <c r="M20" s="101">
        <f>'June 2020'!M20+'july 2020'!L20</f>
        <v>0</v>
      </c>
      <c r="N20" s="101">
        <f t="shared" si="1"/>
        <v>140.5</v>
      </c>
      <c r="O20" s="101">
        <f>'June 2020'!T20</f>
        <v>209.62999999999997</v>
      </c>
      <c r="P20" s="101">
        <v>0.06</v>
      </c>
      <c r="Q20" s="101">
        <f>'June 2020'!Q20+'july 2020'!P20</f>
        <v>1.4100000000000001</v>
      </c>
      <c r="R20" s="101">
        <v>0</v>
      </c>
      <c r="S20" s="101">
        <f>'June 2020'!S20+'july 2020'!R20</f>
        <v>0</v>
      </c>
      <c r="T20" s="101">
        <f t="shared" si="2"/>
        <v>209.68999999999997</v>
      </c>
      <c r="U20" s="101">
        <f t="shared" si="3"/>
        <v>1880.6499999999999</v>
      </c>
      <c r="V20" s="16"/>
      <c r="W20" s="16"/>
      <c r="X20" s="16"/>
    </row>
    <row r="21" spans="1:24" ht="42.75" customHeight="1" x14ac:dyDescent="0.4">
      <c r="A21" s="14">
        <v>12</v>
      </c>
      <c r="B21" s="15" t="s">
        <v>29</v>
      </c>
      <c r="C21" s="101">
        <f>'June 2020'!H21</f>
        <v>898.56999999999994</v>
      </c>
      <c r="D21" s="101">
        <v>0</v>
      </c>
      <c r="E21" s="101">
        <f>'June 2020'!E21+'july 2020'!D21</f>
        <v>0</v>
      </c>
      <c r="F21" s="101">
        <v>0</v>
      </c>
      <c r="G21" s="101">
        <f>'June 2020'!G21+'july 2020'!F21</f>
        <v>0</v>
      </c>
      <c r="H21" s="101">
        <f t="shared" si="0"/>
        <v>898.56999999999994</v>
      </c>
      <c r="I21" s="101">
        <f>'June 2020'!N21</f>
        <v>45.683</v>
      </c>
      <c r="J21" s="101">
        <v>0</v>
      </c>
      <c r="K21" s="101">
        <f>'June 2020'!K21+'july 2020'!J21</f>
        <v>0.08</v>
      </c>
      <c r="L21" s="101">
        <v>0</v>
      </c>
      <c r="M21" s="101">
        <f>'June 2020'!M21+'july 2020'!L21</f>
        <v>0</v>
      </c>
      <c r="N21" s="101">
        <f t="shared" si="1"/>
        <v>45.683</v>
      </c>
      <c r="O21" s="101">
        <f>'June 2020'!T21</f>
        <v>151.93</v>
      </c>
      <c r="P21" s="101">
        <v>0</v>
      </c>
      <c r="Q21" s="101">
        <f>'June 2020'!Q21+'july 2020'!P21</f>
        <v>0</v>
      </c>
      <c r="R21" s="101">
        <v>0</v>
      </c>
      <c r="S21" s="101">
        <f>'June 2020'!S21+'july 2020'!R21</f>
        <v>0</v>
      </c>
      <c r="T21" s="101">
        <f t="shared" si="2"/>
        <v>151.93</v>
      </c>
      <c r="U21" s="101">
        <f t="shared" si="3"/>
        <v>1096.183</v>
      </c>
      <c r="V21" s="16"/>
      <c r="W21" s="16"/>
      <c r="X21" s="16"/>
    </row>
    <row r="22" spans="1:24" ht="42.75" customHeight="1" x14ac:dyDescent="0.4">
      <c r="A22" s="14">
        <v>13</v>
      </c>
      <c r="B22" s="15" t="s">
        <v>30</v>
      </c>
      <c r="C22" s="101">
        <f>'June 2020'!H22</f>
        <v>696.31</v>
      </c>
      <c r="D22" s="101">
        <v>0</v>
      </c>
      <c r="E22" s="101">
        <f>'June 2020'!E22+'july 2020'!D22</f>
        <v>0.18</v>
      </c>
      <c r="F22" s="101">
        <v>0</v>
      </c>
      <c r="G22" s="101">
        <f>'June 2020'!G22+'july 2020'!F22</f>
        <v>81.12</v>
      </c>
      <c r="H22" s="101">
        <f t="shared" si="0"/>
        <v>696.31</v>
      </c>
      <c r="I22" s="101">
        <f>'June 2020'!N22</f>
        <v>26.8</v>
      </c>
      <c r="J22" s="101">
        <v>0.2</v>
      </c>
      <c r="K22" s="101">
        <f>'June 2020'!K22+'july 2020'!J22</f>
        <v>0.53</v>
      </c>
      <c r="L22" s="101">
        <v>0</v>
      </c>
      <c r="M22" s="101">
        <f>'June 2020'!M22+'july 2020'!L22</f>
        <v>0</v>
      </c>
      <c r="N22" s="101">
        <f t="shared" si="1"/>
        <v>27</v>
      </c>
      <c r="O22" s="101">
        <f>'June 2020'!T22</f>
        <v>144.51</v>
      </c>
      <c r="P22" s="101">
        <v>0.32</v>
      </c>
      <c r="Q22" s="101">
        <f>'June 2020'!Q22+'july 2020'!P22</f>
        <v>20.730000000000004</v>
      </c>
      <c r="R22" s="101">
        <v>0</v>
      </c>
      <c r="S22" s="101">
        <f>'June 2020'!S22+'july 2020'!R22</f>
        <v>0</v>
      </c>
      <c r="T22" s="101">
        <f t="shared" si="2"/>
        <v>144.82999999999998</v>
      </c>
      <c r="U22" s="101">
        <f t="shared" si="3"/>
        <v>868.13999999999987</v>
      </c>
      <c r="V22" s="16"/>
      <c r="W22" s="16"/>
      <c r="X22" s="16"/>
    </row>
    <row r="23" spans="1:24" ht="42.75" customHeight="1" x14ac:dyDescent="0.4">
      <c r="A23" s="14">
        <v>14</v>
      </c>
      <c r="B23" s="15" t="s">
        <v>71</v>
      </c>
      <c r="C23" s="101">
        <f>'June 2020'!H23</f>
        <v>1135.9000000000003</v>
      </c>
      <c r="D23" s="101">
        <v>3.25</v>
      </c>
      <c r="E23" s="101">
        <f>'June 2020'!E23+'july 2020'!D23</f>
        <v>10.63</v>
      </c>
      <c r="F23" s="101">
        <v>0</v>
      </c>
      <c r="G23" s="101">
        <f>'June 2020'!G23+'july 2020'!F23</f>
        <v>0</v>
      </c>
      <c r="H23" s="101">
        <f t="shared" si="0"/>
        <v>1139.1500000000003</v>
      </c>
      <c r="I23" s="101">
        <f>'June 2020'!N23</f>
        <v>9.1099999999999977</v>
      </c>
      <c r="J23" s="101">
        <v>1</v>
      </c>
      <c r="K23" s="101">
        <f>'June 2020'!K23+'july 2020'!J23</f>
        <v>1.03</v>
      </c>
      <c r="L23" s="101">
        <v>0</v>
      </c>
      <c r="M23" s="101">
        <f>'June 2020'!M23+'july 2020'!L23</f>
        <v>0</v>
      </c>
      <c r="N23" s="101">
        <f t="shared" si="1"/>
        <v>10.109999999999998</v>
      </c>
      <c r="O23" s="101">
        <f>'June 2020'!T23</f>
        <v>144.85999999999999</v>
      </c>
      <c r="P23" s="101">
        <v>0</v>
      </c>
      <c r="Q23" s="101">
        <f>'June 2020'!Q23+'july 2020'!P23</f>
        <v>0.09</v>
      </c>
      <c r="R23" s="101">
        <v>0</v>
      </c>
      <c r="S23" s="101">
        <f>'June 2020'!S23+'july 2020'!R23</f>
        <v>0</v>
      </c>
      <c r="T23" s="101">
        <f t="shared" si="2"/>
        <v>144.85999999999999</v>
      </c>
      <c r="U23" s="101">
        <f t="shared" si="3"/>
        <v>1294.1200000000001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3">
        <f>SUM(C20:C23)</f>
        <v>4260.03</v>
      </c>
      <c r="D24" s="103">
        <f t="shared" ref="D24:R24" si="7">SUM(D20:D23)</f>
        <v>4.46</v>
      </c>
      <c r="E24" s="103">
        <f>'June 2020'!E24+'july 2020'!D24</f>
        <v>13.310000000000002</v>
      </c>
      <c r="F24" s="103">
        <f t="shared" si="7"/>
        <v>0</v>
      </c>
      <c r="G24" s="103">
        <f>'June 2020'!G24+'july 2020'!F24</f>
        <v>81.12</v>
      </c>
      <c r="H24" s="103">
        <f t="shared" si="0"/>
        <v>4264.49</v>
      </c>
      <c r="I24" s="103">
        <f t="shared" si="7"/>
        <v>221.82299999999998</v>
      </c>
      <c r="J24" s="103">
        <f t="shared" si="7"/>
        <v>1.47</v>
      </c>
      <c r="K24" s="103">
        <f>'June 2020'!K24+'july 2020'!J24</f>
        <v>2.4299999999999997</v>
      </c>
      <c r="L24" s="103">
        <f t="shared" si="7"/>
        <v>0</v>
      </c>
      <c r="M24" s="103">
        <f>'June 2020'!M24+'july 2020'!L24</f>
        <v>0</v>
      </c>
      <c r="N24" s="103">
        <f t="shared" si="1"/>
        <v>223.29299999999998</v>
      </c>
      <c r="O24" s="103">
        <f t="shared" si="7"/>
        <v>650.92999999999995</v>
      </c>
      <c r="P24" s="103">
        <f t="shared" si="7"/>
        <v>0.38</v>
      </c>
      <c r="Q24" s="103">
        <f>'June 2020'!Q24+'july 2020'!P24</f>
        <v>22.23</v>
      </c>
      <c r="R24" s="103">
        <f t="shared" si="7"/>
        <v>0</v>
      </c>
      <c r="S24" s="103">
        <f>'June 2020'!S24+'july 2020'!R24</f>
        <v>0</v>
      </c>
      <c r="T24" s="103">
        <f t="shared" si="2"/>
        <v>651.30999999999995</v>
      </c>
      <c r="U24" s="103">
        <f t="shared" si="3"/>
        <v>5139.0929999999989</v>
      </c>
      <c r="V24" s="118"/>
      <c r="W24" s="118"/>
      <c r="X24" s="118"/>
    </row>
    <row r="25" spans="1:24" s="20" customFormat="1" ht="42.75" customHeight="1" x14ac:dyDescent="0.4">
      <c r="A25" s="17"/>
      <c r="B25" s="21" t="s">
        <v>32</v>
      </c>
      <c r="C25" s="103">
        <f>C24+C19+C15+C11</f>
        <v>16734.914999999997</v>
      </c>
      <c r="D25" s="103">
        <f t="shared" ref="D25:R25" si="8">D24+D19+D15+D11</f>
        <v>6.7749999999999995</v>
      </c>
      <c r="E25" s="103">
        <f>'June 2020'!E25+'july 2020'!D25</f>
        <v>25.715</v>
      </c>
      <c r="F25" s="103">
        <f t="shared" si="8"/>
        <v>30.225000000000001</v>
      </c>
      <c r="G25" s="103">
        <f>'June 2020'!G25+'july 2020'!F25</f>
        <v>230.56199999999998</v>
      </c>
      <c r="H25" s="103">
        <f t="shared" si="0"/>
        <v>16711.464999999997</v>
      </c>
      <c r="I25" s="103">
        <f t="shared" si="8"/>
        <v>1393.4169999999999</v>
      </c>
      <c r="J25" s="103">
        <f t="shared" si="8"/>
        <v>5.41</v>
      </c>
      <c r="K25" s="103">
        <f>'June 2020'!K25+'july 2020'!J25</f>
        <v>14.975999999999999</v>
      </c>
      <c r="L25" s="103">
        <f t="shared" si="8"/>
        <v>0</v>
      </c>
      <c r="M25" s="103">
        <f>'June 2020'!M25+'july 2020'!L25</f>
        <v>0</v>
      </c>
      <c r="N25" s="103">
        <f t="shared" si="1"/>
        <v>1398.827</v>
      </c>
      <c r="O25" s="103">
        <f t="shared" si="8"/>
        <v>2413.915</v>
      </c>
      <c r="P25" s="103">
        <f t="shared" si="8"/>
        <v>31.015000000000001</v>
      </c>
      <c r="Q25" s="103">
        <f>'June 2020'!Q25+'july 2020'!P25</f>
        <v>199.17099999999999</v>
      </c>
      <c r="R25" s="103">
        <f t="shared" si="8"/>
        <v>0</v>
      </c>
      <c r="S25" s="103">
        <f>'June 2020'!S25+'july 2020'!R25</f>
        <v>65</v>
      </c>
      <c r="T25" s="103">
        <f t="shared" si="2"/>
        <v>2444.9299999999998</v>
      </c>
      <c r="U25" s="103">
        <f t="shared" si="3"/>
        <v>20555.221999999998</v>
      </c>
      <c r="V25" s="118"/>
      <c r="W25" s="118"/>
      <c r="X25" s="118"/>
    </row>
    <row r="26" spans="1:24" ht="42.75" customHeight="1" x14ac:dyDescent="0.4">
      <c r="A26" s="14">
        <v>15</v>
      </c>
      <c r="B26" s="15" t="s">
        <v>33</v>
      </c>
      <c r="C26" s="101">
        <f>'June 2020'!H26</f>
        <v>11439.662</v>
      </c>
      <c r="D26" s="101">
        <v>22.38</v>
      </c>
      <c r="E26" s="101">
        <f>'June 2020'!E26+'july 2020'!D26</f>
        <v>74.38</v>
      </c>
      <c r="F26" s="101">
        <v>0</v>
      </c>
      <c r="G26" s="101">
        <f>'June 2020'!G26+'july 2020'!F26</f>
        <v>0</v>
      </c>
      <c r="H26" s="101">
        <f t="shared" si="0"/>
        <v>11462.041999999999</v>
      </c>
      <c r="I26" s="101">
        <f>'June 2020'!N26</f>
        <v>0</v>
      </c>
      <c r="J26" s="101">
        <v>0</v>
      </c>
      <c r="K26" s="101">
        <f>'June 2020'!K26+'july 2020'!J26</f>
        <v>0</v>
      </c>
      <c r="L26" s="101">
        <v>0</v>
      </c>
      <c r="M26" s="101">
        <f>'June 2020'!M26+'july 2020'!L26</f>
        <v>0</v>
      </c>
      <c r="N26" s="101">
        <f t="shared" si="1"/>
        <v>0</v>
      </c>
      <c r="O26" s="101">
        <f>'June 2020'!T26</f>
        <v>0</v>
      </c>
      <c r="P26" s="101">
        <v>0</v>
      </c>
      <c r="Q26" s="101">
        <f>'June 2020'!Q26+'july 2020'!P26</f>
        <v>0</v>
      </c>
      <c r="R26" s="101">
        <v>0</v>
      </c>
      <c r="S26" s="101">
        <f>'June 2020'!S26+'july 2020'!R26</f>
        <v>0</v>
      </c>
      <c r="T26" s="101">
        <f t="shared" si="2"/>
        <v>0</v>
      </c>
      <c r="U26" s="101">
        <f t="shared" si="3"/>
        <v>11462.041999999999</v>
      </c>
      <c r="V26" s="16"/>
      <c r="W26" s="16"/>
      <c r="X26" s="16"/>
    </row>
    <row r="27" spans="1:24" ht="42.75" customHeight="1" x14ac:dyDescent="0.4">
      <c r="A27" s="14">
        <v>16</v>
      </c>
      <c r="B27" s="15" t="s">
        <v>34</v>
      </c>
      <c r="C27" s="101">
        <f>'June 2020'!H27</f>
        <v>9990.4369999999944</v>
      </c>
      <c r="D27" s="101">
        <v>1.36</v>
      </c>
      <c r="E27" s="101">
        <f>'June 2020'!E27+'july 2020'!D27</f>
        <v>58.81</v>
      </c>
      <c r="F27" s="101">
        <v>0</v>
      </c>
      <c r="G27" s="101">
        <f>'June 2020'!G27+'july 2020'!F27</f>
        <v>0</v>
      </c>
      <c r="H27" s="101">
        <f t="shared" si="0"/>
        <v>9991.796999999995</v>
      </c>
      <c r="I27" s="101">
        <f>'June 2020'!N27</f>
        <v>317.95499999999998</v>
      </c>
      <c r="J27" s="101">
        <v>0.44</v>
      </c>
      <c r="K27" s="101">
        <f>'June 2020'!K27+'july 2020'!J27</f>
        <v>3.38</v>
      </c>
      <c r="L27" s="101">
        <v>0</v>
      </c>
      <c r="M27" s="101">
        <f>'June 2020'!M27+'july 2020'!L27</f>
        <v>0</v>
      </c>
      <c r="N27" s="101">
        <f t="shared" si="1"/>
        <v>318.39499999999998</v>
      </c>
      <c r="O27" s="101">
        <f>'June 2020'!T27</f>
        <v>65.140000000000015</v>
      </c>
      <c r="P27" s="101">
        <v>9.82</v>
      </c>
      <c r="Q27" s="101">
        <f>'June 2020'!Q27+'july 2020'!P27</f>
        <v>16.25</v>
      </c>
      <c r="R27" s="101">
        <v>0</v>
      </c>
      <c r="S27" s="101">
        <f>'June 2020'!S27+'july 2020'!R27</f>
        <v>0</v>
      </c>
      <c r="T27" s="101">
        <f t="shared" si="2"/>
        <v>74.960000000000008</v>
      </c>
      <c r="U27" s="101">
        <f t="shared" si="3"/>
        <v>10385.151999999995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3">
        <f>SUM(C26:C27)</f>
        <v>21430.098999999995</v>
      </c>
      <c r="D28" s="103">
        <f t="shared" ref="D28:R28" si="9">SUM(D26:D27)</f>
        <v>23.74</v>
      </c>
      <c r="E28" s="103">
        <f>'June 2020'!E28+'july 2020'!D28</f>
        <v>133.19</v>
      </c>
      <c r="F28" s="103">
        <f t="shared" si="9"/>
        <v>0</v>
      </c>
      <c r="G28" s="103">
        <f>'June 2020'!G28+'july 2020'!F28</f>
        <v>0</v>
      </c>
      <c r="H28" s="103">
        <f t="shared" si="0"/>
        <v>21453.838999999996</v>
      </c>
      <c r="I28" s="103">
        <f t="shared" si="9"/>
        <v>317.95499999999998</v>
      </c>
      <c r="J28" s="103">
        <f t="shared" si="9"/>
        <v>0.44</v>
      </c>
      <c r="K28" s="103">
        <f>'June 2020'!K28+'july 2020'!J28</f>
        <v>3.38</v>
      </c>
      <c r="L28" s="103">
        <f t="shared" si="9"/>
        <v>0</v>
      </c>
      <c r="M28" s="103">
        <f>'June 2020'!M28+'july 2020'!L28</f>
        <v>0</v>
      </c>
      <c r="N28" s="103">
        <f t="shared" si="1"/>
        <v>318.39499999999998</v>
      </c>
      <c r="O28" s="103">
        <f t="shared" si="9"/>
        <v>65.140000000000015</v>
      </c>
      <c r="P28" s="103">
        <f t="shared" si="9"/>
        <v>9.82</v>
      </c>
      <c r="Q28" s="103">
        <f>'June 2020'!Q28+'july 2020'!P28</f>
        <v>16.25</v>
      </c>
      <c r="R28" s="103">
        <f t="shared" si="9"/>
        <v>0</v>
      </c>
      <c r="S28" s="103">
        <f>'June 2020'!S28+'july 2020'!R28</f>
        <v>0</v>
      </c>
      <c r="T28" s="103">
        <f t="shared" si="2"/>
        <v>74.960000000000008</v>
      </c>
      <c r="U28" s="103">
        <f t="shared" si="3"/>
        <v>21847.193999999996</v>
      </c>
      <c r="V28" s="118"/>
      <c r="W28" s="118"/>
      <c r="X28" s="118"/>
    </row>
    <row r="29" spans="1:24" ht="42.75" customHeight="1" x14ac:dyDescent="0.4">
      <c r="A29" s="14">
        <v>17</v>
      </c>
      <c r="B29" s="15" t="s">
        <v>36</v>
      </c>
      <c r="C29" s="101">
        <f>'June 2020'!H29</f>
        <v>6925.202000000002</v>
      </c>
      <c r="D29" s="101">
        <v>5.08</v>
      </c>
      <c r="E29" s="101">
        <f>'June 2020'!E29+'july 2020'!D29</f>
        <v>20.170000000000002</v>
      </c>
      <c r="F29" s="101">
        <v>0</v>
      </c>
      <c r="G29" s="101">
        <f>'June 2020'!G29+'july 2020'!F29</f>
        <v>0</v>
      </c>
      <c r="H29" s="101">
        <f t="shared" si="0"/>
        <v>6930.282000000002</v>
      </c>
      <c r="I29" s="101">
        <f>'June 2020'!N29</f>
        <v>3.5200000000000005</v>
      </c>
      <c r="J29" s="101">
        <v>0</v>
      </c>
      <c r="K29" s="101">
        <f>'June 2020'!K29+'july 2020'!J29</f>
        <v>0</v>
      </c>
      <c r="L29" s="101">
        <v>0</v>
      </c>
      <c r="M29" s="101">
        <f>'June 2020'!M29+'july 2020'!L29</f>
        <v>0</v>
      </c>
      <c r="N29" s="101">
        <f t="shared" si="1"/>
        <v>3.5200000000000005</v>
      </c>
      <c r="O29" s="101">
        <f>'June 2020'!T29</f>
        <v>46.72</v>
      </c>
      <c r="P29" s="101">
        <v>0</v>
      </c>
      <c r="Q29" s="101">
        <f>'June 2020'!Q29+'july 2020'!P29</f>
        <v>0</v>
      </c>
      <c r="R29" s="101">
        <v>0</v>
      </c>
      <c r="S29" s="101">
        <f>'June 2020'!S29+'july 2020'!R29</f>
        <v>0</v>
      </c>
      <c r="T29" s="101">
        <f t="shared" si="2"/>
        <v>46.72</v>
      </c>
      <c r="U29" s="101">
        <f t="shared" si="3"/>
        <v>6980.5220000000027</v>
      </c>
      <c r="V29" s="16"/>
      <c r="W29" s="16"/>
      <c r="X29" s="16"/>
    </row>
    <row r="30" spans="1:24" ht="42.75" customHeight="1" x14ac:dyDescent="0.4">
      <c r="A30" s="14">
        <v>18</v>
      </c>
      <c r="B30" s="15" t="s">
        <v>37</v>
      </c>
      <c r="C30" s="101">
        <f>'June 2020'!H30</f>
        <v>393.57899999999995</v>
      </c>
      <c r="D30" s="101">
        <v>3.33</v>
      </c>
      <c r="E30" s="101">
        <f>'June 2020'!E30+'july 2020'!D30</f>
        <v>19.170000000000002</v>
      </c>
      <c r="F30" s="101">
        <v>0</v>
      </c>
      <c r="G30" s="101">
        <f>'June 2020'!G30+'july 2020'!F30</f>
        <v>0</v>
      </c>
      <c r="H30" s="101">
        <f t="shared" si="0"/>
        <v>396.90899999999993</v>
      </c>
      <c r="I30" s="101">
        <f>'June 2020'!N30</f>
        <v>0</v>
      </c>
      <c r="J30" s="101">
        <v>0</v>
      </c>
      <c r="K30" s="101">
        <f>'June 2020'!K30+'july 2020'!J30</f>
        <v>0</v>
      </c>
      <c r="L30" s="101">
        <v>0</v>
      </c>
      <c r="M30" s="101">
        <f>'June 2020'!M30+'july 2020'!L30</f>
        <v>0</v>
      </c>
      <c r="N30" s="101">
        <f t="shared" si="1"/>
        <v>0</v>
      </c>
      <c r="O30" s="101">
        <f>'June 2020'!T30</f>
        <v>0</v>
      </c>
      <c r="P30" s="101">
        <v>0</v>
      </c>
      <c r="Q30" s="101">
        <f>'June 2020'!Q30+'july 2020'!P30</f>
        <v>0</v>
      </c>
      <c r="R30" s="101">
        <v>0</v>
      </c>
      <c r="S30" s="101">
        <f>'June 2020'!S30+'july 2020'!R30</f>
        <v>0</v>
      </c>
      <c r="T30" s="101">
        <f t="shared" si="2"/>
        <v>0</v>
      </c>
      <c r="U30" s="101">
        <f t="shared" si="3"/>
        <v>396.90899999999993</v>
      </c>
      <c r="V30" s="16"/>
      <c r="W30" s="16"/>
      <c r="X30" s="16"/>
    </row>
    <row r="31" spans="1:24" ht="42.75" customHeight="1" x14ac:dyDescent="0.4">
      <c r="A31" s="14">
        <v>19</v>
      </c>
      <c r="B31" s="15" t="s">
        <v>38</v>
      </c>
      <c r="C31" s="101">
        <f>'June 2020'!H31</f>
        <v>5457.1590000000006</v>
      </c>
      <c r="D31" s="101">
        <v>1.1200000000000001</v>
      </c>
      <c r="E31" s="101">
        <f>'June 2020'!E31+'july 2020'!D31</f>
        <v>3.93</v>
      </c>
      <c r="F31" s="101">
        <v>0</v>
      </c>
      <c r="G31" s="101">
        <f>'June 2020'!G31+'july 2020'!F31</f>
        <v>0</v>
      </c>
      <c r="H31" s="101">
        <f t="shared" si="0"/>
        <v>5458.2790000000005</v>
      </c>
      <c r="I31" s="101">
        <f>'June 2020'!N31</f>
        <v>32.010000000000005</v>
      </c>
      <c r="J31" s="101">
        <v>0</v>
      </c>
      <c r="K31" s="101">
        <f>'June 2020'!K31+'july 2020'!J31</f>
        <v>1</v>
      </c>
      <c r="L31" s="101">
        <v>0</v>
      </c>
      <c r="M31" s="101">
        <f>'June 2020'!M31+'july 2020'!L31</f>
        <v>0</v>
      </c>
      <c r="N31" s="101">
        <f t="shared" si="1"/>
        <v>32.010000000000005</v>
      </c>
      <c r="O31" s="101">
        <f>'June 2020'!T31</f>
        <v>48.29</v>
      </c>
      <c r="P31" s="101">
        <v>0</v>
      </c>
      <c r="Q31" s="101">
        <f>'June 2020'!Q31+'july 2020'!P31</f>
        <v>0</v>
      </c>
      <c r="R31" s="101">
        <v>0</v>
      </c>
      <c r="S31" s="101">
        <f>'June 2020'!S31+'july 2020'!R31</f>
        <v>0</v>
      </c>
      <c r="T31" s="101">
        <f t="shared" si="2"/>
        <v>48.29</v>
      </c>
      <c r="U31" s="101">
        <f t="shared" si="3"/>
        <v>5538.5790000000006</v>
      </c>
      <c r="V31" s="16"/>
      <c r="W31" s="16"/>
      <c r="X31" s="16"/>
    </row>
    <row r="32" spans="1:24" ht="42.75" customHeight="1" x14ac:dyDescent="0.4">
      <c r="A32" s="14">
        <v>20</v>
      </c>
      <c r="B32" s="15" t="s">
        <v>39</v>
      </c>
      <c r="C32" s="101">
        <f>'June 2020'!H32</f>
        <v>4411.7639999999992</v>
      </c>
      <c r="D32" s="101">
        <v>3.15</v>
      </c>
      <c r="E32" s="101">
        <f>'June 2020'!E32+'july 2020'!D32</f>
        <v>9.5150000000000006</v>
      </c>
      <c r="F32" s="101">
        <v>0</v>
      </c>
      <c r="G32" s="101">
        <f>'June 2020'!G32+'july 2020'!F32</f>
        <v>0</v>
      </c>
      <c r="H32" s="101">
        <f t="shared" si="0"/>
        <v>4414.9139999999989</v>
      </c>
      <c r="I32" s="101">
        <f>'June 2020'!N32</f>
        <v>51.480000000000004</v>
      </c>
      <c r="J32" s="101">
        <v>0</v>
      </c>
      <c r="K32" s="101">
        <f>'June 2020'!K32+'july 2020'!J32</f>
        <v>0</v>
      </c>
      <c r="L32" s="101">
        <v>0</v>
      </c>
      <c r="M32" s="101">
        <f>'June 2020'!M32+'july 2020'!L32</f>
        <v>0</v>
      </c>
      <c r="N32" s="101">
        <f t="shared" si="1"/>
        <v>51.480000000000004</v>
      </c>
      <c r="O32" s="101">
        <f>'June 2020'!T32</f>
        <v>266.54999999999995</v>
      </c>
      <c r="P32" s="101">
        <v>0</v>
      </c>
      <c r="Q32" s="101">
        <f>'June 2020'!Q32+'july 2020'!P32</f>
        <v>0</v>
      </c>
      <c r="R32" s="101">
        <v>0</v>
      </c>
      <c r="S32" s="101">
        <f>'June 2020'!S32+'july 2020'!R32</f>
        <v>0</v>
      </c>
      <c r="T32" s="101">
        <f t="shared" si="2"/>
        <v>266.54999999999995</v>
      </c>
      <c r="U32" s="101">
        <f t="shared" si="3"/>
        <v>4732.9439999999986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3">
        <f>SUM(C29:C32)</f>
        <v>17187.704000000002</v>
      </c>
      <c r="D33" s="103">
        <f t="shared" ref="D33:R33" si="10">SUM(D29:D32)</f>
        <v>12.680000000000001</v>
      </c>
      <c r="E33" s="103">
        <f>'June 2020'!E33+'july 2020'!D33</f>
        <v>52.785000000000004</v>
      </c>
      <c r="F33" s="103">
        <f t="shared" si="10"/>
        <v>0</v>
      </c>
      <c r="G33" s="103">
        <f>'June 2020'!G33+'july 2020'!F33</f>
        <v>0</v>
      </c>
      <c r="H33" s="103">
        <f t="shared" si="0"/>
        <v>17200.384000000002</v>
      </c>
      <c r="I33" s="103">
        <f t="shared" si="10"/>
        <v>87.010000000000019</v>
      </c>
      <c r="J33" s="103">
        <f t="shared" si="10"/>
        <v>0</v>
      </c>
      <c r="K33" s="103">
        <f>'June 2020'!K33+'july 2020'!J33</f>
        <v>1</v>
      </c>
      <c r="L33" s="103">
        <f t="shared" si="10"/>
        <v>0</v>
      </c>
      <c r="M33" s="103">
        <f>'June 2020'!M33+'july 2020'!L33</f>
        <v>0</v>
      </c>
      <c r="N33" s="103">
        <f t="shared" si="1"/>
        <v>87.010000000000019</v>
      </c>
      <c r="O33" s="103">
        <f t="shared" si="10"/>
        <v>361.55999999999995</v>
      </c>
      <c r="P33" s="103">
        <f t="shared" si="10"/>
        <v>0</v>
      </c>
      <c r="Q33" s="103">
        <f>'June 2020'!Q33+'july 2020'!P33</f>
        <v>0</v>
      </c>
      <c r="R33" s="103">
        <f t="shared" si="10"/>
        <v>0</v>
      </c>
      <c r="S33" s="103">
        <f>'June 2020'!S33+'july 2020'!R33</f>
        <v>0</v>
      </c>
      <c r="T33" s="103">
        <f t="shared" si="2"/>
        <v>361.55999999999995</v>
      </c>
      <c r="U33" s="103">
        <f t="shared" si="3"/>
        <v>17648.954000000002</v>
      </c>
      <c r="V33" s="118"/>
      <c r="W33" s="118"/>
      <c r="X33" s="118"/>
    </row>
    <row r="34" spans="1:24" ht="42.75" customHeight="1" x14ac:dyDescent="0.4">
      <c r="A34" s="14">
        <v>21</v>
      </c>
      <c r="B34" s="15" t="s">
        <v>41</v>
      </c>
      <c r="C34" s="101">
        <f>'June 2020'!H34</f>
        <v>5760.1799999999994</v>
      </c>
      <c r="D34" s="101">
        <v>2.21</v>
      </c>
      <c r="E34" s="101">
        <f>'June 2020'!E34+'july 2020'!D34</f>
        <v>5.18</v>
      </c>
      <c r="F34" s="101">
        <v>0</v>
      </c>
      <c r="G34" s="101">
        <f>'June 2020'!G34+'july 2020'!F34</f>
        <v>10.19</v>
      </c>
      <c r="H34" s="101">
        <f t="shared" si="0"/>
        <v>5762.3899999999994</v>
      </c>
      <c r="I34" s="101">
        <f>'June 2020'!N34</f>
        <v>0</v>
      </c>
      <c r="J34" s="101">
        <v>0</v>
      </c>
      <c r="K34" s="101">
        <f>'June 2020'!K34+'july 2020'!J34</f>
        <v>0</v>
      </c>
      <c r="L34" s="101">
        <v>0</v>
      </c>
      <c r="M34" s="101">
        <f>'June 2020'!M34+'july 2020'!L34</f>
        <v>0</v>
      </c>
      <c r="N34" s="101">
        <f t="shared" si="1"/>
        <v>0</v>
      </c>
      <c r="O34" s="101">
        <f>'June 2020'!T34</f>
        <v>0</v>
      </c>
      <c r="P34" s="101">
        <v>0</v>
      </c>
      <c r="Q34" s="101">
        <f>'June 2020'!Q34+'july 2020'!P34</f>
        <v>0</v>
      </c>
      <c r="R34" s="101">
        <v>0</v>
      </c>
      <c r="S34" s="101">
        <f>'June 2020'!S34+'july 2020'!R34</f>
        <v>0</v>
      </c>
      <c r="T34" s="101">
        <f t="shared" si="2"/>
        <v>0</v>
      </c>
      <c r="U34" s="101">
        <f t="shared" si="3"/>
        <v>5762.3899999999994</v>
      </c>
      <c r="V34" s="22"/>
      <c r="W34" s="22"/>
      <c r="X34" s="22"/>
    </row>
    <row r="35" spans="1:24" ht="42.75" customHeight="1" x14ac:dyDescent="0.4">
      <c r="A35" s="14">
        <v>22</v>
      </c>
      <c r="B35" s="15" t="s">
        <v>42</v>
      </c>
      <c r="C35" s="101">
        <f>'June 2020'!H35</f>
        <v>4449.9850000000006</v>
      </c>
      <c r="D35" s="101">
        <v>19.829999999999998</v>
      </c>
      <c r="E35" s="101">
        <f>'June 2020'!E35+'july 2020'!D35</f>
        <v>33.6</v>
      </c>
      <c r="F35" s="101">
        <v>0</v>
      </c>
      <c r="G35" s="101">
        <f>'June 2020'!G35+'july 2020'!F35</f>
        <v>0</v>
      </c>
      <c r="H35" s="101">
        <f t="shared" si="0"/>
        <v>4469.8150000000005</v>
      </c>
      <c r="I35" s="101">
        <f>'June 2020'!N35</f>
        <v>0</v>
      </c>
      <c r="J35" s="101">
        <v>0</v>
      </c>
      <c r="K35" s="101">
        <f>'June 2020'!K35+'july 2020'!J35</f>
        <v>0</v>
      </c>
      <c r="L35" s="101">
        <v>0</v>
      </c>
      <c r="M35" s="101">
        <f>'June 2020'!M35+'july 2020'!L35</f>
        <v>0</v>
      </c>
      <c r="N35" s="101">
        <f t="shared" si="1"/>
        <v>0</v>
      </c>
      <c r="O35" s="101">
        <f>'June 2020'!T35</f>
        <v>0</v>
      </c>
      <c r="P35" s="101">
        <v>15.44</v>
      </c>
      <c r="Q35" s="101">
        <f>'June 2020'!Q35+'july 2020'!P35</f>
        <v>15.44</v>
      </c>
      <c r="R35" s="101">
        <v>0</v>
      </c>
      <c r="S35" s="101">
        <f>'June 2020'!S35+'july 2020'!R35</f>
        <v>0</v>
      </c>
      <c r="T35" s="101">
        <f t="shared" si="2"/>
        <v>15.44</v>
      </c>
      <c r="U35" s="101">
        <f t="shared" si="3"/>
        <v>4485.2550000000001</v>
      </c>
      <c r="V35" s="22"/>
      <c r="W35" s="22"/>
      <c r="X35" s="22"/>
    </row>
    <row r="36" spans="1:24" ht="42.75" customHeight="1" x14ac:dyDescent="0.4">
      <c r="A36" s="14">
        <v>23</v>
      </c>
      <c r="B36" s="15" t="s">
        <v>43</v>
      </c>
      <c r="C36" s="101">
        <f>'June 2020'!H36</f>
        <v>5686.4199999999992</v>
      </c>
      <c r="D36" s="101">
        <v>1.9</v>
      </c>
      <c r="E36" s="101">
        <f>'June 2020'!E36+'july 2020'!D36</f>
        <v>9.01</v>
      </c>
      <c r="F36" s="101">
        <v>0</v>
      </c>
      <c r="G36" s="101">
        <f>'June 2020'!G36+'july 2020'!F36</f>
        <v>0</v>
      </c>
      <c r="H36" s="101">
        <f t="shared" si="0"/>
        <v>5688.3199999999988</v>
      </c>
      <c r="I36" s="101">
        <f>'June 2020'!N36</f>
        <v>6.33</v>
      </c>
      <c r="J36" s="101">
        <v>0</v>
      </c>
      <c r="K36" s="101">
        <f>'June 2020'!K36+'july 2020'!J36</f>
        <v>0</v>
      </c>
      <c r="L36" s="101">
        <v>0</v>
      </c>
      <c r="M36" s="101">
        <f>'June 2020'!M36+'july 2020'!L36</f>
        <v>0</v>
      </c>
      <c r="N36" s="101">
        <f t="shared" si="1"/>
        <v>6.33</v>
      </c>
      <c r="O36" s="101">
        <f>'June 2020'!T36</f>
        <v>0</v>
      </c>
      <c r="P36" s="101">
        <v>0</v>
      </c>
      <c r="Q36" s="101">
        <f>'June 2020'!Q36+'july 2020'!P36</f>
        <v>0</v>
      </c>
      <c r="R36" s="101">
        <v>0</v>
      </c>
      <c r="S36" s="101">
        <f>'June 2020'!S36+'july 2020'!R36</f>
        <v>0</v>
      </c>
      <c r="T36" s="101">
        <f t="shared" si="2"/>
        <v>0</v>
      </c>
      <c r="U36" s="101">
        <f t="shared" si="3"/>
        <v>5694.6499999999987</v>
      </c>
      <c r="V36" s="22"/>
      <c r="W36" s="22"/>
      <c r="X36" s="22"/>
    </row>
    <row r="37" spans="1:24" ht="42.75" customHeight="1" x14ac:dyDescent="0.4">
      <c r="A37" s="14">
        <v>24</v>
      </c>
      <c r="B37" s="15" t="s">
        <v>44</v>
      </c>
      <c r="C37" s="101">
        <f>'June 2020'!H37</f>
        <v>6958.6799999999994</v>
      </c>
      <c r="D37" s="101">
        <v>4.1900000000000004</v>
      </c>
      <c r="E37" s="101">
        <f>'June 2020'!E37+'july 2020'!D37</f>
        <v>9.31</v>
      </c>
      <c r="F37" s="101">
        <v>0</v>
      </c>
      <c r="G37" s="101">
        <f>'June 2020'!G37+'july 2020'!F37</f>
        <v>0</v>
      </c>
      <c r="H37" s="101">
        <f t="shared" si="0"/>
        <v>6962.869999999999</v>
      </c>
      <c r="I37" s="101">
        <f>'June 2020'!N37</f>
        <v>0</v>
      </c>
      <c r="J37" s="101">
        <v>0</v>
      </c>
      <c r="K37" s="101">
        <f>'June 2020'!K37+'july 2020'!J37</f>
        <v>0</v>
      </c>
      <c r="L37" s="101">
        <v>0</v>
      </c>
      <c r="M37" s="101">
        <f>'June 2020'!M37+'july 2020'!L37</f>
        <v>0</v>
      </c>
      <c r="N37" s="101">
        <f t="shared" si="1"/>
        <v>0</v>
      </c>
      <c r="O37" s="101">
        <f>'June 2020'!T37</f>
        <v>0</v>
      </c>
      <c r="P37" s="101">
        <v>0</v>
      </c>
      <c r="Q37" s="101">
        <f>'June 2020'!Q37+'july 2020'!P37</f>
        <v>0</v>
      </c>
      <c r="R37" s="101">
        <v>0</v>
      </c>
      <c r="S37" s="101">
        <f>'June 2020'!S37+'july 2020'!R37</f>
        <v>0</v>
      </c>
      <c r="T37" s="101">
        <f t="shared" si="2"/>
        <v>0</v>
      </c>
      <c r="U37" s="101">
        <f t="shared" si="3"/>
        <v>6962.869999999999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3">
        <f>SUM(C34:C37)</f>
        <v>22855.264999999999</v>
      </c>
      <c r="D38" s="103">
        <f t="shared" ref="D38:R38" si="11">SUM(D34:D37)</f>
        <v>28.13</v>
      </c>
      <c r="E38" s="103">
        <f>'June 2020'!E38+'july 2020'!D38</f>
        <v>57.100000000000009</v>
      </c>
      <c r="F38" s="103">
        <f t="shared" si="11"/>
        <v>0</v>
      </c>
      <c r="G38" s="103">
        <f>'June 2020'!G38+'july 2020'!F38</f>
        <v>10.19</v>
      </c>
      <c r="H38" s="103">
        <f t="shared" si="0"/>
        <v>22883.395</v>
      </c>
      <c r="I38" s="103">
        <f t="shared" si="11"/>
        <v>6.33</v>
      </c>
      <c r="J38" s="103">
        <f t="shared" si="11"/>
        <v>0</v>
      </c>
      <c r="K38" s="103">
        <f>'June 2020'!K38+'july 2020'!J38</f>
        <v>0</v>
      </c>
      <c r="L38" s="103">
        <f t="shared" si="11"/>
        <v>0</v>
      </c>
      <c r="M38" s="103">
        <f>'June 2020'!M38+'july 2020'!L38</f>
        <v>0</v>
      </c>
      <c r="N38" s="103">
        <f t="shared" si="1"/>
        <v>6.33</v>
      </c>
      <c r="O38" s="103">
        <f t="shared" si="11"/>
        <v>0</v>
      </c>
      <c r="P38" s="103">
        <f t="shared" si="11"/>
        <v>15.44</v>
      </c>
      <c r="Q38" s="103">
        <f>'June 2020'!Q38+'july 2020'!P38</f>
        <v>15.44</v>
      </c>
      <c r="R38" s="103">
        <f t="shared" si="11"/>
        <v>0</v>
      </c>
      <c r="S38" s="103">
        <f>'June 2020'!S38+'july 2020'!R38</f>
        <v>0</v>
      </c>
      <c r="T38" s="103">
        <f t="shared" si="2"/>
        <v>15.44</v>
      </c>
      <c r="U38" s="103">
        <f t="shared" si="3"/>
        <v>22905.165000000001</v>
      </c>
      <c r="V38" s="118"/>
      <c r="W38" s="118"/>
      <c r="X38" s="118"/>
    </row>
    <row r="39" spans="1:24" s="20" customFormat="1" ht="42.75" customHeight="1" x14ac:dyDescent="0.4">
      <c r="A39" s="17"/>
      <c r="B39" s="21" t="s">
        <v>46</v>
      </c>
      <c r="C39" s="103">
        <f>C38+C33+C28</f>
        <v>61473.067999999992</v>
      </c>
      <c r="D39" s="103">
        <f t="shared" ref="D39:R39" si="12">D38+D33+D28</f>
        <v>64.55</v>
      </c>
      <c r="E39" s="103">
        <f>'June 2020'!E39+'july 2020'!D39</f>
        <v>243.07499999999999</v>
      </c>
      <c r="F39" s="103">
        <f t="shared" si="12"/>
        <v>0</v>
      </c>
      <c r="G39" s="103">
        <f>'June 2020'!G39+'july 2020'!F39</f>
        <v>10.19</v>
      </c>
      <c r="H39" s="103">
        <f t="shared" si="0"/>
        <v>61537.617999999995</v>
      </c>
      <c r="I39" s="103">
        <f t="shared" si="12"/>
        <v>411.29500000000002</v>
      </c>
      <c r="J39" s="103">
        <f t="shared" si="12"/>
        <v>0.44</v>
      </c>
      <c r="K39" s="103">
        <f>'June 2020'!K39+'july 2020'!J39</f>
        <v>4.38</v>
      </c>
      <c r="L39" s="103">
        <f t="shared" si="12"/>
        <v>0</v>
      </c>
      <c r="M39" s="103">
        <f>'June 2020'!M39+'july 2020'!L39</f>
        <v>0</v>
      </c>
      <c r="N39" s="103">
        <f t="shared" si="1"/>
        <v>411.73500000000001</v>
      </c>
      <c r="O39" s="103">
        <f t="shared" si="12"/>
        <v>426.69999999999993</v>
      </c>
      <c r="P39" s="103">
        <f t="shared" si="12"/>
        <v>25.259999999999998</v>
      </c>
      <c r="Q39" s="103">
        <f>'June 2020'!Q39+'july 2020'!P39</f>
        <v>31.689999999999998</v>
      </c>
      <c r="R39" s="103">
        <f t="shared" si="12"/>
        <v>0</v>
      </c>
      <c r="S39" s="103">
        <f>'June 2020'!S39+'july 2020'!R39</f>
        <v>0</v>
      </c>
      <c r="T39" s="103">
        <f t="shared" si="2"/>
        <v>451.95999999999992</v>
      </c>
      <c r="U39" s="103">
        <f t="shared" si="3"/>
        <v>62401.312999999995</v>
      </c>
      <c r="V39" s="118"/>
      <c r="W39" s="118"/>
      <c r="X39" s="118"/>
    </row>
    <row r="40" spans="1:24" ht="42.75" customHeight="1" x14ac:dyDescent="0.4">
      <c r="A40" s="14">
        <v>25</v>
      </c>
      <c r="B40" s="15" t="s">
        <v>47</v>
      </c>
      <c r="C40" s="101">
        <f>'June 2020'!H40</f>
        <v>14801.175000000001</v>
      </c>
      <c r="D40" s="101">
        <v>12.07</v>
      </c>
      <c r="E40" s="101">
        <f>'June 2020'!E40+'july 2020'!D40</f>
        <v>26.63</v>
      </c>
      <c r="F40" s="101">
        <v>0</v>
      </c>
      <c r="G40" s="101">
        <f>'June 2020'!G40+'july 2020'!F40</f>
        <v>0</v>
      </c>
      <c r="H40" s="101">
        <f t="shared" si="0"/>
        <v>14813.245000000001</v>
      </c>
      <c r="I40" s="101">
        <f>'June 2020'!N40</f>
        <v>0</v>
      </c>
      <c r="J40" s="101">
        <v>0</v>
      </c>
      <c r="K40" s="101">
        <f>'June 2020'!K40+'july 2020'!J40</f>
        <v>0</v>
      </c>
      <c r="L40" s="101">
        <v>0</v>
      </c>
      <c r="M40" s="101">
        <f>'June 2020'!M40+'july 2020'!L40</f>
        <v>0</v>
      </c>
      <c r="N40" s="101">
        <f t="shared" si="1"/>
        <v>0</v>
      </c>
      <c r="O40" s="101">
        <f>'June 2020'!T40</f>
        <v>0</v>
      </c>
      <c r="P40" s="101">
        <v>0</v>
      </c>
      <c r="Q40" s="101">
        <f>'June 2020'!Q40+'july 2020'!P40</f>
        <v>0</v>
      </c>
      <c r="R40" s="101">
        <v>0</v>
      </c>
      <c r="S40" s="101">
        <f>'June 2020'!S40+'july 2020'!R40</f>
        <v>0</v>
      </c>
      <c r="T40" s="101">
        <f t="shared" si="2"/>
        <v>0</v>
      </c>
      <c r="U40" s="101">
        <f t="shared" si="3"/>
        <v>14813.245000000001</v>
      </c>
      <c r="V40" s="16"/>
      <c r="W40" s="16"/>
      <c r="X40" s="16"/>
    </row>
    <row r="41" spans="1:24" ht="42.75" customHeight="1" x14ac:dyDescent="0.4">
      <c r="A41" s="14">
        <v>26</v>
      </c>
      <c r="B41" s="15" t="s">
        <v>48</v>
      </c>
      <c r="C41" s="101">
        <f>'June 2020'!H41</f>
        <v>9590.4809999999907</v>
      </c>
      <c r="D41" s="101">
        <v>5.09</v>
      </c>
      <c r="E41" s="101">
        <f>'June 2020'!E41+'july 2020'!D41</f>
        <v>20.02</v>
      </c>
      <c r="F41" s="101">
        <v>0</v>
      </c>
      <c r="G41" s="101">
        <f>'June 2020'!G41+'july 2020'!F41</f>
        <v>0</v>
      </c>
      <c r="H41" s="101">
        <f t="shared" si="0"/>
        <v>9595.5709999999908</v>
      </c>
      <c r="I41" s="101">
        <f>'June 2020'!N41</f>
        <v>0</v>
      </c>
      <c r="J41" s="101">
        <v>0</v>
      </c>
      <c r="K41" s="101">
        <f>'June 2020'!K41+'july 2020'!J41</f>
        <v>0</v>
      </c>
      <c r="L41" s="101">
        <v>0</v>
      </c>
      <c r="M41" s="101">
        <f>'June 2020'!M41+'july 2020'!L41</f>
        <v>0</v>
      </c>
      <c r="N41" s="101">
        <f t="shared" si="1"/>
        <v>0</v>
      </c>
      <c r="O41" s="101">
        <f>'June 2020'!T41</f>
        <v>0</v>
      </c>
      <c r="P41" s="101">
        <v>0</v>
      </c>
      <c r="Q41" s="101">
        <f>'June 2020'!Q41+'july 2020'!P41</f>
        <v>0</v>
      </c>
      <c r="R41" s="101">
        <v>0</v>
      </c>
      <c r="S41" s="101">
        <f>'June 2020'!S41+'july 2020'!R41</f>
        <v>0</v>
      </c>
      <c r="T41" s="101">
        <f t="shared" si="2"/>
        <v>0</v>
      </c>
      <c r="U41" s="101">
        <f t="shared" si="3"/>
        <v>9595.5709999999908</v>
      </c>
      <c r="V41" s="16"/>
      <c r="W41" s="16"/>
      <c r="X41" s="16"/>
    </row>
    <row r="42" spans="1:24" ht="42.75" customHeight="1" x14ac:dyDescent="0.4">
      <c r="A42" s="14">
        <v>27</v>
      </c>
      <c r="B42" s="15" t="s">
        <v>49</v>
      </c>
      <c r="C42" s="101">
        <f>'June 2020'!H42</f>
        <v>23378.798000000006</v>
      </c>
      <c r="D42" s="101">
        <v>11.05</v>
      </c>
      <c r="E42" s="101">
        <f>'June 2020'!E42+'july 2020'!D42</f>
        <v>15.200000000000001</v>
      </c>
      <c r="F42" s="101">
        <v>0</v>
      </c>
      <c r="G42" s="101">
        <f>'June 2020'!G42+'july 2020'!F42</f>
        <v>0</v>
      </c>
      <c r="H42" s="101">
        <f t="shared" si="0"/>
        <v>23389.848000000005</v>
      </c>
      <c r="I42" s="101">
        <f>'June 2020'!N42</f>
        <v>0</v>
      </c>
      <c r="J42" s="101">
        <v>0</v>
      </c>
      <c r="K42" s="101">
        <f>'June 2020'!K42+'july 2020'!J42</f>
        <v>0</v>
      </c>
      <c r="L42" s="101">
        <v>0</v>
      </c>
      <c r="M42" s="101">
        <f>'June 2020'!M42+'july 2020'!L42</f>
        <v>0</v>
      </c>
      <c r="N42" s="101">
        <f t="shared" si="1"/>
        <v>0</v>
      </c>
      <c r="O42" s="101">
        <f>'June 2020'!T42</f>
        <v>0</v>
      </c>
      <c r="P42" s="101">
        <v>0</v>
      </c>
      <c r="Q42" s="101">
        <f>'June 2020'!Q42+'july 2020'!P42</f>
        <v>0</v>
      </c>
      <c r="R42" s="101">
        <v>0</v>
      </c>
      <c r="S42" s="101">
        <f>'June 2020'!S42+'july 2020'!R42</f>
        <v>0</v>
      </c>
      <c r="T42" s="101">
        <f t="shared" si="2"/>
        <v>0</v>
      </c>
      <c r="U42" s="101">
        <f t="shared" si="3"/>
        <v>23389.848000000005</v>
      </c>
      <c r="V42" s="16"/>
      <c r="W42" s="16"/>
      <c r="X42" s="16"/>
    </row>
    <row r="43" spans="1:24" ht="42.75" customHeight="1" x14ac:dyDescent="0.4">
      <c r="A43" s="14">
        <v>28</v>
      </c>
      <c r="B43" s="15" t="s">
        <v>50</v>
      </c>
      <c r="C43" s="101">
        <f>'June 2020'!H43</f>
        <v>264.09800000000001</v>
      </c>
      <c r="D43" s="101">
        <v>14.25</v>
      </c>
      <c r="E43" s="101">
        <f>'June 2020'!E43+'july 2020'!D43</f>
        <v>66.180000000000007</v>
      </c>
      <c r="F43" s="101">
        <v>0</v>
      </c>
      <c r="G43" s="101">
        <f>'June 2020'!G43+'july 2020'!F43</f>
        <v>0</v>
      </c>
      <c r="H43" s="101">
        <f t="shared" si="0"/>
        <v>278.34800000000001</v>
      </c>
      <c r="I43" s="101">
        <f>'June 2020'!N43</f>
        <v>0</v>
      </c>
      <c r="J43" s="101">
        <v>0</v>
      </c>
      <c r="K43" s="101">
        <f>'June 2020'!K43+'july 2020'!J43</f>
        <v>0</v>
      </c>
      <c r="L43" s="101">
        <v>0</v>
      </c>
      <c r="M43" s="101">
        <f>'June 2020'!M43+'july 2020'!L43</f>
        <v>0</v>
      </c>
      <c r="N43" s="101">
        <f t="shared" si="1"/>
        <v>0</v>
      </c>
      <c r="O43" s="101">
        <f>'June 2020'!T43</f>
        <v>0</v>
      </c>
      <c r="P43" s="101">
        <v>0</v>
      </c>
      <c r="Q43" s="101">
        <f>'June 2020'!Q43+'july 2020'!P43</f>
        <v>0</v>
      </c>
      <c r="R43" s="101">
        <v>0</v>
      </c>
      <c r="S43" s="101">
        <f>'June 2020'!S43+'july 2020'!R43</f>
        <v>0</v>
      </c>
      <c r="T43" s="101">
        <f t="shared" si="2"/>
        <v>0</v>
      </c>
      <c r="U43" s="101">
        <f t="shared" si="3"/>
        <v>278.34800000000001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3">
        <f>SUM(C40:C43)</f>
        <v>48034.551999999996</v>
      </c>
      <c r="D44" s="103">
        <f t="shared" ref="D44:R44" si="13">SUM(D40:D43)</f>
        <v>42.46</v>
      </c>
      <c r="E44" s="103">
        <f>'June 2020'!E44+'july 2020'!D44</f>
        <v>128.03</v>
      </c>
      <c r="F44" s="103">
        <f t="shared" si="13"/>
        <v>0</v>
      </c>
      <c r="G44" s="103">
        <f>'June 2020'!G44+'july 2020'!F44</f>
        <v>0</v>
      </c>
      <c r="H44" s="103">
        <f t="shared" si="0"/>
        <v>48077.011999999995</v>
      </c>
      <c r="I44" s="103">
        <f t="shared" si="13"/>
        <v>0</v>
      </c>
      <c r="J44" s="103">
        <f t="shared" si="13"/>
        <v>0</v>
      </c>
      <c r="K44" s="103">
        <f>'June 2020'!K44+'july 2020'!J44</f>
        <v>0</v>
      </c>
      <c r="L44" s="103">
        <f t="shared" si="13"/>
        <v>0</v>
      </c>
      <c r="M44" s="103">
        <f>'June 2020'!M44+'july 2020'!L44</f>
        <v>0</v>
      </c>
      <c r="N44" s="103">
        <f t="shared" si="1"/>
        <v>0</v>
      </c>
      <c r="O44" s="103">
        <f t="shared" si="13"/>
        <v>0</v>
      </c>
      <c r="P44" s="103">
        <f t="shared" si="13"/>
        <v>0</v>
      </c>
      <c r="Q44" s="103">
        <f>'June 2020'!Q44+'july 2020'!P44</f>
        <v>0</v>
      </c>
      <c r="R44" s="103">
        <f t="shared" si="13"/>
        <v>0</v>
      </c>
      <c r="S44" s="103">
        <f>'June 2020'!S44+'july 2020'!R44</f>
        <v>0</v>
      </c>
      <c r="T44" s="103">
        <f t="shared" si="2"/>
        <v>0</v>
      </c>
      <c r="U44" s="103">
        <f t="shared" si="3"/>
        <v>48077.011999999995</v>
      </c>
      <c r="V44" s="118"/>
      <c r="W44" s="118"/>
      <c r="X44" s="118"/>
    </row>
    <row r="45" spans="1:24" ht="42.75" customHeight="1" x14ac:dyDescent="0.4">
      <c r="A45" s="14">
        <v>29</v>
      </c>
      <c r="B45" s="15" t="s">
        <v>52</v>
      </c>
      <c r="C45" s="101">
        <f>'June 2020'!H45</f>
        <v>14114.56</v>
      </c>
      <c r="D45" s="101">
        <v>7.99</v>
      </c>
      <c r="E45" s="101">
        <f>'June 2020'!E45+'july 2020'!D45</f>
        <v>26.200000000000003</v>
      </c>
      <c r="F45" s="101">
        <v>0</v>
      </c>
      <c r="G45" s="101">
        <f>'June 2020'!G45+'july 2020'!F45</f>
        <v>0</v>
      </c>
      <c r="H45" s="101">
        <f t="shared" si="0"/>
        <v>14122.55</v>
      </c>
      <c r="I45" s="101">
        <f>'June 2020'!N45</f>
        <v>0.48</v>
      </c>
      <c r="J45" s="101">
        <v>0</v>
      </c>
      <c r="K45" s="101">
        <f>'June 2020'!K45+'july 2020'!J45</f>
        <v>0</v>
      </c>
      <c r="L45" s="101">
        <v>0</v>
      </c>
      <c r="M45" s="101">
        <f>'June 2020'!M45+'july 2020'!L45</f>
        <v>0</v>
      </c>
      <c r="N45" s="101">
        <f t="shared" si="1"/>
        <v>0.48</v>
      </c>
      <c r="O45" s="101">
        <f>'June 2020'!T45</f>
        <v>0</v>
      </c>
      <c r="P45" s="101">
        <v>0</v>
      </c>
      <c r="Q45" s="101">
        <f>'June 2020'!Q45+'july 2020'!P45</f>
        <v>0</v>
      </c>
      <c r="R45" s="101">
        <v>0</v>
      </c>
      <c r="S45" s="101">
        <f>'June 2020'!S45+'july 2020'!R45</f>
        <v>0</v>
      </c>
      <c r="T45" s="101">
        <f t="shared" si="2"/>
        <v>0</v>
      </c>
      <c r="U45" s="101">
        <f t="shared" si="3"/>
        <v>14123.029999999999</v>
      </c>
      <c r="V45" s="16"/>
      <c r="W45" s="16"/>
      <c r="X45" s="16"/>
    </row>
    <row r="46" spans="1:24" ht="42.75" customHeight="1" x14ac:dyDescent="0.4">
      <c r="A46" s="14">
        <v>30</v>
      </c>
      <c r="B46" s="15" t="s">
        <v>53</v>
      </c>
      <c r="C46" s="101">
        <f>'June 2020'!H46</f>
        <v>6777.0200000000013</v>
      </c>
      <c r="D46" s="101">
        <v>26.74</v>
      </c>
      <c r="E46" s="101">
        <f>'June 2020'!E46+'july 2020'!D46</f>
        <v>57.67</v>
      </c>
      <c r="F46" s="101">
        <v>0</v>
      </c>
      <c r="G46" s="101">
        <f>'June 2020'!G46+'july 2020'!F46</f>
        <v>0</v>
      </c>
      <c r="H46" s="101">
        <f t="shared" si="0"/>
        <v>6803.7600000000011</v>
      </c>
      <c r="I46" s="101">
        <f>'June 2020'!N46</f>
        <v>0.24</v>
      </c>
      <c r="J46" s="101">
        <v>0</v>
      </c>
      <c r="K46" s="101">
        <f>'June 2020'!K46+'july 2020'!J46</f>
        <v>0</v>
      </c>
      <c r="L46" s="101">
        <v>0</v>
      </c>
      <c r="M46" s="101">
        <f>'June 2020'!M46+'july 2020'!L46</f>
        <v>0</v>
      </c>
      <c r="N46" s="101">
        <f t="shared" si="1"/>
        <v>0.24</v>
      </c>
      <c r="O46" s="101">
        <f>'June 2020'!T46</f>
        <v>0</v>
      </c>
      <c r="P46" s="101">
        <v>0</v>
      </c>
      <c r="Q46" s="101">
        <f>'June 2020'!Q46+'july 2020'!P46</f>
        <v>0</v>
      </c>
      <c r="R46" s="101">
        <v>0</v>
      </c>
      <c r="S46" s="101">
        <f>'June 2020'!S46+'july 2020'!R46</f>
        <v>0</v>
      </c>
      <c r="T46" s="101">
        <f t="shared" si="2"/>
        <v>0</v>
      </c>
      <c r="U46" s="101">
        <f t="shared" si="3"/>
        <v>6804.0000000000009</v>
      </c>
      <c r="V46" s="16"/>
      <c r="W46" s="16"/>
      <c r="X46" s="16"/>
    </row>
    <row r="47" spans="1:24" ht="42.75" customHeight="1" x14ac:dyDescent="0.4">
      <c r="A47" s="14">
        <v>31</v>
      </c>
      <c r="B47" s="15" t="s">
        <v>54</v>
      </c>
      <c r="C47" s="101">
        <f>'June 2020'!H47</f>
        <v>12139.980000000003</v>
      </c>
      <c r="D47" s="101">
        <v>17.760000000000002</v>
      </c>
      <c r="E47" s="101">
        <f>'June 2020'!E47+'july 2020'!D47</f>
        <v>63.739999999999995</v>
      </c>
      <c r="F47" s="101">
        <v>0</v>
      </c>
      <c r="G47" s="101">
        <f>'June 2020'!G47+'july 2020'!F47</f>
        <v>0</v>
      </c>
      <c r="H47" s="101">
        <f t="shared" si="0"/>
        <v>12157.740000000003</v>
      </c>
      <c r="I47" s="101">
        <f>'June 2020'!N47</f>
        <v>5.34</v>
      </c>
      <c r="J47" s="101">
        <v>0</v>
      </c>
      <c r="K47" s="101">
        <f>'June 2020'!K47+'july 2020'!J47</f>
        <v>0</v>
      </c>
      <c r="L47" s="101">
        <v>0</v>
      </c>
      <c r="M47" s="101">
        <f>'June 2020'!M47+'july 2020'!L47</f>
        <v>0</v>
      </c>
      <c r="N47" s="101">
        <f t="shared" si="1"/>
        <v>5.34</v>
      </c>
      <c r="O47" s="101">
        <f>'June 2020'!T47</f>
        <v>46.550000000000004</v>
      </c>
      <c r="P47" s="101">
        <v>0</v>
      </c>
      <c r="Q47" s="101">
        <f>'June 2020'!Q47+'july 2020'!P47</f>
        <v>43.88</v>
      </c>
      <c r="R47" s="101">
        <v>0</v>
      </c>
      <c r="S47" s="101">
        <f>'June 2020'!S47+'july 2020'!R47</f>
        <v>0</v>
      </c>
      <c r="T47" s="101">
        <f t="shared" si="2"/>
        <v>46.550000000000004</v>
      </c>
      <c r="U47" s="101">
        <f t="shared" si="3"/>
        <v>12209.630000000003</v>
      </c>
      <c r="V47" s="16"/>
      <c r="W47" s="16"/>
      <c r="X47" s="16"/>
    </row>
    <row r="48" spans="1:24" ht="42.75" customHeight="1" x14ac:dyDescent="0.4">
      <c r="A48" s="14">
        <v>32</v>
      </c>
      <c r="B48" s="15" t="s">
        <v>55</v>
      </c>
      <c r="C48" s="101">
        <f>'June 2020'!H48</f>
        <v>10954.364000000003</v>
      </c>
      <c r="D48" s="101">
        <v>7.24</v>
      </c>
      <c r="E48" s="101">
        <f>'June 2020'!E48+'july 2020'!D48</f>
        <v>24.64</v>
      </c>
      <c r="F48" s="101">
        <v>0</v>
      </c>
      <c r="G48" s="101">
        <f>'June 2020'!G48+'july 2020'!F48</f>
        <v>0</v>
      </c>
      <c r="H48" s="101">
        <f t="shared" si="0"/>
        <v>10961.604000000003</v>
      </c>
      <c r="I48" s="101">
        <f>'June 2020'!N48</f>
        <v>6.2</v>
      </c>
      <c r="J48" s="101">
        <v>0</v>
      </c>
      <c r="K48" s="101">
        <f>'June 2020'!K48+'july 2020'!J48</f>
        <v>0</v>
      </c>
      <c r="L48" s="101">
        <v>0</v>
      </c>
      <c r="M48" s="101">
        <f>'June 2020'!M48+'july 2020'!L48</f>
        <v>0</v>
      </c>
      <c r="N48" s="101">
        <f t="shared" si="1"/>
        <v>6.2</v>
      </c>
      <c r="O48" s="101">
        <f>'June 2020'!T48</f>
        <v>0</v>
      </c>
      <c r="P48" s="101">
        <v>0</v>
      </c>
      <c r="Q48" s="101">
        <f>'June 2020'!Q48+'july 2020'!P48</f>
        <v>0</v>
      </c>
      <c r="R48" s="101">
        <v>0</v>
      </c>
      <c r="S48" s="101">
        <f>'June 2020'!S48+'july 2020'!R48</f>
        <v>0</v>
      </c>
      <c r="T48" s="101">
        <f t="shared" si="2"/>
        <v>0</v>
      </c>
      <c r="U48" s="101">
        <f t="shared" si="3"/>
        <v>10967.804000000004</v>
      </c>
      <c r="V48" s="16"/>
      <c r="W48" s="16"/>
      <c r="X48" s="16"/>
    </row>
    <row r="49" spans="1:24" s="20" customFormat="1" ht="50.25" customHeight="1" x14ac:dyDescent="0.4">
      <c r="A49" s="17"/>
      <c r="B49" s="21" t="s">
        <v>56</v>
      </c>
      <c r="C49" s="103">
        <f>SUM(C45:C48)</f>
        <v>43985.924000000006</v>
      </c>
      <c r="D49" s="103">
        <f t="shared" ref="D49:R49" si="14">SUM(D45:D48)</f>
        <v>59.73</v>
      </c>
      <c r="E49" s="103">
        <f>'June 2020'!E49+'july 2020'!D49</f>
        <v>172.25</v>
      </c>
      <c r="F49" s="103">
        <f t="shared" si="14"/>
        <v>0</v>
      </c>
      <c r="G49" s="103">
        <f>'June 2020'!G49+'july 2020'!F49</f>
        <v>0</v>
      </c>
      <c r="H49" s="103">
        <f t="shared" si="0"/>
        <v>44045.65400000001</v>
      </c>
      <c r="I49" s="103">
        <f t="shared" si="14"/>
        <v>12.26</v>
      </c>
      <c r="J49" s="103">
        <f t="shared" si="14"/>
        <v>0</v>
      </c>
      <c r="K49" s="103">
        <f>'June 2020'!K49+'july 2020'!J49</f>
        <v>0</v>
      </c>
      <c r="L49" s="103">
        <f t="shared" si="14"/>
        <v>0</v>
      </c>
      <c r="M49" s="103">
        <f>'June 2020'!M49+'july 2020'!L49</f>
        <v>0</v>
      </c>
      <c r="N49" s="103">
        <f t="shared" si="1"/>
        <v>12.26</v>
      </c>
      <c r="O49" s="103">
        <f t="shared" si="14"/>
        <v>46.550000000000004</v>
      </c>
      <c r="P49" s="103">
        <f t="shared" si="14"/>
        <v>0</v>
      </c>
      <c r="Q49" s="103">
        <f>'June 2020'!Q49+'july 2020'!P49</f>
        <v>43.88</v>
      </c>
      <c r="R49" s="103">
        <f t="shared" si="14"/>
        <v>0</v>
      </c>
      <c r="S49" s="103">
        <f>'June 2020'!S49+'july 2020'!R49</f>
        <v>0</v>
      </c>
      <c r="T49" s="103">
        <f t="shared" si="2"/>
        <v>46.550000000000004</v>
      </c>
      <c r="U49" s="103">
        <f t="shared" si="3"/>
        <v>44104.464000000014</v>
      </c>
      <c r="V49" s="118"/>
      <c r="W49" s="118"/>
      <c r="X49" s="118"/>
    </row>
    <row r="50" spans="1:24" s="20" customFormat="1" ht="50.25" customHeight="1" x14ac:dyDescent="0.4">
      <c r="A50" s="17"/>
      <c r="B50" s="21" t="s">
        <v>57</v>
      </c>
      <c r="C50" s="103">
        <f>C49+C44</f>
        <v>92020.475999999995</v>
      </c>
      <c r="D50" s="103">
        <f t="shared" ref="D50:R50" si="15">D49+D44</f>
        <v>102.19</v>
      </c>
      <c r="E50" s="103">
        <f>'June 2020'!E50+'july 2020'!D50</f>
        <v>300.27999999999997</v>
      </c>
      <c r="F50" s="103">
        <f t="shared" si="15"/>
        <v>0</v>
      </c>
      <c r="G50" s="103">
        <f>'June 2020'!G50+'july 2020'!F50</f>
        <v>0</v>
      </c>
      <c r="H50" s="103">
        <f t="shared" si="0"/>
        <v>92122.665999999997</v>
      </c>
      <c r="I50" s="103">
        <f t="shared" si="15"/>
        <v>12.26</v>
      </c>
      <c r="J50" s="103">
        <f t="shared" si="15"/>
        <v>0</v>
      </c>
      <c r="K50" s="103">
        <f>'June 2020'!K50+'july 2020'!J50</f>
        <v>0</v>
      </c>
      <c r="L50" s="103">
        <f t="shared" si="15"/>
        <v>0</v>
      </c>
      <c r="M50" s="103">
        <f>'June 2020'!M50+'july 2020'!L50</f>
        <v>0</v>
      </c>
      <c r="N50" s="103">
        <f t="shared" si="1"/>
        <v>12.26</v>
      </c>
      <c r="O50" s="103">
        <f t="shared" si="15"/>
        <v>46.550000000000004</v>
      </c>
      <c r="P50" s="103">
        <f t="shared" si="15"/>
        <v>0</v>
      </c>
      <c r="Q50" s="103">
        <f>'June 2020'!Q50+'july 2020'!P50</f>
        <v>43.88</v>
      </c>
      <c r="R50" s="103">
        <f t="shared" si="15"/>
        <v>0</v>
      </c>
      <c r="S50" s="103">
        <f>'June 2020'!S50+'july 2020'!R50</f>
        <v>0</v>
      </c>
      <c r="T50" s="103">
        <f t="shared" si="2"/>
        <v>46.550000000000004</v>
      </c>
      <c r="U50" s="103">
        <f t="shared" si="3"/>
        <v>92181.475999999995</v>
      </c>
      <c r="V50" s="118"/>
      <c r="W50" s="118"/>
      <c r="X50" s="118"/>
    </row>
    <row r="51" spans="1:24" s="20" customFormat="1" ht="42.75" customHeight="1" x14ac:dyDescent="0.4">
      <c r="A51" s="17"/>
      <c r="B51" s="21" t="s">
        <v>58</v>
      </c>
      <c r="C51" s="103">
        <f>C50+C39+C25</f>
        <v>170228.459</v>
      </c>
      <c r="D51" s="103">
        <f t="shared" ref="D51:R51" si="16">D50+D39+D25</f>
        <v>173.51500000000001</v>
      </c>
      <c r="E51" s="103">
        <f>'June 2020'!E51+'july 2020'!D51</f>
        <v>569.07000000000005</v>
      </c>
      <c r="F51" s="103">
        <f t="shared" si="16"/>
        <v>30.225000000000001</v>
      </c>
      <c r="G51" s="103">
        <f>'June 2020'!G51+'july 2020'!F51</f>
        <v>240.75199999999998</v>
      </c>
      <c r="H51" s="103">
        <f t="shared" si="0"/>
        <v>170371.74900000001</v>
      </c>
      <c r="I51" s="103">
        <f t="shared" si="16"/>
        <v>1816.972</v>
      </c>
      <c r="J51" s="103">
        <f t="shared" si="16"/>
        <v>5.8500000000000005</v>
      </c>
      <c r="K51" s="103">
        <f>'June 2020'!K51+'july 2020'!J51</f>
        <v>19.356000000000002</v>
      </c>
      <c r="L51" s="103">
        <f t="shared" si="16"/>
        <v>0</v>
      </c>
      <c r="M51" s="103">
        <f>'June 2020'!M51+'july 2020'!L51</f>
        <v>0</v>
      </c>
      <c r="N51" s="103">
        <f t="shared" si="1"/>
        <v>1822.8219999999999</v>
      </c>
      <c r="O51" s="103">
        <f t="shared" si="16"/>
        <v>2887.165</v>
      </c>
      <c r="P51" s="103">
        <f t="shared" si="16"/>
        <v>56.274999999999999</v>
      </c>
      <c r="Q51" s="103">
        <f>'June 2020'!Q51+'july 2020'!P51</f>
        <v>274.74099999999999</v>
      </c>
      <c r="R51" s="103">
        <f t="shared" si="16"/>
        <v>0</v>
      </c>
      <c r="S51" s="103">
        <f>'June 2020'!S51+'july 2020'!R51</f>
        <v>65</v>
      </c>
      <c r="T51" s="103">
        <f t="shared" si="2"/>
        <v>2943.44</v>
      </c>
      <c r="U51" s="103">
        <f t="shared" si="3"/>
        <v>175138.011</v>
      </c>
      <c r="V51" s="118"/>
      <c r="W51" s="118"/>
      <c r="X51" s="118"/>
    </row>
    <row r="52" spans="1:24" s="28" customFormat="1" ht="42.75" hidden="1" customHeight="1" x14ac:dyDescent="0.4">
      <c r="A52" s="23"/>
      <c r="B52" s="24"/>
      <c r="C52" s="25"/>
      <c r="D52" s="25"/>
      <c r="E52" s="101" t="e">
        <f>'June 2020'!E52+'july 2020'!D52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101">
        <f>'June 2020'!Q52+'july 2020'!P52</f>
        <v>15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101">
        <f>'June 2020'!E53+'july 2020'!D53</f>
        <v>432.81799999999998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ht="35.25" x14ac:dyDescent="0.4">
      <c r="A54" s="23"/>
      <c r="B54" s="24"/>
      <c r="C54" s="25"/>
      <c r="D54" s="25"/>
      <c r="E54" s="116"/>
      <c r="F54" s="25"/>
      <c r="G54" s="25"/>
      <c r="H54" s="25"/>
      <c r="I54" s="26"/>
      <c r="J54" s="25"/>
      <c r="K54" s="65"/>
      <c r="L54" s="25"/>
      <c r="M54" s="26"/>
      <c r="N54" s="25"/>
      <c r="O54" s="25"/>
      <c r="P54" s="26"/>
      <c r="Q54" s="65"/>
      <c r="R54" s="25"/>
      <c r="S54" s="26"/>
      <c r="T54" s="27"/>
      <c r="U54" s="25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116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28" customFormat="1" ht="57" customHeight="1" x14ac:dyDescent="0.4">
      <c r="A56" s="23"/>
      <c r="B56" s="24"/>
      <c r="C56" s="123"/>
      <c r="D56" s="161" t="s">
        <v>59</v>
      </c>
      <c r="E56" s="161"/>
      <c r="F56" s="161"/>
      <c r="G56" s="161"/>
      <c r="H56" s="124">
        <f>D51+J51+P51-F51-L51-R51</f>
        <v>205.41500000000002</v>
      </c>
      <c r="I56" s="25"/>
      <c r="J56" s="25"/>
      <c r="K56" s="25"/>
      <c r="L56" s="25"/>
      <c r="M56" s="25"/>
      <c r="N56" s="25"/>
      <c r="O56" s="27"/>
      <c r="P56" s="25"/>
      <c r="Q56" s="25"/>
      <c r="R56" s="25"/>
      <c r="S56" s="25"/>
      <c r="T56" s="25"/>
      <c r="U56" s="125"/>
      <c r="V56" s="125"/>
      <c r="W56" s="125"/>
      <c r="X56" s="125"/>
    </row>
    <row r="57" spans="1:24" s="28" customFormat="1" ht="66" customHeight="1" x14ac:dyDescent="0.4">
      <c r="A57" s="23"/>
      <c r="B57" s="24"/>
      <c r="C57" s="25"/>
      <c r="D57" s="161" t="s">
        <v>60</v>
      </c>
      <c r="E57" s="161"/>
      <c r="F57" s="161"/>
      <c r="G57" s="161"/>
      <c r="H57" s="124">
        <f>E51+K51+Q51-G51-M51-S51</f>
        <v>557.41500000000008</v>
      </c>
      <c r="I57" s="25"/>
      <c r="J57" s="25"/>
      <c r="K57" s="25"/>
      <c r="L57" s="25"/>
      <c r="M57" s="25"/>
      <c r="N57" s="25"/>
      <c r="O57" s="27"/>
      <c r="P57" s="25"/>
      <c r="Q57" s="25"/>
      <c r="R57" s="25"/>
      <c r="S57" s="25"/>
      <c r="T57" s="25"/>
      <c r="U57" s="125"/>
      <c r="V57" s="125"/>
      <c r="W57" s="125"/>
      <c r="X57" s="125"/>
    </row>
    <row r="58" spans="1:24" s="41" customFormat="1" ht="54" customHeight="1" x14ac:dyDescent="0.4">
      <c r="B58" s="126"/>
      <c r="C58" s="123"/>
      <c r="D58" s="161" t="s">
        <v>62</v>
      </c>
      <c r="E58" s="161"/>
      <c r="F58" s="161"/>
      <c r="G58" s="161"/>
      <c r="H58" s="124">
        <f>H51+N51+T51</f>
        <v>175138.011</v>
      </c>
      <c r="I58" s="36"/>
      <c r="J58" s="36"/>
      <c r="K58" s="36"/>
      <c r="L58" s="37"/>
      <c r="M58" s="37"/>
      <c r="N58" s="39"/>
      <c r="O58" s="40"/>
      <c r="P58" s="36"/>
      <c r="Q58" s="36"/>
      <c r="S58" s="127"/>
      <c r="T58" s="128"/>
      <c r="U58" s="40"/>
      <c r="V58" s="40"/>
      <c r="W58" s="40"/>
      <c r="X58" s="40"/>
    </row>
    <row r="59" spans="1:24" s="41" customFormat="1" ht="42.75" customHeight="1" x14ac:dyDescent="0.45">
      <c r="B59" s="126"/>
      <c r="C59" s="125"/>
      <c r="D59" s="125"/>
      <c r="E59" s="115"/>
      <c r="F59" s="129"/>
      <c r="G59" s="129"/>
      <c r="H59" s="130"/>
      <c r="J59" s="36"/>
      <c r="K59" s="36"/>
      <c r="L59" s="36" t="e">
        <f>#REF!+'july 2020'!H56</f>
        <v>#REF!</v>
      </c>
      <c r="M59" s="36"/>
      <c r="O59" s="40"/>
      <c r="S59" s="127"/>
      <c r="U59" s="44"/>
      <c r="V59" s="44"/>
      <c r="W59" s="44"/>
      <c r="X59" s="44"/>
    </row>
    <row r="60" spans="1:24" s="131" customFormat="1" ht="78.75" customHeight="1" x14ac:dyDescent="0.65">
      <c r="B60" s="162" t="s">
        <v>63</v>
      </c>
      <c r="C60" s="162"/>
      <c r="D60" s="162"/>
      <c r="E60" s="162"/>
      <c r="F60" s="162"/>
      <c r="H60" s="96"/>
      <c r="I60" s="87" t="e">
        <f>#REF!+'july 2020'!H56</f>
        <v>#REF!</v>
      </c>
      <c r="J60" s="96"/>
      <c r="K60" s="132"/>
      <c r="L60" s="132"/>
      <c r="M60" s="132"/>
      <c r="Q60" s="162" t="s">
        <v>64</v>
      </c>
      <c r="R60" s="162"/>
      <c r="S60" s="162"/>
      <c r="T60" s="162"/>
      <c r="U60" s="162"/>
    </row>
    <row r="61" spans="1:24" s="131" customFormat="1" ht="45.75" customHeight="1" x14ac:dyDescent="0.65">
      <c r="B61" s="162" t="s">
        <v>65</v>
      </c>
      <c r="C61" s="162"/>
      <c r="D61" s="162"/>
      <c r="E61" s="162"/>
      <c r="F61" s="162"/>
      <c r="G61" s="87"/>
      <c r="H61" s="96"/>
      <c r="I61" s="87"/>
      <c r="J61" s="133"/>
      <c r="K61" s="132"/>
      <c r="L61" s="132"/>
      <c r="M61" s="132"/>
      <c r="Q61" s="162" t="s">
        <v>65</v>
      </c>
      <c r="R61" s="162"/>
      <c r="S61" s="162"/>
      <c r="T61" s="162"/>
      <c r="U61" s="162"/>
    </row>
    <row r="62" spans="1:24" s="131" customFormat="1" ht="45" x14ac:dyDescent="0.6">
      <c r="B62" s="134"/>
      <c r="F62" s="135"/>
      <c r="I62" s="136"/>
      <c r="J62" s="135"/>
      <c r="Q62" s="137"/>
      <c r="R62" s="137"/>
      <c r="S62" s="138"/>
      <c r="T62" s="137"/>
      <c r="U62" s="137"/>
      <c r="V62" s="139">
        <f>Q51+K51+E51-S51-M51-G51</f>
        <v>557.41500000000008</v>
      </c>
      <c r="W62" s="137"/>
      <c r="X62" s="137"/>
    </row>
    <row r="63" spans="1:24" s="131" customFormat="1" ht="61.5" customHeight="1" x14ac:dyDescent="0.6">
      <c r="B63" s="134"/>
      <c r="G63" s="115">
        <f>'May 2020'!H56+'july 2020'!H56</f>
        <v>174936.37600000002</v>
      </c>
      <c r="J63" s="160" t="s">
        <v>66</v>
      </c>
      <c r="K63" s="160"/>
      <c r="L63" s="160"/>
      <c r="O63" s="137"/>
      <c r="S63" s="135"/>
      <c r="U63" s="137"/>
      <c r="V63" s="137"/>
      <c r="W63" s="137"/>
      <c r="X63" s="137"/>
    </row>
    <row r="64" spans="1:24" s="131" customFormat="1" ht="58.5" customHeight="1" x14ac:dyDescent="0.6">
      <c r="B64" s="134"/>
      <c r="H64" s="96"/>
      <c r="J64" s="160" t="s">
        <v>67</v>
      </c>
      <c r="K64" s="160"/>
      <c r="L64" s="160"/>
      <c r="O64" s="137"/>
      <c r="S64" s="135"/>
      <c r="U64" s="137"/>
      <c r="V64" s="137"/>
      <c r="W64" s="137"/>
      <c r="X64" s="137"/>
    </row>
    <row r="65" spans="2:24" s="141" customFormat="1" ht="45.75" x14ac:dyDescent="0.65">
      <c r="B65" s="140"/>
      <c r="O65" s="142"/>
      <c r="S65" s="143"/>
      <c r="U65" s="142"/>
      <c r="V65" s="142"/>
      <c r="W65" s="142"/>
      <c r="X65" s="142"/>
    </row>
    <row r="66" spans="2:24" s="41" customFormat="1" x14ac:dyDescent="0.4">
      <c r="B66" s="126"/>
      <c r="H66" s="36" t="e">
        <f>#REF!+'july 2020'!H56</f>
        <v>#REF!</v>
      </c>
      <c r="O66" s="44"/>
      <c r="S66" s="127"/>
      <c r="U66" s="44"/>
      <c r="V66" s="44"/>
      <c r="W66" s="44"/>
      <c r="X66" s="44"/>
    </row>
    <row r="67" spans="2:24" s="41" customFormat="1" x14ac:dyDescent="0.4">
      <c r="B67" s="126"/>
      <c r="H67" s="36"/>
      <c r="J67" s="36"/>
      <c r="O67" s="44"/>
      <c r="S67" s="127"/>
      <c r="U67" s="44"/>
      <c r="V67" s="44"/>
      <c r="W67" s="44"/>
      <c r="X67" s="44"/>
    </row>
    <row r="69" spans="2:24" x14ac:dyDescent="0.4">
      <c r="B69" s="9"/>
      <c r="G69" s="50"/>
      <c r="O69" s="9"/>
      <c r="U69" s="9"/>
      <c r="V69" s="9"/>
      <c r="W69" s="9"/>
      <c r="X69" s="9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D57:G57"/>
    <mergeCell ref="H5:H6"/>
    <mergeCell ref="I5:I6"/>
    <mergeCell ref="J5:K5"/>
    <mergeCell ref="L5:M5"/>
    <mergeCell ref="D56:G5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9"/>
  <sheetViews>
    <sheetView topLeftCell="L1" zoomScale="50" zoomScaleNormal="50" zoomScaleSheetLayoutView="25" workbookViewId="0">
      <pane ySplit="6" topLeftCell="A41" activePane="bottomLeft" state="frozen"/>
      <selection pane="bottomLeft" activeCell="V49" sqref="V49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8"/>
      <c r="W1" s="8"/>
      <c r="X1" s="8"/>
    </row>
    <row r="2" spans="1:184" ht="7.5" customHeight="1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8"/>
      <c r="W2" s="8"/>
      <c r="X2" s="8"/>
    </row>
    <row r="3" spans="1:184" ht="35.25" customHeight="1" x14ac:dyDescent="0.4">
      <c r="A3" s="155" t="s">
        <v>82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8"/>
      <c r="W3" s="8"/>
      <c r="X3" s="8"/>
    </row>
    <row r="4" spans="1:184" s="12" customFormat="1" ht="32.25" customHeight="1" x14ac:dyDescent="0.4">
      <c r="A4" s="147" t="s">
        <v>2</v>
      </c>
      <c r="B4" s="147" t="s">
        <v>3</v>
      </c>
      <c r="C4" s="158" t="s">
        <v>4</v>
      </c>
      <c r="D4" s="158"/>
      <c r="E4" s="158"/>
      <c r="F4" s="158"/>
      <c r="G4" s="158"/>
      <c r="H4" s="158"/>
      <c r="I4" s="158" t="s">
        <v>5</v>
      </c>
      <c r="J4" s="159"/>
      <c r="K4" s="159"/>
      <c r="L4" s="159"/>
      <c r="M4" s="159"/>
      <c r="N4" s="159"/>
      <c r="O4" s="158" t="s">
        <v>6</v>
      </c>
      <c r="P4" s="159"/>
      <c r="Q4" s="159"/>
      <c r="R4" s="159"/>
      <c r="S4" s="159"/>
      <c r="T4" s="159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47"/>
      <c r="B5" s="147"/>
      <c r="C5" s="147" t="s">
        <v>68</v>
      </c>
      <c r="D5" s="147" t="s">
        <v>8</v>
      </c>
      <c r="E5" s="147"/>
      <c r="F5" s="147" t="s">
        <v>9</v>
      </c>
      <c r="G5" s="147"/>
      <c r="H5" s="147" t="s">
        <v>10</v>
      </c>
      <c r="I5" s="147" t="s">
        <v>68</v>
      </c>
      <c r="J5" s="147" t="s">
        <v>8</v>
      </c>
      <c r="K5" s="147"/>
      <c r="L5" s="147" t="s">
        <v>9</v>
      </c>
      <c r="M5" s="147"/>
      <c r="N5" s="147" t="s">
        <v>10</v>
      </c>
      <c r="O5" s="147" t="s">
        <v>7</v>
      </c>
      <c r="P5" s="147" t="s">
        <v>8</v>
      </c>
      <c r="Q5" s="147"/>
      <c r="R5" s="147" t="s">
        <v>9</v>
      </c>
      <c r="S5" s="147"/>
      <c r="T5" s="147" t="s">
        <v>10</v>
      </c>
      <c r="U5" s="147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47"/>
      <c r="B6" s="147"/>
      <c r="C6" s="147"/>
      <c r="D6" s="120" t="s">
        <v>12</v>
      </c>
      <c r="E6" s="120" t="s">
        <v>13</v>
      </c>
      <c r="F6" s="120" t="s">
        <v>12</v>
      </c>
      <c r="G6" s="120" t="s">
        <v>13</v>
      </c>
      <c r="H6" s="147"/>
      <c r="I6" s="147"/>
      <c r="J6" s="13" t="s">
        <v>12</v>
      </c>
      <c r="K6" s="120" t="s">
        <v>13</v>
      </c>
      <c r="L6" s="120" t="s">
        <v>12</v>
      </c>
      <c r="M6" s="120" t="s">
        <v>13</v>
      </c>
      <c r="N6" s="147"/>
      <c r="O6" s="147"/>
      <c r="P6" s="120" t="s">
        <v>12</v>
      </c>
      <c r="Q6" s="120" t="s">
        <v>13</v>
      </c>
      <c r="R6" s="120" t="s">
        <v>12</v>
      </c>
      <c r="S6" s="120" t="s">
        <v>13</v>
      </c>
      <c r="T6" s="147"/>
      <c r="U6" s="147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101">
        <f>'july 2020'!H7</f>
        <v>2191.2000000000007</v>
      </c>
      <c r="D7" s="101">
        <v>0</v>
      </c>
      <c r="E7" s="101">
        <f>'july 2020'!E7+'August 2020'!D7</f>
        <v>0.9</v>
      </c>
      <c r="F7" s="101">
        <v>0</v>
      </c>
      <c r="G7" s="101">
        <f>'july 2020'!G7+'August 2020'!F7</f>
        <v>0</v>
      </c>
      <c r="H7" s="101">
        <f>C7+(D7-F7)</f>
        <v>2191.2000000000007</v>
      </c>
      <c r="I7" s="101">
        <f>'july 2020'!N7</f>
        <v>296.61999999999995</v>
      </c>
      <c r="J7" s="101">
        <v>0.05</v>
      </c>
      <c r="K7" s="101">
        <f>'july 2020'!K7+'August 2020'!J7</f>
        <v>0.79</v>
      </c>
      <c r="L7" s="101">
        <v>0</v>
      </c>
      <c r="M7" s="101">
        <f>'july 2020'!M7+'August 2020'!L7</f>
        <v>0</v>
      </c>
      <c r="N7" s="101">
        <f>I7+J7-L7</f>
        <v>296.66999999999996</v>
      </c>
      <c r="O7" s="102">
        <f>'july 2020'!T7</f>
        <v>197.63000000000005</v>
      </c>
      <c r="P7" s="101">
        <v>0</v>
      </c>
      <c r="Q7" s="101">
        <f>'july 2020'!Q7+'August 2020'!P7</f>
        <v>0</v>
      </c>
      <c r="R7" s="101">
        <v>0</v>
      </c>
      <c r="S7" s="101">
        <f>'july 2020'!S7+'August 2020'!R7</f>
        <v>0</v>
      </c>
      <c r="T7" s="102">
        <f>O7+P7-R7</f>
        <v>197.63000000000005</v>
      </c>
      <c r="U7" s="102">
        <f>H7+N7+T7</f>
        <v>2685.5000000000009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101">
        <f>'july 2020'!H8</f>
        <v>8.3649999999999984</v>
      </c>
      <c r="D8" s="101">
        <v>0.33</v>
      </c>
      <c r="E8" s="101">
        <f>'july 2020'!E8+'August 2020'!D8</f>
        <v>1.0149999999999999</v>
      </c>
      <c r="F8" s="101">
        <v>0</v>
      </c>
      <c r="G8" s="101">
        <f>'july 2020'!G8+'August 2020'!F8</f>
        <v>0</v>
      </c>
      <c r="H8" s="101">
        <f t="shared" ref="H8:H51" si="0">C8+(D8-F8)</f>
        <v>8.6949999999999985</v>
      </c>
      <c r="I8" s="101">
        <f>'july 2020'!N8</f>
        <v>23.044999999999998</v>
      </c>
      <c r="J8" s="101">
        <v>1.4490000000000001</v>
      </c>
      <c r="K8" s="101">
        <f>'july 2020'!K8+'August 2020'!J8</f>
        <v>1.7240000000000002</v>
      </c>
      <c r="L8" s="101">
        <v>0</v>
      </c>
      <c r="M8" s="101">
        <f>'july 2020'!M8+'August 2020'!L8</f>
        <v>0</v>
      </c>
      <c r="N8" s="101">
        <f t="shared" ref="N8:N51" si="1">I8+J8-L8</f>
        <v>24.494</v>
      </c>
      <c r="O8" s="102">
        <f>'july 2020'!T8</f>
        <v>164.5</v>
      </c>
      <c r="P8" s="101">
        <v>0</v>
      </c>
      <c r="Q8" s="101">
        <f>'july 2020'!Q8+'August 2020'!P8</f>
        <v>0</v>
      </c>
      <c r="R8" s="101">
        <v>0</v>
      </c>
      <c r="S8" s="101">
        <f>'july 2020'!S8+'August 2020'!R8</f>
        <v>0</v>
      </c>
      <c r="T8" s="102">
        <f t="shared" ref="T8:T51" si="2">O8+P8-R8</f>
        <v>164.5</v>
      </c>
      <c r="U8" s="102">
        <f t="shared" ref="U8:U48" si="3">H8+N8+T8</f>
        <v>197.68899999999999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101">
        <f>'july 2020'!H9</f>
        <v>1307.1299999999994</v>
      </c>
      <c r="D9" s="101">
        <v>0</v>
      </c>
      <c r="E9" s="101">
        <f>'july 2020'!E9+'August 2020'!D9</f>
        <v>0</v>
      </c>
      <c r="F9" s="101">
        <v>0</v>
      </c>
      <c r="G9" s="101">
        <f>'july 2020'!G9+'August 2020'!F9</f>
        <v>0</v>
      </c>
      <c r="H9" s="101">
        <f t="shared" si="0"/>
        <v>1307.1299999999994</v>
      </c>
      <c r="I9" s="101">
        <f>'july 2020'!N9</f>
        <v>142.58300000000003</v>
      </c>
      <c r="J9" s="101">
        <v>1.87</v>
      </c>
      <c r="K9" s="101">
        <f>'july 2020'!K9+'August 2020'!J9</f>
        <v>2.87</v>
      </c>
      <c r="L9" s="101">
        <v>0</v>
      </c>
      <c r="M9" s="101">
        <f>'july 2020'!M9+'August 2020'!L9</f>
        <v>0</v>
      </c>
      <c r="N9" s="101">
        <f t="shared" si="1"/>
        <v>144.45300000000003</v>
      </c>
      <c r="O9" s="102">
        <f>'july 2020'!T9</f>
        <v>28.400000000000002</v>
      </c>
      <c r="P9" s="101">
        <v>0</v>
      </c>
      <c r="Q9" s="101">
        <f>'july 2020'!Q9+'August 2020'!P9</f>
        <v>0</v>
      </c>
      <c r="R9" s="101">
        <v>0</v>
      </c>
      <c r="S9" s="101">
        <f>'july 2020'!S9+'August 2020'!R9</f>
        <v>0</v>
      </c>
      <c r="T9" s="102">
        <f t="shared" si="2"/>
        <v>28.400000000000002</v>
      </c>
      <c r="U9" s="102">
        <f t="shared" si="3"/>
        <v>1479.9829999999995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101">
        <f>'july 2020'!H10</f>
        <v>183.93</v>
      </c>
      <c r="D10" s="101">
        <v>0</v>
      </c>
      <c r="E10" s="101">
        <f>'july 2020'!E10+'August 2020'!D10</f>
        <v>0</v>
      </c>
      <c r="F10" s="101">
        <v>0</v>
      </c>
      <c r="G10" s="101">
        <f>'july 2020'!G10+'August 2020'!F10</f>
        <v>0</v>
      </c>
      <c r="H10" s="101">
        <f t="shared" si="0"/>
        <v>183.93</v>
      </c>
      <c r="I10" s="101">
        <f>'july 2020'!N10</f>
        <v>160.41</v>
      </c>
      <c r="J10" s="101">
        <v>0.08</v>
      </c>
      <c r="K10" s="101">
        <f>'july 2020'!K10+'August 2020'!J10</f>
        <v>1.0900000000000001</v>
      </c>
      <c r="L10" s="101">
        <v>0</v>
      </c>
      <c r="M10" s="101">
        <f>'july 2020'!M10+'August 2020'!L10</f>
        <v>0</v>
      </c>
      <c r="N10" s="101">
        <f t="shared" si="1"/>
        <v>160.49</v>
      </c>
      <c r="O10" s="102">
        <f>'july 2020'!T10</f>
        <v>409.47999999999996</v>
      </c>
      <c r="P10" s="101">
        <v>0</v>
      </c>
      <c r="Q10" s="101">
        <f>'july 2020'!Q10+'August 2020'!P10</f>
        <v>0.18</v>
      </c>
      <c r="R10" s="101">
        <v>0</v>
      </c>
      <c r="S10" s="101">
        <f>'july 2020'!S10+'August 2020'!R10</f>
        <v>0</v>
      </c>
      <c r="T10" s="102">
        <f t="shared" si="2"/>
        <v>409.47999999999996</v>
      </c>
      <c r="U10" s="102">
        <f t="shared" si="3"/>
        <v>753.9</v>
      </c>
      <c r="V10" s="16"/>
      <c r="W10" s="16"/>
      <c r="X10" s="16"/>
    </row>
    <row r="11" spans="1:184" s="20" customFormat="1" ht="42.75" customHeight="1" x14ac:dyDescent="0.5">
      <c r="A11" s="17"/>
      <c r="B11" s="21" t="s">
        <v>18</v>
      </c>
      <c r="C11" s="103">
        <f>'july 2020'!H11</f>
        <v>3690.6249999999995</v>
      </c>
      <c r="D11" s="103">
        <f t="shared" ref="D11:U11" si="4">SUM(D7:D10)</f>
        <v>0.33</v>
      </c>
      <c r="E11" s="103">
        <f t="shared" si="4"/>
        <v>1.915</v>
      </c>
      <c r="F11" s="103">
        <f t="shared" si="4"/>
        <v>0</v>
      </c>
      <c r="G11" s="103">
        <f t="shared" si="4"/>
        <v>0</v>
      </c>
      <c r="H11" s="103">
        <f t="shared" si="0"/>
        <v>3690.9549999999995</v>
      </c>
      <c r="I11" s="103">
        <f>'july 2020'!N11</f>
        <v>622.65799999999979</v>
      </c>
      <c r="J11" s="103">
        <f t="shared" si="4"/>
        <v>3.4490000000000003</v>
      </c>
      <c r="K11" s="103">
        <f t="shared" si="4"/>
        <v>6.4740000000000002</v>
      </c>
      <c r="L11" s="103">
        <f t="shared" si="4"/>
        <v>0</v>
      </c>
      <c r="M11" s="103">
        <f t="shared" si="4"/>
        <v>0</v>
      </c>
      <c r="N11" s="103">
        <f t="shared" si="1"/>
        <v>626.10699999999974</v>
      </c>
      <c r="O11" s="114">
        <f>'july 2020'!T11</f>
        <v>800.01</v>
      </c>
      <c r="P11" s="103">
        <f t="shared" si="4"/>
        <v>0</v>
      </c>
      <c r="Q11" s="103">
        <f t="shared" si="4"/>
        <v>0.18</v>
      </c>
      <c r="R11" s="103">
        <f t="shared" si="4"/>
        <v>0</v>
      </c>
      <c r="S11" s="103">
        <f t="shared" si="4"/>
        <v>0</v>
      </c>
      <c r="T11" s="114">
        <f t="shared" si="2"/>
        <v>800.01</v>
      </c>
      <c r="U11" s="103">
        <f t="shared" si="4"/>
        <v>5117.0720000000001</v>
      </c>
      <c r="V11" s="121"/>
      <c r="W11" s="121"/>
      <c r="X11" s="121"/>
    </row>
    <row r="12" spans="1:184" ht="42.75" customHeight="1" x14ac:dyDescent="0.5">
      <c r="A12" s="14">
        <v>5</v>
      </c>
      <c r="B12" s="15" t="s">
        <v>19</v>
      </c>
      <c r="C12" s="101">
        <f>'july 2020'!H12</f>
        <v>1974.1999999999989</v>
      </c>
      <c r="D12" s="101">
        <v>0</v>
      </c>
      <c r="E12" s="101">
        <f>'july 2020'!E12+'August 2020'!D12</f>
        <v>0.04</v>
      </c>
      <c r="F12" s="101">
        <v>0</v>
      </c>
      <c r="G12" s="101">
        <f>'july 2020'!G12+'August 2020'!F12</f>
        <v>0</v>
      </c>
      <c r="H12" s="101">
        <f t="shared" si="0"/>
        <v>1974.1999999999989</v>
      </c>
      <c r="I12" s="101">
        <f>'july 2020'!N12</f>
        <v>117.93299999999999</v>
      </c>
      <c r="J12" s="101">
        <v>0.22</v>
      </c>
      <c r="K12" s="101">
        <f>'july 2020'!K12+'August 2020'!J12</f>
        <v>1.31</v>
      </c>
      <c r="L12" s="101">
        <v>0</v>
      </c>
      <c r="M12" s="101">
        <f>'july 2020'!M12+'August 2020'!L12</f>
        <v>0</v>
      </c>
      <c r="N12" s="101">
        <f t="shared" si="1"/>
        <v>118.15299999999999</v>
      </c>
      <c r="O12" s="102">
        <f>'july 2020'!T12</f>
        <v>248.64</v>
      </c>
      <c r="P12" s="101">
        <v>0</v>
      </c>
      <c r="Q12" s="101">
        <f>'july 2020'!Q12+'August 2020'!P12</f>
        <v>0</v>
      </c>
      <c r="R12" s="101">
        <v>0</v>
      </c>
      <c r="S12" s="101">
        <f>'july 2020'!S12+'August 2020'!R12</f>
        <v>0</v>
      </c>
      <c r="T12" s="102">
        <f t="shared" si="2"/>
        <v>248.64</v>
      </c>
      <c r="U12" s="102">
        <f t="shared" si="3"/>
        <v>2340.9929999999986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101">
        <f>'july 2020'!H13</f>
        <v>1014.7699999999998</v>
      </c>
      <c r="D13" s="101">
        <v>0</v>
      </c>
      <c r="E13" s="101">
        <f>'july 2020'!E13+'August 2020'!D13</f>
        <v>0</v>
      </c>
      <c r="F13" s="101">
        <v>0</v>
      </c>
      <c r="G13" s="101">
        <f>'july 2020'!G13+'August 2020'!F13</f>
        <v>0</v>
      </c>
      <c r="H13" s="101">
        <f t="shared" si="0"/>
        <v>1014.7699999999998</v>
      </c>
      <c r="I13" s="101">
        <f>'july 2020'!N13</f>
        <v>135.274</v>
      </c>
      <c r="J13" s="101">
        <v>0.87</v>
      </c>
      <c r="K13" s="101">
        <f>'july 2020'!K13+'August 2020'!J13</f>
        <v>2.64</v>
      </c>
      <c r="L13" s="101">
        <v>0</v>
      </c>
      <c r="M13" s="101">
        <f>'july 2020'!M13+'August 2020'!L13</f>
        <v>0</v>
      </c>
      <c r="N13" s="101">
        <f t="shared" si="1"/>
        <v>136.14400000000001</v>
      </c>
      <c r="O13" s="102">
        <f>'july 2020'!T13</f>
        <v>85.13</v>
      </c>
      <c r="P13" s="101">
        <v>0</v>
      </c>
      <c r="Q13" s="101">
        <f>'july 2020'!Q13+'August 2020'!P13</f>
        <v>3</v>
      </c>
      <c r="R13" s="101">
        <v>0</v>
      </c>
      <c r="S13" s="101">
        <f>'july 2020'!S13+'August 2020'!R13</f>
        <v>0</v>
      </c>
      <c r="T13" s="102">
        <f t="shared" si="2"/>
        <v>85.13</v>
      </c>
      <c r="U13" s="102">
        <f t="shared" si="3"/>
        <v>1236.0439999999999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101">
        <f>'july 2020'!H14</f>
        <v>2314.4699999999993</v>
      </c>
      <c r="D14" s="101">
        <v>0</v>
      </c>
      <c r="E14" s="101">
        <f>'july 2020'!E14+'August 2020'!D14</f>
        <v>0</v>
      </c>
      <c r="F14" s="101">
        <v>33.79</v>
      </c>
      <c r="G14" s="101">
        <f>'july 2020'!G14+'August 2020'!F14</f>
        <v>128.79</v>
      </c>
      <c r="H14" s="101">
        <f t="shared" si="0"/>
        <v>2280.6799999999994</v>
      </c>
      <c r="I14" s="101">
        <f>'july 2020'!N14</f>
        <v>178.67699999999996</v>
      </c>
      <c r="J14" s="101">
        <v>1.1200000000000001</v>
      </c>
      <c r="K14" s="101">
        <f>'july 2020'!K14+'August 2020'!J14</f>
        <v>5.07</v>
      </c>
      <c r="L14" s="101">
        <v>0</v>
      </c>
      <c r="M14" s="101">
        <f>'july 2020'!M14+'August 2020'!L14</f>
        <v>0</v>
      </c>
      <c r="N14" s="101">
        <f t="shared" si="1"/>
        <v>179.79699999999997</v>
      </c>
      <c r="O14" s="102">
        <f>'july 2020'!T14</f>
        <v>185.59</v>
      </c>
      <c r="P14" s="101">
        <v>33.79</v>
      </c>
      <c r="Q14" s="101">
        <f>'july 2020'!Q14+'August 2020'!P14</f>
        <v>129.19999999999999</v>
      </c>
      <c r="R14" s="101">
        <v>0</v>
      </c>
      <c r="S14" s="101">
        <f>'july 2020'!S14+'August 2020'!R14</f>
        <v>65</v>
      </c>
      <c r="T14" s="102">
        <f t="shared" si="2"/>
        <v>219.38</v>
      </c>
      <c r="U14" s="102">
        <f t="shared" si="3"/>
        <v>2679.8569999999995</v>
      </c>
      <c r="V14" s="16"/>
      <c r="W14" s="16"/>
      <c r="X14" s="16"/>
    </row>
    <row r="15" spans="1:184" s="20" customFormat="1" ht="42.75" customHeight="1" x14ac:dyDescent="0.5">
      <c r="A15" s="17" t="s">
        <v>22</v>
      </c>
      <c r="B15" s="21" t="s">
        <v>23</v>
      </c>
      <c r="C15" s="103">
        <f>'july 2020'!H15</f>
        <v>5303.4399999999978</v>
      </c>
      <c r="D15" s="103">
        <f t="shared" ref="D15:U15" si="5">SUM(D12:D14)</f>
        <v>0</v>
      </c>
      <c r="E15" s="103">
        <f t="shared" si="5"/>
        <v>0.04</v>
      </c>
      <c r="F15" s="103">
        <f t="shared" si="5"/>
        <v>33.79</v>
      </c>
      <c r="G15" s="103">
        <f t="shared" si="5"/>
        <v>128.79</v>
      </c>
      <c r="H15" s="103">
        <f t="shared" si="0"/>
        <v>5269.6499999999978</v>
      </c>
      <c r="I15" s="103">
        <f>'july 2020'!N15</f>
        <v>431.88399999999996</v>
      </c>
      <c r="J15" s="103">
        <f t="shared" si="5"/>
        <v>2.21</v>
      </c>
      <c r="K15" s="103">
        <f t="shared" si="5"/>
        <v>9.02</v>
      </c>
      <c r="L15" s="103">
        <f t="shared" si="5"/>
        <v>0</v>
      </c>
      <c r="M15" s="103">
        <f t="shared" si="5"/>
        <v>0</v>
      </c>
      <c r="N15" s="103">
        <f t="shared" si="1"/>
        <v>434.09399999999994</v>
      </c>
      <c r="O15" s="114">
        <f>'july 2020'!T15</f>
        <v>519.36</v>
      </c>
      <c r="P15" s="103">
        <f t="shared" si="5"/>
        <v>33.79</v>
      </c>
      <c r="Q15" s="103">
        <f t="shared" si="5"/>
        <v>132.19999999999999</v>
      </c>
      <c r="R15" s="103">
        <f t="shared" si="5"/>
        <v>0</v>
      </c>
      <c r="S15" s="103">
        <f t="shared" si="5"/>
        <v>65</v>
      </c>
      <c r="T15" s="114">
        <f t="shared" si="2"/>
        <v>553.15</v>
      </c>
      <c r="U15" s="103">
        <f t="shared" si="5"/>
        <v>6256.8939999999984</v>
      </c>
      <c r="V15" s="121"/>
      <c r="W15" s="121"/>
      <c r="X15" s="121"/>
    </row>
    <row r="16" spans="1:184" ht="42.75" customHeight="1" x14ac:dyDescent="0.5">
      <c r="A16" s="14">
        <v>8</v>
      </c>
      <c r="B16" s="15" t="s">
        <v>24</v>
      </c>
      <c r="C16" s="101">
        <f>'july 2020'!H16</f>
        <v>1894.2909999999995</v>
      </c>
      <c r="D16" s="101">
        <v>4.3600000000000003</v>
      </c>
      <c r="E16" s="101">
        <f>'july 2020'!E16+'August 2020'!D16</f>
        <v>14.440000000000001</v>
      </c>
      <c r="F16" s="101">
        <v>0</v>
      </c>
      <c r="G16" s="101">
        <f>'july 2020'!G16+'August 2020'!F16</f>
        <v>2.4049999999999998</v>
      </c>
      <c r="H16" s="101">
        <f t="shared" si="0"/>
        <v>1898.6509999999994</v>
      </c>
      <c r="I16" s="101">
        <f>'july 2020'!N16</f>
        <v>64.04200000000003</v>
      </c>
      <c r="J16" s="101">
        <v>0.42</v>
      </c>
      <c r="K16" s="101">
        <f>'july 2020'!K16+'August 2020'!J16</f>
        <v>0.7</v>
      </c>
      <c r="L16" s="101">
        <v>0</v>
      </c>
      <c r="M16" s="101">
        <f>'july 2020'!M16+'August 2020'!L16</f>
        <v>0</v>
      </c>
      <c r="N16" s="101">
        <f t="shared" si="1"/>
        <v>64.462000000000032</v>
      </c>
      <c r="O16" s="102">
        <f>'july 2020'!T16</f>
        <v>59.494000000000007</v>
      </c>
      <c r="P16" s="101">
        <v>1.085</v>
      </c>
      <c r="Q16" s="101">
        <f>'july 2020'!Q16+'August 2020'!P16</f>
        <v>2.68</v>
      </c>
      <c r="R16" s="101">
        <v>0</v>
      </c>
      <c r="S16" s="101">
        <f>'july 2020'!S16+'August 2020'!R16</f>
        <v>0</v>
      </c>
      <c r="T16" s="102">
        <f t="shared" si="2"/>
        <v>60.579000000000008</v>
      </c>
      <c r="U16" s="102">
        <f t="shared" si="3"/>
        <v>2023.6919999999993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101">
        <f>'july 2020'!H17</f>
        <v>733.5139999999999</v>
      </c>
      <c r="D17" s="101">
        <v>0</v>
      </c>
      <c r="E17" s="101">
        <f>'july 2020'!E17+'August 2020'!D17</f>
        <v>0</v>
      </c>
      <c r="F17" s="101">
        <v>0</v>
      </c>
      <c r="G17" s="101">
        <f>'july 2020'!G17+'August 2020'!F17</f>
        <v>52.036999999999999</v>
      </c>
      <c r="H17" s="101">
        <f t="shared" si="0"/>
        <v>733.5139999999999</v>
      </c>
      <c r="I17" s="101">
        <f>'july 2020'!N17</f>
        <v>21.179999999999993</v>
      </c>
      <c r="J17" s="101">
        <v>0.151</v>
      </c>
      <c r="K17" s="101">
        <f>'july 2020'!K17+'August 2020'!J17</f>
        <v>0.26100000000000001</v>
      </c>
      <c r="L17" s="101">
        <v>0</v>
      </c>
      <c r="M17" s="101">
        <f>'july 2020'!M17+'August 2020'!L17</f>
        <v>0</v>
      </c>
      <c r="N17" s="101">
        <f t="shared" si="1"/>
        <v>21.330999999999992</v>
      </c>
      <c r="O17" s="102">
        <f>'july 2020'!T17</f>
        <v>357.65099999999995</v>
      </c>
      <c r="P17" s="101">
        <v>0</v>
      </c>
      <c r="Q17" s="101">
        <f>'july 2020'!Q17+'August 2020'!P17</f>
        <v>76.536000000000001</v>
      </c>
      <c r="R17" s="101">
        <v>0</v>
      </c>
      <c r="S17" s="101">
        <f>'july 2020'!S17+'August 2020'!R17</f>
        <v>0</v>
      </c>
      <c r="T17" s="102">
        <f t="shared" si="2"/>
        <v>357.65099999999995</v>
      </c>
      <c r="U17" s="102">
        <f t="shared" si="3"/>
        <v>1112.4959999999999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101">
        <f>'july 2020'!H18</f>
        <v>825.10499999999979</v>
      </c>
      <c r="D18" s="101">
        <v>0.3</v>
      </c>
      <c r="E18" s="101">
        <f>'july 2020'!E18+'August 2020'!D18</f>
        <v>1</v>
      </c>
      <c r="F18" s="101">
        <v>0</v>
      </c>
      <c r="G18" s="101">
        <f>'july 2020'!G18+'August 2020'!F18</f>
        <v>0</v>
      </c>
      <c r="H18" s="101">
        <f t="shared" si="0"/>
        <v>825.40499999999975</v>
      </c>
      <c r="I18" s="101">
        <f>'july 2020'!N18</f>
        <v>35.769999999999996</v>
      </c>
      <c r="J18" s="104">
        <v>0.105</v>
      </c>
      <c r="K18" s="101">
        <f>'july 2020'!K18+'August 2020'!J18</f>
        <v>2.4259999999999997</v>
      </c>
      <c r="L18" s="101">
        <v>0</v>
      </c>
      <c r="M18" s="101">
        <f>'july 2020'!M18+'August 2020'!L18</f>
        <v>0</v>
      </c>
      <c r="N18" s="101">
        <f t="shared" si="1"/>
        <v>35.874999999999993</v>
      </c>
      <c r="O18" s="102">
        <f>'july 2020'!T18</f>
        <v>57.105000000000004</v>
      </c>
      <c r="P18" s="101">
        <v>0</v>
      </c>
      <c r="Q18" s="101">
        <f>'july 2020'!Q18+'August 2020'!P18</f>
        <v>0.22</v>
      </c>
      <c r="R18" s="101">
        <v>0</v>
      </c>
      <c r="S18" s="101">
        <f>'july 2020'!S18+'August 2020'!R18</f>
        <v>0</v>
      </c>
      <c r="T18" s="102">
        <f t="shared" si="2"/>
        <v>57.105000000000004</v>
      </c>
      <c r="U18" s="102">
        <f t="shared" si="3"/>
        <v>918.38499999999976</v>
      </c>
      <c r="V18" s="16"/>
      <c r="W18" s="16"/>
      <c r="X18" s="16"/>
    </row>
    <row r="19" spans="1:24" s="20" customFormat="1" ht="42.75" customHeight="1" x14ac:dyDescent="0.5">
      <c r="A19" s="17"/>
      <c r="B19" s="21" t="s">
        <v>27</v>
      </c>
      <c r="C19" s="103">
        <f>'july 2020'!H19</f>
        <v>3452.9099999999989</v>
      </c>
      <c r="D19" s="103">
        <f t="shared" ref="D19:U19" si="6">SUM(D16:D18)</f>
        <v>4.66</v>
      </c>
      <c r="E19" s="103">
        <f t="shared" si="6"/>
        <v>15.440000000000001</v>
      </c>
      <c r="F19" s="103">
        <f t="shared" si="6"/>
        <v>0</v>
      </c>
      <c r="G19" s="103">
        <f t="shared" si="6"/>
        <v>54.442</v>
      </c>
      <c r="H19" s="103">
        <f t="shared" si="0"/>
        <v>3457.5699999999988</v>
      </c>
      <c r="I19" s="103">
        <f>'july 2020'!N19</f>
        <v>120.99200000000003</v>
      </c>
      <c r="J19" s="103">
        <f t="shared" si="6"/>
        <v>0.67599999999999993</v>
      </c>
      <c r="K19" s="103">
        <f t="shared" si="6"/>
        <v>3.3869999999999996</v>
      </c>
      <c r="L19" s="103">
        <f t="shared" si="6"/>
        <v>0</v>
      </c>
      <c r="M19" s="103">
        <f t="shared" si="6"/>
        <v>0</v>
      </c>
      <c r="N19" s="103">
        <f t="shared" si="1"/>
        <v>121.66800000000003</v>
      </c>
      <c r="O19" s="114">
        <f>'july 2020'!T19</f>
        <v>474.24999999999994</v>
      </c>
      <c r="P19" s="103">
        <f t="shared" si="6"/>
        <v>1.085</v>
      </c>
      <c r="Q19" s="103">
        <f t="shared" si="6"/>
        <v>79.436000000000007</v>
      </c>
      <c r="R19" s="103">
        <f t="shared" si="6"/>
        <v>0</v>
      </c>
      <c r="S19" s="103">
        <f t="shared" si="6"/>
        <v>0</v>
      </c>
      <c r="T19" s="114">
        <f t="shared" si="2"/>
        <v>475.33499999999992</v>
      </c>
      <c r="U19" s="103">
        <f t="shared" si="6"/>
        <v>4054.572999999999</v>
      </c>
      <c r="V19" s="121"/>
      <c r="W19" s="121"/>
      <c r="X19" s="121"/>
    </row>
    <row r="20" spans="1:24" ht="42.75" customHeight="1" x14ac:dyDescent="0.5">
      <c r="A20" s="14">
        <v>11</v>
      </c>
      <c r="B20" s="15" t="s">
        <v>28</v>
      </c>
      <c r="C20" s="101">
        <f>'july 2020'!H20</f>
        <v>1530.4599999999998</v>
      </c>
      <c r="D20" s="101">
        <v>0.36</v>
      </c>
      <c r="E20" s="101">
        <f>'july 2020'!E20+'August 2020'!D20</f>
        <v>2.86</v>
      </c>
      <c r="F20" s="101">
        <v>0</v>
      </c>
      <c r="G20" s="101">
        <f>'july 2020'!G20+'August 2020'!F20</f>
        <v>0</v>
      </c>
      <c r="H20" s="101">
        <f t="shared" si="0"/>
        <v>1530.8199999999997</v>
      </c>
      <c r="I20" s="101">
        <f>'july 2020'!N20</f>
        <v>140.5</v>
      </c>
      <c r="J20" s="101">
        <v>1.21</v>
      </c>
      <c r="K20" s="101">
        <f>'july 2020'!K20+'August 2020'!J20</f>
        <v>2</v>
      </c>
      <c r="L20" s="101">
        <v>0</v>
      </c>
      <c r="M20" s="101">
        <f>'july 2020'!M20+'August 2020'!L20</f>
        <v>0</v>
      </c>
      <c r="N20" s="101">
        <f t="shared" si="1"/>
        <v>141.71</v>
      </c>
      <c r="O20" s="102">
        <f>'july 2020'!T20</f>
        <v>209.68999999999997</v>
      </c>
      <c r="P20" s="101">
        <v>0</v>
      </c>
      <c r="Q20" s="101">
        <f>'july 2020'!Q20+'August 2020'!P20</f>
        <v>1.4100000000000001</v>
      </c>
      <c r="R20" s="101">
        <v>0</v>
      </c>
      <c r="S20" s="101">
        <f>'july 2020'!S20+'August 2020'!R20</f>
        <v>0</v>
      </c>
      <c r="T20" s="102">
        <f t="shared" si="2"/>
        <v>209.68999999999997</v>
      </c>
      <c r="U20" s="102">
        <f t="shared" si="3"/>
        <v>1882.2199999999998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101">
        <f>'july 2020'!H21</f>
        <v>898.56999999999994</v>
      </c>
      <c r="D21" s="101">
        <v>0</v>
      </c>
      <c r="E21" s="101">
        <f>'july 2020'!E21+'August 2020'!D21</f>
        <v>0</v>
      </c>
      <c r="F21" s="101">
        <v>0</v>
      </c>
      <c r="G21" s="101">
        <f>'july 2020'!G21+'August 2020'!F21</f>
        <v>0</v>
      </c>
      <c r="H21" s="101">
        <f t="shared" si="0"/>
        <v>898.56999999999994</v>
      </c>
      <c r="I21" s="101">
        <f>'july 2020'!N21</f>
        <v>45.683</v>
      </c>
      <c r="J21" s="101">
        <v>0.1</v>
      </c>
      <c r="K21" s="101">
        <f>'july 2020'!K21+'August 2020'!J21</f>
        <v>0.18</v>
      </c>
      <c r="L21" s="101">
        <v>0</v>
      </c>
      <c r="M21" s="101">
        <f>'july 2020'!M21+'August 2020'!L21</f>
        <v>0</v>
      </c>
      <c r="N21" s="101">
        <f t="shared" si="1"/>
        <v>45.783000000000001</v>
      </c>
      <c r="O21" s="102">
        <f>'july 2020'!T21</f>
        <v>151.93</v>
      </c>
      <c r="P21" s="101">
        <v>0</v>
      </c>
      <c r="Q21" s="101">
        <f>'july 2020'!Q21+'August 2020'!P21</f>
        <v>0</v>
      </c>
      <c r="R21" s="101">
        <v>0</v>
      </c>
      <c r="S21" s="101">
        <f>'july 2020'!S21+'August 2020'!R21</f>
        <v>0</v>
      </c>
      <c r="T21" s="102">
        <f t="shared" si="2"/>
        <v>151.93</v>
      </c>
      <c r="U21" s="102">
        <f t="shared" si="3"/>
        <v>1096.2829999999999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101">
        <f>'july 2020'!H22</f>
        <v>696.31</v>
      </c>
      <c r="D22" s="101">
        <v>0</v>
      </c>
      <c r="E22" s="101">
        <f>'july 2020'!E22+'August 2020'!D22</f>
        <v>0.18</v>
      </c>
      <c r="F22" s="101">
        <v>0</v>
      </c>
      <c r="G22" s="101">
        <f>'july 2020'!G22+'August 2020'!F22</f>
        <v>81.12</v>
      </c>
      <c r="H22" s="101">
        <f t="shared" si="0"/>
        <v>696.31</v>
      </c>
      <c r="I22" s="101">
        <f>'july 2020'!N22</f>
        <v>27</v>
      </c>
      <c r="J22" s="101">
        <v>0.01</v>
      </c>
      <c r="K22" s="101">
        <f>'july 2020'!K22+'August 2020'!J22</f>
        <v>0.54</v>
      </c>
      <c r="L22" s="101">
        <v>0</v>
      </c>
      <c r="M22" s="101">
        <f>'july 2020'!M22+'August 2020'!L22</f>
        <v>0</v>
      </c>
      <c r="N22" s="101">
        <f t="shared" si="1"/>
        <v>27.01</v>
      </c>
      <c r="O22" s="102">
        <f>'july 2020'!T22</f>
        <v>144.82999999999998</v>
      </c>
      <c r="P22" s="101">
        <v>0</v>
      </c>
      <c r="Q22" s="101">
        <f>'july 2020'!Q22+'August 2020'!P22</f>
        <v>20.730000000000004</v>
      </c>
      <c r="R22" s="101">
        <v>0</v>
      </c>
      <c r="S22" s="101">
        <f>'july 2020'!S22+'August 2020'!R22</f>
        <v>0</v>
      </c>
      <c r="T22" s="102">
        <f t="shared" si="2"/>
        <v>144.82999999999998</v>
      </c>
      <c r="U22" s="102">
        <f t="shared" si="3"/>
        <v>868.14999999999986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101">
        <f>'july 2020'!H23</f>
        <v>1139.1500000000003</v>
      </c>
      <c r="D23" s="101">
        <v>2.78</v>
      </c>
      <c r="E23" s="101">
        <f>'july 2020'!E23+'August 2020'!D23</f>
        <v>13.41</v>
      </c>
      <c r="F23" s="101">
        <v>0</v>
      </c>
      <c r="G23" s="101">
        <f>'july 2020'!G23+'August 2020'!F23</f>
        <v>0</v>
      </c>
      <c r="H23" s="101">
        <f t="shared" si="0"/>
        <v>1141.9300000000003</v>
      </c>
      <c r="I23" s="101">
        <f>'july 2020'!N23</f>
        <v>10.109999999999998</v>
      </c>
      <c r="J23" s="101">
        <v>0</v>
      </c>
      <c r="K23" s="101">
        <f>'july 2020'!K23+'August 2020'!J23</f>
        <v>1.03</v>
      </c>
      <c r="L23" s="101">
        <v>0</v>
      </c>
      <c r="M23" s="101">
        <f>'july 2020'!M23+'August 2020'!L23</f>
        <v>0</v>
      </c>
      <c r="N23" s="101">
        <f t="shared" si="1"/>
        <v>10.109999999999998</v>
      </c>
      <c r="O23" s="102">
        <f>'july 2020'!T23</f>
        <v>144.85999999999999</v>
      </c>
      <c r="P23" s="101">
        <v>0.03</v>
      </c>
      <c r="Q23" s="101">
        <f>'july 2020'!Q23+'August 2020'!P23</f>
        <v>0.12</v>
      </c>
      <c r="R23" s="101">
        <v>0</v>
      </c>
      <c r="S23" s="101">
        <f>'july 2020'!S23+'August 2020'!R23</f>
        <v>0</v>
      </c>
      <c r="T23" s="102">
        <f t="shared" si="2"/>
        <v>144.88999999999999</v>
      </c>
      <c r="U23" s="102">
        <f t="shared" si="3"/>
        <v>1296.9300000000003</v>
      </c>
      <c r="V23" s="16"/>
      <c r="W23" s="16"/>
      <c r="X23" s="16"/>
    </row>
    <row r="24" spans="1:24" s="20" customFormat="1" ht="42.75" customHeight="1" x14ac:dyDescent="0.5">
      <c r="A24" s="17"/>
      <c r="B24" s="21" t="s">
        <v>31</v>
      </c>
      <c r="C24" s="103">
        <f>'july 2020'!H24</f>
        <v>4264.49</v>
      </c>
      <c r="D24" s="103">
        <f t="shared" ref="D24:U24" si="7">SUM(D20:D23)</f>
        <v>3.1399999999999997</v>
      </c>
      <c r="E24" s="103">
        <f t="shared" si="7"/>
        <v>16.45</v>
      </c>
      <c r="F24" s="103">
        <f t="shared" si="7"/>
        <v>0</v>
      </c>
      <c r="G24" s="103">
        <f t="shared" si="7"/>
        <v>81.12</v>
      </c>
      <c r="H24" s="103">
        <f t="shared" si="0"/>
        <v>4267.63</v>
      </c>
      <c r="I24" s="103">
        <f>'july 2020'!N24</f>
        <v>223.29299999999998</v>
      </c>
      <c r="J24" s="103">
        <f t="shared" si="7"/>
        <v>1.32</v>
      </c>
      <c r="K24" s="103">
        <f t="shared" si="7"/>
        <v>3.75</v>
      </c>
      <c r="L24" s="103">
        <f t="shared" si="7"/>
        <v>0</v>
      </c>
      <c r="M24" s="103">
        <f t="shared" si="7"/>
        <v>0</v>
      </c>
      <c r="N24" s="103">
        <f t="shared" si="1"/>
        <v>224.61299999999997</v>
      </c>
      <c r="O24" s="114">
        <f>'july 2020'!T24</f>
        <v>651.30999999999995</v>
      </c>
      <c r="P24" s="103">
        <f t="shared" si="7"/>
        <v>0.03</v>
      </c>
      <c r="Q24" s="103">
        <f t="shared" si="7"/>
        <v>22.260000000000005</v>
      </c>
      <c r="R24" s="103">
        <f t="shared" si="7"/>
        <v>0</v>
      </c>
      <c r="S24" s="103">
        <f t="shared" si="7"/>
        <v>0</v>
      </c>
      <c r="T24" s="114">
        <f t="shared" si="2"/>
        <v>651.33999999999992</v>
      </c>
      <c r="U24" s="103">
        <f t="shared" si="7"/>
        <v>5143.5829999999996</v>
      </c>
      <c r="V24" s="121"/>
      <c r="W24" s="121"/>
      <c r="X24" s="121"/>
    </row>
    <row r="25" spans="1:24" s="20" customFormat="1" ht="42.75" customHeight="1" x14ac:dyDescent="0.5">
      <c r="A25" s="17"/>
      <c r="B25" s="21" t="s">
        <v>32</v>
      </c>
      <c r="C25" s="103">
        <f>'july 2020'!H25</f>
        <v>16711.464999999997</v>
      </c>
      <c r="D25" s="103">
        <f t="shared" ref="D25:U25" si="8">D24+D19+D15+D11</f>
        <v>8.129999999999999</v>
      </c>
      <c r="E25" s="103">
        <f t="shared" si="8"/>
        <v>33.844999999999999</v>
      </c>
      <c r="F25" s="103">
        <f t="shared" si="8"/>
        <v>33.79</v>
      </c>
      <c r="G25" s="103">
        <f t="shared" si="8"/>
        <v>264.35199999999998</v>
      </c>
      <c r="H25" s="103">
        <f t="shared" si="0"/>
        <v>16685.804999999997</v>
      </c>
      <c r="I25" s="103">
        <f>'july 2020'!N25</f>
        <v>1398.827</v>
      </c>
      <c r="J25" s="103">
        <f t="shared" si="8"/>
        <v>7.6549999999999994</v>
      </c>
      <c r="K25" s="103">
        <f t="shared" si="8"/>
        <v>22.631</v>
      </c>
      <c r="L25" s="103">
        <f t="shared" si="8"/>
        <v>0</v>
      </c>
      <c r="M25" s="103">
        <f t="shared" si="8"/>
        <v>0</v>
      </c>
      <c r="N25" s="103">
        <f t="shared" si="1"/>
        <v>1406.482</v>
      </c>
      <c r="O25" s="114">
        <f>'july 2020'!T25</f>
        <v>2444.9299999999998</v>
      </c>
      <c r="P25" s="103">
        <f t="shared" si="8"/>
        <v>34.905000000000001</v>
      </c>
      <c r="Q25" s="103">
        <f t="shared" si="8"/>
        <v>234.07600000000002</v>
      </c>
      <c r="R25" s="103">
        <f t="shared" si="8"/>
        <v>0</v>
      </c>
      <c r="S25" s="103">
        <f t="shared" si="8"/>
        <v>65</v>
      </c>
      <c r="T25" s="114">
        <f t="shared" si="2"/>
        <v>2479.835</v>
      </c>
      <c r="U25" s="103">
        <f t="shared" si="8"/>
        <v>20572.121999999996</v>
      </c>
      <c r="V25" s="121"/>
      <c r="W25" s="121"/>
      <c r="X25" s="121"/>
    </row>
    <row r="26" spans="1:24" ht="42.75" customHeight="1" x14ac:dyDescent="0.5">
      <c r="A26" s="14">
        <v>15</v>
      </c>
      <c r="B26" s="15" t="s">
        <v>33</v>
      </c>
      <c r="C26" s="101">
        <f>'july 2020'!H26</f>
        <v>11462.041999999999</v>
      </c>
      <c r="D26" s="101">
        <v>13.74</v>
      </c>
      <c r="E26" s="101">
        <f>'july 2020'!E26+'August 2020'!D26</f>
        <v>88.11999999999999</v>
      </c>
      <c r="F26" s="101">
        <v>0</v>
      </c>
      <c r="G26" s="101">
        <f>'july 2020'!G26+'August 2020'!F26</f>
        <v>0</v>
      </c>
      <c r="H26" s="101">
        <f t="shared" si="0"/>
        <v>11475.781999999999</v>
      </c>
      <c r="I26" s="101">
        <f>'july 2020'!N26</f>
        <v>0</v>
      </c>
      <c r="J26" s="101">
        <v>0</v>
      </c>
      <c r="K26" s="101">
        <f>'july 2020'!K26+'August 2020'!J26</f>
        <v>0</v>
      </c>
      <c r="L26" s="101">
        <v>0</v>
      </c>
      <c r="M26" s="101">
        <f>'july 2020'!M26+'August 2020'!L26</f>
        <v>0</v>
      </c>
      <c r="N26" s="101">
        <f t="shared" si="1"/>
        <v>0</v>
      </c>
      <c r="O26" s="102">
        <f>'july 2020'!T26</f>
        <v>0</v>
      </c>
      <c r="P26" s="101">
        <v>0</v>
      </c>
      <c r="Q26" s="101">
        <f>'july 2020'!Q26+'August 2020'!P26</f>
        <v>0</v>
      </c>
      <c r="R26" s="101">
        <v>0</v>
      </c>
      <c r="S26" s="101">
        <f>'july 2020'!S26+'August 2020'!R26</f>
        <v>0</v>
      </c>
      <c r="T26" s="102">
        <f t="shared" si="2"/>
        <v>0</v>
      </c>
      <c r="U26" s="102">
        <f t="shared" si="3"/>
        <v>11475.781999999999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83</v>
      </c>
      <c r="C27" s="101">
        <f>'july 2020'!H27</f>
        <v>9991.796999999995</v>
      </c>
      <c r="D27" s="101">
        <v>25.64</v>
      </c>
      <c r="E27" s="101">
        <f>'july 2020'!E27+'August 2020'!D27</f>
        <v>84.45</v>
      </c>
      <c r="F27" s="101">
        <v>0.52</v>
      </c>
      <c r="G27" s="101">
        <f>'july 2020'!G27+'August 2020'!F27</f>
        <v>0.52</v>
      </c>
      <c r="H27" s="101">
        <f t="shared" si="0"/>
        <v>10016.916999999996</v>
      </c>
      <c r="I27" s="101">
        <f>'july 2020'!N27</f>
        <v>318.39499999999998</v>
      </c>
      <c r="J27" s="101">
        <v>0.3</v>
      </c>
      <c r="K27" s="101">
        <f>'july 2020'!K27+'August 2020'!J27</f>
        <v>3.6799999999999997</v>
      </c>
      <c r="L27" s="101">
        <v>0</v>
      </c>
      <c r="M27" s="101">
        <f>'july 2020'!M27+'August 2020'!L27</f>
        <v>0</v>
      </c>
      <c r="N27" s="101">
        <f t="shared" si="1"/>
        <v>318.69499999999999</v>
      </c>
      <c r="O27" s="102">
        <f>'july 2020'!T27</f>
        <v>74.960000000000008</v>
      </c>
      <c r="P27" s="101">
        <v>0</v>
      </c>
      <c r="Q27" s="101">
        <f>'july 2020'!Q27+'August 2020'!P27</f>
        <v>16.25</v>
      </c>
      <c r="R27" s="101">
        <v>0</v>
      </c>
      <c r="S27" s="101">
        <f>'july 2020'!S27+'August 2020'!R27</f>
        <v>0</v>
      </c>
      <c r="T27" s="102">
        <f t="shared" si="2"/>
        <v>74.960000000000008</v>
      </c>
      <c r="U27" s="102">
        <f t="shared" si="3"/>
        <v>10410.571999999995</v>
      </c>
      <c r="V27" s="16"/>
      <c r="W27" s="16"/>
      <c r="X27" s="16"/>
    </row>
    <row r="28" spans="1:24" s="20" customFormat="1" ht="42.75" customHeight="1" x14ac:dyDescent="0.5">
      <c r="A28" s="17"/>
      <c r="B28" s="21" t="s">
        <v>35</v>
      </c>
      <c r="C28" s="103">
        <f>'july 2020'!H28</f>
        <v>21453.838999999996</v>
      </c>
      <c r="D28" s="103">
        <f t="shared" ref="D28:U28" si="9">SUM(D26:D27)</f>
        <v>39.380000000000003</v>
      </c>
      <c r="E28" s="103">
        <f t="shared" si="9"/>
        <v>172.57</v>
      </c>
      <c r="F28" s="103">
        <f t="shared" si="9"/>
        <v>0.52</v>
      </c>
      <c r="G28" s="103">
        <f t="shared" si="9"/>
        <v>0.52</v>
      </c>
      <c r="H28" s="103">
        <f t="shared" si="0"/>
        <v>21492.698999999997</v>
      </c>
      <c r="I28" s="103">
        <f>'july 2020'!N28</f>
        <v>318.39499999999998</v>
      </c>
      <c r="J28" s="103">
        <f t="shared" si="9"/>
        <v>0.3</v>
      </c>
      <c r="K28" s="103">
        <f t="shared" si="9"/>
        <v>3.6799999999999997</v>
      </c>
      <c r="L28" s="103">
        <f t="shared" si="9"/>
        <v>0</v>
      </c>
      <c r="M28" s="103">
        <f t="shared" si="9"/>
        <v>0</v>
      </c>
      <c r="N28" s="103">
        <f t="shared" si="1"/>
        <v>318.69499999999999</v>
      </c>
      <c r="O28" s="114">
        <f>'july 2020'!T28</f>
        <v>74.960000000000008</v>
      </c>
      <c r="P28" s="103">
        <f t="shared" si="9"/>
        <v>0</v>
      </c>
      <c r="Q28" s="103">
        <f t="shared" si="9"/>
        <v>16.25</v>
      </c>
      <c r="R28" s="103">
        <f t="shared" si="9"/>
        <v>0</v>
      </c>
      <c r="S28" s="103">
        <f t="shared" si="9"/>
        <v>0</v>
      </c>
      <c r="T28" s="114">
        <f t="shared" si="2"/>
        <v>74.960000000000008</v>
      </c>
      <c r="U28" s="103">
        <f t="shared" si="9"/>
        <v>21886.353999999992</v>
      </c>
      <c r="V28" s="121"/>
      <c r="W28" s="121"/>
      <c r="X28" s="121"/>
    </row>
    <row r="29" spans="1:24" ht="42.75" customHeight="1" x14ac:dyDescent="0.5">
      <c r="A29" s="14">
        <v>17</v>
      </c>
      <c r="B29" s="15" t="s">
        <v>36</v>
      </c>
      <c r="C29" s="101">
        <f>'july 2020'!H29</f>
        <v>6930.282000000002</v>
      </c>
      <c r="D29" s="101">
        <v>5.73</v>
      </c>
      <c r="E29" s="101">
        <f>'july 2020'!E29+'August 2020'!D29</f>
        <v>25.900000000000002</v>
      </c>
      <c r="F29" s="101">
        <v>0</v>
      </c>
      <c r="G29" s="101">
        <f>'july 2020'!G29+'August 2020'!F29</f>
        <v>0</v>
      </c>
      <c r="H29" s="101">
        <f t="shared" si="0"/>
        <v>6936.0120000000015</v>
      </c>
      <c r="I29" s="101">
        <f>'july 2020'!N29</f>
        <v>3.5200000000000005</v>
      </c>
      <c r="J29" s="101">
        <v>0</v>
      </c>
      <c r="K29" s="101">
        <f>'july 2020'!K29+'August 2020'!J29</f>
        <v>0</v>
      </c>
      <c r="L29" s="101">
        <v>0</v>
      </c>
      <c r="M29" s="101">
        <f>'july 2020'!M29+'August 2020'!L29</f>
        <v>0</v>
      </c>
      <c r="N29" s="101">
        <f t="shared" si="1"/>
        <v>3.5200000000000005</v>
      </c>
      <c r="O29" s="102">
        <f>'july 2020'!T29</f>
        <v>46.72</v>
      </c>
      <c r="P29" s="101">
        <v>0</v>
      </c>
      <c r="Q29" s="101">
        <f>'july 2020'!Q29+'August 2020'!P29</f>
        <v>0</v>
      </c>
      <c r="R29" s="101">
        <v>0</v>
      </c>
      <c r="S29" s="101">
        <f>'july 2020'!S29+'August 2020'!R29</f>
        <v>0</v>
      </c>
      <c r="T29" s="102">
        <f t="shared" si="2"/>
        <v>46.72</v>
      </c>
      <c r="U29" s="102">
        <f t="shared" si="3"/>
        <v>6986.2520000000022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101">
        <f>'july 2020'!H30</f>
        <v>396.90899999999993</v>
      </c>
      <c r="D30" s="101">
        <v>5.0039999999999996</v>
      </c>
      <c r="E30" s="101">
        <f>'july 2020'!E30+'August 2020'!D30</f>
        <v>24.173999999999999</v>
      </c>
      <c r="F30" s="101">
        <v>0</v>
      </c>
      <c r="G30" s="101">
        <f>'july 2020'!G30+'August 2020'!F30</f>
        <v>0</v>
      </c>
      <c r="H30" s="101">
        <f t="shared" si="0"/>
        <v>401.91299999999995</v>
      </c>
      <c r="I30" s="101">
        <f>'july 2020'!N30</f>
        <v>0</v>
      </c>
      <c r="J30" s="101">
        <v>0</v>
      </c>
      <c r="K30" s="101">
        <f>'july 2020'!K30+'August 2020'!J30</f>
        <v>0</v>
      </c>
      <c r="L30" s="101">
        <v>0</v>
      </c>
      <c r="M30" s="101">
        <f>'july 2020'!M30+'August 2020'!L30</f>
        <v>0</v>
      </c>
      <c r="N30" s="101">
        <f t="shared" si="1"/>
        <v>0</v>
      </c>
      <c r="O30" s="102">
        <f>'july 2020'!T30</f>
        <v>0</v>
      </c>
      <c r="P30" s="101">
        <v>0</v>
      </c>
      <c r="Q30" s="101">
        <f>'july 2020'!Q30+'August 2020'!P30</f>
        <v>0</v>
      </c>
      <c r="R30" s="101">
        <v>0</v>
      </c>
      <c r="S30" s="101">
        <f>'july 2020'!S30+'August 2020'!R30</f>
        <v>0</v>
      </c>
      <c r="T30" s="102">
        <f t="shared" si="2"/>
        <v>0</v>
      </c>
      <c r="U30" s="102">
        <f t="shared" si="3"/>
        <v>401.91299999999995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101">
        <f>'july 2020'!H31</f>
        <v>5458.2790000000005</v>
      </c>
      <c r="D31" s="101">
        <v>0.6</v>
      </c>
      <c r="E31" s="101">
        <f>'july 2020'!E31+'August 2020'!D31</f>
        <v>4.53</v>
      </c>
      <c r="F31" s="101">
        <v>0</v>
      </c>
      <c r="G31" s="101">
        <f>'july 2020'!G31+'August 2020'!F31</f>
        <v>0</v>
      </c>
      <c r="H31" s="101">
        <f t="shared" si="0"/>
        <v>5458.8790000000008</v>
      </c>
      <c r="I31" s="101">
        <f>'july 2020'!N31</f>
        <v>32.010000000000005</v>
      </c>
      <c r="J31" s="101">
        <v>0</v>
      </c>
      <c r="K31" s="101">
        <f>'july 2020'!K31+'August 2020'!J31</f>
        <v>1</v>
      </c>
      <c r="L31" s="101">
        <v>0</v>
      </c>
      <c r="M31" s="101">
        <f>'july 2020'!M31+'August 2020'!L31</f>
        <v>0</v>
      </c>
      <c r="N31" s="101">
        <f t="shared" si="1"/>
        <v>32.010000000000005</v>
      </c>
      <c r="O31" s="102">
        <f>'july 2020'!T31</f>
        <v>48.29</v>
      </c>
      <c r="P31" s="101">
        <v>0</v>
      </c>
      <c r="Q31" s="101">
        <f>'july 2020'!Q31+'August 2020'!P31</f>
        <v>0</v>
      </c>
      <c r="R31" s="101">
        <v>0</v>
      </c>
      <c r="S31" s="101">
        <f>'july 2020'!S31+'August 2020'!R31</f>
        <v>0</v>
      </c>
      <c r="T31" s="102">
        <f t="shared" si="2"/>
        <v>48.29</v>
      </c>
      <c r="U31" s="102">
        <f t="shared" si="3"/>
        <v>5539.179000000001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101">
        <f>'july 2020'!H32</f>
        <v>4414.9139999999989</v>
      </c>
      <c r="D32" s="101">
        <v>7.8250000000000002</v>
      </c>
      <c r="E32" s="101">
        <f>'july 2020'!E32+'August 2020'!D32</f>
        <v>17.34</v>
      </c>
      <c r="F32" s="101">
        <v>0</v>
      </c>
      <c r="G32" s="101">
        <f>'july 2020'!G32+'August 2020'!F32</f>
        <v>0</v>
      </c>
      <c r="H32" s="101">
        <f t="shared" si="0"/>
        <v>4422.7389999999987</v>
      </c>
      <c r="I32" s="101">
        <f>'july 2020'!N32</f>
        <v>51.480000000000004</v>
      </c>
      <c r="J32" s="101">
        <v>0.32</v>
      </c>
      <c r="K32" s="101">
        <f>'july 2020'!K32+'August 2020'!J32</f>
        <v>0.32</v>
      </c>
      <c r="L32" s="101">
        <v>0</v>
      </c>
      <c r="M32" s="101">
        <f>'july 2020'!M32+'August 2020'!L32</f>
        <v>0</v>
      </c>
      <c r="N32" s="101">
        <f t="shared" si="1"/>
        <v>51.800000000000004</v>
      </c>
      <c r="O32" s="102">
        <f>'july 2020'!T32</f>
        <v>266.54999999999995</v>
      </c>
      <c r="P32" s="101">
        <v>0</v>
      </c>
      <c r="Q32" s="101">
        <f>'july 2020'!Q32+'August 2020'!P32</f>
        <v>0</v>
      </c>
      <c r="R32" s="101">
        <v>0</v>
      </c>
      <c r="S32" s="101">
        <f>'july 2020'!S32+'August 2020'!R32</f>
        <v>0</v>
      </c>
      <c r="T32" s="102">
        <f t="shared" si="2"/>
        <v>266.54999999999995</v>
      </c>
      <c r="U32" s="102">
        <f t="shared" si="3"/>
        <v>4741.088999999999</v>
      </c>
      <c r="V32" s="16"/>
      <c r="W32" s="16"/>
      <c r="X32" s="16"/>
    </row>
    <row r="33" spans="1:24" s="20" customFormat="1" ht="42.75" customHeight="1" x14ac:dyDescent="0.5">
      <c r="A33" s="17"/>
      <c r="B33" s="21" t="s">
        <v>40</v>
      </c>
      <c r="C33" s="103">
        <f>'july 2020'!H33</f>
        <v>17200.384000000002</v>
      </c>
      <c r="D33" s="103">
        <f t="shared" ref="D33:U33" si="10">SUM(D29:D32)</f>
        <v>19.158999999999999</v>
      </c>
      <c r="E33" s="103">
        <f t="shared" si="10"/>
        <v>71.944000000000003</v>
      </c>
      <c r="F33" s="103">
        <f t="shared" si="10"/>
        <v>0</v>
      </c>
      <c r="G33" s="103">
        <f t="shared" si="10"/>
        <v>0</v>
      </c>
      <c r="H33" s="103">
        <f t="shared" si="0"/>
        <v>17219.543000000001</v>
      </c>
      <c r="I33" s="103">
        <f>'july 2020'!N33</f>
        <v>87.010000000000019</v>
      </c>
      <c r="J33" s="103">
        <f t="shared" si="10"/>
        <v>0.32</v>
      </c>
      <c r="K33" s="103">
        <f t="shared" si="10"/>
        <v>1.32</v>
      </c>
      <c r="L33" s="103">
        <f t="shared" si="10"/>
        <v>0</v>
      </c>
      <c r="M33" s="103">
        <f t="shared" si="10"/>
        <v>0</v>
      </c>
      <c r="N33" s="103">
        <f t="shared" si="1"/>
        <v>87.330000000000013</v>
      </c>
      <c r="O33" s="114">
        <f>'july 2020'!T33</f>
        <v>361.55999999999995</v>
      </c>
      <c r="P33" s="103">
        <f t="shared" si="10"/>
        <v>0</v>
      </c>
      <c r="Q33" s="103">
        <f t="shared" si="10"/>
        <v>0</v>
      </c>
      <c r="R33" s="103">
        <f t="shared" si="10"/>
        <v>0</v>
      </c>
      <c r="S33" s="103">
        <f t="shared" si="10"/>
        <v>0</v>
      </c>
      <c r="T33" s="114">
        <f t="shared" si="2"/>
        <v>361.55999999999995</v>
      </c>
      <c r="U33" s="103">
        <f t="shared" si="10"/>
        <v>17668.433000000001</v>
      </c>
      <c r="V33" s="121"/>
      <c r="W33" s="121"/>
      <c r="X33" s="121"/>
    </row>
    <row r="34" spans="1:24" ht="42.75" customHeight="1" x14ac:dyDescent="0.5">
      <c r="A34" s="14">
        <v>21</v>
      </c>
      <c r="B34" s="15" t="s">
        <v>41</v>
      </c>
      <c r="C34" s="101">
        <f>'july 2020'!H34</f>
        <v>5762.3899999999994</v>
      </c>
      <c r="D34" s="101">
        <v>3.26</v>
      </c>
      <c r="E34" s="101">
        <f>'july 2020'!E34+'August 2020'!D34</f>
        <v>8.44</v>
      </c>
      <c r="F34" s="101">
        <v>0</v>
      </c>
      <c r="G34" s="101">
        <f>'july 2020'!G34+'August 2020'!F34</f>
        <v>10.19</v>
      </c>
      <c r="H34" s="101">
        <f t="shared" si="0"/>
        <v>5765.65</v>
      </c>
      <c r="I34" s="101">
        <f>'july 2020'!N34</f>
        <v>0</v>
      </c>
      <c r="J34" s="101">
        <v>0</v>
      </c>
      <c r="K34" s="101">
        <f>'july 2020'!K34+'August 2020'!J34</f>
        <v>0</v>
      </c>
      <c r="L34" s="101">
        <v>0</v>
      </c>
      <c r="M34" s="101">
        <f>'july 2020'!M34+'August 2020'!L34</f>
        <v>0</v>
      </c>
      <c r="N34" s="101">
        <f t="shared" si="1"/>
        <v>0</v>
      </c>
      <c r="O34" s="102">
        <f>'july 2020'!T34</f>
        <v>0</v>
      </c>
      <c r="P34" s="101">
        <v>0</v>
      </c>
      <c r="Q34" s="101">
        <f>'july 2020'!Q34+'August 2020'!P34</f>
        <v>0</v>
      </c>
      <c r="R34" s="101">
        <v>0</v>
      </c>
      <c r="S34" s="101">
        <f>'july 2020'!S34+'August 2020'!R34</f>
        <v>0</v>
      </c>
      <c r="T34" s="102">
        <f t="shared" si="2"/>
        <v>0</v>
      </c>
      <c r="U34" s="102">
        <f t="shared" si="3"/>
        <v>5765.65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101">
        <f>'july 2020'!H35</f>
        <v>4469.8150000000005</v>
      </c>
      <c r="D35" s="101">
        <v>5.13</v>
      </c>
      <c r="E35" s="101">
        <f>'july 2020'!E35+'August 2020'!D35</f>
        <v>38.730000000000004</v>
      </c>
      <c r="F35" s="101">
        <v>0</v>
      </c>
      <c r="G35" s="101">
        <f>'july 2020'!G35+'August 2020'!F35</f>
        <v>0</v>
      </c>
      <c r="H35" s="101">
        <f t="shared" si="0"/>
        <v>4474.9450000000006</v>
      </c>
      <c r="I35" s="101">
        <f>'july 2020'!N35</f>
        <v>0</v>
      </c>
      <c r="J35" s="101">
        <v>0</v>
      </c>
      <c r="K35" s="101">
        <f>'july 2020'!K35+'August 2020'!J35</f>
        <v>0</v>
      </c>
      <c r="L35" s="101">
        <v>0</v>
      </c>
      <c r="M35" s="101">
        <f>'july 2020'!M35+'August 2020'!L35</f>
        <v>0</v>
      </c>
      <c r="N35" s="101">
        <f t="shared" si="1"/>
        <v>0</v>
      </c>
      <c r="O35" s="102">
        <f>'july 2020'!T35</f>
        <v>15.44</v>
      </c>
      <c r="P35" s="101">
        <v>0.99</v>
      </c>
      <c r="Q35" s="101">
        <f>'july 2020'!Q35+'August 2020'!P35</f>
        <v>16.43</v>
      </c>
      <c r="R35" s="101">
        <v>0</v>
      </c>
      <c r="S35" s="101">
        <f>'july 2020'!S35+'August 2020'!R35</f>
        <v>0</v>
      </c>
      <c r="T35" s="102">
        <f t="shared" si="2"/>
        <v>16.43</v>
      </c>
      <c r="U35" s="102">
        <f t="shared" si="3"/>
        <v>4491.3750000000009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101">
        <f>'july 2020'!H36</f>
        <v>5688.3199999999988</v>
      </c>
      <c r="D36" s="101">
        <v>0</v>
      </c>
      <c r="E36" s="101">
        <f>'july 2020'!E36+'August 2020'!D36</f>
        <v>9.01</v>
      </c>
      <c r="F36" s="101">
        <v>0</v>
      </c>
      <c r="G36" s="101">
        <f>'july 2020'!G36+'August 2020'!F36</f>
        <v>0</v>
      </c>
      <c r="H36" s="101">
        <f t="shared" si="0"/>
        <v>5688.3199999999988</v>
      </c>
      <c r="I36" s="101">
        <f>'july 2020'!N36</f>
        <v>6.33</v>
      </c>
      <c r="J36" s="101">
        <v>0</v>
      </c>
      <c r="K36" s="101">
        <f>'july 2020'!K36+'August 2020'!J36</f>
        <v>0</v>
      </c>
      <c r="L36" s="101">
        <v>0</v>
      </c>
      <c r="M36" s="101">
        <f>'july 2020'!M36+'August 2020'!L36</f>
        <v>0</v>
      </c>
      <c r="N36" s="101">
        <f t="shared" si="1"/>
        <v>6.33</v>
      </c>
      <c r="O36" s="102">
        <f>'july 2020'!T36</f>
        <v>0</v>
      </c>
      <c r="P36" s="101">
        <v>0</v>
      </c>
      <c r="Q36" s="101">
        <f>'july 2020'!Q36+'August 2020'!P36</f>
        <v>0</v>
      </c>
      <c r="R36" s="101">
        <v>0</v>
      </c>
      <c r="S36" s="101">
        <f>'july 2020'!S36+'August 2020'!R36</f>
        <v>0</v>
      </c>
      <c r="T36" s="102">
        <f t="shared" si="2"/>
        <v>0</v>
      </c>
      <c r="U36" s="102">
        <f t="shared" si="3"/>
        <v>5694.6499999999987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101">
        <f>'july 2020'!H37</f>
        <v>6962.869999999999</v>
      </c>
      <c r="D37" s="101">
        <v>0.44</v>
      </c>
      <c r="E37" s="101">
        <f>'july 2020'!E37+'August 2020'!D37</f>
        <v>9.75</v>
      </c>
      <c r="F37" s="101">
        <v>0</v>
      </c>
      <c r="G37" s="101">
        <f>'july 2020'!G37+'August 2020'!F37</f>
        <v>0</v>
      </c>
      <c r="H37" s="101">
        <f t="shared" si="0"/>
        <v>6963.3099999999986</v>
      </c>
      <c r="I37" s="101">
        <f>'july 2020'!N37</f>
        <v>0</v>
      </c>
      <c r="J37" s="101">
        <v>0</v>
      </c>
      <c r="K37" s="101">
        <f>'july 2020'!K37+'August 2020'!J37</f>
        <v>0</v>
      </c>
      <c r="L37" s="101">
        <v>0</v>
      </c>
      <c r="M37" s="101">
        <f>'july 2020'!M37+'August 2020'!L37</f>
        <v>0</v>
      </c>
      <c r="N37" s="101">
        <f t="shared" si="1"/>
        <v>0</v>
      </c>
      <c r="O37" s="102">
        <f>'july 2020'!T37</f>
        <v>0</v>
      </c>
      <c r="P37" s="101">
        <v>0</v>
      </c>
      <c r="Q37" s="101">
        <f>'july 2020'!Q37+'August 2020'!P37</f>
        <v>0</v>
      </c>
      <c r="R37" s="101">
        <v>0</v>
      </c>
      <c r="S37" s="101">
        <f>'july 2020'!S37+'August 2020'!R37</f>
        <v>0</v>
      </c>
      <c r="T37" s="102">
        <f t="shared" si="2"/>
        <v>0</v>
      </c>
      <c r="U37" s="102">
        <f t="shared" si="3"/>
        <v>6963.3099999999986</v>
      </c>
      <c r="V37" s="22"/>
      <c r="W37" s="22"/>
      <c r="X37" s="22"/>
    </row>
    <row r="38" spans="1:24" s="20" customFormat="1" ht="42.75" customHeight="1" x14ac:dyDescent="0.5">
      <c r="A38" s="17"/>
      <c r="B38" s="21" t="s">
        <v>45</v>
      </c>
      <c r="C38" s="103">
        <f>'july 2020'!H38</f>
        <v>22883.395</v>
      </c>
      <c r="D38" s="103">
        <f t="shared" ref="D38:U38" si="11">SUM(D34:D37)</f>
        <v>8.83</v>
      </c>
      <c r="E38" s="103">
        <f t="shared" si="11"/>
        <v>65.930000000000007</v>
      </c>
      <c r="F38" s="103">
        <f t="shared" si="11"/>
        <v>0</v>
      </c>
      <c r="G38" s="103">
        <f t="shared" si="11"/>
        <v>10.19</v>
      </c>
      <c r="H38" s="103">
        <f t="shared" si="0"/>
        <v>22892.225000000002</v>
      </c>
      <c r="I38" s="103">
        <f>'july 2020'!N38</f>
        <v>6.33</v>
      </c>
      <c r="J38" s="103">
        <f t="shared" si="11"/>
        <v>0</v>
      </c>
      <c r="K38" s="103">
        <f t="shared" si="11"/>
        <v>0</v>
      </c>
      <c r="L38" s="103">
        <f t="shared" si="11"/>
        <v>0</v>
      </c>
      <c r="M38" s="103">
        <f t="shared" si="11"/>
        <v>0</v>
      </c>
      <c r="N38" s="103">
        <f t="shared" si="1"/>
        <v>6.33</v>
      </c>
      <c r="O38" s="114">
        <f>'july 2020'!T38</f>
        <v>15.44</v>
      </c>
      <c r="P38" s="103">
        <f t="shared" si="11"/>
        <v>0.99</v>
      </c>
      <c r="Q38" s="103">
        <f t="shared" si="11"/>
        <v>16.43</v>
      </c>
      <c r="R38" s="103">
        <f t="shared" si="11"/>
        <v>0</v>
      </c>
      <c r="S38" s="103">
        <f t="shared" si="11"/>
        <v>0</v>
      </c>
      <c r="T38" s="114">
        <f t="shared" si="2"/>
        <v>16.43</v>
      </c>
      <c r="U38" s="103">
        <f t="shared" si="11"/>
        <v>22914.984999999997</v>
      </c>
      <c r="V38" s="121"/>
      <c r="W38" s="121"/>
      <c r="X38" s="121"/>
    </row>
    <row r="39" spans="1:24" s="20" customFormat="1" ht="42.75" customHeight="1" x14ac:dyDescent="0.5">
      <c r="A39" s="17"/>
      <c r="B39" s="21" t="s">
        <v>46</v>
      </c>
      <c r="C39" s="103">
        <f>'july 2020'!H39</f>
        <v>61537.617999999995</v>
      </c>
      <c r="D39" s="103">
        <f t="shared" ref="D39:U39" si="12">D38+D33+D28</f>
        <v>67.369</v>
      </c>
      <c r="E39" s="103">
        <f t="shared" si="12"/>
        <v>310.44400000000002</v>
      </c>
      <c r="F39" s="103">
        <f t="shared" si="12"/>
        <v>0.52</v>
      </c>
      <c r="G39" s="103">
        <f t="shared" si="12"/>
        <v>10.709999999999999</v>
      </c>
      <c r="H39" s="103">
        <f t="shared" si="0"/>
        <v>61604.466999999997</v>
      </c>
      <c r="I39" s="103">
        <f>'july 2020'!N39</f>
        <v>411.73500000000001</v>
      </c>
      <c r="J39" s="103">
        <f t="shared" si="12"/>
        <v>0.62</v>
      </c>
      <c r="K39" s="103">
        <f t="shared" si="12"/>
        <v>5</v>
      </c>
      <c r="L39" s="103">
        <f t="shared" si="12"/>
        <v>0</v>
      </c>
      <c r="M39" s="103">
        <f t="shared" si="12"/>
        <v>0</v>
      </c>
      <c r="N39" s="103">
        <f t="shared" si="1"/>
        <v>412.35500000000002</v>
      </c>
      <c r="O39" s="114">
        <f>'july 2020'!T39</f>
        <v>451.95999999999992</v>
      </c>
      <c r="P39" s="103">
        <f t="shared" si="12"/>
        <v>0.99</v>
      </c>
      <c r="Q39" s="103">
        <f t="shared" si="12"/>
        <v>32.68</v>
      </c>
      <c r="R39" s="103">
        <f t="shared" si="12"/>
        <v>0</v>
      </c>
      <c r="S39" s="103">
        <f t="shared" si="12"/>
        <v>0</v>
      </c>
      <c r="T39" s="114">
        <f t="shared" si="2"/>
        <v>452.94999999999993</v>
      </c>
      <c r="U39" s="103">
        <f t="shared" si="12"/>
        <v>62469.77199999999</v>
      </c>
      <c r="V39" s="121"/>
      <c r="W39" s="121"/>
      <c r="X39" s="121"/>
    </row>
    <row r="40" spans="1:24" ht="42.75" customHeight="1" x14ac:dyDescent="0.5">
      <c r="A40" s="14">
        <v>25</v>
      </c>
      <c r="B40" s="15" t="s">
        <v>47</v>
      </c>
      <c r="C40" s="101">
        <f>'july 2020'!H40</f>
        <v>14813.245000000001</v>
      </c>
      <c r="D40" s="101">
        <v>18.97</v>
      </c>
      <c r="E40" s="101">
        <f>'july 2020'!E40+'August 2020'!D40</f>
        <v>45.599999999999994</v>
      </c>
      <c r="F40" s="101">
        <v>0</v>
      </c>
      <c r="G40" s="101">
        <f>'july 2020'!G40+'August 2020'!F40</f>
        <v>0</v>
      </c>
      <c r="H40" s="101">
        <f t="shared" si="0"/>
        <v>14832.215</v>
      </c>
      <c r="I40" s="101">
        <f>'july 2020'!N40</f>
        <v>0</v>
      </c>
      <c r="J40" s="101">
        <v>0</v>
      </c>
      <c r="K40" s="101">
        <f>'july 2020'!K40+'August 2020'!J40</f>
        <v>0</v>
      </c>
      <c r="L40" s="101">
        <v>0</v>
      </c>
      <c r="M40" s="101">
        <f>'july 2020'!M40+'August 2020'!L40</f>
        <v>0</v>
      </c>
      <c r="N40" s="101">
        <f t="shared" si="1"/>
        <v>0</v>
      </c>
      <c r="O40" s="102">
        <f>'july 2020'!T40</f>
        <v>0</v>
      </c>
      <c r="P40" s="101">
        <v>0</v>
      </c>
      <c r="Q40" s="101">
        <f>'july 2020'!Q40+'August 2020'!P40</f>
        <v>0</v>
      </c>
      <c r="R40" s="101">
        <v>0</v>
      </c>
      <c r="S40" s="101">
        <f>'july 2020'!S40+'August 2020'!R40</f>
        <v>0</v>
      </c>
      <c r="T40" s="102">
        <f t="shared" si="2"/>
        <v>0</v>
      </c>
      <c r="U40" s="102">
        <f t="shared" si="3"/>
        <v>14832.215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101">
        <f>'july 2020'!H41</f>
        <v>9595.5709999999908</v>
      </c>
      <c r="D41" s="101">
        <v>7.2</v>
      </c>
      <c r="E41" s="101">
        <f>'july 2020'!E41+'August 2020'!D41</f>
        <v>27.22</v>
      </c>
      <c r="F41" s="101">
        <v>0</v>
      </c>
      <c r="G41" s="101">
        <f>'july 2020'!G41+'August 2020'!F41</f>
        <v>0</v>
      </c>
      <c r="H41" s="101">
        <f t="shared" si="0"/>
        <v>9602.7709999999915</v>
      </c>
      <c r="I41" s="101">
        <f>'july 2020'!N41</f>
        <v>0</v>
      </c>
      <c r="J41" s="101">
        <v>0</v>
      </c>
      <c r="K41" s="101">
        <f>'july 2020'!K41+'August 2020'!J41</f>
        <v>0</v>
      </c>
      <c r="L41" s="101">
        <v>0</v>
      </c>
      <c r="M41" s="101">
        <f>'july 2020'!M41+'August 2020'!L41</f>
        <v>0</v>
      </c>
      <c r="N41" s="101">
        <f t="shared" si="1"/>
        <v>0</v>
      </c>
      <c r="O41" s="102">
        <f>'july 2020'!T41</f>
        <v>0</v>
      </c>
      <c r="P41" s="101">
        <v>0</v>
      </c>
      <c r="Q41" s="101">
        <f>'july 2020'!Q41+'August 2020'!P41</f>
        <v>0</v>
      </c>
      <c r="R41" s="101">
        <v>0</v>
      </c>
      <c r="S41" s="101">
        <f>'july 2020'!S41+'August 2020'!R41</f>
        <v>0</v>
      </c>
      <c r="T41" s="102">
        <f t="shared" si="2"/>
        <v>0</v>
      </c>
      <c r="U41" s="102">
        <f t="shared" si="3"/>
        <v>9602.7709999999915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101">
        <f>'july 2020'!H42</f>
        <v>23389.848000000005</v>
      </c>
      <c r="D42" s="101">
        <v>21.95</v>
      </c>
      <c r="E42" s="101">
        <f>'july 2020'!E42+'August 2020'!D42</f>
        <v>37.15</v>
      </c>
      <c r="F42" s="101">
        <v>0</v>
      </c>
      <c r="G42" s="101">
        <f>'july 2020'!G42+'August 2020'!F42</f>
        <v>0</v>
      </c>
      <c r="H42" s="101">
        <f t="shared" si="0"/>
        <v>23411.798000000006</v>
      </c>
      <c r="I42" s="101">
        <f>'july 2020'!N42</f>
        <v>0</v>
      </c>
      <c r="J42" s="101">
        <v>0</v>
      </c>
      <c r="K42" s="101">
        <f>'july 2020'!K42+'August 2020'!J42</f>
        <v>0</v>
      </c>
      <c r="L42" s="101">
        <v>0</v>
      </c>
      <c r="M42" s="101">
        <f>'july 2020'!M42+'August 2020'!L42</f>
        <v>0</v>
      </c>
      <c r="N42" s="101">
        <f t="shared" si="1"/>
        <v>0</v>
      </c>
      <c r="O42" s="102">
        <f>'july 2020'!T42</f>
        <v>0</v>
      </c>
      <c r="P42" s="101">
        <v>0</v>
      </c>
      <c r="Q42" s="101">
        <f>'july 2020'!Q42+'August 2020'!P42</f>
        <v>0</v>
      </c>
      <c r="R42" s="101">
        <v>0</v>
      </c>
      <c r="S42" s="101">
        <f>'july 2020'!S42+'August 2020'!R42</f>
        <v>0</v>
      </c>
      <c r="T42" s="102">
        <f t="shared" si="2"/>
        <v>0</v>
      </c>
      <c r="U42" s="102">
        <f t="shared" si="3"/>
        <v>23411.798000000006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101">
        <f>'july 2020'!H43</f>
        <v>278.34800000000001</v>
      </c>
      <c r="D43" s="101">
        <v>6.19</v>
      </c>
      <c r="E43" s="101">
        <f>'july 2020'!E43+'August 2020'!D43</f>
        <v>72.37</v>
      </c>
      <c r="F43" s="101">
        <v>0</v>
      </c>
      <c r="G43" s="101">
        <f>'july 2020'!G43+'August 2020'!F43</f>
        <v>0</v>
      </c>
      <c r="H43" s="101">
        <f t="shared" si="0"/>
        <v>284.53800000000001</v>
      </c>
      <c r="I43" s="101">
        <f>'july 2020'!N43</f>
        <v>0</v>
      </c>
      <c r="J43" s="101">
        <v>0</v>
      </c>
      <c r="K43" s="101">
        <f>'july 2020'!K43+'August 2020'!J43</f>
        <v>0</v>
      </c>
      <c r="L43" s="101">
        <v>0</v>
      </c>
      <c r="M43" s="101">
        <f>'july 2020'!M43+'August 2020'!L43</f>
        <v>0</v>
      </c>
      <c r="N43" s="101">
        <f t="shared" si="1"/>
        <v>0</v>
      </c>
      <c r="O43" s="102">
        <f>'july 2020'!T43</f>
        <v>0</v>
      </c>
      <c r="P43" s="101">
        <v>0</v>
      </c>
      <c r="Q43" s="101">
        <f>'july 2020'!Q43+'August 2020'!P43</f>
        <v>0</v>
      </c>
      <c r="R43" s="101">
        <v>0</v>
      </c>
      <c r="S43" s="101">
        <f>'july 2020'!S43+'August 2020'!R43</f>
        <v>0</v>
      </c>
      <c r="T43" s="102">
        <f t="shared" si="2"/>
        <v>0</v>
      </c>
      <c r="U43" s="102">
        <f t="shared" si="3"/>
        <v>284.53800000000001</v>
      </c>
      <c r="V43" s="16"/>
      <c r="W43" s="16"/>
      <c r="X43" s="16"/>
    </row>
    <row r="44" spans="1:24" s="20" customFormat="1" ht="42.75" customHeight="1" x14ac:dyDescent="0.5">
      <c r="A44" s="17"/>
      <c r="B44" s="21" t="s">
        <v>51</v>
      </c>
      <c r="C44" s="103">
        <f>'july 2020'!H44</f>
        <v>48077.011999999995</v>
      </c>
      <c r="D44" s="103">
        <f t="shared" ref="D44:U44" si="13">SUM(D40:D43)</f>
        <v>54.309999999999995</v>
      </c>
      <c r="E44" s="103">
        <f t="shared" si="13"/>
        <v>182.34</v>
      </c>
      <c r="F44" s="103">
        <f t="shared" si="13"/>
        <v>0</v>
      </c>
      <c r="G44" s="103">
        <f t="shared" si="13"/>
        <v>0</v>
      </c>
      <c r="H44" s="103">
        <f t="shared" si="0"/>
        <v>48131.321999999993</v>
      </c>
      <c r="I44" s="103">
        <f>'july 2020'!N44</f>
        <v>0</v>
      </c>
      <c r="J44" s="103">
        <f t="shared" si="13"/>
        <v>0</v>
      </c>
      <c r="K44" s="103">
        <f t="shared" si="13"/>
        <v>0</v>
      </c>
      <c r="L44" s="103">
        <f t="shared" si="13"/>
        <v>0</v>
      </c>
      <c r="M44" s="103">
        <f t="shared" si="13"/>
        <v>0</v>
      </c>
      <c r="N44" s="103">
        <f t="shared" si="1"/>
        <v>0</v>
      </c>
      <c r="O44" s="114">
        <f>'july 2020'!T44</f>
        <v>0</v>
      </c>
      <c r="P44" s="103">
        <f t="shared" si="13"/>
        <v>0</v>
      </c>
      <c r="Q44" s="103">
        <f t="shared" si="13"/>
        <v>0</v>
      </c>
      <c r="R44" s="103">
        <f t="shared" si="13"/>
        <v>0</v>
      </c>
      <c r="S44" s="103">
        <f t="shared" si="13"/>
        <v>0</v>
      </c>
      <c r="T44" s="114">
        <f t="shared" si="2"/>
        <v>0</v>
      </c>
      <c r="U44" s="103">
        <f t="shared" si="13"/>
        <v>48131.322</v>
      </c>
      <c r="V44" s="121"/>
      <c r="W44" s="121"/>
      <c r="X44" s="121"/>
    </row>
    <row r="45" spans="1:24" ht="42.75" customHeight="1" x14ac:dyDescent="0.5">
      <c r="A45" s="14">
        <v>29</v>
      </c>
      <c r="B45" s="15" t="s">
        <v>52</v>
      </c>
      <c r="C45" s="101">
        <f>'july 2020'!H45</f>
        <v>14122.55</v>
      </c>
      <c r="D45" s="101">
        <v>27.49</v>
      </c>
      <c r="E45" s="101">
        <f>'july 2020'!E45+'August 2020'!D45</f>
        <v>53.69</v>
      </c>
      <c r="F45" s="101">
        <v>0</v>
      </c>
      <c r="G45" s="101">
        <f>'july 2020'!G45+'August 2020'!F45</f>
        <v>0</v>
      </c>
      <c r="H45" s="101">
        <f t="shared" si="0"/>
        <v>14150.039999999999</v>
      </c>
      <c r="I45" s="101">
        <f>'july 2020'!N45</f>
        <v>0.48</v>
      </c>
      <c r="J45" s="101">
        <v>0</v>
      </c>
      <c r="K45" s="101">
        <f>'july 2020'!K45+'August 2020'!J45</f>
        <v>0</v>
      </c>
      <c r="L45" s="101">
        <v>0</v>
      </c>
      <c r="M45" s="101">
        <f>'july 2020'!M45+'August 2020'!L45</f>
        <v>0</v>
      </c>
      <c r="N45" s="101">
        <f t="shared" si="1"/>
        <v>0.48</v>
      </c>
      <c r="O45" s="102">
        <f>'july 2020'!T45</f>
        <v>0</v>
      </c>
      <c r="P45" s="101">
        <v>0</v>
      </c>
      <c r="Q45" s="101">
        <f>'july 2020'!Q45+'August 2020'!P45</f>
        <v>0</v>
      </c>
      <c r="R45" s="101">
        <v>0</v>
      </c>
      <c r="S45" s="101">
        <f>'july 2020'!S45+'August 2020'!R45</f>
        <v>0</v>
      </c>
      <c r="T45" s="102">
        <f t="shared" si="2"/>
        <v>0</v>
      </c>
      <c r="U45" s="102">
        <f t="shared" si="3"/>
        <v>14150.519999999999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101">
        <f>'july 2020'!H46</f>
        <v>6803.7600000000011</v>
      </c>
      <c r="D46" s="101">
        <v>7.39</v>
      </c>
      <c r="E46" s="101">
        <f>'july 2020'!E46+'August 2020'!D46</f>
        <v>65.06</v>
      </c>
      <c r="F46" s="101">
        <v>0</v>
      </c>
      <c r="G46" s="101">
        <f>'july 2020'!G46+'August 2020'!F46</f>
        <v>0</v>
      </c>
      <c r="H46" s="101">
        <f t="shared" si="0"/>
        <v>6811.1500000000015</v>
      </c>
      <c r="I46" s="101">
        <f>'july 2020'!N46</f>
        <v>0.24</v>
      </c>
      <c r="J46" s="101">
        <v>0</v>
      </c>
      <c r="K46" s="101">
        <f>'july 2020'!K46+'August 2020'!J46</f>
        <v>0</v>
      </c>
      <c r="L46" s="101">
        <v>0</v>
      </c>
      <c r="M46" s="101">
        <f>'july 2020'!M46+'August 2020'!L46</f>
        <v>0</v>
      </c>
      <c r="N46" s="101">
        <f t="shared" si="1"/>
        <v>0.24</v>
      </c>
      <c r="O46" s="102">
        <f>'july 2020'!T46</f>
        <v>0</v>
      </c>
      <c r="P46" s="101">
        <v>0</v>
      </c>
      <c r="Q46" s="101">
        <f>'july 2020'!Q46+'August 2020'!P46</f>
        <v>0</v>
      </c>
      <c r="R46" s="101">
        <v>0</v>
      </c>
      <c r="S46" s="101">
        <f>'july 2020'!S46+'August 2020'!R46</f>
        <v>0</v>
      </c>
      <c r="T46" s="102">
        <f t="shared" si="2"/>
        <v>0</v>
      </c>
      <c r="U46" s="102">
        <f t="shared" si="3"/>
        <v>6811.3900000000012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101">
        <f>'july 2020'!H47</f>
        <v>12157.740000000003</v>
      </c>
      <c r="D47" s="101">
        <v>5.28</v>
      </c>
      <c r="E47" s="101">
        <f>'july 2020'!E47+'August 2020'!D47</f>
        <v>69.02</v>
      </c>
      <c r="F47" s="101">
        <v>0</v>
      </c>
      <c r="G47" s="101">
        <f>'july 2020'!G47+'August 2020'!F47</f>
        <v>0</v>
      </c>
      <c r="H47" s="101">
        <f t="shared" si="0"/>
        <v>12163.020000000004</v>
      </c>
      <c r="I47" s="101">
        <f>'july 2020'!N47</f>
        <v>5.34</v>
      </c>
      <c r="J47" s="101">
        <v>0</v>
      </c>
      <c r="K47" s="101">
        <f>'july 2020'!K47+'August 2020'!J47</f>
        <v>0</v>
      </c>
      <c r="L47" s="101">
        <v>0</v>
      </c>
      <c r="M47" s="101">
        <f>'july 2020'!M47+'August 2020'!L47</f>
        <v>0</v>
      </c>
      <c r="N47" s="101">
        <f t="shared" si="1"/>
        <v>5.34</v>
      </c>
      <c r="O47" s="102">
        <f>'july 2020'!T47</f>
        <v>46.550000000000004</v>
      </c>
      <c r="P47" s="101">
        <v>0</v>
      </c>
      <c r="Q47" s="101">
        <f>'july 2020'!Q47+'August 2020'!P47</f>
        <v>43.88</v>
      </c>
      <c r="R47" s="101">
        <v>0</v>
      </c>
      <c r="S47" s="101">
        <f>'july 2020'!S47+'August 2020'!R47</f>
        <v>0</v>
      </c>
      <c r="T47" s="102">
        <f t="shared" si="2"/>
        <v>46.550000000000004</v>
      </c>
      <c r="U47" s="102">
        <f t="shared" si="3"/>
        <v>12214.910000000003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101">
        <f>'july 2020'!H48</f>
        <v>10961.604000000003</v>
      </c>
      <c r="D48" s="101">
        <v>46.31</v>
      </c>
      <c r="E48" s="101">
        <f>'july 2020'!E48+'August 2020'!D48</f>
        <v>70.95</v>
      </c>
      <c r="F48" s="101">
        <v>0</v>
      </c>
      <c r="G48" s="101">
        <f>'july 2020'!G48+'August 2020'!F48</f>
        <v>0</v>
      </c>
      <c r="H48" s="101">
        <f t="shared" si="0"/>
        <v>11007.914000000002</v>
      </c>
      <c r="I48" s="101">
        <f>'july 2020'!N48</f>
        <v>6.2</v>
      </c>
      <c r="J48" s="101">
        <v>0</v>
      </c>
      <c r="K48" s="101">
        <f>'july 2020'!K48+'August 2020'!J48</f>
        <v>0</v>
      </c>
      <c r="L48" s="101">
        <v>0</v>
      </c>
      <c r="M48" s="101">
        <f>'july 2020'!M48+'August 2020'!L48</f>
        <v>0</v>
      </c>
      <c r="N48" s="101">
        <f t="shared" si="1"/>
        <v>6.2</v>
      </c>
      <c r="O48" s="102">
        <f>'july 2020'!T48</f>
        <v>0</v>
      </c>
      <c r="P48" s="101">
        <v>0</v>
      </c>
      <c r="Q48" s="101">
        <f>'july 2020'!Q48+'August 2020'!P48</f>
        <v>0</v>
      </c>
      <c r="R48" s="101">
        <v>0</v>
      </c>
      <c r="S48" s="101">
        <f>'july 2020'!S48+'August 2020'!R48</f>
        <v>0</v>
      </c>
      <c r="T48" s="102">
        <f t="shared" si="2"/>
        <v>0</v>
      </c>
      <c r="U48" s="102">
        <f t="shared" si="3"/>
        <v>11014.114000000003</v>
      </c>
      <c r="V48" s="16"/>
      <c r="W48" s="16"/>
      <c r="X48" s="16"/>
    </row>
    <row r="49" spans="1:24" s="20" customFormat="1" ht="42.75" customHeight="1" x14ac:dyDescent="0.5">
      <c r="A49" s="17"/>
      <c r="B49" s="21" t="s">
        <v>56</v>
      </c>
      <c r="C49" s="103">
        <f>'july 2020'!H49</f>
        <v>44045.65400000001</v>
      </c>
      <c r="D49" s="103">
        <f t="shared" ref="D49:U49" si="14">SUM(D45:D48)</f>
        <v>86.47</v>
      </c>
      <c r="E49" s="103">
        <f t="shared" si="14"/>
        <v>258.71999999999997</v>
      </c>
      <c r="F49" s="103">
        <f t="shared" si="14"/>
        <v>0</v>
      </c>
      <c r="G49" s="103">
        <f t="shared" si="14"/>
        <v>0</v>
      </c>
      <c r="H49" s="103">
        <f t="shared" si="0"/>
        <v>44132.124000000011</v>
      </c>
      <c r="I49" s="103">
        <f>'july 2020'!N49</f>
        <v>12.26</v>
      </c>
      <c r="J49" s="103">
        <f t="shared" si="14"/>
        <v>0</v>
      </c>
      <c r="K49" s="103">
        <f t="shared" si="14"/>
        <v>0</v>
      </c>
      <c r="L49" s="103">
        <f t="shared" si="14"/>
        <v>0</v>
      </c>
      <c r="M49" s="103">
        <f t="shared" si="14"/>
        <v>0</v>
      </c>
      <c r="N49" s="103">
        <f t="shared" si="1"/>
        <v>12.26</v>
      </c>
      <c r="O49" s="114">
        <f>'july 2020'!T49</f>
        <v>46.550000000000004</v>
      </c>
      <c r="P49" s="103">
        <f t="shared" si="14"/>
        <v>0</v>
      </c>
      <c r="Q49" s="103">
        <f t="shared" si="14"/>
        <v>43.88</v>
      </c>
      <c r="R49" s="103">
        <f t="shared" si="14"/>
        <v>0</v>
      </c>
      <c r="S49" s="103">
        <f t="shared" si="14"/>
        <v>0</v>
      </c>
      <c r="T49" s="114">
        <f t="shared" si="2"/>
        <v>46.550000000000004</v>
      </c>
      <c r="U49" s="103">
        <f t="shared" si="14"/>
        <v>44190.934000000008</v>
      </c>
      <c r="V49" s="121"/>
      <c r="W49" s="121"/>
      <c r="X49" s="121"/>
    </row>
    <row r="50" spans="1:24" s="20" customFormat="1" ht="42.75" customHeight="1" x14ac:dyDescent="0.5">
      <c r="A50" s="17"/>
      <c r="B50" s="21" t="s">
        <v>57</v>
      </c>
      <c r="C50" s="103">
        <f>'july 2020'!H50</f>
        <v>92122.665999999997</v>
      </c>
      <c r="D50" s="103">
        <f t="shared" ref="D50:U50" si="15">D49+D44</f>
        <v>140.78</v>
      </c>
      <c r="E50" s="103">
        <f t="shared" si="15"/>
        <v>441.05999999999995</v>
      </c>
      <c r="F50" s="103">
        <f t="shared" si="15"/>
        <v>0</v>
      </c>
      <c r="G50" s="103">
        <f t="shared" si="15"/>
        <v>0</v>
      </c>
      <c r="H50" s="103">
        <f t="shared" si="0"/>
        <v>92263.445999999996</v>
      </c>
      <c r="I50" s="103">
        <f>'july 2020'!N50</f>
        <v>12.26</v>
      </c>
      <c r="J50" s="103">
        <f t="shared" si="15"/>
        <v>0</v>
      </c>
      <c r="K50" s="103">
        <f t="shared" si="15"/>
        <v>0</v>
      </c>
      <c r="L50" s="103">
        <f t="shared" si="15"/>
        <v>0</v>
      </c>
      <c r="M50" s="103">
        <f t="shared" si="15"/>
        <v>0</v>
      </c>
      <c r="N50" s="103">
        <f t="shared" si="1"/>
        <v>12.26</v>
      </c>
      <c r="O50" s="114">
        <f>'july 2020'!T50</f>
        <v>46.550000000000004</v>
      </c>
      <c r="P50" s="103">
        <f t="shared" si="15"/>
        <v>0</v>
      </c>
      <c r="Q50" s="103">
        <f t="shared" si="15"/>
        <v>43.88</v>
      </c>
      <c r="R50" s="103">
        <f t="shared" si="15"/>
        <v>0</v>
      </c>
      <c r="S50" s="103">
        <f t="shared" si="15"/>
        <v>0</v>
      </c>
      <c r="T50" s="114">
        <f t="shared" si="2"/>
        <v>46.550000000000004</v>
      </c>
      <c r="U50" s="103">
        <f t="shared" si="15"/>
        <v>92322.256000000008</v>
      </c>
      <c r="V50" s="121"/>
      <c r="W50" s="121"/>
      <c r="X50" s="121"/>
    </row>
    <row r="51" spans="1:24" s="20" customFormat="1" ht="42.75" customHeight="1" x14ac:dyDescent="0.5">
      <c r="A51" s="17"/>
      <c r="B51" s="21" t="s">
        <v>58</v>
      </c>
      <c r="C51" s="103">
        <f>'july 2020'!H51</f>
        <v>170371.74900000001</v>
      </c>
      <c r="D51" s="103">
        <f t="shared" ref="D51:U51" si="16">D50+D39+D25</f>
        <v>216.279</v>
      </c>
      <c r="E51" s="103">
        <f t="shared" si="16"/>
        <v>785.34899999999993</v>
      </c>
      <c r="F51" s="103">
        <f t="shared" si="16"/>
        <v>34.31</v>
      </c>
      <c r="G51" s="103">
        <f t="shared" si="16"/>
        <v>275.06199999999995</v>
      </c>
      <c r="H51" s="103">
        <f t="shared" si="0"/>
        <v>170553.71800000002</v>
      </c>
      <c r="I51" s="103">
        <f>'july 2020'!N51</f>
        <v>1822.8219999999999</v>
      </c>
      <c r="J51" s="103">
        <f t="shared" si="16"/>
        <v>8.2749999999999986</v>
      </c>
      <c r="K51" s="103">
        <f t="shared" si="16"/>
        <v>27.631</v>
      </c>
      <c r="L51" s="103">
        <f t="shared" si="16"/>
        <v>0</v>
      </c>
      <c r="M51" s="103">
        <f t="shared" si="16"/>
        <v>0</v>
      </c>
      <c r="N51" s="103">
        <f t="shared" si="1"/>
        <v>1831.097</v>
      </c>
      <c r="O51" s="114">
        <f>'july 2020'!T51</f>
        <v>2943.44</v>
      </c>
      <c r="P51" s="103">
        <f t="shared" si="16"/>
        <v>35.895000000000003</v>
      </c>
      <c r="Q51" s="103">
        <f t="shared" si="16"/>
        <v>310.63600000000002</v>
      </c>
      <c r="R51" s="103">
        <f t="shared" si="16"/>
        <v>0</v>
      </c>
      <c r="S51" s="103">
        <f t="shared" si="16"/>
        <v>65</v>
      </c>
      <c r="T51" s="114">
        <f t="shared" si="2"/>
        <v>2979.335</v>
      </c>
      <c r="U51" s="103">
        <f t="shared" si="16"/>
        <v>175364.15</v>
      </c>
      <c r="V51" s="121"/>
      <c r="W51" s="121"/>
      <c r="X51" s="121"/>
    </row>
    <row r="52" spans="1:24" s="28" customFormat="1" ht="42.75" hidden="1" customHeight="1" x14ac:dyDescent="0.4">
      <c r="A52" s="23"/>
      <c r="B52" s="24"/>
      <c r="C52" s="25"/>
      <c r="D52" s="25"/>
      <c r="E52" s="101" t="e">
        <f>'july 2020'!E52+'August 2020'!D52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101">
        <f>'july 2020'!Q52+'August 2020'!P52</f>
        <v>15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101">
        <f>'july 2020'!E53+'August 2020'!D53</f>
        <v>432.81799999999998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ht="35.25" x14ac:dyDescent="0.4">
      <c r="A54" s="23"/>
      <c r="B54" s="24"/>
      <c r="C54" s="25"/>
      <c r="D54" s="25"/>
      <c r="E54" s="116"/>
      <c r="F54" s="25"/>
      <c r="G54" s="25"/>
      <c r="H54" s="25"/>
      <c r="I54" s="26"/>
      <c r="J54" s="25"/>
      <c r="K54" s="65"/>
      <c r="L54" s="25"/>
      <c r="M54" s="26"/>
      <c r="N54" s="25"/>
      <c r="O54" s="25"/>
      <c r="P54" s="26"/>
      <c r="Q54" s="65"/>
      <c r="R54" s="25"/>
      <c r="S54" s="26"/>
      <c r="T54" s="27"/>
      <c r="U54" s="25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144"/>
      <c r="F55" s="25"/>
      <c r="G55" s="25"/>
      <c r="H55" s="25"/>
      <c r="I55" s="26"/>
      <c r="J55" s="25"/>
      <c r="K55" s="26"/>
      <c r="L55" s="25"/>
      <c r="M55" s="26"/>
      <c r="N55" s="25"/>
      <c r="O55" s="25"/>
      <c r="P55" s="26"/>
      <c r="Q55" s="26"/>
      <c r="R55" s="25"/>
      <c r="S55" s="26"/>
      <c r="T55" s="27"/>
      <c r="U55" s="25"/>
      <c r="V55" s="25"/>
      <c r="W55" s="25"/>
      <c r="X55" s="25"/>
    </row>
    <row r="56" spans="1:24" s="28" customFormat="1" ht="57" customHeight="1" x14ac:dyDescent="0.4">
      <c r="A56" s="23"/>
      <c r="B56" s="24"/>
      <c r="C56" s="123"/>
      <c r="D56" s="161" t="s">
        <v>59</v>
      </c>
      <c r="E56" s="161"/>
      <c r="F56" s="161"/>
      <c r="G56" s="161"/>
      <c r="H56" s="124">
        <f>D51+J51+P51-F51-L51-R51</f>
        <v>226.13900000000001</v>
      </c>
      <c r="I56" s="25"/>
      <c r="J56" s="25"/>
      <c r="K56" s="25"/>
      <c r="L56" s="25"/>
      <c r="M56" s="25"/>
      <c r="N56" s="25"/>
      <c r="O56" s="27"/>
      <c r="P56" s="25"/>
      <c r="Q56" s="25"/>
      <c r="R56" s="25"/>
      <c r="S56" s="25"/>
      <c r="T56" s="25"/>
      <c r="U56" s="125"/>
      <c r="V56" s="125"/>
      <c r="W56" s="125"/>
      <c r="X56" s="125"/>
    </row>
    <row r="57" spans="1:24" s="28" customFormat="1" ht="66" customHeight="1" x14ac:dyDescent="0.4">
      <c r="A57" s="23"/>
      <c r="B57" s="24"/>
      <c r="C57" s="25"/>
      <c r="D57" s="161" t="s">
        <v>60</v>
      </c>
      <c r="E57" s="161"/>
      <c r="F57" s="161"/>
      <c r="G57" s="161"/>
      <c r="H57" s="124">
        <f>E51+K51+Q51-G51-M51-S51</f>
        <v>783.55400000000009</v>
      </c>
      <c r="I57" s="25"/>
      <c r="J57" s="25"/>
      <c r="K57" s="25"/>
      <c r="L57" s="25"/>
      <c r="M57" s="25"/>
      <c r="N57" s="25"/>
      <c r="O57" s="27"/>
      <c r="P57" s="25"/>
      <c r="Q57" s="25"/>
      <c r="R57" s="25"/>
      <c r="S57" s="25"/>
      <c r="T57" s="25"/>
      <c r="U57" s="125"/>
      <c r="V57" s="125"/>
      <c r="W57" s="125"/>
      <c r="X57" s="125"/>
    </row>
    <row r="58" spans="1:24" s="41" customFormat="1" ht="54" customHeight="1" x14ac:dyDescent="0.4">
      <c r="B58" s="126"/>
      <c r="C58" s="123"/>
      <c r="D58" s="161" t="s">
        <v>62</v>
      </c>
      <c r="E58" s="161"/>
      <c r="F58" s="161"/>
      <c r="G58" s="161"/>
      <c r="H58" s="124">
        <f>H51+N51+T51</f>
        <v>175364.15000000002</v>
      </c>
      <c r="I58" s="36"/>
      <c r="J58" s="36"/>
      <c r="K58" s="36"/>
      <c r="L58" s="37"/>
      <c r="M58" s="37"/>
      <c r="N58" s="39"/>
      <c r="O58" s="40"/>
      <c r="P58" s="36"/>
      <c r="Q58" s="36"/>
      <c r="S58" s="127"/>
      <c r="T58" s="128"/>
      <c r="U58" s="40"/>
      <c r="V58" s="40"/>
      <c r="W58" s="40"/>
      <c r="X58" s="40"/>
    </row>
    <row r="59" spans="1:24" s="41" customFormat="1" ht="42.75" customHeight="1" x14ac:dyDescent="0.45">
      <c r="B59" s="126"/>
      <c r="C59" s="125"/>
      <c r="D59" s="125"/>
      <c r="E59" s="115"/>
      <c r="F59" s="129"/>
      <c r="G59" s="129"/>
      <c r="H59" s="130"/>
      <c r="J59" s="36"/>
      <c r="K59" s="36"/>
      <c r="L59" s="36" t="e">
        <f>#REF!+'August 2020'!H56</f>
        <v>#REF!</v>
      </c>
      <c r="M59" s="36"/>
      <c r="O59" s="40"/>
      <c r="S59" s="127"/>
      <c r="U59" s="44"/>
      <c r="V59" s="44"/>
      <c r="W59" s="44"/>
      <c r="X59" s="44"/>
    </row>
    <row r="60" spans="1:24" s="131" customFormat="1" ht="78.75" customHeight="1" x14ac:dyDescent="0.65">
      <c r="B60" s="162" t="s">
        <v>63</v>
      </c>
      <c r="C60" s="162"/>
      <c r="D60" s="162"/>
      <c r="E60" s="162"/>
      <c r="F60" s="162"/>
      <c r="H60" s="96"/>
      <c r="I60" s="87" t="e">
        <f>#REF!+'August 2020'!H56</f>
        <v>#REF!</v>
      </c>
      <c r="J60" s="145">
        <f>'july 2020'!H58+'August 2020'!H56</f>
        <v>175364.15</v>
      </c>
      <c r="K60" s="132"/>
      <c r="L60" s="132"/>
      <c r="M60" s="132"/>
      <c r="Q60" s="162" t="s">
        <v>64</v>
      </c>
      <c r="R60" s="162"/>
      <c r="S60" s="162"/>
      <c r="T60" s="162"/>
      <c r="U60" s="162"/>
    </row>
    <row r="61" spans="1:24" s="131" customFormat="1" ht="45.75" customHeight="1" x14ac:dyDescent="0.65">
      <c r="B61" s="162" t="s">
        <v>65</v>
      </c>
      <c r="C61" s="162"/>
      <c r="D61" s="162"/>
      <c r="E61" s="162"/>
      <c r="F61" s="162"/>
      <c r="G61" s="87"/>
      <c r="H61" s="96"/>
      <c r="I61" s="87"/>
      <c r="J61" s="133"/>
      <c r="K61" s="132"/>
      <c r="L61" s="132"/>
      <c r="M61" s="132"/>
      <c r="Q61" s="162" t="s">
        <v>65</v>
      </c>
      <c r="R61" s="162"/>
      <c r="S61" s="162"/>
      <c r="T61" s="162"/>
      <c r="U61" s="162"/>
    </row>
    <row r="62" spans="1:24" s="131" customFormat="1" ht="45" x14ac:dyDescent="0.6">
      <c r="B62" s="134"/>
      <c r="F62" s="135"/>
      <c r="I62" s="136"/>
      <c r="J62" s="135"/>
      <c r="Q62" s="137"/>
      <c r="R62" s="137"/>
      <c r="S62" s="138"/>
      <c r="T62" s="137"/>
      <c r="U62" s="137"/>
      <c r="V62" s="139">
        <f>Q51+K51+E51-S51-M51-G51</f>
        <v>783.55400000000009</v>
      </c>
      <c r="W62" s="137"/>
      <c r="X62" s="137"/>
    </row>
    <row r="63" spans="1:24" s="131" customFormat="1" ht="61.5" customHeight="1" x14ac:dyDescent="0.6">
      <c r="B63" s="134"/>
      <c r="G63" s="115">
        <f>'May 2020'!H56+'August 2020'!H56</f>
        <v>174957.1</v>
      </c>
      <c r="J63" s="160" t="s">
        <v>66</v>
      </c>
      <c r="K63" s="160"/>
      <c r="L63" s="160"/>
      <c r="O63" s="137"/>
      <c r="S63" s="135"/>
      <c r="U63" s="137"/>
      <c r="V63" s="137"/>
      <c r="W63" s="137"/>
      <c r="X63" s="137"/>
    </row>
    <row r="64" spans="1:24" s="131" customFormat="1" ht="58.5" customHeight="1" x14ac:dyDescent="0.6">
      <c r="B64" s="134"/>
      <c r="H64" s="96"/>
      <c r="J64" s="160" t="s">
        <v>67</v>
      </c>
      <c r="K64" s="160"/>
      <c r="L64" s="160"/>
      <c r="O64" s="137"/>
      <c r="S64" s="135"/>
      <c r="U64" s="137"/>
      <c r="V64" s="137"/>
      <c r="W64" s="137"/>
      <c r="X64" s="137"/>
    </row>
    <row r="65" spans="2:24" s="141" customFormat="1" ht="45.75" x14ac:dyDescent="0.65">
      <c r="B65" s="140"/>
      <c r="O65" s="142"/>
      <c r="S65" s="143"/>
      <c r="U65" s="142"/>
      <c r="V65" s="142"/>
      <c r="W65" s="142"/>
      <c r="X65" s="142"/>
    </row>
    <row r="66" spans="2:24" s="41" customFormat="1" x14ac:dyDescent="0.4">
      <c r="B66" s="126"/>
      <c r="H66" s="36" t="e">
        <f>#REF!+'August 2020'!H56</f>
        <v>#REF!</v>
      </c>
      <c r="O66" s="44"/>
      <c r="S66" s="127"/>
      <c r="U66" s="44"/>
      <c r="V66" s="44"/>
      <c r="W66" s="44"/>
      <c r="X66" s="44"/>
    </row>
    <row r="67" spans="2:24" s="41" customFormat="1" x14ac:dyDescent="0.4">
      <c r="B67" s="126"/>
      <c r="H67" s="36"/>
      <c r="J67" s="36"/>
      <c r="O67" s="44"/>
      <c r="S67" s="127"/>
      <c r="U67" s="44"/>
      <c r="V67" s="44"/>
      <c r="W67" s="44"/>
      <c r="X67" s="44"/>
    </row>
    <row r="68" spans="2:24" s="41" customFormat="1" x14ac:dyDescent="0.4">
      <c r="B68" s="126"/>
      <c r="O68" s="44"/>
      <c r="S68" s="127"/>
      <c r="U68" s="44"/>
      <c r="V68" s="44"/>
      <c r="W68" s="44"/>
      <c r="X68" s="44"/>
    </row>
    <row r="69" spans="2:24" x14ac:dyDescent="0.4">
      <c r="B69" s="9"/>
      <c r="G69" s="50"/>
      <c r="O69" s="9"/>
      <c r="U69" s="9"/>
      <c r="V69" s="9"/>
      <c r="W69" s="9"/>
      <c r="X69" s="9"/>
    </row>
  </sheetData>
  <mergeCells count="29"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22" workbookViewId="0">
      <selection activeCell="P32" sqref="P32"/>
    </sheetView>
  </sheetViews>
  <sheetFormatPr defaultRowHeight="15" x14ac:dyDescent="0.25"/>
  <cols>
    <col min="6" max="6" width="9.5703125" bestFit="1" customWidth="1"/>
    <col min="7" max="7" width="10.85546875" customWidth="1"/>
    <col min="8" max="9" width="9.5703125" bestFit="1" customWidth="1"/>
  </cols>
  <sheetData>
    <row r="14" spans="5:16" s="73" customFormat="1" x14ac:dyDescent="0.25">
      <c r="F14" s="163" t="s">
        <v>75</v>
      </c>
      <c r="G14" s="163"/>
      <c r="H14" s="163"/>
      <c r="J14" s="163" t="s">
        <v>76</v>
      </c>
      <c r="K14" s="163"/>
      <c r="L14" s="163"/>
      <c r="N14" s="163" t="s">
        <v>77</v>
      </c>
      <c r="O14" s="163"/>
      <c r="P14" s="163"/>
    </row>
    <row r="15" spans="5:16" s="73" customFormat="1" ht="39" x14ac:dyDescent="0.25">
      <c r="F15" s="119" t="s">
        <v>78</v>
      </c>
      <c r="G15" s="74" t="s">
        <v>79</v>
      </c>
      <c r="H15" s="75">
        <f>'april 2020'!D51</f>
        <v>170043.43100000001</v>
      </c>
      <c r="L15" s="75">
        <f>'april 2020'!J51</f>
        <v>1803.4659999999999</v>
      </c>
      <c r="P15" s="75">
        <f>'april 2020'!P51</f>
        <v>2733.6990000000001</v>
      </c>
    </row>
    <row r="16" spans="5:16" x14ac:dyDescent="0.25">
      <c r="E16" s="76">
        <v>43922</v>
      </c>
      <c r="F16" s="77">
        <f>'april 2020'!E51</f>
        <v>42.83</v>
      </c>
      <c r="G16" s="77">
        <f>'april 2020'!G51</f>
        <v>10.19</v>
      </c>
      <c r="H16" s="77">
        <f>H15+F16-G16</f>
        <v>170076.071</v>
      </c>
      <c r="J16" s="77">
        <f>'april 2020'!K51</f>
        <v>0.64000000000000012</v>
      </c>
      <c r="K16" s="77">
        <f>'[5]APRIL 18'!L49</f>
        <v>0</v>
      </c>
      <c r="L16" s="77">
        <f>L15+J16-K16</f>
        <v>1804.106</v>
      </c>
      <c r="N16" s="77">
        <f>'april 2020'!Q51</f>
        <v>0.1</v>
      </c>
      <c r="O16" s="77">
        <f>'[5]APRIL 18'!R49</f>
        <v>0</v>
      </c>
      <c r="P16" s="77">
        <f>P15+N16-O16</f>
        <v>2733.799</v>
      </c>
    </row>
    <row r="17" spans="5:16" x14ac:dyDescent="0.25">
      <c r="E17" s="76">
        <v>43952</v>
      </c>
      <c r="F17" s="77">
        <f>'May 2020'!D51</f>
        <v>167.07</v>
      </c>
      <c r="G17" s="77">
        <f>'May 2020'!F51</f>
        <v>125.22</v>
      </c>
      <c r="H17" s="77">
        <f t="shared" ref="H17:H27" si="0">H16+F17-G17</f>
        <v>170117.921</v>
      </c>
      <c r="J17" s="77">
        <f>'May 2020'!J51</f>
        <v>2.2150000000000003</v>
      </c>
      <c r="K17" s="77">
        <f>'[5]may 18'!L49</f>
        <v>0</v>
      </c>
      <c r="L17" s="77">
        <f t="shared" ref="L17:L27" si="1">L16+J17-K17</f>
        <v>1806.3209999999999</v>
      </c>
      <c r="N17" s="77">
        <f>'May 2020'!P51</f>
        <v>72.92</v>
      </c>
      <c r="O17" s="77">
        <f>'[5]may 18'!R49</f>
        <v>0</v>
      </c>
      <c r="P17" s="77">
        <f t="shared" ref="P17:P27" si="2">P16+N17-O17</f>
        <v>2806.7190000000001</v>
      </c>
    </row>
    <row r="18" spans="5:16" x14ac:dyDescent="0.25">
      <c r="E18" s="76">
        <v>43983</v>
      </c>
      <c r="F18" s="77">
        <f>'June 2020'!D51</f>
        <v>185.655</v>
      </c>
      <c r="G18" s="77">
        <f>'June 2020'!F51</f>
        <v>75.117000000000004</v>
      </c>
      <c r="H18" s="77">
        <f t="shared" si="0"/>
        <v>170228.459</v>
      </c>
      <c r="J18" s="77">
        <f>'June 2020'!J51-'June 2020'!L51</f>
        <v>10.651</v>
      </c>
      <c r="K18" s="77">
        <f>'[5]june 18'!L50</f>
        <v>0</v>
      </c>
      <c r="L18" s="77">
        <f t="shared" si="1"/>
        <v>1816.972</v>
      </c>
      <c r="N18" s="77">
        <f>'June 2020'!P51</f>
        <v>145.446</v>
      </c>
      <c r="O18" s="77">
        <f>'June 2020'!R51</f>
        <v>65</v>
      </c>
      <c r="P18" s="77">
        <f t="shared" si="2"/>
        <v>2887.165</v>
      </c>
    </row>
    <row r="19" spans="5:16" x14ac:dyDescent="0.25">
      <c r="E19" s="76">
        <v>44013</v>
      </c>
      <c r="F19" s="77">
        <f>'july 2020'!D51</f>
        <v>173.51500000000001</v>
      </c>
      <c r="G19" s="77">
        <f>'july 2020'!F51</f>
        <v>30.225000000000001</v>
      </c>
      <c r="H19" s="77">
        <f t="shared" si="0"/>
        <v>170371.74900000001</v>
      </c>
      <c r="J19" s="77">
        <f>'july 2020'!J51</f>
        <v>5.8500000000000005</v>
      </c>
      <c r="K19" s="77">
        <f>'[5]july 18'!L50</f>
        <v>0</v>
      </c>
      <c r="L19" s="77">
        <f t="shared" si="1"/>
        <v>1822.8219999999999</v>
      </c>
      <c r="N19" s="77">
        <f>'july 2020'!P51</f>
        <v>56.274999999999999</v>
      </c>
      <c r="O19" s="77">
        <v>0</v>
      </c>
      <c r="P19" s="77">
        <f t="shared" si="2"/>
        <v>2943.44</v>
      </c>
    </row>
    <row r="20" spans="5:16" x14ac:dyDescent="0.25">
      <c r="E20" s="76">
        <v>44044</v>
      </c>
      <c r="F20" s="77">
        <f>'August 2020'!D51</f>
        <v>216.279</v>
      </c>
      <c r="G20" s="77">
        <f>'August 2020'!F51</f>
        <v>34.31</v>
      </c>
      <c r="H20" s="77">
        <f t="shared" si="0"/>
        <v>170553.71800000002</v>
      </c>
      <c r="J20" s="77">
        <f>'August 2020'!J51</f>
        <v>8.2749999999999986</v>
      </c>
      <c r="K20" s="77">
        <f>'August 2020'!L51</f>
        <v>0</v>
      </c>
      <c r="L20" s="77">
        <f t="shared" si="1"/>
        <v>1831.097</v>
      </c>
      <c r="N20" s="77">
        <f>'August 2020'!P51</f>
        <v>35.895000000000003</v>
      </c>
      <c r="O20" s="77">
        <f>'August 2020'!R51</f>
        <v>0</v>
      </c>
      <c r="P20" s="77">
        <f t="shared" si="2"/>
        <v>2979.335</v>
      </c>
    </row>
    <row r="21" spans="5:16" x14ac:dyDescent="0.25">
      <c r="E21" s="76">
        <v>44075</v>
      </c>
      <c r="F21" s="77"/>
      <c r="G21" s="77">
        <f>'[5]sep 18'!F50</f>
        <v>0</v>
      </c>
      <c r="H21" s="77">
        <f t="shared" si="0"/>
        <v>170553.71800000002</v>
      </c>
      <c r="J21" s="77"/>
      <c r="K21" s="77">
        <f>'[5]sep 18'!L50</f>
        <v>0</v>
      </c>
      <c r="L21" s="77">
        <f t="shared" si="1"/>
        <v>1831.097</v>
      </c>
      <c r="N21" s="77"/>
      <c r="O21" s="77">
        <f>'[5]sep 18'!R50</f>
        <v>0</v>
      </c>
      <c r="P21" s="77">
        <f t="shared" si="2"/>
        <v>2979.335</v>
      </c>
    </row>
    <row r="22" spans="5:16" x14ac:dyDescent="0.25">
      <c r="E22" s="76">
        <v>44105</v>
      </c>
      <c r="F22" s="77"/>
      <c r="G22" s="77">
        <f>'[5]oct 18'!F50</f>
        <v>0</v>
      </c>
      <c r="H22" s="77">
        <f t="shared" si="0"/>
        <v>170553.71800000002</v>
      </c>
      <c r="J22" s="77"/>
      <c r="K22" s="77">
        <f>'[5]oct 18'!L50</f>
        <v>0</v>
      </c>
      <c r="L22" s="77">
        <f t="shared" si="1"/>
        <v>1831.097</v>
      </c>
      <c r="N22" s="77"/>
      <c r="O22" s="77">
        <f>'[5]oct 18'!R50</f>
        <v>0</v>
      </c>
      <c r="P22" s="77">
        <f t="shared" si="2"/>
        <v>2979.335</v>
      </c>
    </row>
    <row r="23" spans="5:16" x14ac:dyDescent="0.25">
      <c r="E23" s="76">
        <v>44136</v>
      </c>
      <c r="F23" s="77"/>
      <c r="G23" s="77">
        <f>'[5]nov 18'!F50</f>
        <v>0</v>
      </c>
      <c r="H23" s="77">
        <f t="shared" si="0"/>
        <v>170553.71800000002</v>
      </c>
      <c r="J23" s="77"/>
      <c r="K23" s="77">
        <f>'[5]nov 18'!L50</f>
        <v>0</v>
      </c>
      <c r="L23" s="77">
        <f t="shared" si="1"/>
        <v>1831.097</v>
      </c>
      <c r="N23" s="77"/>
      <c r="O23" s="77">
        <f>'[5]nov 18'!R50</f>
        <v>0</v>
      </c>
      <c r="P23" s="77">
        <f t="shared" si="2"/>
        <v>2979.335</v>
      </c>
    </row>
    <row r="24" spans="5:16" x14ac:dyDescent="0.25">
      <c r="E24" s="76">
        <v>44166</v>
      </c>
      <c r="F24" s="77"/>
      <c r="G24" s="77">
        <f>'[5]dec 18'!F50</f>
        <v>0</v>
      </c>
      <c r="H24" s="77">
        <f t="shared" si="0"/>
        <v>170553.71800000002</v>
      </c>
      <c r="J24" s="77"/>
      <c r="K24" s="77">
        <f>'[5]dec 18'!L50</f>
        <v>0</v>
      </c>
      <c r="L24" s="77">
        <f t="shared" si="1"/>
        <v>1831.097</v>
      </c>
      <c r="N24" s="77"/>
      <c r="O24" s="77">
        <f>'[5]dec 18'!R50</f>
        <v>0</v>
      </c>
      <c r="P24" s="77">
        <f t="shared" si="2"/>
        <v>2979.335</v>
      </c>
    </row>
    <row r="25" spans="5:16" x14ac:dyDescent="0.25">
      <c r="E25" s="76">
        <v>44197</v>
      </c>
      <c r="F25" s="77"/>
      <c r="G25" s="77">
        <f>'[5]jan 19'!F50</f>
        <v>0</v>
      </c>
      <c r="H25" s="77">
        <f t="shared" si="0"/>
        <v>170553.71800000002</v>
      </c>
      <c r="J25" s="77"/>
      <c r="K25" s="77">
        <f>'[5]jan 19'!L50</f>
        <v>0</v>
      </c>
      <c r="L25" s="77">
        <f t="shared" si="1"/>
        <v>1831.097</v>
      </c>
      <c r="N25" s="77"/>
      <c r="O25" s="77">
        <f>'[5]jan 19'!R50</f>
        <v>0</v>
      </c>
      <c r="P25" s="77">
        <f t="shared" si="2"/>
        <v>2979.335</v>
      </c>
    </row>
    <row r="26" spans="5:16" x14ac:dyDescent="0.25">
      <c r="E26" s="76">
        <v>44228</v>
      </c>
      <c r="F26" s="77"/>
      <c r="G26" s="77">
        <f>'[5]feb 19'!F50</f>
        <v>0</v>
      </c>
      <c r="H26" s="77">
        <f t="shared" si="0"/>
        <v>170553.71800000002</v>
      </c>
      <c r="J26" s="77"/>
      <c r="K26" s="77">
        <f>'[5]feb 19'!L50</f>
        <v>0</v>
      </c>
      <c r="L26" s="77">
        <f t="shared" si="1"/>
        <v>1831.097</v>
      </c>
      <c r="N26" s="77"/>
      <c r="O26" s="77">
        <f>'[5]feb 19'!R50</f>
        <v>0</v>
      </c>
      <c r="P26" s="77">
        <f t="shared" si="2"/>
        <v>2979.335</v>
      </c>
    </row>
    <row r="27" spans="5:16" x14ac:dyDescent="0.25">
      <c r="E27" s="76">
        <v>44256</v>
      </c>
      <c r="F27" s="77"/>
      <c r="G27" s="77">
        <f>'[5]mar 19'!F50</f>
        <v>0</v>
      </c>
      <c r="H27" s="77">
        <f t="shared" si="0"/>
        <v>170553.71800000002</v>
      </c>
      <c r="J27" s="77"/>
      <c r="K27" s="77">
        <f>'[5]mar 19'!L50</f>
        <v>0</v>
      </c>
      <c r="L27" s="77">
        <f t="shared" si="1"/>
        <v>1831.097</v>
      </c>
      <c r="N27" s="77"/>
      <c r="O27" s="77">
        <f>'[5]mar 19'!R50</f>
        <v>0</v>
      </c>
      <c r="P27" s="77">
        <f t="shared" si="2"/>
        <v>2979.335</v>
      </c>
    </row>
    <row r="28" spans="5:16" x14ac:dyDescent="0.25">
      <c r="F28" s="77">
        <f>SUM(F16:F27)</f>
        <v>785.34899999999993</v>
      </c>
      <c r="G28" s="77">
        <f>SUM(G16:G27)</f>
        <v>275.06200000000001</v>
      </c>
      <c r="J28" s="77">
        <f>SUM(J16:J27)</f>
        <v>27.631</v>
      </c>
      <c r="K28" s="77">
        <f>SUM(K16:K27)</f>
        <v>0</v>
      </c>
      <c r="N28" s="77">
        <f>SUM(N16:N27)</f>
        <v>310.63599999999997</v>
      </c>
      <c r="O28" s="77">
        <f>SUM(O16:O27)</f>
        <v>65</v>
      </c>
    </row>
    <row r="32" spans="5:16" x14ac:dyDescent="0.25">
      <c r="F32" s="77">
        <f>F28+J28+N28</f>
        <v>1123.616</v>
      </c>
      <c r="G32" s="77">
        <f>G28+K28+O28</f>
        <v>340.06200000000001</v>
      </c>
      <c r="H32" s="122">
        <f>H15+F28-G28</f>
        <v>170553.71799999999</v>
      </c>
      <c r="L32" s="122">
        <f>L15+J28-K28</f>
        <v>1831.097</v>
      </c>
      <c r="P32" s="122">
        <f>P15+N28-O28</f>
        <v>2979.335</v>
      </c>
    </row>
    <row r="37" spans="6:8" x14ac:dyDescent="0.25">
      <c r="F37" s="77">
        <f>H15+L15+P15+F32-G28-K28</f>
        <v>175429.15</v>
      </c>
      <c r="H37" s="77">
        <f>H32+L32+P32</f>
        <v>175364.15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march 2020</vt:lpstr>
      <vt:lpstr>april 2020</vt:lpstr>
      <vt:lpstr>circle ob </vt:lpstr>
      <vt:lpstr>diff</vt:lpstr>
      <vt:lpstr>May 2020</vt:lpstr>
      <vt:lpstr>June 2020</vt:lpstr>
      <vt:lpstr>july 2020</vt:lpstr>
      <vt:lpstr>August 2020</vt:lpstr>
      <vt:lpstr>Sheet1</vt:lpstr>
      <vt:lpstr>'april 2020'!Print_Area</vt:lpstr>
      <vt:lpstr>'August 2020'!Print_Area</vt:lpstr>
      <vt:lpstr>'circle ob '!Print_Area</vt:lpstr>
      <vt:lpstr>diff!Print_Area</vt:lpstr>
      <vt:lpstr>'july 2020'!Print_Area</vt:lpstr>
      <vt:lpstr>'June 2020'!Print_Area</vt:lpstr>
      <vt:lpstr>'march 2020'!Print_Area</vt:lpstr>
      <vt:lpstr>'May 2020'!Print_Area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2020-09-11T09:18:07Z</dcterms:modified>
</cp:coreProperties>
</file>